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Pitiphat\Desktop\"/>
    </mc:Choice>
  </mc:AlternateContent>
  <xr:revisionPtr revIDLastSave="0" documentId="13_ncr:1_{550FB9DF-BECC-4D14-B10E-BBC43FD6CD86}" xr6:coauthVersionLast="45" xr6:coauthVersionMax="45" xr10:uidLastSave="{00000000-0000-0000-0000-000000000000}"/>
  <bookViews>
    <workbookView xWindow="2208" yWindow="276" windowWidth="20256" windowHeight="11916" activeTab="6" xr2:uid="{00000000-000D-0000-FFFF-FFFF00000000}"/>
  </bookViews>
  <sheets>
    <sheet name="Price" sheetId="1" r:id="rId1"/>
    <sheet name="Sheet1" sheetId="2" r:id="rId2"/>
    <sheet name="ASK" sheetId="3" r:id="rId3"/>
    <sheet name="TFG" sheetId="7" r:id="rId4"/>
    <sheet name="CPALL" sheetId="8" r:id="rId5"/>
    <sheet name="CPN" sheetId="4" r:id="rId6"/>
    <sheet name="KBANK" sheetId="9" r:id="rId7"/>
    <sheet name="SAWAD" sheetId="12" r:id="rId8"/>
  </sheets>
  <externalReferences>
    <externalReference r:id="rId9"/>
  </externalReferences>
  <calcPr calcId="191029"/>
  <extLst>
    <ext uri="GoogleSheetsCustomDataVersion1">
      <go:sheetsCustomData xmlns:go="http://customooxmlschemas.google.com/" r:id="rId10" roundtripDataSignature="AMtx7mhEeoyQ199rqrNHpjVdNDUFYS0czA=="/>
    </ext>
  </extLst>
</workbook>
</file>

<file path=xl/calcChain.xml><?xml version="1.0" encoding="utf-8"?>
<calcChain xmlns="http://schemas.openxmlformats.org/spreadsheetml/2006/main">
  <c r="B585" i="12" l="1"/>
  <c r="B583" i="12"/>
  <c r="N568" i="12"/>
  <c r="M568" i="12"/>
  <c r="L568" i="12"/>
  <c r="K568" i="12"/>
  <c r="J568" i="12"/>
  <c r="I568" i="12"/>
  <c r="H568" i="12"/>
  <c r="G568" i="12"/>
  <c r="F568" i="12"/>
  <c r="E568" i="12"/>
  <c r="D568" i="12"/>
  <c r="C568" i="12"/>
  <c r="B568" i="12"/>
  <c r="N567" i="12"/>
  <c r="M567" i="12"/>
  <c r="L567" i="12"/>
  <c r="K567" i="12"/>
  <c r="J567" i="12"/>
  <c r="I567" i="12"/>
  <c r="H567" i="12"/>
  <c r="G567" i="12"/>
  <c r="F567" i="12"/>
  <c r="E567" i="12"/>
  <c r="D567" i="12"/>
  <c r="C567" i="12"/>
  <c r="B567" i="12"/>
  <c r="N566" i="12"/>
  <c r="M566" i="12"/>
  <c r="L566" i="12"/>
  <c r="K566" i="12"/>
  <c r="J566" i="12"/>
  <c r="I566" i="12"/>
  <c r="H566" i="12"/>
  <c r="G566" i="12"/>
  <c r="F566" i="12"/>
  <c r="E566" i="12"/>
  <c r="D566" i="12"/>
  <c r="C566" i="12"/>
  <c r="B566" i="12"/>
  <c r="N565" i="12"/>
  <c r="M565" i="12"/>
  <c r="L565" i="12"/>
  <c r="K565" i="12"/>
  <c r="J565" i="12"/>
  <c r="I565" i="12"/>
  <c r="H565" i="12"/>
  <c r="G565" i="12"/>
  <c r="F565" i="12"/>
  <c r="E565" i="12"/>
  <c r="D565" i="12"/>
  <c r="C565" i="12"/>
  <c r="B565" i="12"/>
  <c r="N563" i="12"/>
  <c r="M563" i="12"/>
  <c r="L563" i="12"/>
  <c r="K563" i="12"/>
  <c r="J563" i="12"/>
  <c r="I563" i="12"/>
  <c r="H563" i="12"/>
  <c r="G563" i="12"/>
  <c r="F563" i="12"/>
  <c r="E563" i="12"/>
  <c r="D563" i="12"/>
  <c r="C563" i="12"/>
  <c r="B563" i="12"/>
  <c r="N562" i="12"/>
  <c r="M562" i="12"/>
  <c r="L562" i="12"/>
  <c r="K562" i="12"/>
  <c r="J562" i="12"/>
  <c r="I562" i="12"/>
  <c r="H562" i="12"/>
  <c r="G562" i="12"/>
  <c r="F562" i="12"/>
  <c r="E562" i="12"/>
  <c r="D562" i="12"/>
  <c r="C562" i="12"/>
  <c r="B562" i="12"/>
  <c r="N561" i="12"/>
  <c r="M561" i="12"/>
  <c r="L561" i="12"/>
  <c r="K561" i="12"/>
  <c r="J561" i="12"/>
  <c r="I561" i="12"/>
  <c r="H561" i="12"/>
  <c r="G561" i="12"/>
  <c r="F561" i="12"/>
  <c r="E561" i="12"/>
  <c r="D561" i="12"/>
  <c r="C561" i="12"/>
  <c r="B561" i="12"/>
  <c r="N560" i="12"/>
  <c r="M560" i="12"/>
  <c r="L560" i="12"/>
  <c r="K560" i="12"/>
  <c r="J560" i="12"/>
  <c r="I560" i="12"/>
  <c r="H560" i="12"/>
  <c r="G560" i="12"/>
  <c r="F560" i="12"/>
  <c r="E560" i="12"/>
  <c r="D560" i="12"/>
  <c r="C560" i="12"/>
  <c r="B560" i="12"/>
  <c r="N558" i="12"/>
  <c r="M558" i="12"/>
  <c r="L558" i="12"/>
  <c r="K558" i="12"/>
  <c r="J558" i="12"/>
  <c r="I558" i="12"/>
  <c r="H558" i="12"/>
  <c r="G558" i="12"/>
  <c r="F558" i="12"/>
  <c r="E558" i="12"/>
  <c r="D558" i="12"/>
  <c r="C558" i="12"/>
  <c r="B558" i="12"/>
  <c r="N557" i="12"/>
  <c r="M557" i="12"/>
  <c r="L557" i="12"/>
  <c r="K557" i="12"/>
  <c r="J557" i="12"/>
  <c r="I557" i="12"/>
  <c r="H557" i="12"/>
  <c r="G557" i="12"/>
  <c r="F557" i="12"/>
  <c r="E557" i="12"/>
  <c r="D557" i="12"/>
  <c r="C557" i="12"/>
  <c r="B557" i="12"/>
  <c r="N556" i="12"/>
  <c r="M556" i="12"/>
  <c r="L556" i="12"/>
  <c r="K556" i="12"/>
  <c r="J556" i="12"/>
  <c r="I556" i="12"/>
  <c r="H556" i="12"/>
  <c r="G556" i="12"/>
  <c r="F556" i="12"/>
  <c r="E556" i="12"/>
  <c r="D556" i="12"/>
  <c r="C556" i="12"/>
  <c r="B556" i="12"/>
  <c r="N555" i="12"/>
  <c r="M555" i="12"/>
  <c r="L555" i="12"/>
  <c r="K555" i="12"/>
  <c r="J555" i="12"/>
  <c r="I555" i="12"/>
  <c r="H555" i="12"/>
  <c r="G555" i="12"/>
  <c r="F555" i="12"/>
  <c r="E555" i="12"/>
  <c r="D555" i="12"/>
  <c r="C555" i="12"/>
  <c r="B555" i="12"/>
  <c r="N548" i="12"/>
  <c r="M548" i="12"/>
  <c r="L548" i="12"/>
  <c r="K548" i="12"/>
  <c r="J548" i="12"/>
  <c r="I548" i="12"/>
  <c r="H548" i="12"/>
  <c r="G548" i="12"/>
  <c r="F548" i="12"/>
  <c r="E548" i="12"/>
  <c r="D548" i="12"/>
  <c r="C548" i="12"/>
  <c r="B548" i="12"/>
  <c r="N547" i="12"/>
  <c r="M547" i="12"/>
  <c r="L547" i="12"/>
  <c r="K547" i="12"/>
  <c r="J547" i="12"/>
  <c r="I547" i="12"/>
  <c r="H547" i="12"/>
  <c r="G547" i="12"/>
  <c r="F547" i="12"/>
  <c r="E547" i="12"/>
  <c r="D547" i="12"/>
  <c r="D552" i="12" s="1"/>
  <c r="C547" i="12"/>
  <c r="B547" i="12"/>
  <c r="N546" i="12"/>
  <c r="M546" i="12"/>
  <c r="L546" i="12"/>
  <c r="K546" i="12"/>
  <c r="J546" i="12"/>
  <c r="I546" i="12"/>
  <c r="H546" i="12"/>
  <c r="G546" i="12"/>
  <c r="F546" i="12"/>
  <c r="E546" i="12"/>
  <c r="D546" i="12"/>
  <c r="C546" i="12"/>
  <c r="B546" i="12"/>
  <c r="N545" i="12"/>
  <c r="M545" i="12"/>
  <c r="L545" i="12"/>
  <c r="K545" i="12"/>
  <c r="J545" i="12"/>
  <c r="I545" i="12"/>
  <c r="H545" i="12"/>
  <c r="G545" i="12"/>
  <c r="F545" i="12"/>
  <c r="F550" i="12" s="1"/>
  <c r="E545" i="12"/>
  <c r="D545" i="12"/>
  <c r="C545" i="12"/>
  <c r="B545" i="12"/>
  <c r="N543" i="12"/>
  <c r="M543" i="12"/>
  <c r="L543" i="12"/>
  <c r="K543" i="12"/>
  <c r="J543" i="12"/>
  <c r="I543" i="12"/>
  <c r="H543" i="12"/>
  <c r="G543" i="12"/>
  <c r="G553" i="12" s="1"/>
  <c r="F543" i="12"/>
  <c r="E543" i="12"/>
  <c r="D543" i="12"/>
  <c r="C543" i="12"/>
  <c r="B543" i="12"/>
  <c r="N542" i="12"/>
  <c r="M542" i="12"/>
  <c r="L542" i="12"/>
  <c r="K542" i="12"/>
  <c r="J542" i="12"/>
  <c r="I542" i="12"/>
  <c r="H542" i="12"/>
  <c r="H552" i="12" s="1"/>
  <c r="B536" i="12" s="1"/>
  <c r="G542" i="12"/>
  <c r="F542" i="12"/>
  <c r="E542" i="12"/>
  <c r="D542" i="12"/>
  <c r="C542" i="12"/>
  <c r="B542" i="12"/>
  <c r="N541" i="12"/>
  <c r="M541" i="12"/>
  <c r="L541" i="12"/>
  <c r="K541" i="12"/>
  <c r="J541" i="12"/>
  <c r="I541" i="12"/>
  <c r="I551" i="12" s="1"/>
  <c r="H541" i="12"/>
  <c r="G541" i="12"/>
  <c r="F541" i="12"/>
  <c r="E541" i="12"/>
  <c r="D541" i="12"/>
  <c r="C541" i="12"/>
  <c r="B541" i="12"/>
  <c r="N540" i="12"/>
  <c r="M540" i="12"/>
  <c r="L540" i="12"/>
  <c r="K540" i="12"/>
  <c r="J540" i="12"/>
  <c r="J550" i="12" s="1"/>
  <c r="I540" i="12"/>
  <c r="H540" i="12"/>
  <c r="C550" i="12" s="1"/>
  <c r="G540" i="12"/>
  <c r="F540" i="12"/>
  <c r="E540" i="12"/>
  <c r="D540" i="12"/>
  <c r="C540" i="12"/>
  <c r="B540" i="12"/>
  <c r="N531" i="12"/>
  <c r="M531" i="12"/>
  <c r="L531" i="12"/>
  <c r="K531" i="12"/>
  <c r="J531" i="12"/>
  <c r="I531" i="12"/>
  <c r="H531" i="12"/>
  <c r="G531" i="12"/>
  <c r="F531" i="12"/>
  <c r="E531" i="12"/>
  <c r="D531" i="12"/>
  <c r="C531" i="12"/>
  <c r="B531" i="12"/>
  <c r="N530" i="12"/>
  <c r="M530" i="12"/>
  <c r="L530" i="12"/>
  <c r="K530" i="12"/>
  <c r="J530" i="12"/>
  <c r="I530" i="12"/>
  <c r="H530" i="12"/>
  <c r="G530" i="12"/>
  <c r="F530" i="12"/>
  <c r="E530" i="12"/>
  <c r="D530" i="12"/>
  <c r="C530" i="12"/>
  <c r="B530" i="12"/>
  <c r="N529" i="12"/>
  <c r="M529" i="12"/>
  <c r="L529" i="12"/>
  <c r="K529" i="12"/>
  <c r="J529" i="12"/>
  <c r="I529" i="12"/>
  <c r="H529" i="12"/>
  <c r="G529" i="12"/>
  <c r="F529" i="12"/>
  <c r="E529" i="12"/>
  <c r="D529" i="12"/>
  <c r="C529" i="12"/>
  <c r="B529" i="12"/>
  <c r="N528" i="12"/>
  <c r="M528" i="12"/>
  <c r="L528" i="12"/>
  <c r="K528" i="12"/>
  <c r="J528" i="12"/>
  <c r="I528" i="12"/>
  <c r="H528" i="12"/>
  <c r="G528" i="12"/>
  <c r="F528" i="12"/>
  <c r="E528" i="12"/>
  <c r="D528" i="12"/>
  <c r="C528" i="12"/>
  <c r="B528" i="12"/>
  <c r="N526" i="12"/>
  <c r="M526" i="12"/>
  <c r="L526" i="12"/>
  <c r="K526" i="12"/>
  <c r="J526" i="12"/>
  <c r="I526" i="12"/>
  <c r="H526" i="12"/>
  <c r="G526" i="12"/>
  <c r="F526" i="12"/>
  <c r="E526" i="12"/>
  <c r="D526" i="12"/>
  <c r="C526" i="12"/>
  <c r="B526" i="12"/>
  <c r="N525" i="12"/>
  <c r="M525" i="12"/>
  <c r="L525" i="12"/>
  <c r="K525" i="12"/>
  <c r="J525" i="12"/>
  <c r="I525" i="12"/>
  <c r="H525" i="12"/>
  <c r="G525" i="12"/>
  <c r="F525" i="12"/>
  <c r="E525" i="12"/>
  <c r="D525" i="12"/>
  <c r="C525" i="12"/>
  <c r="B525" i="12"/>
  <c r="N524" i="12"/>
  <c r="M524" i="12"/>
  <c r="L524" i="12"/>
  <c r="K524" i="12"/>
  <c r="J524" i="12"/>
  <c r="I524" i="12"/>
  <c r="H524" i="12"/>
  <c r="G524" i="12"/>
  <c r="F524" i="12"/>
  <c r="E524" i="12"/>
  <c r="D524" i="12"/>
  <c r="C524" i="12"/>
  <c r="B524" i="12"/>
  <c r="N523" i="12"/>
  <c r="M523" i="12"/>
  <c r="L523" i="12"/>
  <c r="K523" i="12"/>
  <c r="J523" i="12"/>
  <c r="I523" i="12"/>
  <c r="H523" i="12"/>
  <c r="G523" i="12"/>
  <c r="F523" i="12"/>
  <c r="E523" i="12"/>
  <c r="D523" i="12"/>
  <c r="C523" i="12"/>
  <c r="B523" i="12"/>
  <c r="N521" i="12"/>
  <c r="M521" i="12"/>
  <c r="L521" i="12"/>
  <c r="K521" i="12"/>
  <c r="J521" i="12"/>
  <c r="I521" i="12"/>
  <c r="H521" i="12"/>
  <c r="G521" i="12"/>
  <c r="F521" i="12"/>
  <c r="E521" i="12"/>
  <c r="D521" i="12"/>
  <c r="C521" i="12"/>
  <c r="B521" i="12"/>
  <c r="N520" i="12"/>
  <c r="M520" i="12"/>
  <c r="L520" i="12"/>
  <c r="K520" i="12"/>
  <c r="J520" i="12"/>
  <c r="I520" i="12"/>
  <c r="H520" i="12"/>
  <c r="G520" i="12"/>
  <c r="F520" i="12"/>
  <c r="E520" i="12"/>
  <c r="D520" i="12"/>
  <c r="C520" i="12"/>
  <c r="B520" i="12"/>
  <c r="N519" i="12"/>
  <c r="M519" i="12"/>
  <c r="L519" i="12"/>
  <c r="K519" i="12"/>
  <c r="J519" i="12"/>
  <c r="I519" i="12"/>
  <c r="H519" i="12"/>
  <c r="G519" i="12"/>
  <c r="F519" i="12"/>
  <c r="E519" i="12"/>
  <c r="D519" i="12"/>
  <c r="C519" i="12"/>
  <c r="B519" i="12"/>
  <c r="N518" i="12"/>
  <c r="M518" i="12"/>
  <c r="L518" i="12"/>
  <c r="K518" i="12"/>
  <c r="J518" i="12"/>
  <c r="I518" i="12"/>
  <c r="H518" i="12"/>
  <c r="G518" i="12"/>
  <c r="F518" i="12"/>
  <c r="E518" i="12"/>
  <c r="D518" i="12"/>
  <c r="C518" i="12"/>
  <c r="B518" i="12"/>
  <c r="N515" i="12"/>
  <c r="M515" i="12"/>
  <c r="L515" i="12"/>
  <c r="K515" i="12"/>
  <c r="J515" i="12"/>
  <c r="I515" i="12"/>
  <c r="H515" i="12"/>
  <c r="G515" i="12"/>
  <c r="F515" i="12"/>
  <c r="E515" i="12"/>
  <c r="D515" i="12"/>
  <c r="C515" i="12"/>
  <c r="B515" i="12"/>
  <c r="N514" i="12"/>
  <c r="M514" i="12"/>
  <c r="L514" i="12"/>
  <c r="K514" i="12"/>
  <c r="J514" i="12"/>
  <c r="I514" i="12"/>
  <c r="H514" i="12"/>
  <c r="G514" i="12"/>
  <c r="F514" i="12"/>
  <c r="E514" i="12"/>
  <c r="D514" i="12"/>
  <c r="C514" i="12"/>
  <c r="B514" i="12"/>
  <c r="N513" i="12"/>
  <c r="M513" i="12"/>
  <c r="L513" i="12"/>
  <c r="K513" i="12"/>
  <c r="J513" i="12"/>
  <c r="I513" i="12"/>
  <c r="H513" i="12"/>
  <c r="G513" i="12"/>
  <c r="F513" i="12"/>
  <c r="E513" i="12"/>
  <c r="D513" i="12"/>
  <c r="C513" i="12"/>
  <c r="B513" i="12"/>
  <c r="N512" i="12"/>
  <c r="M512" i="12"/>
  <c r="L512" i="12"/>
  <c r="K512" i="12"/>
  <c r="J512" i="12"/>
  <c r="I512" i="12"/>
  <c r="H512" i="12"/>
  <c r="G512" i="12"/>
  <c r="F512" i="12"/>
  <c r="E512" i="12"/>
  <c r="D512" i="12"/>
  <c r="C512" i="12"/>
  <c r="B512" i="12"/>
  <c r="N506" i="12"/>
  <c r="M506" i="12"/>
  <c r="L506" i="12"/>
  <c r="K506" i="12"/>
  <c r="J506" i="12"/>
  <c r="I506" i="12"/>
  <c r="H506" i="12"/>
  <c r="G506" i="12"/>
  <c r="F506" i="12"/>
  <c r="E506" i="12"/>
  <c r="D506" i="12"/>
  <c r="C506" i="12"/>
  <c r="B506" i="12"/>
  <c r="N505" i="12"/>
  <c r="M505" i="12"/>
  <c r="L505" i="12"/>
  <c r="K505" i="12"/>
  <c r="J505" i="12"/>
  <c r="I505" i="12"/>
  <c r="H505" i="12"/>
  <c r="G505" i="12"/>
  <c r="F505" i="12"/>
  <c r="E505" i="12"/>
  <c r="D505" i="12"/>
  <c r="C505" i="12"/>
  <c r="B505" i="12"/>
  <c r="N504" i="12"/>
  <c r="M504" i="12"/>
  <c r="L504" i="12"/>
  <c r="K504" i="12"/>
  <c r="J504" i="12"/>
  <c r="I504" i="12"/>
  <c r="H504" i="12"/>
  <c r="C507" i="12" s="1"/>
  <c r="G504" i="12"/>
  <c r="F504" i="12"/>
  <c r="E504" i="12"/>
  <c r="D504" i="12"/>
  <c r="C504" i="12"/>
  <c r="B504" i="12"/>
  <c r="N503" i="12"/>
  <c r="M503" i="12"/>
  <c r="L503" i="12"/>
  <c r="K503" i="12"/>
  <c r="J503" i="12"/>
  <c r="I503" i="12"/>
  <c r="H503" i="12"/>
  <c r="G503" i="12"/>
  <c r="F503" i="12"/>
  <c r="E503" i="12"/>
  <c r="D503" i="12"/>
  <c r="C503" i="12"/>
  <c r="B503" i="12"/>
  <c r="N499" i="12"/>
  <c r="M499" i="12"/>
  <c r="L499" i="12"/>
  <c r="K499" i="12"/>
  <c r="J499" i="12"/>
  <c r="I499" i="12"/>
  <c r="H499" i="12"/>
  <c r="G499" i="12"/>
  <c r="F499" i="12"/>
  <c r="E499" i="12"/>
  <c r="D499" i="12"/>
  <c r="C499" i="12"/>
  <c r="B499" i="12"/>
  <c r="N498" i="12"/>
  <c r="M498" i="12"/>
  <c r="L498" i="12"/>
  <c r="K498" i="12"/>
  <c r="J498" i="12"/>
  <c r="I498" i="12"/>
  <c r="H498" i="12"/>
  <c r="G498" i="12"/>
  <c r="F498" i="12"/>
  <c r="E498" i="12"/>
  <c r="D498" i="12"/>
  <c r="C498" i="12"/>
  <c r="B498" i="12"/>
  <c r="N497" i="12"/>
  <c r="M497" i="12"/>
  <c r="L497" i="12"/>
  <c r="K497" i="12"/>
  <c r="J497" i="12"/>
  <c r="I497" i="12"/>
  <c r="H497" i="12"/>
  <c r="G497" i="12"/>
  <c r="F497" i="12"/>
  <c r="E497" i="12"/>
  <c r="D497" i="12"/>
  <c r="C497" i="12"/>
  <c r="B497" i="12"/>
  <c r="N496" i="12"/>
  <c r="M496" i="12"/>
  <c r="L496" i="12"/>
  <c r="K496" i="12"/>
  <c r="J496" i="12"/>
  <c r="I496" i="12"/>
  <c r="H496" i="12"/>
  <c r="G496" i="12"/>
  <c r="F496" i="12"/>
  <c r="E496" i="12"/>
  <c r="D496" i="12"/>
  <c r="C496" i="12"/>
  <c r="B496" i="12"/>
  <c r="N485" i="12"/>
  <c r="M485" i="12"/>
  <c r="L485" i="12"/>
  <c r="K485" i="12"/>
  <c r="J485" i="12"/>
  <c r="I485" i="12"/>
  <c r="H485" i="12"/>
  <c r="G485" i="12"/>
  <c r="F485" i="12"/>
  <c r="E485" i="12"/>
  <c r="D485" i="12"/>
  <c r="C485" i="12"/>
  <c r="B485" i="12"/>
  <c r="N484" i="12"/>
  <c r="M484" i="12"/>
  <c r="L484" i="12"/>
  <c r="K484" i="12"/>
  <c r="J484" i="12"/>
  <c r="I484" i="12"/>
  <c r="H484" i="12"/>
  <c r="G484" i="12"/>
  <c r="F484" i="12"/>
  <c r="E484" i="12"/>
  <c r="D484" i="12"/>
  <c r="C484" i="12"/>
  <c r="B484" i="12"/>
  <c r="N483" i="12"/>
  <c r="M483" i="12"/>
  <c r="L483" i="12"/>
  <c r="K483" i="12"/>
  <c r="J483" i="12"/>
  <c r="I483" i="12"/>
  <c r="H483" i="12"/>
  <c r="G483" i="12"/>
  <c r="F483" i="12"/>
  <c r="E483" i="12"/>
  <c r="D483" i="12"/>
  <c r="C483" i="12"/>
  <c r="B483" i="12"/>
  <c r="N482" i="12"/>
  <c r="M482" i="12"/>
  <c r="L482" i="12"/>
  <c r="K482" i="12"/>
  <c r="J482" i="12"/>
  <c r="I482" i="12"/>
  <c r="H482" i="12"/>
  <c r="G482" i="12"/>
  <c r="F482" i="12"/>
  <c r="E482" i="12"/>
  <c r="D482" i="12"/>
  <c r="C482" i="12"/>
  <c r="B482" i="12"/>
  <c r="N462" i="12"/>
  <c r="M462" i="12"/>
  <c r="L462" i="12"/>
  <c r="K462" i="12"/>
  <c r="J462" i="12"/>
  <c r="I462" i="12"/>
  <c r="H462" i="12"/>
  <c r="G462" i="12"/>
  <c r="F462" i="12"/>
  <c r="E462" i="12"/>
  <c r="D462" i="12"/>
  <c r="C462" i="12"/>
  <c r="B462" i="12"/>
  <c r="N461" i="12"/>
  <c r="M461" i="12"/>
  <c r="L461" i="12"/>
  <c r="K461" i="12"/>
  <c r="J461" i="12"/>
  <c r="I461" i="12"/>
  <c r="H461" i="12"/>
  <c r="G461" i="12"/>
  <c r="F461" i="12"/>
  <c r="E461" i="12"/>
  <c r="D461" i="12"/>
  <c r="C461" i="12"/>
  <c r="B461" i="12"/>
  <c r="N460" i="12"/>
  <c r="M460" i="12"/>
  <c r="L460" i="12"/>
  <c r="K460" i="12"/>
  <c r="J460" i="12"/>
  <c r="I460" i="12"/>
  <c r="H460" i="12"/>
  <c r="G460" i="12"/>
  <c r="F460" i="12"/>
  <c r="E460" i="12"/>
  <c r="D460" i="12"/>
  <c r="C460" i="12"/>
  <c r="B460" i="12"/>
  <c r="N459" i="12"/>
  <c r="M459" i="12"/>
  <c r="L459" i="12"/>
  <c r="K459" i="12"/>
  <c r="J459" i="12"/>
  <c r="I459" i="12"/>
  <c r="H459" i="12"/>
  <c r="G459" i="12"/>
  <c r="F459" i="12"/>
  <c r="E459" i="12"/>
  <c r="D459" i="12"/>
  <c r="C459" i="12"/>
  <c r="B459" i="12"/>
  <c r="N454" i="12"/>
  <c r="M454" i="12"/>
  <c r="L454" i="12"/>
  <c r="K454" i="12"/>
  <c r="J454" i="12"/>
  <c r="I454" i="12"/>
  <c r="H454" i="12"/>
  <c r="G454" i="12"/>
  <c r="F454" i="12"/>
  <c r="E454" i="12"/>
  <c r="D454" i="12"/>
  <c r="C454" i="12"/>
  <c r="B454" i="12"/>
  <c r="N453" i="12"/>
  <c r="M453" i="12"/>
  <c r="L453" i="12"/>
  <c r="K453" i="12"/>
  <c r="J453" i="12"/>
  <c r="I453" i="12"/>
  <c r="H453" i="12"/>
  <c r="G453" i="12"/>
  <c r="F453" i="12"/>
  <c r="E453" i="12"/>
  <c r="D453" i="12"/>
  <c r="C453" i="12"/>
  <c r="B453" i="12"/>
  <c r="N452" i="12"/>
  <c r="M452" i="12"/>
  <c r="L452" i="12"/>
  <c r="K452" i="12"/>
  <c r="J452" i="12"/>
  <c r="I452" i="12"/>
  <c r="H452" i="12"/>
  <c r="G452" i="12"/>
  <c r="F452" i="12"/>
  <c r="E452" i="12"/>
  <c r="D452" i="12"/>
  <c r="C452" i="12"/>
  <c r="B452" i="12"/>
  <c r="N451" i="12"/>
  <c r="M451" i="12"/>
  <c r="L451" i="12"/>
  <c r="K451" i="12"/>
  <c r="J451" i="12"/>
  <c r="I451" i="12"/>
  <c r="H451" i="12"/>
  <c r="G451" i="12"/>
  <c r="F451" i="12"/>
  <c r="E451" i="12"/>
  <c r="D451" i="12"/>
  <c r="C451" i="12"/>
  <c r="B451" i="12"/>
  <c r="N446" i="12"/>
  <c r="M446" i="12"/>
  <c r="L446" i="12"/>
  <c r="K446" i="12"/>
  <c r="J446" i="12"/>
  <c r="I446" i="12"/>
  <c r="H446" i="12"/>
  <c r="G446" i="12"/>
  <c r="F446" i="12"/>
  <c r="E446" i="12"/>
  <c r="D446" i="12"/>
  <c r="C446" i="12"/>
  <c r="B446" i="12"/>
  <c r="N445" i="12"/>
  <c r="M445" i="12"/>
  <c r="L445" i="12"/>
  <c r="K445" i="12"/>
  <c r="J445" i="12"/>
  <c r="I445" i="12"/>
  <c r="H445" i="12"/>
  <c r="G445" i="12"/>
  <c r="F445" i="12"/>
  <c r="E445" i="12"/>
  <c r="D445" i="12"/>
  <c r="C445" i="12"/>
  <c r="B445" i="12"/>
  <c r="N444" i="12"/>
  <c r="M444" i="12"/>
  <c r="L444" i="12"/>
  <c r="K444" i="12"/>
  <c r="J444" i="12"/>
  <c r="I444" i="12"/>
  <c r="H444" i="12"/>
  <c r="G444" i="12"/>
  <c r="F444" i="12"/>
  <c r="E444" i="12"/>
  <c r="D444" i="12"/>
  <c r="C444" i="12"/>
  <c r="B444" i="12"/>
  <c r="N443" i="12"/>
  <c r="M443" i="12"/>
  <c r="L443" i="12"/>
  <c r="K443" i="12"/>
  <c r="J443" i="12"/>
  <c r="I443" i="12"/>
  <c r="H443" i="12"/>
  <c r="G443" i="12"/>
  <c r="F443" i="12"/>
  <c r="E443" i="12"/>
  <c r="D443" i="12"/>
  <c r="C443" i="12"/>
  <c r="B443" i="12"/>
  <c r="N438" i="12"/>
  <c r="M438" i="12"/>
  <c r="L438" i="12"/>
  <c r="K438" i="12"/>
  <c r="J438" i="12"/>
  <c r="I438" i="12"/>
  <c r="H438" i="12"/>
  <c r="G438" i="12"/>
  <c r="F438" i="12"/>
  <c r="E438" i="12"/>
  <c r="D438" i="12"/>
  <c r="C438" i="12"/>
  <c r="B438" i="12"/>
  <c r="N437" i="12"/>
  <c r="M437" i="12"/>
  <c r="L437" i="12"/>
  <c r="K437" i="12"/>
  <c r="J437" i="12"/>
  <c r="I437" i="12"/>
  <c r="H437" i="12"/>
  <c r="G437" i="12"/>
  <c r="F437" i="12"/>
  <c r="E437" i="12"/>
  <c r="D437" i="12"/>
  <c r="C437" i="12"/>
  <c r="B437" i="12"/>
  <c r="N436" i="12"/>
  <c r="M436" i="12"/>
  <c r="L436" i="12"/>
  <c r="K436" i="12"/>
  <c r="J436" i="12"/>
  <c r="I436" i="12"/>
  <c r="H436" i="12"/>
  <c r="C439" i="12" s="1"/>
  <c r="G436" i="12"/>
  <c r="F436" i="12"/>
  <c r="E436" i="12"/>
  <c r="D436" i="12"/>
  <c r="C436" i="12"/>
  <c r="B436" i="12"/>
  <c r="N435" i="12"/>
  <c r="M435" i="12"/>
  <c r="L435" i="12"/>
  <c r="K435" i="12"/>
  <c r="J435" i="12"/>
  <c r="I435" i="12"/>
  <c r="H435" i="12"/>
  <c r="G435" i="12"/>
  <c r="F435" i="12"/>
  <c r="E435" i="12"/>
  <c r="D435" i="12"/>
  <c r="C435" i="12"/>
  <c r="B435" i="12"/>
  <c r="N421" i="12"/>
  <c r="M421" i="12"/>
  <c r="L421" i="12"/>
  <c r="K421" i="12"/>
  <c r="J421" i="12"/>
  <c r="I421" i="12"/>
  <c r="H421" i="12"/>
  <c r="G421" i="12"/>
  <c r="F421" i="12"/>
  <c r="E421" i="12"/>
  <c r="D421" i="12"/>
  <c r="C421" i="12"/>
  <c r="B421" i="12"/>
  <c r="N420" i="12"/>
  <c r="M420" i="12"/>
  <c r="L420" i="12"/>
  <c r="K420" i="12"/>
  <c r="J420" i="12"/>
  <c r="I420" i="12"/>
  <c r="H420" i="12"/>
  <c r="C422" i="12" s="1"/>
  <c r="G420" i="12"/>
  <c r="F420" i="12"/>
  <c r="E420" i="12"/>
  <c r="D420" i="12"/>
  <c r="C420" i="12"/>
  <c r="B420" i="12"/>
  <c r="N419" i="12"/>
  <c r="M419" i="12"/>
  <c r="L419" i="12"/>
  <c r="K419" i="12"/>
  <c r="J419" i="12"/>
  <c r="I419" i="12"/>
  <c r="H419" i="12"/>
  <c r="G419" i="12"/>
  <c r="F419" i="12"/>
  <c r="E419" i="12"/>
  <c r="D419" i="12"/>
  <c r="C419" i="12"/>
  <c r="B419" i="12"/>
  <c r="N418" i="12"/>
  <c r="M418" i="12"/>
  <c r="L418" i="12"/>
  <c r="K418" i="12"/>
  <c r="J418" i="12"/>
  <c r="I418" i="12"/>
  <c r="H418" i="12"/>
  <c r="G418" i="12"/>
  <c r="F418" i="12"/>
  <c r="E418" i="12"/>
  <c r="D418" i="12"/>
  <c r="C418" i="12"/>
  <c r="B418" i="12"/>
  <c r="N408" i="12"/>
  <c r="M408" i="12"/>
  <c r="L408" i="12"/>
  <c r="K408" i="12"/>
  <c r="J408" i="12"/>
  <c r="I408" i="12"/>
  <c r="H408" i="12"/>
  <c r="G408" i="12"/>
  <c r="F408" i="12"/>
  <c r="E408" i="12"/>
  <c r="D408" i="12"/>
  <c r="C408" i="12"/>
  <c r="B408" i="12"/>
  <c r="N407" i="12"/>
  <c r="M407" i="12"/>
  <c r="L407" i="12"/>
  <c r="K407" i="12"/>
  <c r="J407" i="12"/>
  <c r="I407" i="12"/>
  <c r="H407" i="12"/>
  <c r="G407" i="12"/>
  <c r="F407" i="12"/>
  <c r="E407" i="12"/>
  <c r="D407" i="12"/>
  <c r="C407" i="12"/>
  <c r="B407" i="12"/>
  <c r="N406" i="12"/>
  <c r="M406" i="12"/>
  <c r="L406" i="12"/>
  <c r="K406" i="12"/>
  <c r="J406" i="12"/>
  <c r="I406" i="12"/>
  <c r="H406" i="12"/>
  <c r="G406" i="12"/>
  <c r="F406" i="12"/>
  <c r="E406" i="12"/>
  <c r="D406" i="12"/>
  <c r="C406" i="12"/>
  <c r="B406" i="12"/>
  <c r="N405" i="12"/>
  <c r="M405" i="12"/>
  <c r="L405" i="12"/>
  <c r="K405" i="12"/>
  <c r="J405" i="12"/>
  <c r="I405" i="12"/>
  <c r="H405" i="12"/>
  <c r="G405" i="12"/>
  <c r="F405" i="12"/>
  <c r="E405" i="12"/>
  <c r="D405" i="12"/>
  <c r="C405" i="12"/>
  <c r="B405" i="12"/>
  <c r="N401" i="12"/>
  <c r="M401" i="12"/>
  <c r="L401" i="12"/>
  <c r="K401" i="12"/>
  <c r="J401" i="12"/>
  <c r="I401" i="12"/>
  <c r="H401" i="12"/>
  <c r="G401" i="12"/>
  <c r="F401" i="12"/>
  <c r="E401" i="12"/>
  <c r="D401" i="12"/>
  <c r="C401" i="12"/>
  <c r="B401" i="12"/>
  <c r="N400" i="12"/>
  <c r="M400" i="12"/>
  <c r="L400" i="12"/>
  <c r="K400" i="12"/>
  <c r="J400" i="12"/>
  <c r="I400" i="12"/>
  <c r="H400" i="12"/>
  <c r="G400" i="12"/>
  <c r="F400" i="12"/>
  <c r="E400" i="12"/>
  <c r="D400" i="12"/>
  <c r="C400" i="12"/>
  <c r="B400" i="12"/>
  <c r="N399" i="12"/>
  <c r="M399" i="12"/>
  <c r="L399" i="12"/>
  <c r="K399" i="12"/>
  <c r="J399" i="12"/>
  <c r="I399" i="12"/>
  <c r="H399" i="12"/>
  <c r="B427" i="12" s="1"/>
  <c r="G399" i="12"/>
  <c r="F399" i="12"/>
  <c r="E399" i="12"/>
  <c r="D399" i="12"/>
  <c r="C399" i="12"/>
  <c r="B399" i="12"/>
  <c r="N398" i="12"/>
  <c r="M398" i="12"/>
  <c r="L398" i="12"/>
  <c r="K398" i="12"/>
  <c r="J398" i="12"/>
  <c r="I398" i="12"/>
  <c r="H398" i="12"/>
  <c r="B426" i="12" s="1"/>
  <c r="G398" i="12"/>
  <c r="F398" i="12"/>
  <c r="E398" i="12"/>
  <c r="D398" i="12"/>
  <c r="C398" i="12"/>
  <c r="B398" i="12"/>
  <c r="N394" i="12"/>
  <c r="M394" i="12"/>
  <c r="L394" i="12"/>
  <c r="K394" i="12"/>
  <c r="J394" i="12"/>
  <c r="I394" i="12"/>
  <c r="H394" i="12"/>
  <c r="B579" i="12" s="1"/>
  <c r="G394" i="12"/>
  <c r="G579" i="12" s="1"/>
  <c r="G586" i="12" s="1"/>
  <c r="F394" i="12"/>
  <c r="E394" i="12"/>
  <c r="D394" i="12"/>
  <c r="C394" i="12"/>
  <c r="B394" i="12"/>
  <c r="N393" i="12"/>
  <c r="M393" i="12"/>
  <c r="L393" i="12"/>
  <c r="K393" i="12"/>
  <c r="J393" i="12"/>
  <c r="I393" i="12"/>
  <c r="H393" i="12"/>
  <c r="G393" i="12"/>
  <c r="F393" i="12"/>
  <c r="E393" i="12"/>
  <c r="D393" i="12"/>
  <c r="C393" i="12"/>
  <c r="B393" i="12"/>
  <c r="N392" i="12"/>
  <c r="M392" i="12"/>
  <c r="L392" i="12"/>
  <c r="K392" i="12"/>
  <c r="J392" i="12"/>
  <c r="I392" i="12"/>
  <c r="H392" i="12"/>
  <c r="G392" i="12"/>
  <c r="F392" i="12"/>
  <c r="E392" i="12"/>
  <c r="D392" i="12"/>
  <c r="C392" i="12"/>
  <c r="B392" i="12"/>
  <c r="N391" i="12"/>
  <c r="M391" i="12"/>
  <c r="L391" i="12"/>
  <c r="K391" i="12"/>
  <c r="J391" i="12"/>
  <c r="I391" i="12"/>
  <c r="H391" i="12"/>
  <c r="G391" i="12"/>
  <c r="F391" i="12"/>
  <c r="E391" i="12"/>
  <c r="D391" i="12"/>
  <c r="C391" i="12"/>
  <c r="B391" i="12"/>
  <c r="N388" i="12"/>
  <c r="M388" i="12"/>
  <c r="L388" i="12"/>
  <c r="K388" i="12"/>
  <c r="J388" i="12"/>
  <c r="I388" i="12"/>
  <c r="H388" i="12"/>
  <c r="G388" i="12"/>
  <c r="F388" i="12"/>
  <c r="E388" i="12"/>
  <c r="D388" i="12"/>
  <c r="C388" i="12"/>
  <c r="B388" i="12"/>
  <c r="N387" i="12"/>
  <c r="M387" i="12"/>
  <c r="L387" i="12"/>
  <c r="K387" i="12"/>
  <c r="J387" i="12"/>
  <c r="I387" i="12"/>
  <c r="H387" i="12"/>
  <c r="G387" i="12"/>
  <c r="F387" i="12"/>
  <c r="E387" i="12"/>
  <c r="D387" i="12"/>
  <c r="C387" i="12"/>
  <c r="B387" i="12"/>
  <c r="N386" i="12"/>
  <c r="M386" i="12"/>
  <c r="L386" i="12"/>
  <c r="K386" i="12"/>
  <c r="J386" i="12"/>
  <c r="I386" i="12"/>
  <c r="H386" i="12"/>
  <c r="G386" i="12"/>
  <c r="F386" i="12"/>
  <c r="E386" i="12"/>
  <c r="D386" i="12"/>
  <c r="C386" i="12"/>
  <c r="B386" i="12"/>
  <c r="N385" i="12"/>
  <c r="M385" i="12"/>
  <c r="L385" i="12"/>
  <c r="K385" i="12"/>
  <c r="J385" i="12"/>
  <c r="I385" i="12"/>
  <c r="H385" i="12"/>
  <c r="G385" i="12"/>
  <c r="F385" i="12"/>
  <c r="E385" i="12"/>
  <c r="D385" i="12"/>
  <c r="C385" i="12"/>
  <c r="B385" i="12"/>
  <c r="N381" i="12"/>
  <c r="M381" i="12"/>
  <c r="L381" i="12"/>
  <c r="K381" i="12"/>
  <c r="J381" i="12"/>
  <c r="I381" i="12"/>
  <c r="H381" i="12"/>
  <c r="G381" i="12"/>
  <c r="F381" i="12"/>
  <c r="E381" i="12"/>
  <c r="D381" i="12"/>
  <c r="C381" i="12"/>
  <c r="B381" i="12"/>
  <c r="N380" i="12"/>
  <c r="M380" i="12"/>
  <c r="L380" i="12"/>
  <c r="K380" i="12"/>
  <c r="J380" i="12"/>
  <c r="I380" i="12"/>
  <c r="H380" i="12"/>
  <c r="G380" i="12"/>
  <c r="F380" i="12"/>
  <c r="E380" i="12"/>
  <c r="D380" i="12"/>
  <c r="C380" i="12"/>
  <c r="B380" i="12"/>
  <c r="N379" i="12"/>
  <c r="M379" i="12"/>
  <c r="L379" i="12"/>
  <c r="K379" i="12"/>
  <c r="J379" i="12"/>
  <c r="I379" i="12"/>
  <c r="H379" i="12"/>
  <c r="G379" i="12"/>
  <c r="F379" i="12"/>
  <c r="E379" i="12"/>
  <c r="D379" i="12"/>
  <c r="C379" i="12"/>
  <c r="B379" i="12"/>
  <c r="N378" i="12"/>
  <c r="M378" i="12"/>
  <c r="L378" i="12"/>
  <c r="K378" i="12"/>
  <c r="J378" i="12"/>
  <c r="I378" i="12"/>
  <c r="H378" i="12"/>
  <c r="G378" i="12"/>
  <c r="F378" i="12"/>
  <c r="E378" i="12"/>
  <c r="D378" i="12"/>
  <c r="C378" i="12"/>
  <c r="B378" i="12"/>
  <c r="N375" i="12"/>
  <c r="M375" i="12"/>
  <c r="L375" i="12"/>
  <c r="K375" i="12"/>
  <c r="J375" i="12"/>
  <c r="I375" i="12"/>
  <c r="H375" i="12"/>
  <c r="G375" i="12"/>
  <c r="G376" i="12" s="1"/>
  <c r="F375" i="12"/>
  <c r="E375" i="12"/>
  <c r="D375" i="12"/>
  <c r="C375" i="12"/>
  <c r="B375" i="12"/>
  <c r="N374" i="12"/>
  <c r="M374" i="12"/>
  <c r="L374" i="12"/>
  <c r="K374" i="12"/>
  <c r="J374" i="12"/>
  <c r="I374" i="12"/>
  <c r="H374" i="12"/>
  <c r="G374" i="12"/>
  <c r="F374" i="12"/>
  <c r="E374" i="12"/>
  <c r="D374" i="12"/>
  <c r="C374" i="12"/>
  <c r="B374" i="12"/>
  <c r="N373" i="12"/>
  <c r="M373" i="12"/>
  <c r="L373" i="12"/>
  <c r="K373" i="12"/>
  <c r="J373" i="12"/>
  <c r="I373" i="12"/>
  <c r="H373" i="12"/>
  <c r="G373" i="12"/>
  <c r="F373" i="12"/>
  <c r="E373" i="12"/>
  <c r="D373" i="12"/>
  <c r="C373" i="12"/>
  <c r="B373" i="12"/>
  <c r="N372" i="12"/>
  <c r="M372" i="12"/>
  <c r="L372" i="12"/>
  <c r="K372" i="12"/>
  <c r="J372" i="12"/>
  <c r="I372" i="12"/>
  <c r="H372" i="12"/>
  <c r="G372" i="12"/>
  <c r="F372" i="12"/>
  <c r="E372" i="12"/>
  <c r="D372" i="12"/>
  <c r="C372" i="12"/>
  <c r="B372" i="12"/>
  <c r="N369" i="12"/>
  <c r="M369" i="12"/>
  <c r="O369" i="12" s="1"/>
  <c r="L369" i="12"/>
  <c r="K369" i="12"/>
  <c r="J369" i="12"/>
  <c r="I369" i="12"/>
  <c r="H369" i="12"/>
  <c r="G369" i="12"/>
  <c r="F369" i="12"/>
  <c r="E369" i="12"/>
  <c r="D369" i="12"/>
  <c r="C369" i="12"/>
  <c r="B369" i="12"/>
  <c r="N368" i="12"/>
  <c r="M368" i="12"/>
  <c r="L368" i="12"/>
  <c r="K368" i="12"/>
  <c r="J368" i="12"/>
  <c r="I368" i="12"/>
  <c r="H368" i="12"/>
  <c r="G368" i="12"/>
  <c r="F368" i="12"/>
  <c r="E368" i="12"/>
  <c r="D368" i="12"/>
  <c r="C368" i="12"/>
  <c r="B368" i="12"/>
  <c r="N367" i="12"/>
  <c r="M367" i="12"/>
  <c r="L367" i="12"/>
  <c r="K367" i="12"/>
  <c r="J367" i="12"/>
  <c r="I367" i="12"/>
  <c r="H367" i="12"/>
  <c r="G367" i="12"/>
  <c r="F367" i="12"/>
  <c r="E367" i="12"/>
  <c r="D367" i="12"/>
  <c r="C367" i="12"/>
  <c r="B367" i="12"/>
  <c r="N366" i="12"/>
  <c r="M366" i="12"/>
  <c r="L366" i="12"/>
  <c r="K366" i="12"/>
  <c r="J366" i="12"/>
  <c r="I366" i="12"/>
  <c r="H366" i="12"/>
  <c r="N414" i="12" s="1"/>
  <c r="G366" i="12"/>
  <c r="F366" i="12"/>
  <c r="E366" i="12"/>
  <c r="D366" i="12"/>
  <c r="C366" i="12"/>
  <c r="B366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N362" i="12"/>
  <c r="M362" i="12"/>
  <c r="L362" i="12"/>
  <c r="K362" i="12"/>
  <c r="J362" i="12"/>
  <c r="I362" i="12"/>
  <c r="H362" i="12"/>
  <c r="G362" i="12"/>
  <c r="F362" i="12"/>
  <c r="E362" i="12"/>
  <c r="D362" i="12"/>
  <c r="C362" i="12"/>
  <c r="B362" i="12"/>
  <c r="N361" i="12"/>
  <c r="M361" i="12"/>
  <c r="L361" i="12"/>
  <c r="K361" i="12"/>
  <c r="J361" i="12"/>
  <c r="I361" i="12"/>
  <c r="H361" i="12"/>
  <c r="G361" i="12"/>
  <c r="F361" i="12"/>
  <c r="E361" i="12"/>
  <c r="D361" i="12"/>
  <c r="C361" i="12"/>
  <c r="B361" i="12"/>
  <c r="N360" i="12"/>
  <c r="M360" i="12"/>
  <c r="L360" i="12"/>
  <c r="K360" i="12"/>
  <c r="J360" i="12"/>
  <c r="I360" i="12"/>
  <c r="H360" i="12"/>
  <c r="G360" i="12"/>
  <c r="F360" i="12"/>
  <c r="E360" i="12"/>
  <c r="D360" i="12"/>
  <c r="C360" i="12"/>
  <c r="B360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B357" i="12"/>
  <c r="N356" i="12"/>
  <c r="M356" i="12"/>
  <c r="L356" i="12"/>
  <c r="K356" i="12"/>
  <c r="J356" i="12"/>
  <c r="I356" i="12"/>
  <c r="H356" i="12"/>
  <c r="G356" i="12"/>
  <c r="F356" i="12"/>
  <c r="E356" i="12"/>
  <c r="D356" i="12"/>
  <c r="C356" i="12"/>
  <c r="B356" i="12"/>
  <c r="N355" i="12"/>
  <c r="M355" i="12"/>
  <c r="L355" i="12"/>
  <c r="K355" i="12"/>
  <c r="J355" i="12"/>
  <c r="I355" i="12"/>
  <c r="H355" i="12"/>
  <c r="G355" i="12"/>
  <c r="F355" i="12"/>
  <c r="E355" i="12"/>
  <c r="D355" i="12"/>
  <c r="C355" i="12"/>
  <c r="B355" i="12"/>
  <c r="N354" i="12"/>
  <c r="M354" i="12"/>
  <c r="L354" i="12"/>
  <c r="K354" i="12"/>
  <c r="J354" i="12"/>
  <c r="I354" i="12"/>
  <c r="H354" i="12"/>
  <c r="G354" i="12"/>
  <c r="F354" i="12"/>
  <c r="E354" i="12"/>
  <c r="D354" i="12"/>
  <c r="C354" i="12"/>
  <c r="B354" i="12"/>
  <c r="N351" i="12"/>
  <c r="M351" i="12"/>
  <c r="L351" i="12"/>
  <c r="K351" i="12"/>
  <c r="J351" i="12"/>
  <c r="I351" i="12"/>
  <c r="H351" i="12"/>
  <c r="G351" i="12"/>
  <c r="F351" i="12"/>
  <c r="E351" i="12"/>
  <c r="D351" i="12"/>
  <c r="C351" i="12"/>
  <c r="B351" i="12"/>
  <c r="N350" i="12"/>
  <c r="M350" i="12"/>
  <c r="L350" i="12"/>
  <c r="K350" i="12"/>
  <c r="J350" i="12"/>
  <c r="I350" i="12"/>
  <c r="H350" i="12"/>
  <c r="G350" i="12"/>
  <c r="F350" i="12"/>
  <c r="E350" i="12"/>
  <c r="D350" i="12"/>
  <c r="C350" i="12"/>
  <c r="B350" i="12"/>
  <c r="N349" i="12"/>
  <c r="M349" i="12"/>
  <c r="L349" i="12"/>
  <c r="K349" i="12"/>
  <c r="J349" i="12"/>
  <c r="I349" i="12"/>
  <c r="H349" i="12"/>
  <c r="G349" i="12"/>
  <c r="F349" i="12"/>
  <c r="E349" i="12"/>
  <c r="D349" i="12"/>
  <c r="C349" i="12"/>
  <c r="B349" i="12"/>
  <c r="N348" i="12"/>
  <c r="M348" i="12"/>
  <c r="L348" i="12"/>
  <c r="K348" i="12"/>
  <c r="J348" i="12"/>
  <c r="I348" i="12"/>
  <c r="H348" i="12"/>
  <c r="G348" i="12"/>
  <c r="F348" i="12"/>
  <c r="E348" i="12"/>
  <c r="D348" i="12"/>
  <c r="C348" i="12"/>
  <c r="B348" i="12"/>
  <c r="N345" i="12"/>
  <c r="M345" i="12"/>
  <c r="L345" i="12"/>
  <c r="K345" i="12"/>
  <c r="J345" i="12"/>
  <c r="I345" i="12"/>
  <c r="H345" i="12"/>
  <c r="G345" i="12"/>
  <c r="F345" i="12"/>
  <c r="E345" i="12"/>
  <c r="D345" i="12"/>
  <c r="C345" i="12"/>
  <c r="B345" i="12"/>
  <c r="N344" i="12"/>
  <c r="M344" i="12"/>
  <c r="L344" i="12"/>
  <c r="K344" i="12"/>
  <c r="J344" i="12"/>
  <c r="I344" i="12"/>
  <c r="H344" i="12"/>
  <c r="G344" i="12"/>
  <c r="F344" i="12"/>
  <c r="E344" i="12"/>
  <c r="D344" i="12"/>
  <c r="C344" i="12"/>
  <c r="B344" i="12"/>
  <c r="N343" i="12"/>
  <c r="M343" i="12"/>
  <c r="L343" i="12"/>
  <c r="K343" i="12"/>
  <c r="J343" i="12"/>
  <c r="I343" i="12"/>
  <c r="H343" i="12"/>
  <c r="G343" i="12"/>
  <c r="F343" i="12"/>
  <c r="E343" i="12"/>
  <c r="D343" i="12"/>
  <c r="C343" i="12"/>
  <c r="B343" i="12"/>
  <c r="N342" i="12"/>
  <c r="M342" i="12"/>
  <c r="L342" i="12"/>
  <c r="K342" i="12"/>
  <c r="J342" i="12"/>
  <c r="I342" i="12"/>
  <c r="H342" i="12"/>
  <c r="G342" i="12"/>
  <c r="F342" i="12"/>
  <c r="E342" i="12"/>
  <c r="D342" i="12"/>
  <c r="C342" i="12"/>
  <c r="B342" i="12"/>
  <c r="N339" i="12"/>
  <c r="M339" i="12"/>
  <c r="L339" i="12"/>
  <c r="K339" i="12"/>
  <c r="J339" i="12"/>
  <c r="I339" i="12"/>
  <c r="H339" i="12"/>
  <c r="G339" i="12"/>
  <c r="F339" i="12"/>
  <c r="E339" i="12"/>
  <c r="D339" i="12"/>
  <c r="C339" i="12"/>
  <c r="B339" i="12"/>
  <c r="N338" i="12"/>
  <c r="M338" i="12"/>
  <c r="L338" i="12"/>
  <c r="K338" i="12"/>
  <c r="J338" i="12"/>
  <c r="I338" i="12"/>
  <c r="H338" i="12"/>
  <c r="G338" i="12"/>
  <c r="F338" i="12"/>
  <c r="E338" i="12"/>
  <c r="D338" i="12"/>
  <c r="C338" i="12"/>
  <c r="B338" i="12"/>
  <c r="N337" i="12"/>
  <c r="M337" i="12"/>
  <c r="L337" i="12"/>
  <c r="K337" i="12"/>
  <c r="J337" i="12"/>
  <c r="I337" i="12"/>
  <c r="H337" i="12"/>
  <c r="G337" i="12"/>
  <c r="F337" i="12"/>
  <c r="E337" i="12"/>
  <c r="D337" i="12"/>
  <c r="C337" i="12"/>
  <c r="B337" i="12"/>
  <c r="N336" i="12"/>
  <c r="M336" i="12"/>
  <c r="L336" i="12"/>
  <c r="K336" i="12"/>
  <c r="J336" i="12"/>
  <c r="I336" i="12"/>
  <c r="H336" i="12"/>
  <c r="G336" i="12"/>
  <c r="F336" i="12"/>
  <c r="E336" i="12"/>
  <c r="D336" i="12"/>
  <c r="C336" i="12"/>
  <c r="B336" i="12"/>
  <c r="N333" i="12"/>
  <c r="M333" i="12"/>
  <c r="L333" i="12"/>
  <c r="K333" i="12"/>
  <c r="J333" i="12"/>
  <c r="I333" i="12"/>
  <c r="H333" i="12"/>
  <c r="G333" i="12"/>
  <c r="F333" i="12"/>
  <c r="E333" i="12"/>
  <c r="D333" i="12"/>
  <c r="C333" i="12"/>
  <c r="B333" i="12"/>
  <c r="N332" i="12"/>
  <c r="M332" i="12"/>
  <c r="L332" i="12"/>
  <c r="K332" i="12"/>
  <c r="J332" i="12"/>
  <c r="I332" i="12"/>
  <c r="H332" i="12"/>
  <c r="G332" i="12"/>
  <c r="F332" i="12"/>
  <c r="E332" i="12"/>
  <c r="D332" i="12"/>
  <c r="C332" i="12"/>
  <c r="B332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B331" i="12"/>
  <c r="N330" i="12"/>
  <c r="M330" i="12"/>
  <c r="L330" i="12"/>
  <c r="K330" i="12"/>
  <c r="J330" i="12"/>
  <c r="I330" i="12"/>
  <c r="H330" i="12"/>
  <c r="G330" i="12"/>
  <c r="F330" i="12"/>
  <c r="E330" i="12"/>
  <c r="D330" i="12"/>
  <c r="C330" i="12"/>
  <c r="B330" i="12"/>
  <c r="N327" i="12"/>
  <c r="M327" i="12"/>
  <c r="L327" i="12"/>
  <c r="K327" i="12"/>
  <c r="J327" i="12"/>
  <c r="I327" i="12"/>
  <c r="H327" i="12"/>
  <c r="G327" i="12"/>
  <c r="F327" i="12"/>
  <c r="E327" i="12"/>
  <c r="D327" i="12"/>
  <c r="C327" i="12"/>
  <c r="B327" i="12"/>
  <c r="N326" i="12"/>
  <c r="M326" i="12"/>
  <c r="L326" i="12"/>
  <c r="K326" i="12"/>
  <c r="J326" i="12"/>
  <c r="I326" i="12"/>
  <c r="H326" i="12"/>
  <c r="G326" i="12"/>
  <c r="F326" i="12"/>
  <c r="E326" i="12"/>
  <c r="D326" i="12"/>
  <c r="C326" i="12"/>
  <c r="B326" i="12"/>
  <c r="N325" i="12"/>
  <c r="M325" i="12"/>
  <c r="L325" i="12"/>
  <c r="K325" i="12"/>
  <c r="J325" i="12"/>
  <c r="I325" i="12"/>
  <c r="H325" i="12"/>
  <c r="G325" i="12"/>
  <c r="F325" i="12"/>
  <c r="E325" i="12"/>
  <c r="D325" i="12"/>
  <c r="C325" i="12"/>
  <c r="B325" i="12"/>
  <c r="N324" i="12"/>
  <c r="M324" i="12"/>
  <c r="L324" i="12"/>
  <c r="K324" i="12"/>
  <c r="J324" i="12"/>
  <c r="I324" i="12"/>
  <c r="H324" i="12"/>
  <c r="G324" i="12"/>
  <c r="F324" i="12"/>
  <c r="E324" i="12"/>
  <c r="D324" i="12"/>
  <c r="C324" i="12"/>
  <c r="B324" i="12"/>
  <c r="N321" i="12"/>
  <c r="M321" i="12"/>
  <c r="L321" i="12"/>
  <c r="K321" i="12"/>
  <c r="K322" i="12" s="1"/>
  <c r="J321" i="12"/>
  <c r="I321" i="12"/>
  <c r="H321" i="12"/>
  <c r="B322" i="12" s="1"/>
  <c r="G321" i="12"/>
  <c r="F321" i="12"/>
  <c r="E321" i="12"/>
  <c r="D321" i="12"/>
  <c r="C321" i="12"/>
  <c r="B321" i="12"/>
  <c r="N320" i="12"/>
  <c r="M320" i="12"/>
  <c r="L320" i="12"/>
  <c r="K320" i="12"/>
  <c r="J320" i="12"/>
  <c r="I320" i="12"/>
  <c r="H320" i="12"/>
  <c r="G320" i="12"/>
  <c r="F320" i="12"/>
  <c r="E320" i="12"/>
  <c r="D320" i="12"/>
  <c r="C320" i="12"/>
  <c r="B320" i="12"/>
  <c r="N319" i="12"/>
  <c r="M319" i="12"/>
  <c r="L319" i="12"/>
  <c r="K319" i="12"/>
  <c r="J319" i="12"/>
  <c r="I319" i="12"/>
  <c r="H319" i="12"/>
  <c r="G319" i="12"/>
  <c r="F319" i="12"/>
  <c r="E319" i="12"/>
  <c r="D319" i="12"/>
  <c r="C319" i="12"/>
  <c r="B319" i="12"/>
  <c r="N318" i="12"/>
  <c r="M318" i="12"/>
  <c r="L318" i="12"/>
  <c r="K318" i="12"/>
  <c r="J318" i="12"/>
  <c r="I318" i="12"/>
  <c r="H318" i="12"/>
  <c r="G318" i="12"/>
  <c r="F318" i="12"/>
  <c r="E318" i="12"/>
  <c r="D318" i="12"/>
  <c r="C318" i="12"/>
  <c r="B318" i="12"/>
  <c r="N315" i="12"/>
  <c r="M315" i="12"/>
  <c r="L315" i="12"/>
  <c r="K315" i="12"/>
  <c r="J315" i="12"/>
  <c r="J316" i="12" s="1"/>
  <c r="I315" i="12"/>
  <c r="H315" i="12"/>
  <c r="G315" i="12"/>
  <c r="F315" i="12"/>
  <c r="E315" i="12"/>
  <c r="D315" i="12"/>
  <c r="C315" i="12"/>
  <c r="B315" i="12"/>
  <c r="N314" i="12"/>
  <c r="M314" i="12"/>
  <c r="L314" i="12"/>
  <c r="K314" i="12"/>
  <c r="J314" i="12"/>
  <c r="I314" i="12"/>
  <c r="H314" i="12"/>
  <c r="G314" i="12"/>
  <c r="F314" i="12"/>
  <c r="E314" i="12"/>
  <c r="D314" i="12"/>
  <c r="C314" i="12"/>
  <c r="B314" i="12"/>
  <c r="N313" i="12"/>
  <c r="M313" i="12"/>
  <c r="L313" i="12"/>
  <c r="K313" i="12"/>
  <c r="J313" i="12"/>
  <c r="I313" i="12"/>
  <c r="H313" i="12"/>
  <c r="G313" i="12"/>
  <c r="F313" i="12"/>
  <c r="E313" i="12"/>
  <c r="D313" i="12"/>
  <c r="C313" i="12"/>
  <c r="B313" i="12"/>
  <c r="N312" i="12"/>
  <c r="M312" i="12"/>
  <c r="L312" i="12"/>
  <c r="K312" i="12"/>
  <c r="J312" i="12"/>
  <c r="I312" i="12"/>
  <c r="H312" i="12"/>
  <c r="G312" i="12"/>
  <c r="F312" i="12"/>
  <c r="E312" i="12"/>
  <c r="D312" i="12"/>
  <c r="C312" i="12"/>
  <c r="B312" i="12"/>
  <c r="N309" i="12"/>
  <c r="M309" i="12"/>
  <c r="L309" i="12"/>
  <c r="K309" i="12"/>
  <c r="J309" i="12"/>
  <c r="I309" i="12"/>
  <c r="H309" i="12"/>
  <c r="G309" i="12"/>
  <c r="F309" i="12"/>
  <c r="E309" i="12"/>
  <c r="D309" i="12"/>
  <c r="C309" i="12"/>
  <c r="B309" i="12"/>
  <c r="N308" i="12"/>
  <c r="M308" i="12"/>
  <c r="L308" i="12"/>
  <c r="K308" i="12"/>
  <c r="J308" i="12"/>
  <c r="I308" i="12"/>
  <c r="H308" i="12"/>
  <c r="G308" i="12"/>
  <c r="F308" i="12"/>
  <c r="E308" i="12"/>
  <c r="D308" i="12"/>
  <c r="C308" i="12"/>
  <c r="B308" i="12"/>
  <c r="N307" i="12"/>
  <c r="M307" i="12"/>
  <c r="L307" i="12"/>
  <c r="K307" i="12"/>
  <c r="J307" i="12"/>
  <c r="I307" i="12"/>
  <c r="H307" i="12"/>
  <c r="G307" i="12"/>
  <c r="F307" i="12"/>
  <c r="E307" i="12"/>
  <c r="D307" i="12"/>
  <c r="C307" i="12"/>
  <c r="B307" i="12"/>
  <c r="N306" i="12"/>
  <c r="M306" i="12"/>
  <c r="L306" i="12"/>
  <c r="K306" i="12"/>
  <c r="J306" i="12"/>
  <c r="I306" i="12"/>
  <c r="H306" i="12"/>
  <c r="G306" i="12"/>
  <c r="F306" i="12"/>
  <c r="E306" i="12"/>
  <c r="D306" i="12"/>
  <c r="C306" i="12"/>
  <c r="B306" i="12"/>
  <c r="N303" i="12"/>
  <c r="M303" i="12"/>
  <c r="L303" i="12"/>
  <c r="K303" i="12"/>
  <c r="J303" i="12"/>
  <c r="I303" i="12"/>
  <c r="H303" i="12"/>
  <c r="C304" i="12" s="1"/>
  <c r="G303" i="12"/>
  <c r="F303" i="12"/>
  <c r="E303" i="12"/>
  <c r="D303" i="12"/>
  <c r="C303" i="12"/>
  <c r="B303" i="12"/>
  <c r="N302" i="12"/>
  <c r="M302" i="12"/>
  <c r="L302" i="12"/>
  <c r="K302" i="12"/>
  <c r="J302" i="12"/>
  <c r="I302" i="12"/>
  <c r="H302" i="12"/>
  <c r="G302" i="12"/>
  <c r="F302" i="12"/>
  <c r="E302" i="12"/>
  <c r="D302" i="12"/>
  <c r="C302" i="12"/>
  <c r="B302" i="12"/>
  <c r="N301" i="12"/>
  <c r="M301" i="12"/>
  <c r="L301" i="12"/>
  <c r="K301" i="12"/>
  <c r="J301" i="12"/>
  <c r="I301" i="12"/>
  <c r="H301" i="12"/>
  <c r="G301" i="12"/>
  <c r="F301" i="12"/>
  <c r="E301" i="12"/>
  <c r="D301" i="12"/>
  <c r="C301" i="12"/>
  <c r="B301" i="12"/>
  <c r="N300" i="12"/>
  <c r="M300" i="12"/>
  <c r="L300" i="12"/>
  <c r="K300" i="12"/>
  <c r="J300" i="12"/>
  <c r="I300" i="12"/>
  <c r="H300" i="12"/>
  <c r="G300" i="12"/>
  <c r="F300" i="12"/>
  <c r="E300" i="12"/>
  <c r="D300" i="12"/>
  <c r="C300" i="12"/>
  <c r="B300" i="12"/>
  <c r="N297" i="12"/>
  <c r="M297" i="12"/>
  <c r="L297" i="12"/>
  <c r="K297" i="12"/>
  <c r="J297" i="12"/>
  <c r="J298" i="12" s="1"/>
  <c r="I297" i="12"/>
  <c r="H297" i="12"/>
  <c r="G297" i="12"/>
  <c r="F297" i="12"/>
  <c r="E297" i="12"/>
  <c r="D297" i="12"/>
  <c r="C297" i="12"/>
  <c r="B297" i="12"/>
  <c r="N296" i="12"/>
  <c r="M296" i="12"/>
  <c r="L296" i="12"/>
  <c r="K296" i="12"/>
  <c r="J296" i="12"/>
  <c r="I296" i="12"/>
  <c r="H296" i="12"/>
  <c r="G296" i="12"/>
  <c r="F296" i="12"/>
  <c r="E296" i="12"/>
  <c r="D296" i="12"/>
  <c r="C296" i="12"/>
  <c r="B296" i="12"/>
  <c r="N295" i="12"/>
  <c r="M295" i="12"/>
  <c r="L295" i="12"/>
  <c r="K295" i="12"/>
  <c r="J295" i="12"/>
  <c r="I295" i="12"/>
  <c r="H295" i="12"/>
  <c r="G295" i="12"/>
  <c r="F295" i="12"/>
  <c r="E295" i="12"/>
  <c r="D295" i="12"/>
  <c r="C295" i="12"/>
  <c r="B295" i="12"/>
  <c r="N294" i="12"/>
  <c r="M294" i="12"/>
  <c r="L294" i="12"/>
  <c r="K294" i="12"/>
  <c r="J294" i="12"/>
  <c r="I294" i="12"/>
  <c r="H294" i="12"/>
  <c r="G294" i="12"/>
  <c r="F294" i="12"/>
  <c r="E294" i="12"/>
  <c r="D294" i="12"/>
  <c r="C294" i="12"/>
  <c r="B294" i="12"/>
  <c r="N291" i="12"/>
  <c r="M291" i="12"/>
  <c r="L291" i="12"/>
  <c r="K291" i="12"/>
  <c r="K292" i="12" s="1"/>
  <c r="J291" i="12"/>
  <c r="I291" i="12"/>
  <c r="H291" i="12"/>
  <c r="G291" i="12"/>
  <c r="F291" i="12"/>
  <c r="E291" i="12"/>
  <c r="E292" i="12" s="1"/>
  <c r="D291" i="12"/>
  <c r="C291" i="12"/>
  <c r="B291" i="12"/>
  <c r="N290" i="12"/>
  <c r="M290" i="12"/>
  <c r="L290" i="12"/>
  <c r="K290" i="12"/>
  <c r="J290" i="12"/>
  <c r="I290" i="12"/>
  <c r="H290" i="12"/>
  <c r="G290" i="12"/>
  <c r="F290" i="12"/>
  <c r="E290" i="12"/>
  <c r="D290" i="12"/>
  <c r="C290" i="12"/>
  <c r="B290" i="12"/>
  <c r="N289" i="12"/>
  <c r="M289" i="12"/>
  <c r="L289" i="12"/>
  <c r="K289" i="12"/>
  <c r="J289" i="12"/>
  <c r="I289" i="12"/>
  <c r="H289" i="12"/>
  <c r="G289" i="12"/>
  <c r="F289" i="12"/>
  <c r="E289" i="12"/>
  <c r="D289" i="12"/>
  <c r="C289" i="12"/>
  <c r="B289" i="12"/>
  <c r="N288" i="12"/>
  <c r="M288" i="12"/>
  <c r="L288" i="12"/>
  <c r="K288" i="12"/>
  <c r="J288" i="12"/>
  <c r="I288" i="12"/>
  <c r="H288" i="12"/>
  <c r="G288" i="12"/>
  <c r="F288" i="12"/>
  <c r="E288" i="12"/>
  <c r="D288" i="12"/>
  <c r="C288" i="12"/>
  <c r="B288" i="12"/>
  <c r="BP163" i="12"/>
  <c r="BO163" i="12"/>
  <c r="BN163" i="12"/>
  <c r="BM163" i="12"/>
  <c r="BL163" i="12"/>
  <c r="BK163" i="12"/>
  <c r="BJ163" i="12"/>
  <c r="BI163" i="12"/>
  <c r="BH163" i="12"/>
  <c r="BG163" i="12"/>
  <c r="BF163" i="12"/>
  <c r="BE163" i="12"/>
  <c r="BD163" i="12"/>
  <c r="BC163" i="12"/>
  <c r="BB163" i="12"/>
  <c r="BA163" i="12"/>
  <c r="AB163" i="12"/>
  <c r="B163" i="12"/>
  <c r="AB86" i="12"/>
  <c r="B86" i="12"/>
  <c r="AB85" i="12"/>
  <c r="B85" i="12"/>
  <c r="AB84" i="12"/>
  <c r="B84" i="12"/>
  <c r="N592" i="12"/>
  <c r="O585" i="12"/>
  <c r="C585" i="12"/>
  <c r="O583" i="12"/>
  <c r="C583" i="12"/>
  <c r="O582" i="12"/>
  <c r="C552" i="12"/>
  <c r="N553" i="12"/>
  <c r="D553" i="12"/>
  <c r="D537" i="12" s="1"/>
  <c r="H553" i="12"/>
  <c r="C537" i="12" s="1"/>
  <c r="I552" i="12"/>
  <c r="C486" i="12"/>
  <c r="C463" i="12"/>
  <c r="C447" i="12"/>
  <c r="C429" i="12"/>
  <c r="C414" i="12"/>
  <c r="J412" i="12"/>
  <c r="K411" i="12"/>
  <c r="C411" i="12"/>
  <c r="C413" i="12"/>
  <c r="C426" i="12"/>
  <c r="H579" i="12"/>
  <c r="B586" i="12" s="1"/>
  <c r="C370" i="12"/>
  <c r="D382" i="12"/>
  <c r="E310" i="12"/>
  <c r="AC163" i="12"/>
  <c r="C163" i="12"/>
  <c r="AC86" i="12"/>
  <c r="C86" i="12"/>
  <c r="AC85" i="12"/>
  <c r="C85" i="12"/>
  <c r="AC84" i="12"/>
  <c r="C84" i="12"/>
  <c r="N617" i="9"/>
  <c r="D84" i="12"/>
  <c r="D86" i="12" s="1"/>
  <c r="E84" i="12"/>
  <c r="E86" i="12" s="1"/>
  <c r="F84" i="12"/>
  <c r="G84" i="12"/>
  <c r="H84" i="12"/>
  <c r="I84" i="12"/>
  <c r="J84" i="12"/>
  <c r="K84" i="12"/>
  <c r="L84" i="12"/>
  <c r="L86" i="12" s="1"/>
  <c r="M84" i="12"/>
  <c r="M86" i="12" s="1"/>
  <c r="N84" i="12"/>
  <c r="O84" i="12"/>
  <c r="O86" i="12" s="1"/>
  <c r="P84" i="12"/>
  <c r="P86" i="12" s="1"/>
  <c r="Q84" i="12"/>
  <c r="Q86" i="12" s="1"/>
  <c r="R84" i="12"/>
  <c r="S84" i="12"/>
  <c r="T84" i="12"/>
  <c r="U84" i="12"/>
  <c r="V84" i="12"/>
  <c r="W84" i="12"/>
  <c r="X84" i="12"/>
  <c r="X86" i="12" s="1"/>
  <c r="Y84" i="12"/>
  <c r="Y86" i="12" s="1"/>
  <c r="Z84" i="12"/>
  <c r="AA84" i="12"/>
  <c r="D85" i="12"/>
  <c r="E85" i="12"/>
  <c r="F85" i="12"/>
  <c r="G85" i="12"/>
  <c r="H85" i="12"/>
  <c r="H86" i="12" s="1"/>
  <c r="I85" i="12"/>
  <c r="I86" i="12" s="1"/>
  <c r="J85" i="12"/>
  <c r="J86" i="12" s="1"/>
  <c r="K85" i="12"/>
  <c r="L85" i="12"/>
  <c r="M85" i="12"/>
  <c r="N85" i="12"/>
  <c r="O85" i="12"/>
  <c r="P85" i="12"/>
  <c r="Q85" i="12"/>
  <c r="R85" i="12"/>
  <c r="S85" i="12"/>
  <c r="T85" i="12"/>
  <c r="T86" i="12" s="1"/>
  <c r="U85" i="12"/>
  <c r="U86" i="12" s="1"/>
  <c r="V85" i="12"/>
  <c r="V86" i="12" s="1"/>
  <c r="W85" i="12"/>
  <c r="X85" i="12"/>
  <c r="Y85" i="12"/>
  <c r="Z85" i="12"/>
  <c r="AA85" i="12"/>
  <c r="AA86" i="12" s="1"/>
  <c r="F86" i="12"/>
  <c r="G86" i="12"/>
  <c r="K86" i="12"/>
  <c r="N86" i="12"/>
  <c r="R86" i="12"/>
  <c r="S86" i="12"/>
  <c r="W86" i="12"/>
  <c r="Z86" i="12"/>
  <c r="D163" i="12"/>
  <c r="E163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Y163" i="12"/>
  <c r="Z163" i="12"/>
  <c r="AA163" i="12"/>
  <c r="L711" i="12"/>
  <c r="M682" i="12"/>
  <c r="O682" i="12" s="1"/>
  <c r="L682" i="12"/>
  <c r="L689" i="12" s="1"/>
  <c r="K682" i="12"/>
  <c r="K689" i="12" s="1"/>
  <c r="J682" i="12"/>
  <c r="J689" i="12" s="1"/>
  <c r="I682" i="12"/>
  <c r="I689" i="12" s="1"/>
  <c r="M681" i="12"/>
  <c r="M688" i="12" s="1"/>
  <c r="O688" i="12" s="1"/>
  <c r="L681" i="12"/>
  <c r="L688" i="12" s="1"/>
  <c r="K681" i="12"/>
  <c r="K688" i="12" s="1"/>
  <c r="J681" i="12"/>
  <c r="J688" i="12" s="1"/>
  <c r="I681" i="12"/>
  <c r="I688" i="12" s="1"/>
  <c r="M680" i="12"/>
  <c r="O680" i="12" s="1"/>
  <c r="L680" i="12"/>
  <c r="L687" i="12" s="1"/>
  <c r="K680" i="12"/>
  <c r="K687" i="12" s="1"/>
  <c r="J680" i="12"/>
  <c r="J687" i="12" s="1"/>
  <c r="I680" i="12"/>
  <c r="I687" i="12" s="1"/>
  <c r="M679" i="12"/>
  <c r="O679" i="12" s="1"/>
  <c r="L679" i="12"/>
  <c r="L686" i="12" s="1"/>
  <c r="K679" i="12"/>
  <c r="K686" i="12" s="1"/>
  <c r="J679" i="12"/>
  <c r="J686" i="12" s="1"/>
  <c r="I679" i="12"/>
  <c r="I686" i="12" s="1"/>
  <c r="M678" i="12"/>
  <c r="O678" i="12" s="1"/>
  <c r="L678" i="12"/>
  <c r="K678" i="12"/>
  <c r="K685" i="12" s="1"/>
  <c r="J678" i="12"/>
  <c r="I678" i="12"/>
  <c r="I685" i="12" s="1"/>
  <c r="O675" i="12"/>
  <c r="O674" i="12"/>
  <c r="O673" i="12"/>
  <c r="O672" i="12"/>
  <c r="O671" i="12"/>
  <c r="O668" i="12"/>
  <c r="O667" i="12"/>
  <c r="O666" i="12"/>
  <c r="O665" i="12"/>
  <c r="O664" i="12"/>
  <c r="O663" i="12"/>
  <c r="O662" i="12"/>
  <c r="O661" i="12"/>
  <c r="O660" i="12"/>
  <c r="M653" i="12"/>
  <c r="N652" i="12"/>
  <c r="L649" i="12"/>
  <c r="M648" i="12"/>
  <c r="M649" i="12" s="1"/>
  <c r="K645" i="12"/>
  <c r="L644" i="12"/>
  <c r="M644" i="12" s="1"/>
  <c r="J641" i="12"/>
  <c r="K640" i="12"/>
  <c r="K641" i="12" s="1"/>
  <c r="I637" i="12"/>
  <c r="J636" i="12"/>
  <c r="K636" i="12" s="1"/>
  <c r="H633" i="12"/>
  <c r="I632" i="12"/>
  <c r="I633" i="12" s="1"/>
  <c r="G629" i="12"/>
  <c r="H628" i="12"/>
  <c r="H629" i="12" s="1"/>
  <c r="F625" i="12"/>
  <c r="G624" i="12"/>
  <c r="G625" i="12" s="1"/>
  <c r="E621" i="12"/>
  <c r="F620" i="12"/>
  <c r="F621" i="12" s="1"/>
  <c r="D617" i="12"/>
  <c r="E616" i="12"/>
  <c r="E617" i="12" s="1"/>
  <c r="C613" i="12"/>
  <c r="D612" i="12"/>
  <c r="E612" i="12" s="1"/>
  <c r="M585" i="12"/>
  <c r="L585" i="12"/>
  <c r="K585" i="12"/>
  <c r="J585" i="12"/>
  <c r="I585" i="12"/>
  <c r="H585" i="12"/>
  <c r="G585" i="12"/>
  <c r="F585" i="12"/>
  <c r="E585" i="12"/>
  <c r="D585" i="12"/>
  <c r="M583" i="12"/>
  <c r="L583" i="12"/>
  <c r="K583" i="12"/>
  <c r="J583" i="12"/>
  <c r="I583" i="12"/>
  <c r="H583" i="12"/>
  <c r="G583" i="12"/>
  <c r="F583" i="12"/>
  <c r="E583" i="12"/>
  <c r="D583" i="12"/>
  <c r="M553" i="12"/>
  <c r="M537" i="12" s="1"/>
  <c r="L553" i="12"/>
  <c r="K553" i="12"/>
  <c r="I553" i="12"/>
  <c r="M552" i="12"/>
  <c r="L552" i="12"/>
  <c r="J552" i="12"/>
  <c r="N551" i="12"/>
  <c r="K551" i="12"/>
  <c r="E551" i="12"/>
  <c r="L550" i="12"/>
  <c r="I414" i="12"/>
  <c r="D429" i="12"/>
  <c r="J413" i="12"/>
  <c r="E428" i="12"/>
  <c r="K412" i="12"/>
  <c r="F427" i="12"/>
  <c r="L411" i="12"/>
  <c r="G426" i="12"/>
  <c r="N579" i="12"/>
  <c r="M579" i="12"/>
  <c r="M586" i="12" s="1"/>
  <c r="L579" i="12"/>
  <c r="L586" i="12" s="1"/>
  <c r="K579" i="12"/>
  <c r="K586" i="12" s="1"/>
  <c r="I579" i="12"/>
  <c r="I586" i="12" s="1"/>
  <c r="F579" i="12"/>
  <c r="F586" i="12" s="1"/>
  <c r="E579" i="12"/>
  <c r="E586" i="12" s="1"/>
  <c r="D579" i="12"/>
  <c r="D586" i="12" s="1"/>
  <c r="I389" i="12"/>
  <c r="E389" i="12"/>
  <c r="J322" i="12"/>
  <c r="AZ163" i="12"/>
  <c r="AY163" i="12"/>
  <c r="AX163" i="12"/>
  <c r="AW163" i="12"/>
  <c r="AV163" i="12"/>
  <c r="AU163" i="12"/>
  <c r="AT163" i="12"/>
  <c r="AS163" i="12"/>
  <c r="AR163" i="12"/>
  <c r="AQ163" i="12"/>
  <c r="AP163" i="12"/>
  <c r="AO163" i="12"/>
  <c r="AN163" i="12"/>
  <c r="AM163" i="12"/>
  <c r="AL163" i="12"/>
  <c r="AK163" i="12"/>
  <c r="AJ163" i="12"/>
  <c r="AI163" i="12"/>
  <c r="AH163" i="12"/>
  <c r="AG163" i="12"/>
  <c r="AF163" i="12"/>
  <c r="AE163" i="12"/>
  <c r="AD163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AI85" i="12"/>
  <c r="AH85" i="12"/>
  <c r="AG85" i="12"/>
  <c r="AF85" i="12"/>
  <c r="AE85" i="12"/>
  <c r="AD85" i="12"/>
  <c r="E364" i="12"/>
  <c r="AY84" i="12"/>
  <c r="AX84" i="12"/>
  <c r="AW84" i="12"/>
  <c r="AV84" i="12"/>
  <c r="AU84" i="12"/>
  <c r="AT84" i="12"/>
  <c r="AS84" i="12"/>
  <c r="AR84" i="12"/>
  <c r="AQ84" i="12"/>
  <c r="AP84" i="12"/>
  <c r="AO84" i="12"/>
  <c r="AN84" i="12"/>
  <c r="AM84" i="12"/>
  <c r="AL84" i="12"/>
  <c r="AK84" i="12"/>
  <c r="AJ84" i="12"/>
  <c r="AI84" i="12"/>
  <c r="AH84" i="12"/>
  <c r="AG84" i="12"/>
  <c r="AF84" i="12"/>
  <c r="AE84" i="12"/>
  <c r="AD84" i="12"/>
  <c r="E358" i="12"/>
  <c r="J395" i="12" l="1"/>
  <c r="C551" i="12"/>
  <c r="B292" i="12"/>
  <c r="C328" i="12"/>
  <c r="O345" i="12"/>
  <c r="B428" i="12"/>
  <c r="J328" i="12"/>
  <c r="H298" i="12"/>
  <c r="O315" i="12"/>
  <c r="O333" i="12"/>
  <c r="B352" i="12"/>
  <c r="B422" i="12"/>
  <c r="L322" i="12"/>
  <c r="B447" i="12"/>
  <c r="B486" i="12"/>
  <c r="B413" i="12"/>
  <c r="C596" i="12"/>
  <c r="B551" i="12"/>
  <c r="B358" i="12"/>
  <c r="B552" i="12"/>
  <c r="O375" i="12"/>
  <c r="C500" i="12"/>
  <c r="B553" i="12"/>
  <c r="G550" i="12"/>
  <c r="G534" i="12" s="1"/>
  <c r="F551" i="12"/>
  <c r="F535" i="12" s="1"/>
  <c r="E552" i="12"/>
  <c r="E536" i="12" s="1"/>
  <c r="J579" i="12"/>
  <c r="J586" i="12" s="1"/>
  <c r="B429" i="12"/>
  <c r="B463" i="12"/>
  <c r="B409" i="12"/>
  <c r="B439" i="12"/>
  <c r="B412" i="12"/>
  <c r="C402" i="12"/>
  <c r="C594" i="12" s="1"/>
  <c r="O363" i="12"/>
  <c r="B389" i="12"/>
  <c r="O381" i="12"/>
  <c r="C412" i="12"/>
  <c r="C536" i="12"/>
  <c r="E328" i="12"/>
  <c r="C322" i="12"/>
  <c r="B537" i="12"/>
  <c r="B455" i="12"/>
  <c r="B500" i="12"/>
  <c r="N552" i="12"/>
  <c r="N536" i="12" s="1"/>
  <c r="L304" i="12"/>
  <c r="O309" i="12"/>
  <c r="C455" i="12"/>
  <c r="C427" i="12"/>
  <c r="B414" i="12"/>
  <c r="B507" i="12"/>
  <c r="B411" i="12"/>
  <c r="H322" i="12"/>
  <c r="C352" i="12"/>
  <c r="O303" i="12"/>
  <c r="B334" i="12"/>
  <c r="B346" i="12"/>
  <c r="O388" i="12"/>
  <c r="B376" i="12"/>
  <c r="C346" i="12"/>
  <c r="B304" i="12"/>
  <c r="O357" i="12"/>
  <c r="B550" i="12"/>
  <c r="C595" i="12"/>
  <c r="B402" i="12"/>
  <c r="N413" i="12"/>
  <c r="B316" i="12"/>
  <c r="C382" i="12"/>
  <c r="O327" i="12"/>
  <c r="B370" i="12"/>
  <c r="C292" i="12"/>
  <c r="C298" i="12"/>
  <c r="C389" i="12"/>
  <c r="B328" i="12"/>
  <c r="O339" i="12"/>
  <c r="O351" i="12"/>
  <c r="B382" i="12"/>
  <c r="B298" i="12"/>
  <c r="C310" i="12"/>
  <c r="O394" i="12"/>
  <c r="C358" i="12"/>
  <c r="C316" i="12"/>
  <c r="B310" i="12"/>
  <c r="B395" i="12"/>
  <c r="B575" i="12"/>
  <c r="B364" i="12"/>
  <c r="O321" i="12"/>
  <c r="H537" i="12"/>
  <c r="O537" i="12" s="1"/>
  <c r="O553" i="12"/>
  <c r="H586" i="12"/>
  <c r="O586" i="12" s="1"/>
  <c r="B601" i="12" s="1"/>
  <c r="O579" i="12"/>
  <c r="C586" i="12"/>
  <c r="C575" i="12"/>
  <c r="C428" i="12"/>
  <c r="C376" i="12"/>
  <c r="C553" i="12"/>
  <c r="C579" i="12"/>
  <c r="C334" i="12"/>
  <c r="C364" i="12"/>
  <c r="C395" i="12"/>
  <c r="C409" i="12"/>
  <c r="O515" i="12"/>
  <c r="D310" i="12"/>
  <c r="D358" i="12"/>
  <c r="D316" i="12"/>
  <c r="M292" i="12"/>
  <c r="M298" i="12"/>
  <c r="O298" i="12" s="1"/>
  <c r="M316" i="12"/>
  <c r="D507" i="12"/>
  <c r="D576" i="12" s="1"/>
  <c r="F292" i="12"/>
  <c r="L292" i="12"/>
  <c r="H316" i="12"/>
  <c r="E426" i="12"/>
  <c r="D427" i="12"/>
  <c r="D467" i="12" s="1"/>
  <c r="N429" i="12"/>
  <c r="H358" i="12"/>
  <c r="K358" i="12"/>
  <c r="K298" i="12"/>
  <c r="K334" i="12"/>
  <c r="M550" i="12"/>
  <c r="M534" i="12" s="1"/>
  <c r="L551" i="12"/>
  <c r="L535" i="12" s="1"/>
  <c r="K552" i="12"/>
  <c r="K536" i="12" s="1"/>
  <c r="J553" i="12"/>
  <c r="J537" i="12" s="1"/>
  <c r="L298" i="12"/>
  <c r="L316" i="12"/>
  <c r="H382" i="12"/>
  <c r="J632" i="12"/>
  <c r="J633" i="12" s="1"/>
  <c r="O681" i="12"/>
  <c r="F358" i="12"/>
  <c r="F328" i="12"/>
  <c r="I426" i="12"/>
  <c r="I466" i="12" s="1"/>
  <c r="H427" i="12"/>
  <c r="H467" i="12" s="1"/>
  <c r="G428" i="12"/>
  <c r="G468" i="12" s="1"/>
  <c r="G476" i="12" s="1"/>
  <c r="F429" i="12"/>
  <c r="F469" i="12" s="1"/>
  <c r="M422" i="12"/>
  <c r="E447" i="12"/>
  <c r="D550" i="12"/>
  <c r="D534" i="12" s="1"/>
  <c r="J637" i="12"/>
  <c r="J639" i="12" s="1"/>
  <c r="F364" i="12"/>
  <c r="I364" i="12"/>
  <c r="L364" i="12"/>
  <c r="F623" i="12"/>
  <c r="K643" i="12"/>
  <c r="F334" i="12"/>
  <c r="L690" i="12"/>
  <c r="N426" i="12"/>
  <c r="M427" i="12"/>
  <c r="J364" i="12"/>
  <c r="M364" i="12"/>
  <c r="L328" i="12"/>
  <c r="L645" i="12"/>
  <c r="L647" i="12" s="1"/>
  <c r="M651" i="12"/>
  <c r="N550" i="12"/>
  <c r="N534" i="12" s="1"/>
  <c r="M551" i="12"/>
  <c r="I536" i="12"/>
  <c r="N535" i="12"/>
  <c r="M536" i="12"/>
  <c r="K550" i="12"/>
  <c r="K534" i="12" s="1"/>
  <c r="J551" i="12"/>
  <c r="J535" i="12" s="1"/>
  <c r="M409" i="12"/>
  <c r="N447" i="12"/>
  <c r="K455" i="12"/>
  <c r="H411" i="12"/>
  <c r="B415" i="12" s="1"/>
  <c r="G412" i="12"/>
  <c r="F413" i="12"/>
  <c r="E414" i="12"/>
  <c r="D455" i="12"/>
  <c r="M402" i="12"/>
  <c r="M423" i="12" s="1"/>
  <c r="G413" i="12"/>
  <c r="F414" i="12"/>
  <c r="L413" i="12"/>
  <c r="N439" i="12"/>
  <c r="E411" i="12"/>
  <c r="E415" i="12" s="1"/>
  <c r="D412" i="12"/>
  <c r="J455" i="12"/>
  <c r="I413" i="12"/>
  <c r="H414" i="12"/>
  <c r="G411" i="12"/>
  <c r="G415" i="12" s="1"/>
  <c r="F412" i="12"/>
  <c r="E413" i="12"/>
  <c r="D414" i="12"/>
  <c r="N422" i="12"/>
  <c r="N595" i="12" s="1"/>
  <c r="L455" i="12"/>
  <c r="I411" i="12"/>
  <c r="H412" i="12"/>
  <c r="J439" i="12"/>
  <c r="I439" i="12"/>
  <c r="H439" i="12"/>
  <c r="F447" i="12"/>
  <c r="K414" i="12"/>
  <c r="J411" i="12"/>
  <c r="I412" i="12"/>
  <c r="H413" i="12"/>
  <c r="G414" i="12"/>
  <c r="H486" i="12"/>
  <c r="D500" i="12"/>
  <c r="L507" i="12"/>
  <c r="L532" i="12" s="1"/>
  <c r="M439" i="12"/>
  <c r="G463" i="12"/>
  <c r="F455" i="12"/>
  <c r="L486" i="12"/>
  <c r="M486" i="12"/>
  <c r="E507" i="12"/>
  <c r="E573" i="12" s="1"/>
  <c r="H455" i="12"/>
  <c r="J500" i="12"/>
  <c r="F507" i="12"/>
  <c r="I455" i="12"/>
  <c r="G455" i="12"/>
  <c r="G457" i="12" s="1"/>
  <c r="G507" i="12"/>
  <c r="G573" i="12" s="1"/>
  <c r="G292" i="12"/>
  <c r="K304" i="12"/>
  <c r="D334" i="12"/>
  <c r="K310" i="12"/>
  <c r="G316" i="12"/>
  <c r="K328" i="12"/>
  <c r="AE86" i="12"/>
  <c r="K316" i="12"/>
  <c r="AQ86" i="12"/>
  <c r="AJ86" i="12"/>
  <c r="AV86" i="12"/>
  <c r="M304" i="12"/>
  <c r="F298" i="12"/>
  <c r="N304" i="12"/>
  <c r="F316" i="12"/>
  <c r="M322" i="12"/>
  <c r="N364" i="12"/>
  <c r="I316" i="12"/>
  <c r="N292" i="12"/>
  <c r="F304" i="12"/>
  <c r="N310" i="12"/>
  <c r="H352" i="12"/>
  <c r="H364" i="12"/>
  <c r="O364" i="12" s="1"/>
  <c r="K364" i="12"/>
  <c r="F322" i="12"/>
  <c r="N328" i="12"/>
  <c r="F310" i="12"/>
  <c r="N316" i="12"/>
  <c r="N334" i="12"/>
  <c r="F346" i="12"/>
  <c r="G358" i="12"/>
  <c r="J358" i="12"/>
  <c r="M358" i="12"/>
  <c r="M328" i="12"/>
  <c r="E352" i="12"/>
  <c r="F352" i="12"/>
  <c r="E298" i="12"/>
  <c r="L346" i="12"/>
  <c r="M346" i="12"/>
  <c r="E316" i="12"/>
  <c r="I352" i="12"/>
  <c r="M334" i="12"/>
  <c r="E304" i="12"/>
  <c r="M310" i="12"/>
  <c r="E346" i="12"/>
  <c r="F376" i="12"/>
  <c r="E322" i="12"/>
  <c r="E334" i="12"/>
  <c r="G298" i="12"/>
  <c r="I322" i="12"/>
  <c r="N346" i="12"/>
  <c r="G352" i="12"/>
  <c r="F411" i="12"/>
  <c r="F415" i="12" s="1"/>
  <c r="E412" i="12"/>
  <c r="D413" i="12"/>
  <c r="F409" i="12"/>
  <c r="M447" i="12"/>
  <c r="K486" i="12"/>
  <c r="K690" i="12"/>
  <c r="L427" i="12"/>
  <c r="K428" i="12"/>
  <c r="K468" i="12" s="1"/>
  <c r="J429" i="12"/>
  <c r="L422" i="12"/>
  <c r="L596" i="12" s="1"/>
  <c r="L428" i="12"/>
  <c r="H500" i="12"/>
  <c r="G500" i="12"/>
  <c r="H292" i="12"/>
  <c r="O292" i="12" s="1"/>
  <c r="G334" i="12"/>
  <c r="G346" i="12"/>
  <c r="K439" i="12"/>
  <c r="D447" i="12"/>
  <c r="L536" i="12"/>
  <c r="K537" i="12"/>
  <c r="G389" i="12"/>
  <c r="D328" i="12"/>
  <c r="N402" i="12"/>
  <c r="N594" i="12" s="1"/>
  <c r="M428" i="12"/>
  <c r="M468" i="12" s="1"/>
  <c r="L429" i="12"/>
  <c r="L469" i="12" s="1"/>
  <c r="K429" i="12"/>
  <c r="L439" i="12"/>
  <c r="N486" i="12"/>
  <c r="M686" i="12"/>
  <c r="O686" i="12" s="1"/>
  <c r="H310" i="12"/>
  <c r="I292" i="12"/>
  <c r="D304" i="12"/>
  <c r="AF86" i="12"/>
  <c r="AD86" i="12"/>
  <c r="N298" i="12"/>
  <c r="N322" i="12"/>
  <c r="H334" i="12"/>
  <c r="D402" i="12"/>
  <c r="N428" i="12"/>
  <c r="M429" i="12"/>
  <c r="K409" i="12"/>
  <c r="E422" i="12"/>
  <c r="E596" i="12" s="1"/>
  <c r="D422" i="12"/>
  <c r="M455" i="12"/>
  <c r="AG86" i="12"/>
  <c r="AS86" i="12"/>
  <c r="D298" i="12"/>
  <c r="I304" i="12"/>
  <c r="I310" i="12"/>
  <c r="I334" i="12"/>
  <c r="L382" i="12"/>
  <c r="H346" i="12"/>
  <c r="O346" i="12" s="1"/>
  <c r="M352" i="12"/>
  <c r="N469" i="12"/>
  <c r="N492" i="12" s="1"/>
  <c r="F426" i="12"/>
  <c r="F466" i="12" s="1"/>
  <c r="E427" i="12"/>
  <c r="E467" i="12" s="1"/>
  <c r="D428" i="12"/>
  <c r="D468" i="12" s="1"/>
  <c r="F422" i="12"/>
  <c r="F596" i="12" s="1"/>
  <c r="H447" i="12"/>
  <c r="G447" i="12"/>
  <c r="E486" i="12"/>
  <c r="M500" i="12"/>
  <c r="I507" i="12"/>
  <c r="I532" i="12" s="1"/>
  <c r="E550" i="12"/>
  <c r="E534" i="12" s="1"/>
  <c r="D551" i="12"/>
  <c r="D535" i="12" s="1"/>
  <c r="F616" i="12"/>
  <c r="F617" i="12" s="1"/>
  <c r="G310" i="12"/>
  <c r="AH86" i="12"/>
  <c r="AT86" i="12"/>
  <c r="G304" i="12"/>
  <c r="D322" i="12"/>
  <c r="G328" i="12"/>
  <c r="I346" i="12"/>
  <c r="N352" i="12"/>
  <c r="L402" i="12"/>
  <c r="L589" i="12" s="1"/>
  <c r="G422" i="12"/>
  <c r="G596" i="12" s="1"/>
  <c r="D439" i="12"/>
  <c r="I447" i="12"/>
  <c r="N455" i="12"/>
  <c r="F486" i="12"/>
  <c r="N500" i="12"/>
  <c r="J507" i="12"/>
  <c r="J573" i="12" s="1"/>
  <c r="F534" i="12"/>
  <c r="E535" i="12"/>
  <c r="D536" i="12"/>
  <c r="AI86" i="12"/>
  <c r="AU86" i="12"/>
  <c r="I298" i="12"/>
  <c r="H304" i="12"/>
  <c r="H328" i="12"/>
  <c r="N395" i="12"/>
  <c r="N409" i="12"/>
  <c r="M412" i="12"/>
  <c r="L409" i="12"/>
  <c r="H422" i="12"/>
  <c r="E439" i="12"/>
  <c r="J447" i="12"/>
  <c r="G486" i="12"/>
  <c r="AN86" i="12"/>
  <c r="L310" i="12"/>
  <c r="I328" i="12"/>
  <c r="L334" i="12"/>
  <c r="H402" i="12"/>
  <c r="G402" i="12"/>
  <c r="G594" i="12" s="1"/>
  <c r="F428" i="12"/>
  <c r="F468" i="12" s="1"/>
  <c r="E429" i="12"/>
  <c r="E469" i="12" s="1"/>
  <c r="I422" i="12"/>
  <c r="I596" i="12" s="1"/>
  <c r="F439" i="12"/>
  <c r="K447" i="12"/>
  <c r="E455" i="12"/>
  <c r="H550" i="12"/>
  <c r="C534" i="12" s="1"/>
  <c r="G551" i="12"/>
  <c r="G535" i="12" s="1"/>
  <c r="F552" i="12"/>
  <c r="F536" i="12" s="1"/>
  <c r="E553" i="12"/>
  <c r="E537" i="12" s="1"/>
  <c r="G620" i="12"/>
  <c r="H620" i="12" s="1"/>
  <c r="G322" i="12"/>
  <c r="I402" i="12"/>
  <c r="J426" i="12"/>
  <c r="I427" i="12"/>
  <c r="H428" i="12"/>
  <c r="G429" i="12"/>
  <c r="G439" i="12"/>
  <c r="L447" i="12"/>
  <c r="E500" i="12"/>
  <c r="M507" i="12"/>
  <c r="M532" i="12" s="1"/>
  <c r="K507" i="12"/>
  <c r="K580" i="12" s="1"/>
  <c r="I550" i="12"/>
  <c r="I534" i="12" s="1"/>
  <c r="H551" i="12"/>
  <c r="H535" i="12" s="1"/>
  <c r="G552" i="12"/>
  <c r="G536" i="12" s="1"/>
  <c r="F553" i="12"/>
  <c r="F537" i="12" s="1"/>
  <c r="I690" i="12"/>
  <c r="AL86" i="12"/>
  <c r="AX86" i="12"/>
  <c r="E463" i="12"/>
  <c r="D292" i="12"/>
  <c r="K422" i="12"/>
  <c r="K595" i="12" s="1"/>
  <c r="J486" i="12"/>
  <c r="I486" i="12"/>
  <c r="F500" i="12"/>
  <c r="J534" i="12"/>
  <c r="I535" i="12"/>
  <c r="H536" i="12"/>
  <c r="G537" i="12"/>
  <c r="J690" i="12"/>
  <c r="AM86" i="12"/>
  <c r="AY86" i="12"/>
  <c r="I358" i="12"/>
  <c r="D364" i="12"/>
  <c r="E376" i="12"/>
  <c r="K382" i="12"/>
  <c r="M467" i="12"/>
  <c r="AO86" i="12"/>
  <c r="K376" i="12"/>
  <c r="K395" i="12"/>
  <c r="D346" i="12"/>
  <c r="H389" i="12"/>
  <c r="K352" i="12"/>
  <c r="L358" i="12"/>
  <c r="G364" i="12"/>
  <c r="N382" i="12"/>
  <c r="I415" i="12"/>
  <c r="J310" i="12"/>
  <c r="M395" i="12"/>
  <c r="M382" i="12"/>
  <c r="M389" i="12"/>
  <c r="M376" i="12"/>
  <c r="L352" i="12"/>
  <c r="I376" i="12"/>
  <c r="J389" i="12"/>
  <c r="J352" i="12"/>
  <c r="AR86" i="12"/>
  <c r="N358" i="12"/>
  <c r="J376" i="12"/>
  <c r="K389" i="12"/>
  <c r="F463" i="12"/>
  <c r="E382" i="12"/>
  <c r="L389" i="12"/>
  <c r="E466" i="12"/>
  <c r="L376" i="12"/>
  <c r="F382" i="12"/>
  <c r="J334" i="12"/>
  <c r="J346" i="12"/>
  <c r="G382" i="12"/>
  <c r="N389" i="12"/>
  <c r="G466" i="12"/>
  <c r="F467" i="12"/>
  <c r="E468" i="12"/>
  <c r="D469" i="12"/>
  <c r="D463" i="12"/>
  <c r="J304" i="12"/>
  <c r="F389" i="12"/>
  <c r="F395" i="12"/>
  <c r="K346" i="12"/>
  <c r="D352" i="12"/>
  <c r="N376" i="12"/>
  <c r="AK86" i="12"/>
  <c r="AW86" i="12"/>
  <c r="I382" i="12"/>
  <c r="D389" i="12"/>
  <c r="AP86" i="12"/>
  <c r="J292" i="12"/>
  <c r="D376" i="12"/>
  <c r="H376" i="12"/>
  <c r="J382" i="12"/>
  <c r="N441" i="12"/>
  <c r="M411" i="12"/>
  <c r="L412" i="12"/>
  <c r="K413" i="12"/>
  <c r="K415" i="12" s="1"/>
  <c r="J414" i="12"/>
  <c r="K426" i="12"/>
  <c r="J427" i="12"/>
  <c r="I428" i="12"/>
  <c r="H429" i="12"/>
  <c r="K500" i="12"/>
  <c r="N507" i="12"/>
  <c r="N532" i="12" s="1"/>
  <c r="M645" i="12"/>
  <c r="M647" i="12" s="1"/>
  <c r="N644" i="12"/>
  <c r="N645" i="12" s="1"/>
  <c r="D395" i="12"/>
  <c r="J402" i="12"/>
  <c r="D409" i="12"/>
  <c r="N411" i="12"/>
  <c r="L426" i="12"/>
  <c r="L466" i="12" s="1"/>
  <c r="K427" i="12"/>
  <c r="J428" i="12"/>
  <c r="I429" i="12"/>
  <c r="I469" i="12" s="1"/>
  <c r="L500" i="12"/>
  <c r="M535" i="12"/>
  <c r="E395" i="12"/>
  <c r="K402" i="12"/>
  <c r="E409" i="12"/>
  <c r="N412" i="12"/>
  <c r="M413" i="12"/>
  <c r="L414" i="12"/>
  <c r="M426" i="12"/>
  <c r="L537" i="12"/>
  <c r="D411" i="12"/>
  <c r="D415" i="12" s="1"/>
  <c r="M414" i="12"/>
  <c r="E571" i="12"/>
  <c r="F612" i="12"/>
  <c r="E613" i="12"/>
  <c r="E615" i="12" s="1"/>
  <c r="G395" i="12"/>
  <c r="G409" i="12"/>
  <c r="N427" i="12"/>
  <c r="D486" i="12"/>
  <c r="N537" i="12"/>
  <c r="H395" i="12"/>
  <c r="H409" i="12"/>
  <c r="O409" i="12" s="1"/>
  <c r="D426" i="12"/>
  <c r="D466" i="12" s="1"/>
  <c r="H507" i="12"/>
  <c r="I395" i="12"/>
  <c r="I409" i="12"/>
  <c r="J409" i="12"/>
  <c r="J422" i="12"/>
  <c r="L636" i="12"/>
  <c r="K637" i="12"/>
  <c r="K639" i="12" s="1"/>
  <c r="E402" i="12"/>
  <c r="L395" i="12"/>
  <c r="F402" i="12"/>
  <c r="H426" i="12"/>
  <c r="G427" i="12"/>
  <c r="G467" i="12" s="1"/>
  <c r="I620" i="12"/>
  <c r="H621" i="12"/>
  <c r="H623" i="12" s="1"/>
  <c r="M596" i="12"/>
  <c r="M595" i="12"/>
  <c r="I500" i="12"/>
  <c r="M571" i="12"/>
  <c r="L534" i="12"/>
  <c r="K535" i="12"/>
  <c r="J536" i="12"/>
  <c r="I537" i="12"/>
  <c r="D613" i="12"/>
  <c r="D615" i="12" s="1"/>
  <c r="G616" i="12"/>
  <c r="H624" i="12"/>
  <c r="N653" i="12"/>
  <c r="N654" i="12" s="1"/>
  <c r="J685" i="12"/>
  <c r="N583" i="12"/>
  <c r="I628" i="12"/>
  <c r="K632" i="12"/>
  <c r="I635" i="12"/>
  <c r="L640" i="12"/>
  <c r="L685" i="12"/>
  <c r="J635" i="12"/>
  <c r="N648" i="12"/>
  <c r="N649" i="12" s="1"/>
  <c r="M685" i="12"/>
  <c r="O685" i="12" s="1"/>
  <c r="M687" i="12"/>
  <c r="O687" i="12" s="1"/>
  <c r="M689" i="12"/>
  <c r="O689" i="12" s="1"/>
  <c r="N585" i="12"/>
  <c r="G621" i="12"/>
  <c r="G623" i="12" s="1"/>
  <c r="G627" i="12"/>
  <c r="H631" i="12"/>
  <c r="N586" i="12"/>
  <c r="N605" i="12"/>
  <c r="E619" i="12"/>
  <c r="F619" i="12"/>
  <c r="M690" i="12"/>
  <c r="C109" i="9"/>
  <c r="C111" i="9" s="1"/>
  <c r="D109" i="9"/>
  <c r="D111" i="9" s="1"/>
  <c r="E109" i="9"/>
  <c r="E111" i="9" s="1"/>
  <c r="F109" i="9"/>
  <c r="F111" i="9" s="1"/>
  <c r="C391" i="9" s="1"/>
  <c r="G109" i="9"/>
  <c r="H109" i="9"/>
  <c r="H111" i="9" s="1"/>
  <c r="I109" i="9"/>
  <c r="J109" i="9"/>
  <c r="K109" i="9"/>
  <c r="L109" i="9"/>
  <c r="M109" i="9"/>
  <c r="M111" i="9" s="1"/>
  <c r="N109" i="9"/>
  <c r="N111" i="9" s="1"/>
  <c r="O109" i="9"/>
  <c r="O111" i="9" s="1"/>
  <c r="P109" i="9"/>
  <c r="P111" i="9" s="1"/>
  <c r="Q109" i="9"/>
  <c r="Q111" i="9" s="1"/>
  <c r="R109" i="9"/>
  <c r="R111" i="9" s="1"/>
  <c r="F391" i="9" s="1"/>
  <c r="S109" i="9"/>
  <c r="T109" i="9"/>
  <c r="T111" i="9" s="1"/>
  <c r="U109" i="9"/>
  <c r="V109" i="9"/>
  <c r="W109" i="9"/>
  <c r="X109" i="9"/>
  <c r="Y109" i="9"/>
  <c r="Y111" i="9" s="1"/>
  <c r="Z109" i="9"/>
  <c r="Z111" i="9" s="1"/>
  <c r="AA109" i="9"/>
  <c r="AA111" i="9" s="1"/>
  <c r="AB109" i="9"/>
  <c r="AB111" i="9" s="1"/>
  <c r="AC109" i="9"/>
  <c r="AC111" i="9" s="1"/>
  <c r="AD109" i="9"/>
  <c r="AD111" i="9" s="1"/>
  <c r="I391" i="9" s="1"/>
  <c r="AE109" i="9"/>
  <c r="AF109" i="9"/>
  <c r="AF111" i="9" s="1"/>
  <c r="AG109" i="9"/>
  <c r="AH109" i="9"/>
  <c r="AI109" i="9"/>
  <c r="AJ109" i="9"/>
  <c r="AK109" i="9"/>
  <c r="AK111" i="9" s="1"/>
  <c r="AL109" i="9"/>
  <c r="AL111" i="9" s="1"/>
  <c r="AM109" i="9"/>
  <c r="AM111" i="9" s="1"/>
  <c r="AN109" i="9"/>
  <c r="AN111" i="9" s="1"/>
  <c r="AO109" i="9"/>
  <c r="AO111" i="9" s="1"/>
  <c r="AP109" i="9"/>
  <c r="AP111" i="9" s="1"/>
  <c r="L391" i="9" s="1"/>
  <c r="AQ109" i="9"/>
  <c r="AR109" i="9"/>
  <c r="AR111" i="9" s="1"/>
  <c r="AS109" i="9"/>
  <c r="AT109" i="9"/>
  <c r="AU109" i="9"/>
  <c r="AV109" i="9"/>
  <c r="AW109" i="9"/>
  <c r="AW111" i="9" s="1"/>
  <c r="AX109" i="9"/>
  <c r="AX111" i="9" s="1"/>
  <c r="AY109" i="9"/>
  <c r="AY111" i="9" s="1"/>
  <c r="AZ109" i="9"/>
  <c r="AZ111" i="9" s="1"/>
  <c r="N393" i="9" s="1"/>
  <c r="C110" i="9"/>
  <c r="D110" i="9"/>
  <c r="E110" i="9"/>
  <c r="F110" i="9"/>
  <c r="G110" i="9"/>
  <c r="H110" i="9"/>
  <c r="I110" i="9"/>
  <c r="J110" i="9"/>
  <c r="K110" i="9"/>
  <c r="L110" i="9"/>
  <c r="L111" i="9" s="1"/>
  <c r="M110" i="9"/>
  <c r="N110" i="9"/>
  <c r="O110" i="9"/>
  <c r="P110" i="9"/>
  <c r="Q110" i="9"/>
  <c r="R110" i="9"/>
  <c r="S110" i="9"/>
  <c r="T110" i="9"/>
  <c r="U110" i="9"/>
  <c r="V110" i="9"/>
  <c r="W110" i="9"/>
  <c r="X110" i="9"/>
  <c r="X111" i="9" s="1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J111" i="9" s="1"/>
  <c r="AK110" i="9"/>
  <c r="AL110" i="9"/>
  <c r="AM110" i="9"/>
  <c r="AN110" i="9"/>
  <c r="AO110" i="9"/>
  <c r="AP110" i="9"/>
  <c r="AQ110" i="9"/>
  <c r="AR110" i="9"/>
  <c r="AS110" i="9"/>
  <c r="AT110" i="9"/>
  <c r="AU110" i="9"/>
  <c r="AV110" i="9"/>
  <c r="AV111" i="9" s="1"/>
  <c r="AW110" i="9"/>
  <c r="AX110" i="9"/>
  <c r="AY110" i="9"/>
  <c r="AZ110" i="9"/>
  <c r="G111" i="9"/>
  <c r="I111" i="9"/>
  <c r="J111" i="9"/>
  <c r="K111" i="9"/>
  <c r="S111" i="9"/>
  <c r="U111" i="9"/>
  <c r="V111" i="9"/>
  <c r="W111" i="9"/>
  <c r="AE111" i="9"/>
  <c r="AG111" i="9"/>
  <c r="AH111" i="9"/>
  <c r="AI111" i="9"/>
  <c r="AQ111" i="9"/>
  <c r="AS111" i="9"/>
  <c r="AT111" i="9"/>
  <c r="AU111" i="9"/>
  <c r="C188" i="9"/>
  <c r="D188" i="9"/>
  <c r="E188" i="9"/>
  <c r="F188" i="9"/>
  <c r="G188" i="9"/>
  <c r="H188" i="9"/>
  <c r="I188" i="9"/>
  <c r="J188" i="9"/>
  <c r="K188" i="9"/>
  <c r="L188" i="9"/>
  <c r="M188" i="9"/>
  <c r="N188" i="9"/>
  <c r="O188" i="9"/>
  <c r="P188" i="9"/>
  <c r="Q188" i="9"/>
  <c r="R188" i="9"/>
  <c r="S188" i="9"/>
  <c r="T188" i="9"/>
  <c r="U188" i="9"/>
  <c r="V188" i="9"/>
  <c r="W188" i="9"/>
  <c r="X188" i="9"/>
  <c r="Y188" i="9"/>
  <c r="Z188" i="9"/>
  <c r="AA188" i="9"/>
  <c r="AB188" i="9"/>
  <c r="AC188" i="9"/>
  <c r="AD188" i="9"/>
  <c r="AE188" i="9"/>
  <c r="AF188" i="9"/>
  <c r="AG188" i="9"/>
  <c r="AH188" i="9"/>
  <c r="AI188" i="9"/>
  <c r="AJ188" i="9"/>
  <c r="AK188" i="9"/>
  <c r="AL188" i="9"/>
  <c r="AM188" i="9"/>
  <c r="AN188" i="9"/>
  <c r="AO188" i="9"/>
  <c r="AP188" i="9"/>
  <c r="AQ188" i="9"/>
  <c r="AR188" i="9"/>
  <c r="AS188" i="9"/>
  <c r="AT188" i="9"/>
  <c r="AU188" i="9"/>
  <c r="AV188" i="9"/>
  <c r="AW188" i="9"/>
  <c r="AX188" i="9"/>
  <c r="AY188" i="9"/>
  <c r="AZ188" i="9"/>
  <c r="B188" i="9"/>
  <c r="J392" i="9"/>
  <c r="B110" i="9"/>
  <c r="B109" i="9"/>
  <c r="L736" i="9"/>
  <c r="I711" i="9"/>
  <c r="L710" i="9"/>
  <c r="M707" i="9"/>
  <c r="O707" i="9" s="1"/>
  <c r="L707" i="9"/>
  <c r="L714" i="9" s="1"/>
  <c r="K707" i="9"/>
  <c r="K714" i="9" s="1"/>
  <c r="J707" i="9"/>
  <c r="J714" i="9" s="1"/>
  <c r="I707" i="9"/>
  <c r="I714" i="9" s="1"/>
  <c r="M706" i="9"/>
  <c r="M713" i="9" s="1"/>
  <c r="O713" i="9" s="1"/>
  <c r="L706" i="9"/>
  <c r="L713" i="9" s="1"/>
  <c r="K706" i="9"/>
  <c r="K713" i="9" s="1"/>
  <c r="J706" i="9"/>
  <c r="J713" i="9" s="1"/>
  <c r="I706" i="9"/>
  <c r="I713" i="9" s="1"/>
  <c r="M705" i="9"/>
  <c r="O705" i="9" s="1"/>
  <c r="L705" i="9"/>
  <c r="L712" i="9" s="1"/>
  <c r="K705" i="9"/>
  <c r="K712" i="9" s="1"/>
  <c r="J705" i="9"/>
  <c r="J712" i="9" s="1"/>
  <c r="I705" i="9"/>
  <c r="I712" i="9" s="1"/>
  <c r="M704" i="9"/>
  <c r="M711" i="9" s="1"/>
  <c r="O711" i="9" s="1"/>
  <c r="L704" i="9"/>
  <c r="L711" i="9" s="1"/>
  <c r="K704" i="9"/>
  <c r="K711" i="9" s="1"/>
  <c r="J704" i="9"/>
  <c r="J711" i="9" s="1"/>
  <c r="I704" i="9"/>
  <c r="M703" i="9"/>
  <c r="O703" i="9" s="1"/>
  <c r="L703" i="9"/>
  <c r="K703" i="9"/>
  <c r="J703" i="9"/>
  <c r="I703" i="9"/>
  <c r="O700" i="9"/>
  <c r="O699" i="9"/>
  <c r="O698" i="9"/>
  <c r="O697" i="9"/>
  <c r="O696" i="9"/>
  <c r="O693" i="9"/>
  <c r="O692" i="9"/>
  <c r="O691" i="9"/>
  <c r="O690" i="9"/>
  <c r="O689" i="9"/>
  <c r="O688" i="9"/>
  <c r="O687" i="9"/>
  <c r="O686" i="9"/>
  <c r="O685" i="9"/>
  <c r="M678" i="9"/>
  <c r="N677" i="9"/>
  <c r="L674" i="9"/>
  <c r="M673" i="9"/>
  <c r="M674" i="9" s="1"/>
  <c r="K670" i="9"/>
  <c r="L669" i="9"/>
  <c r="M669" i="9" s="1"/>
  <c r="J666" i="9"/>
  <c r="K665" i="9"/>
  <c r="K666" i="9" s="1"/>
  <c r="I662" i="9"/>
  <c r="J661" i="9"/>
  <c r="K661" i="9" s="1"/>
  <c r="H658" i="9"/>
  <c r="I657" i="9"/>
  <c r="I658" i="9" s="1"/>
  <c r="I660" i="9" s="1"/>
  <c r="G654" i="9"/>
  <c r="H653" i="9"/>
  <c r="H654" i="9" s="1"/>
  <c r="F650" i="9"/>
  <c r="G649" i="9"/>
  <c r="G650" i="9" s="1"/>
  <c r="E646" i="9"/>
  <c r="F645" i="9"/>
  <c r="F646" i="9" s="1"/>
  <c r="D642" i="9"/>
  <c r="E641" i="9"/>
  <c r="E642" i="9" s="1"/>
  <c r="C638" i="9"/>
  <c r="D637" i="9"/>
  <c r="D638" i="9" s="1"/>
  <c r="B634" i="9"/>
  <c r="C633" i="9"/>
  <c r="C634" i="9" s="1"/>
  <c r="C636" i="9" s="1"/>
  <c r="M610" i="9"/>
  <c r="L610" i="9"/>
  <c r="K610" i="9"/>
  <c r="J610" i="9"/>
  <c r="I610" i="9"/>
  <c r="H610" i="9"/>
  <c r="G610" i="9"/>
  <c r="F610" i="9"/>
  <c r="E610" i="9"/>
  <c r="D610" i="9"/>
  <c r="C610" i="9"/>
  <c r="O610" i="9" s="1"/>
  <c r="B610" i="9"/>
  <c r="M608" i="9"/>
  <c r="L608" i="9"/>
  <c r="K608" i="9"/>
  <c r="J608" i="9"/>
  <c r="I608" i="9"/>
  <c r="H608" i="9"/>
  <c r="G608" i="9"/>
  <c r="F608" i="9"/>
  <c r="E608" i="9"/>
  <c r="D608" i="9"/>
  <c r="C608" i="9"/>
  <c r="O608" i="9" s="1"/>
  <c r="B608" i="9"/>
  <c r="O607" i="9"/>
  <c r="N593" i="9"/>
  <c r="M593" i="9"/>
  <c r="L593" i="9"/>
  <c r="K593" i="9"/>
  <c r="J593" i="9"/>
  <c r="I593" i="9"/>
  <c r="H593" i="9"/>
  <c r="G593" i="9"/>
  <c r="F593" i="9"/>
  <c r="E593" i="9"/>
  <c r="D593" i="9"/>
  <c r="C593" i="9"/>
  <c r="B593" i="9"/>
  <c r="N592" i="9"/>
  <c r="M592" i="9"/>
  <c r="L592" i="9"/>
  <c r="K592" i="9"/>
  <c r="J592" i="9"/>
  <c r="I592" i="9"/>
  <c r="H592" i="9"/>
  <c r="G592" i="9"/>
  <c r="F592" i="9"/>
  <c r="E592" i="9"/>
  <c r="D592" i="9"/>
  <c r="C592" i="9"/>
  <c r="B592" i="9"/>
  <c r="N591" i="9"/>
  <c r="M591" i="9"/>
  <c r="L591" i="9"/>
  <c r="K591" i="9"/>
  <c r="J591" i="9"/>
  <c r="I591" i="9"/>
  <c r="H591" i="9"/>
  <c r="G591" i="9"/>
  <c r="F591" i="9"/>
  <c r="E591" i="9"/>
  <c r="D591" i="9"/>
  <c r="C591" i="9"/>
  <c r="B591" i="9"/>
  <c r="N590" i="9"/>
  <c r="M590" i="9"/>
  <c r="L590" i="9"/>
  <c r="K590" i="9"/>
  <c r="J590" i="9"/>
  <c r="I590" i="9"/>
  <c r="H590" i="9"/>
  <c r="G590" i="9"/>
  <c r="F590" i="9"/>
  <c r="E590" i="9"/>
  <c r="D590" i="9"/>
  <c r="C590" i="9"/>
  <c r="B590" i="9"/>
  <c r="N588" i="9"/>
  <c r="M588" i="9"/>
  <c r="L588" i="9"/>
  <c r="K588" i="9"/>
  <c r="J588" i="9"/>
  <c r="I588" i="9"/>
  <c r="H588" i="9"/>
  <c r="G588" i="9"/>
  <c r="F588" i="9"/>
  <c r="E588" i="9"/>
  <c r="D588" i="9"/>
  <c r="C588" i="9"/>
  <c r="B588" i="9"/>
  <c r="N587" i="9"/>
  <c r="M587" i="9"/>
  <c r="L587" i="9"/>
  <c r="K587" i="9"/>
  <c r="J587" i="9"/>
  <c r="I587" i="9"/>
  <c r="H587" i="9"/>
  <c r="G587" i="9"/>
  <c r="F587" i="9"/>
  <c r="E587" i="9"/>
  <c r="D587" i="9"/>
  <c r="C587" i="9"/>
  <c r="B587" i="9"/>
  <c r="N586" i="9"/>
  <c r="M586" i="9"/>
  <c r="L586" i="9"/>
  <c r="K586" i="9"/>
  <c r="J586" i="9"/>
  <c r="I586" i="9"/>
  <c r="H586" i="9"/>
  <c r="G586" i="9"/>
  <c r="F586" i="9"/>
  <c r="E586" i="9"/>
  <c r="D586" i="9"/>
  <c r="C586" i="9"/>
  <c r="B586" i="9"/>
  <c r="N585" i="9"/>
  <c r="M585" i="9"/>
  <c r="L585" i="9"/>
  <c r="K585" i="9"/>
  <c r="J585" i="9"/>
  <c r="I585" i="9"/>
  <c r="H585" i="9"/>
  <c r="G585" i="9"/>
  <c r="F585" i="9"/>
  <c r="E585" i="9"/>
  <c r="D585" i="9"/>
  <c r="C585" i="9"/>
  <c r="B585" i="9"/>
  <c r="N583" i="9"/>
  <c r="M583" i="9"/>
  <c r="L583" i="9"/>
  <c r="K583" i="9"/>
  <c r="J583" i="9"/>
  <c r="I583" i="9"/>
  <c r="H583" i="9"/>
  <c r="G583" i="9"/>
  <c r="F583" i="9"/>
  <c r="E583" i="9"/>
  <c r="D583" i="9"/>
  <c r="C583" i="9"/>
  <c r="B583" i="9"/>
  <c r="N582" i="9"/>
  <c r="M582" i="9"/>
  <c r="L582" i="9"/>
  <c r="K582" i="9"/>
  <c r="J582" i="9"/>
  <c r="I582" i="9"/>
  <c r="H582" i="9"/>
  <c r="G582" i="9"/>
  <c r="F582" i="9"/>
  <c r="E582" i="9"/>
  <c r="D582" i="9"/>
  <c r="C582" i="9"/>
  <c r="B582" i="9"/>
  <c r="N581" i="9"/>
  <c r="M581" i="9"/>
  <c r="L581" i="9"/>
  <c r="K581" i="9"/>
  <c r="J581" i="9"/>
  <c r="I581" i="9"/>
  <c r="H581" i="9"/>
  <c r="G581" i="9"/>
  <c r="F581" i="9"/>
  <c r="E581" i="9"/>
  <c r="D581" i="9"/>
  <c r="C581" i="9"/>
  <c r="B581" i="9"/>
  <c r="N580" i="9"/>
  <c r="M580" i="9"/>
  <c r="L580" i="9"/>
  <c r="K580" i="9"/>
  <c r="J580" i="9"/>
  <c r="I580" i="9"/>
  <c r="H580" i="9"/>
  <c r="G580" i="9"/>
  <c r="F580" i="9"/>
  <c r="E580" i="9"/>
  <c r="D580" i="9"/>
  <c r="C580" i="9"/>
  <c r="B580" i="9"/>
  <c r="N573" i="9"/>
  <c r="M573" i="9"/>
  <c r="L573" i="9"/>
  <c r="K573" i="9"/>
  <c r="J573" i="9"/>
  <c r="I573" i="9"/>
  <c r="H573" i="9"/>
  <c r="G573" i="9"/>
  <c r="F573" i="9"/>
  <c r="E573" i="9"/>
  <c r="D573" i="9"/>
  <c r="C573" i="9"/>
  <c r="B573" i="9"/>
  <c r="N572" i="9"/>
  <c r="M572" i="9"/>
  <c r="L572" i="9"/>
  <c r="K572" i="9"/>
  <c r="J572" i="9"/>
  <c r="I572" i="9"/>
  <c r="H572" i="9"/>
  <c r="G572" i="9"/>
  <c r="F572" i="9"/>
  <c r="E572" i="9"/>
  <c r="D572" i="9"/>
  <c r="C572" i="9"/>
  <c r="B572" i="9"/>
  <c r="N571" i="9"/>
  <c r="M571" i="9"/>
  <c r="L571" i="9"/>
  <c r="K571" i="9"/>
  <c r="J571" i="9"/>
  <c r="I571" i="9"/>
  <c r="H571" i="9"/>
  <c r="G571" i="9"/>
  <c r="F571" i="9"/>
  <c r="E571" i="9"/>
  <c r="D571" i="9"/>
  <c r="C571" i="9"/>
  <c r="B571" i="9"/>
  <c r="N570" i="9"/>
  <c r="M570" i="9"/>
  <c r="L570" i="9"/>
  <c r="K570" i="9"/>
  <c r="J570" i="9"/>
  <c r="I570" i="9"/>
  <c r="H570" i="9"/>
  <c r="G570" i="9"/>
  <c r="F570" i="9"/>
  <c r="E570" i="9"/>
  <c r="D570" i="9"/>
  <c r="C570" i="9"/>
  <c r="B570" i="9"/>
  <c r="N568" i="9"/>
  <c r="N578" i="9" s="1"/>
  <c r="M568" i="9"/>
  <c r="M578" i="9" s="1"/>
  <c r="L568" i="9"/>
  <c r="K568" i="9"/>
  <c r="K578" i="9" s="1"/>
  <c r="J568" i="9"/>
  <c r="J578" i="9" s="1"/>
  <c r="I568" i="9"/>
  <c r="I578" i="9" s="1"/>
  <c r="H568" i="9"/>
  <c r="G568" i="9"/>
  <c r="F568" i="9"/>
  <c r="F578" i="9" s="1"/>
  <c r="E568" i="9"/>
  <c r="D568" i="9"/>
  <c r="D578" i="9" s="1"/>
  <c r="C568" i="9"/>
  <c r="C578" i="9" s="1"/>
  <c r="B568" i="9"/>
  <c r="B578" i="9" s="1"/>
  <c r="N567" i="9"/>
  <c r="N577" i="9" s="1"/>
  <c r="M567" i="9"/>
  <c r="L567" i="9"/>
  <c r="L577" i="9" s="1"/>
  <c r="K567" i="9"/>
  <c r="K577" i="9" s="1"/>
  <c r="J567" i="9"/>
  <c r="J577" i="9" s="1"/>
  <c r="I567" i="9"/>
  <c r="H567" i="9"/>
  <c r="G567" i="9"/>
  <c r="G577" i="9" s="1"/>
  <c r="F567" i="9"/>
  <c r="E567" i="9"/>
  <c r="E577" i="9" s="1"/>
  <c r="D567" i="9"/>
  <c r="D577" i="9" s="1"/>
  <c r="C567" i="9"/>
  <c r="B567" i="9"/>
  <c r="B577" i="9" s="1"/>
  <c r="N566" i="9"/>
  <c r="M566" i="9"/>
  <c r="M576" i="9" s="1"/>
  <c r="L566" i="9"/>
  <c r="L576" i="9" s="1"/>
  <c r="K566" i="9"/>
  <c r="J566" i="9"/>
  <c r="I566" i="9"/>
  <c r="H566" i="9"/>
  <c r="G566" i="9"/>
  <c r="F566" i="9"/>
  <c r="F576" i="9" s="1"/>
  <c r="E566" i="9"/>
  <c r="E576" i="9" s="1"/>
  <c r="D566" i="9"/>
  <c r="C566" i="9"/>
  <c r="C576" i="9" s="1"/>
  <c r="B566" i="9"/>
  <c r="N565" i="9"/>
  <c r="N575" i="9" s="1"/>
  <c r="M565" i="9"/>
  <c r="M575" i="9" s="1"/>
  <c r="L565" i="9"/>
  <c r="K565" i="9"/>
  <c r="J565" i="9"/>
  <c r="I565" i="9"/>
  <c r="H565" i="9"/>
  <c r="G565" i="9"/>
  <c r="G575" i="9" s="1"/>
  <c r="F565" i="9"/>
  <c r="F575" i="9" s="1"/>
  <c r="E565" i="9"/>
  <c r="D565" i="9"/>
  <c r="D575" i="9" s="1"/>
  <c r="C565" i="9"/>
  <c r="B565" i="9"/>
  <c r="B575" i="9" s="1"/>
  <c r="N556" i="9"/>
  <c r="M556" i="9"/>
  <c r="L556" i="9"/>
  <c r="K556" i="9"/>
  <c r="J556" i="9"/>
  <c r="I556" i="9"/>
  <c r="H556" i="9"/>
  <c r="G556" i="9"/>
  <c r="F556" i="9"/>
  <c r="E556" i="9"/>
  <c r="D556" i="9"/>
  <c r="C556" i="9"/>
  <c r="B556" i="9"/>
  <c r="N555" i="9"/>
  <c r="M555" i="9"/>
  <c r="L555" i="9"/>
  <c r="K555" i="9"/>
  <c r="J555" i="9"/>
  <c r="I555" i="9"/>
  <c r="H555" i="9"/>
  <c r="G555" i="9"/>
  <c r="F555" i="9"/>
  <c r="E555" i="9"/>
  <c r="D555" i="9"/>
  <c r="C555" i="9"/>
  <c r="B555" i="9"/>
  <c r="N554" i="9"/>
  <c r="M554" i="9"/>
  <c r="L554" i="9"/>
  <c r="K554" i="9"/>
  <c r="J554" i="9"/>
  <c r="I554" i="9"/>
  <c r="H554" i="9"/>
  <c r="G554" i="9"/>
  <c r="F554" i="9"/>
  <c r="E554" i="9"/>
  <c r="D554" i="9"/>
  <c r="C554" i="9"/>
  <c r="B554" i="9"/>
  <c r="N553" i="9"/>
  <c r="M553" i="9"/>
  <c r="L553" i="9"/>
  <c r="K553" i="9"/>
  <c r="J553" i="9"/>
  <c r="I553" i="9"/>
  <c r="H553" i="9"/>
  <c r="G553" i="9"/>
  <c r="F553" i="9"/>
  <c r="E553" i="9"/>
  <c r="D553" i="9"/>
  <c r="C553" i="9"/>
  <c r="B553" i="9"/>
  <c r="N551" i="9"/>
  <c r="M551" i="9"/>
  <c r="L551" i="9"/>
  <c r="K551" i="9"/>
  <c r="J551" i="9"/>
  <c r="I551" i="9"/>
  <c r="H551" i="9"/>
  <c r="G551" i="9"/>
  <c r="F551" i="9"/>
  <c r="E551" i="9"/>
  <c r="D551" i="9"/>
  <c r="C551" i="9"/>
  <c r="B551" i="9"/>
  <c r="N550" i="9"/>
  <c r="M550" i="9"/>
  <c r="L550" i="9"/>
  <c r="K550" i="9"/>
  <c r="J550" i="9"/>
  <c r="I550" i="9"/>
  <c r="H550" i="9"/>
  <c r="G550" i="9"/>
  <c r="F550" i="9"/>
  <c r="E550" i="9"/>
  <c r="D550" i="9"/>
  <c r="C550" i="9"/>
  <c r="B550" i="9"/>
  <c r="N549" i="9"/>
  <c r="M549" i="9"/>
  <c r="L549" i="9"/>
  <c r="K549" i="9"/>
  <c r="J549" i="9"/>
  <c r="I549" i="9"/>
  <c r="H549" i="9"/>
  <c r="G549" i="9"/>
  <c r="F549" i="9"/>
  <c r="E549" i="9"/>
  <c r="D549" i="9"/>
  <c r="C549" i="9"/>
  <c r="B549" i="9"/>
  <c r="N548" i="9"/>
  <c r="M548" i="9"/>
  <c r="L548" i="9"/>
  <c r="K548" i="9"/>
  <c r="J548" i="9"/>
  <c r="I548" i="9"/>
  <c r="H548" i="9"/>
  <c r="G548" i="9"/>
  <c r="F548" i="9"/>
  <c r="E548" i="9"/>
  <c r="D548" i="9"/>
  <c r="C548" i="9"/>
  <c r="B548" i="9"/>
  <c r="N546" i="9"/>
  <c r="M546" i="9"/>
  <c r="L546" i="9"/>
  <c r="K546" i="9"/>
  <c r="J546" i="9"/>
  <c r="I546" i="9"/>
  <c r="H546" i="9"/>
  <c r="G546" i="9"/>
  <c r="F546" i="9"/>
  <c r="E546" i="9"/>
  <c r="D546" i="9"/>
  <c r="C546" i="9"/>
  <c r="B546" i="9"/>
  <c r="N545" i="9"/>
  <c r="M545" i="9"/>
  <c r="L545" i="9"/>
  <c r="K545" i="9"/>
  <c r="J545" i="9"/>
  <c r="I545" i="9"/>
  <c r="H545" i="9"/>
  <c r="G545" i="9"/>
  <c r="F545" i="9"/>
  <c r="E545" i="9"/>
  <c r="D545" i="9"/>
  <c r="C545" i="9"/>
  <c r="B545" i="9"/>
  <c r="N544" i="9"/>
  <c r="M544" i="9"/>
  <c r="L544" i="9"/>
  <c r="K544" i="9"/>
  <c r="J544" i="9"/>
  <c r="I544" i="9"/>
  <c r="H544" i="9"/>
  <c r="G544" i="9"/>
  <c r="F544" i="9"/>
  <c r="E544" i="9"/>
  <c r="D544" i="9"/>
  <c r="C544" i="9"/>
  <c r="B544" i="9"/>
  <c r="N543" i="9"/>
  <c r="M543" i="9"/>
  <c r="L543" i="9"/>
  <c r="K543" i="9"/>
  <c r="J543" i="9"/>
  <c r="I543" i="9"/>
  <c r="H543" i="9"/>
  <c r="G543" i="9"/>
  <c r="F543" i="9"/>
  <c r="E543" i="9"/>
  <c r="D543" i="9"/>
  <c r="C543" i="9"/>
  <c r="B543" i="9"/>
  <c r="N540" i="9"/>
  <c r="M540" i="9"/>
  <c r="L540" i="9"/>
  <c r="K540" i="9"/>
  <c r="J540" i="9"/>
  <c r="I540" i="9"/>
  <c r="H540" i="9"/>
  <c r="G540" i="9"/>
  <c r="F540" i="9"/>
  <c r="E540" i="9"/>
  <c r="D540" i="9"/>
  <c r="C540" i="9"/>
  <c r="B540" i="9"/>
  <c r="N539" i="9"/>
  <c r="M539" i="9"/>
  <c r="L539" i="9"/>
  <c r="K539" i="9"/>
  <c r="J539" i="9"/>
  <c r="I539" i="9"/>
  <c r="H539" i="9"/>
  <c r="G539" i="9"/>
  <c r="F539" i="9"/>
  <c r="E539" i="9"/>
  <c r="D539" i="9"/>
  <c r="C539" i="9"/>
  <c r="B539" i="9"/>
  <c r="N538" i="9"/>
  <c r="M538" i="9"/>
  <c r="L538" i="9"/>
  <c r="K538" i="9"/>
  <c r="J538" i="9"/>
  <c r="I538" i="9"/>
  <c r="H538" i="9"/>
  <c r="G538" i="9"/>
  <c r="F538" i="9"/>
  <c r="E538" i="9"/>
  <c r="D538" i="9"/>
  <c r="C538" i="9"/>
  <c r="B538" i="9"/>
  <c r="N537" i="9"/>
  <c r="M537" i="9"/>
  <c r="L537" i="9"/>
  <c r="K537" i="9"/>
  <c r="J537" i="9"/>
  <c r="I537" i="9"/>
  <c r="H537" i="9"/>
  <c r="G537" i="9"/>
  <c r="F537" i="9"/>
  <c r="E537" i="9"/>
  <c r="D537" i="9"/>
  <c r="C537" i="9"/>
  <c r="B537" i="9"/>
  <c r="N531" i="9"/>
  <c r="M531" i="9"/>
  <c r="L531" i="9"/>
  <c r="K531" i="9"/>
  <c r="J531" i="9"/>
  <c r="I531" i="9"/>
  <c r="H531" i="9"/>
  <c r="G531" i="9"/>
  <c r="F531" i="9"/>
  <c r="E531" i="9"/>
  <c r="D531" i="9"/>
  <c r="C531" i="9"/>
  <c r="B531" i="9"/>
  <c r="N530" i="9"/>
  <c r="M530" i="9"/>
  <c r="L530" i="9"/>
  <c r="K530" i="9"/>
  <c r="J530" i="9"/>
  <c r="I530" i="9"/>
  <c r="H530" i="9"/>
  <c r="G530" i="9"/>
  <c r="F530" i="9"/>
  <c r="E530" i="9"/>
  <c r="D530" i="9"/>
  <c r="C530" i="9"/>
  <c r="B530" i="9"/>
  <c r="N529" i="9"/>
  <c r="M529" i="9"/>
  <c r="L529" i="9"/>
  <c r="K529" i="9"/>
  <c r="J529" i="9"/>
  <c r="I529" i="9"/>
  <c r="H529" i="9"/>
  <c r="G529" i="9"/>
  <c r="F529" i="9"/>
  <c r="E529" i="9"/>
  <c r="D529" i="9"/>
  <c r="C529" i="9"/>
  <c r="B529" i="9"/>
  <c r="N528" i="9"/>
  <c r="M528" i="9"/>
  <c r="L528" i="9"/>
  <c r="K528" i="9"/>
  <c r="J528" i="9"/>
  <c r="I528" i="9"/>
  <c r="H528" i="9"/>
  <c r="G528" i="9"/>
  <c r="F528" i="9"/>
  <c r="E528" i="9"/>
  <c r="D528" i="9"/>
  <c r="C528" i="9"/>
  <c r="B528" i="9"/>
  <c r="N524" i="9"/>
  <c r="M524" i="9"/>
  <c r="L524" i="9"/>
  <c r="K524" i="9"/>
  <c r="J524" i="9"/>
  <c r="I524" i="9"/>
  <c r="H524" i="9"/>
  <c r="G524" i="9"/>
  <c r="F524" i="9"/>
  <c r="E524" i="9"/>
  <c r="D524" i="9"/>
  <c r="C524" i="9"/>
  <c r="B524" i="9"/>
  <c r="N523" i="9"/>
  <c r="M523" i="9"/>
  <c r="L523" i="9"/>
  <c r="K523" i="9"/>
  <c r="J523" i="9"/>
  <c r="I523" i="9"/>
  <c r="H523" i="9"/>
  <c r="G523" i="9"/>
  <c r="F523" i="9"/>
  <c r="E523" i="9"/>
  <c r="D523" i="9"/>
  <c r="C523" i="9"/>
  <c r="B523" i="9"/>
  <c r="N522" i="9"/>
  <c r="M522" i="9"/>
  <c r="L522" i="9"/>
  <c r="K522" i="9"/>
  <c r="J522" i="9"/>
  <c r="I522" i="9"/>
  <c r="H522" i="9"/>
  <c r="G522" i="9"/>
  <c r="F522" i="9"/>
  <c r="E522" i="9"/>
  <c r="D522" i="9"/>
  <c r="C522" i="9"/>
  <c r="B522" i="9"/>
  <c r="N521" i="9"/>
  <c r="M521" i="9"/>
  <c r="L521" i="9"/>
  <c r="K521" i="9"/>
  <c r="J521" i="9"/>
  <c r="I521" i="9"/>
  <c r="H521" i="9"/>
  <c r="G521" i="9"/>
  <c r="F521" i="9"/>
  <c r="E521" i="9"/>
  <c r="D521" i="9"/>
  <c r="C521" i="9"/>
  <c r="B521" i="9"/>
  <c r="N510" i="9"/>
  <c r="M510" i="9"/>
  <c r="L510" i="9"/>
  <c r="K510" i="9"/>
  <c r="J510" i="9"/>
  <c r="I510" i="9"/>
  <c r="H510" i="9"/>
  <c r="G510" i="9"/>
  <c r="F510" i="9"/>
  <c r="E510" i="9"/>
  <c r="D510" i="9"/>
  <c r="C510" i="9"/>
  <c r="B510" i="9"/>
  <c r="N509" i="9"/>
  <c r="M509" i="9"/>
  <c r="L509" i="9"/>
  <c r="K509" i="9"/>
  <c r="J509" i="9"/>
  <c r="I509" i="9"/>
  <c r="H509" i="9"/>
  <c r="G509" i="9"/>
  <c r="F509" i="9"/>
  <c r="E509" i="9"/>
  <c r="D509" i="9"/>
  <c r="C509" i="9"/>
  <c r="B509" i="9"/>
  <c r="N508" i="9"/>
  <c r="M508" i="9"/>
  <c r="L508" i="9"/>
  <c r="K508" i="9"/>
  <c r="J508" i="9"/>
  <c r="I508" i="9"/>
  <c r="H508" i="9"/>
  <c r="G508" i="9"/>
  <c r="F508" i="9"/>
  <c r="E508" i="9"/>
  <c r="D508" i="9"/>
  <c r="C508" i="9"/>
  <c r="B508" i="9"/>
  <c r="N507" i="9"/>
  <c r="M507" i="9"/>
  <c r="L507" i="9"/>
  <c r="K507" i="9"/>
  <c r="J507" i="9"/>
  <c r="I507" i="9"/>
  <c r="H507" i="9"/>
  <c r="G507" i="9"/>
  <c r="F507" i="9"/>
  <c r="E507" i="9"/>
  <c r="D507" i="9"/>
  <c r="C507" i="9"/>
  <c r="B507" i="9"/>
  <c r="N487" i="9"/>
  <c r="N479" i="9"/>
  <c r="M479" i="9"/>
  <c r="L479" i="9"/>
  <c r="K479" i="9"/>
  <c r="J479" i="9"/>
  <c r="I479" i="9"/>
  <c r="H479" i="9"/>
  <c r="G479" i="9"/>
  <c r="F479" i="9"/>
  <c r="E479" i="9"/>
  <c r="D479" i="9"/>
  <c r="C479" i="9"/>
  <c r="B479" i="9"/>
  <c r="N478" i="9"/>
  <c r="M478" i="9"/>
  <c r="L478" i="9"/>
  <c r="K478" i="9"/>
  <c r="J478" i="9"/>
  <c r="I478" i="9"/>
  <c r="H478" i="9"/>
  <c r="G478" i="9"/>
  <c r="F478" i="9"/>
  <c r="E478" i="9"/>
  <c r="D478" i="9"/>
  <c r="C478" i="9"/>
  <c r="B478" i="9"/>
  <c r="N477" i="9"/>
  <c r="M477" i="9"/>
  <c r="L477" i="9"/>
  <c r="K477" i="9"/>
  <c r="J477" i="9"/>
  <c r="I477" i="9"/>
  <c r="H477" i="9"/>
  <c r="G477" i="9"/>
  <c r="F477" i="9"/>
  <c r="E477" i="9"/>
  <c r="D477" i="9"/>
  <c r="C477" i="9"/>
  <c r="B477" i="9"/>
  <c r="N476" i="9"/>
  <c r="M476" i="9"/>
  <c r="L476" i="9"/>
  <c r="K476" i="9"/>
  <c r="J476" i="9"/>
  <c r="I476" i="9"/>
  <c r="H476" i="9"/>
  <c r="G476" i="9"/>
  <c r="F476" i="9"/>
  <c r="E476" i="9"/>
  <c r="D476" i="9"/>
  <c r="C476" i="9"/>
  <c r="B476" i="9"/>
  <c r="N471" i="9"/>
  <c r="M471" i="9"/>
  <c r="L471" i="9"/>
  <c r="K471" i="9"/>
  <c r="J471" i="9"/>
  <c r="I471" i="9"/>
  <c r="H471" i="9"/>
  <c r="G471" i="9"/>
  <c r="F471" i="9"/>
  <c r="E471" i="9"/>
  <c r="D471" i="9"/>
  <c r="C471" i="9"/>
  <c r="B471" i="9"/>
  <c r="N470" i="9"/>
  <c r="M470" i="9"/>
  <c r="L470" i="9"/>
  <c r="K470" i="9"/>
  <c r="J470" i="9"/>
  <c r="I470" i="9"/>
  <c r="H470" i="9"/>
  <c r="G470" i="9"/>
  <c r="F470" i="9"/>
  <c r="E470" i="9"/>
  <c r="D470" i="9"/>
  <c r="C470" i="9"/>
  <c r="B470" i="9"/>
  <c r="N469" i="9"/>
  <c r="M469" i="9"/>
  <c r="L469" i="9"/>
  <c r="K469" i="9"/>
  <c r="J469" i="9"/>
  <c r="I469" i="9"/>
  <c r="H469" i="9"/>
  <c r="G469" i="9"/>
  <c r="F469" i="9"/>
  <c r="E469" i="9"/>
  <c r="D469" i="9"/>
  <c r="C469" i="9"/>
  <c r="B469" i="9"/>
  <c r="N468" i="9"/>
  <c r="M468" i="9"/>
  <c r="L468" i="9"/>
  <c r="K468" i="9"/>
  <c r="J468" i="9"/>
  <c r="I468" i="9"/>
  <c r="H468" i="9"/>
  <c r="G468" i="9"/>
  <c r="F468" i="9"/>
  <c r="E468" i="9"/>
  <c r="D468" i="9"/>
  <c r="C468" i="9"/>
  <c r="B468" i="9"/>
  <c r="N463" i="9"/>
  <c r="M463" i="9"/>
  <c r="L463" i="9"/>
  <c r="K463" i="9"/>
  <c r="J463" i="9"/>
  <c r="I463" i="9"/>
  <c r="H463" i="9"/>
  <c r="G463" i="9"/>
  <c r="F463" i="9"/>
  <c r="E463" i="9"/>
  <c r="D463" i="9"/>
  <c r="C463" i="9"/>
  <c r="B463" i="9"/>
  <c r="N462" i="9"/>
  <c r="M462" i="9"/>
  <c r="L462" i="9"/>
  <c r="K462" i="9"/>
  <c r="J462" i="9"/>
  <c r="I462" i="9"/>
  <c r="H462" i="9"/>
  <c r="G462" i="9"/>
  <c r="F462" i="9"/>
  <c r="E462" i="9"/>
  <c r="D462" i="9"/>
  <c r="C462" i="9"/>
  <c r="B462" i="9"/>
  <c r="N461" i="9"/>
  <c r="M461" i="9"/>
  <c r="L461" i="9"/>
  <c r="K461" i="9"/>
  <c r="J461" i="9"/>
  <c r="I461" i="9"/>
  <c r="H461" i="9"/>
  <c r="G461" i="9"/>
  <c r="F461" i="9"/>
  <c r="E461" i="9"/>
  <c r="D461" i="9"/>
  <c r="C461" i="9"/>
  <c r="B461" i="9"/>
  <c r="N460" i="9"/>
  <c r="M460" i="9"/>
  <c r="L460" i="9"/>
  <c r="K460" i="9"/>
  <c r="J460" i="9"/>
  <c r="I460" i="9"/>
  <c r="H460" i="9"/>
  <c r="G460" i="9"/>
  <c r="F460" i="9"/>
  <c r="E460" i="9"/>
  <c r="D460" i="9"/>
  <c r="C460" i="9"/>
  <c r="B460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B446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B445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B444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B44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B433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B432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B431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B430" i="9"/>
  <c r="N426" i="9"/>
  <c r="M426" i="9"/>
  <c r="L426" i="9"/>
  <c r="K426" i="9"/>
  <c r="J426" i="9"/>
  <c r="I426" i="9"/>
  <c r="H426" i="9"/>
  <c r="H439" i="9" s="1"/>
  <c r="G426" i="9"/>
  <c r="F426" i="9"/>
  <c r="E426" i="9"/>
  <c r="D426" i="9"/>
  <c r="C426" i="9"/>
  <c r="B426" i="9"/>
  <c r="N425" i="9"/>
  <c r="M425" i="9"/>
  <c r="L425" i="9"/>
  <c r="K425" i="9"/>
  <c r="J425" i="9"/>
  <c r="I425" i="9"/>
  <c r="I438" i="9" s="1"/>
  <c r="H425" i="9"/>
  <c r="G425" i="9"/>
  <c r="F425" i="9"/>
  <c r="E425" i="9"/>
  <c r="D425" i="9"/>
  <c r="C425" i="9"/>
  <c r="B425" i="9"/>
  <c r="N424" i="9"/>
  <c r="M424" i="9"/>
  <c r="L424" i="9"/>
  <c r="K424" i="9"/>
  <c r="J424" i="9"/>
  <c r="J437" i="9" s="1"/>
  <c r="I424" i="9"/>
  <c r="H424" i="9"/>
  <c r="G424" i="9"/>
  <c r="F424" i="9"/>
  <c r="E424" i="9"/>
  <c r="D424" i="9"/>
  <c r="C424" i="9"/>
  <c r="B424" i="9"/>
  <c r="N423" i="9"/>
  <c r="M423" i="9"/>
  <c r="L423" i="9"/>
  <c r="K423" i="9"/>
  <c r="K436" i="9" s="1"/>
  <c r="J423" i="9"/>
  <c r="I423" i="9"/>
  <c r="H423" i="9"/>
  <c r="G423" i="9"/>
  <c r="F423" i="9"/>
  <c r="E423" i="9"/>
  <c r="D423" i="9"/>
  <c r="C423" i="9"/>
  <c r="B423" i="9"/>
  <c r="N419" i="9"/>
  <c r="N604" i="9" s="1"/>
  <c r="M419" i="9"/>
  <c r="M604" i="9" s="1"/>
  <c r="M611" i="9" s="1"/>
  <c r="L419" i="9"/>
  <c r="L604" i="9" s="1"/>
  <c r="L611" i="9" s="1"/>
  <c r="K419" i="9"/>
  <c r="K604" i="9" s="1"/>
  <c r="K611" i="9" s="1"/>
  <c r="J419" i="9"/>
  <c r="J604" i="9" s="1"/>
  <c r="J611" i="9" s="1"/>
  <c r="I419" i="9"/>
  <c r="I604" i="9" s="1"/>
  <c r="I611" i="9" s="1"/>
  <c r="H419" i="9"/>
  <c r="H604" i="9" s="1"/>
  <c r="H611" i="9" s="1"/>
  <c r="G419" i="9"/>
  <c r="G604" i="9" s="1"/>
  <c r="G611" i="9" s="1"/>
  <c r="F419" i="9"/>
  <c r="F604" i="9" s="1"/>
  <c r="F611" i="9" s="1"/>
  <c r="E419" i="9"/>
  <c r="E604" i="9" s="1"/>
  <c r="E611" i="9" s="1"/>
  <c r="D419" i="9"/>
  <c r="D604" i="9" s="1"/>
  <c r="D611" i="9" s="1"/>
  <c r="C419" i="9"/>
  <c r="C604" i="9" s="1"/>
  <c r="B419" i="9"/>
  <c r="B604" i="9" s="1"/>
  <c r="B611" i="9" s="1"/>
  <c r="N418" i="9"/>
  <c r="M418" i="9"/>
  <c r="L418" i="9"/>
  <c r="K418" i="9"/>
  <c r="J418" i="9"/>
  <c r="I418" i="9"/>
  <c r="H418" i="9"/>
  <c r="G418" i="9"/>
  <c r="F418" i="9"/>
  <c r="E418" i="9"/>
  <c r="D418" i="9"/>
  <c r="C418" i="9"/>
  <c r="B418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B417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B413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B412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B411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B406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B405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B403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B400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B399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397" i="9"/>
  <c r="N387" i="9"/>
  <c r="N381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B376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B375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B373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70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B369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B367" i="9"/>
  <c r="N364" i="9"/>
  <c r="M364" i="9"/>
  <c r="L364" i="9"/>
  <c r="K364" i="9"/>
  <c r="K407" i="9" s="1"/>
  <c r="J364" i="9"/>
  <c r="I364" i="9"/>
  <c r="H364" i="9"/>
  <c r="H414" i="9" s="1"/>
  <c r="G364" i="9"/>
  <c r="F364" i="9"/>
  <c r="E364" i="9"/>
  <c r="D364" i="9"/>
  <c r="D414" i="9" s="1"/>
  <c r="C364" i="9"/>
  <c r="B364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B363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B361" i="9"/>
  <c r="N358" i="9"/>
  <c r="M358" i="9"/>
  <c r="L358" i="9"/>
  <c r="K358" i="9"/>
  <c r="J358" i="9"/>
  <c r="I358" i="9"/>
  <c r="I359" i="9" s="1"/>
  <c r="H358" i="9"/>
  <c r="G358" i="9"/>
  <c r="F358" i="9"/>
  <c r="E358" i="9"/>
  <c r="D358" i="9"/>
  <c r="C358" i="9"/>
  <c r="B358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B357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B355" i="9"/>
  <c r="N352" i="9"/>
  <c r="M352" i="9"/>
  <c r="L352" i="9"/>
  <c r="K352" i="9"/>
  <c r="J352" i="9"/>
  <c r="J353" i="9" s="1"/>
  <c r="I352" i="9"/>
  <c r="H352" i="9"/>
  <c r="H353" i="9" s="1"/>
  <c r="G352" i="9"/>
  <c r="F352" i="9"/>
  <c r="E352" i="9"/>
  <c r="D352" i="9"/>
  <c r="C352" i="9"/>
  <c r="B352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B351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B349" i="9"/>
  <c r="N346" i="9"/>
  <c r="N347" i="9" s="1"/>
  <c r="M346" i="9"/>
  <c r="L346" i="9"/>
  <c r="K346" i="9"/>
  <c r="K347" i="9" s="1"/>
  <c r="J346" i="9"/>
  <c r="I346" i="9"/>
  <c r="H346" i="9"/>
  <c r="H347" i="9" s="1"/>
  <c r="G346" i="9"/>
  <c r="G347" i="9" s="1"/>
  <c r="F346" i="9"/>
  <c r="E346" i="9"/>
  <c r="D346" i="9"/>
  <c r="C346" i="9"/>
  <c r="C347" i="9" s="1"/>
  <c r="B346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B345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B343" i="9"/>
  <c r="N340" i="9"/>
  <c r="M340" i="9"/>
  <c r="L340" i="9"/>
  <c r="K340" i="9"/>
  <c r="J340" i="9"/>
  <c r="J341" i="9" s="1"/>
  <c r="I340" i="9"/>
  <c r="I341" i="9" s="1"/>
  <c r="H340" i="9"/>
  <c r="H341" i="9" s="1"/>
  <c r="G340" i="9"/>
  <c r="F340" i="9"/>
  <c r="E340" i="9"/>
  <c r="D340" i="9"/>
  <c r="C340" i="9"/>
  <c r="B340" i="9"/>
  <c r="N339" i="9"/>
  <c r="M339" i="9"/>
  <c r="L339" i="9"/>
  <c r="K339" i="9"/>
  <c r="J339" i="9"/>
  <c r="I339" i="9"/>
  <c r="H339" i="9"/>
  <c r="G339" i="9"/>
  <c r="F339" i="9"/>
  <c r="E339" i="9"/>
  <c r="D339" i="9"/>
  <c r="C339" i="9"/>
  <c r="B339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B337" i="9"/>
  <c r="N334" i="9"/>
  <c r="M334" i="9"/>
  <c r="L334" i="9"/>
  <c r="K334" i="9"/>
  <c r="J334" i="9"/>
  <c r="J335" i="9" s="1"/>
  <c r="I334" i="9"/>
  <c r="I335" i="9" s="1"/>
  <c r="H334" i="9"/>
  <c r="H335" i="9" s="1"/>
  <c r="G334" i="9"/>
  <c r="F334" i="9"/>
  <c r="E334" i="9"/>
  <c r="E335" i="9" s="1"/>
  <c r="D334" i="9"/>
  <c r="C334" i="9"/>
  <c r="C335" i="9" s="1"/>
  <c r="B334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B333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B331" i="9"/>
  <c r="N328" i="9"/>
  <c r="M328" i="9"/>
  <c r="L328" i="9"/>
  <c r="L329" i="9" s="1"/>
  <c r="K328" i="9"/>
  <c r="J328" i="9"/>
  <c r="J329" i="9" s="1"/>
  <c r="I328" i="9"/>
  <c r="H328" i="9"/>
  <c r="H329" i="9" s="1"/>
  <c r="G328" i="9"/>
  <c r="G329" i="9" s="1"/>
  <c r="F328" i="9"/>
  <c r="F329" i="9" s="1"/>
  <c r="E328" i="9"/>
  <c r="D328" i="9"/>
  <c r="C328" i="9"/>
  <c r="C329" i="9" s="1"/>
  <c r="B328" i="9"/>
  <c r="B329" i="9" s="1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N322" i="9"/>
  <c r="N323" i="9" s="1"/>
  <c r="M322" i="9"/>
  <c r="L322" i="9"/>
  <c r="K322" i="9"/>
  <c r="J322" i="9"/>
  <c r="J323" i="9" s="1"/>
  <c r="I322" i="9"/>
  <c r="I323" i="9" s="1"/>
  <c r="H322" i="9"/>
  <c r="H323" i="9" s="1"/>
  <c r="G322" i="9"/>
  <c r="F322" i="9"/>
  <c r="F323" i="9" s="1"/>
  <c r="E322" i="9"/>
  <c r="D322" i="9"/>
  <c r="C322" i="9"/>
  <c r="C323" i="9" s="1"/>
  <c r="B322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B321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B319" i="9"/>
  <c r="N316" i="9"/>
  <c r="N317" i="9" s="1"/>
  <c r="M316" i="9"/>
  <c r="L316" i="9"/>
  <c r="K316" i="9"/>
  <c r="K317" i="9" s="1"/>
  <c r="J316" i="9"/>
  <c r="J317" i="9" s="1"/>
  <c r="I316" i="9"/>
  <c r="I317" i="9" s="1"/>
  <c r="H316" i="9"/>
  <c r="H317" i="9" s="1"/>
  <c r="G316" i="9"/>
  <c r="G317" i="9" s="1"/>
  <c r="F316" i="9"/>
  <c r="F317" i="9" s="1"/>
  <c r="E316" i="9"/>
  <c r="D316" i="9"/>
  <c r="C316" i="9"/>
  <c r="C317" i="9" s="1"/>
  <c r="B316" i="9"/>
  <c r="B317" i="9" s="1"/>
  <c r="N315" i="9"/>
  <c r="M315" i="9"/>
  <c r="L315" i="9"/>
  <c r="K315" i="9"/>
  <c r="J315" i="9"/>
  <c r="I315" i="9"/>
  <c r="H315" i="9"/>
  <c r="G315" i="9"/>
  <c r="F315" i="9"/>
  <c r="E315" i="9"/>
  <c r="D315" i="9"/>
  <c r="C315" i="9"/>
  <c r="B315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BP188" i="9"/>
  <c r="BO188" i="9"/>
  <c r="BN188" i="9"/>
  <c r="BM188" i="9"/>
  <c r="BL188" i="9"/>
  <c r="BK188" i="9"/>
  <c r="BJ188" i="9"/>
  <c r="BI188" i="9"/>
  <c r="BH188" i="9"/>
  <c r="BG188" i="9"/>
  <c r="BF188" i="9"/>
  <c r="BE188" i="9"/>
  <c r="BD188" i="9"/>
  <c r="BC188" i="9"/>
  <c r="BB188" i="9"/>
  <c r="BA188" i="9"/>
  <c r="N486" i="9"/>
  <c r="N485" i="9"/>
  <c r="N484" i="9"/>
  <c r="M487" i="9"/>
  <c r="M486" i="9"/>
  <c r="M485" i="9"/>
  <c r="M484" i="9"/>
  <c r="L487" i="9"/>
  <c r="L486" i="9"/>
  <c r="L485" i="9"/>
  <c r="L484" i="9"/>
  <c r="K487" i="9"/>
  <c r="K486" i="9"/>
  <c r="K485" i="9"/>
  <c r="K484" i="9"/>
  <c r="J487" i="9"/>
  <c r="J486" i="9"/>
  <c r="J485" i="9"/>
  <c r="J484" i="9"/>
  <c r="I487" i="9"/>
  <c r="I486" i="9"/>
  <c r="I485" i="9"/>
  <c r="I484" i="9"/>
  <c r="H487" i="9"/>
  <c r="H486" i="9"/>
  <c r="H485" i="9"/>
  <c r="H484" i="9"/>
  <c r="G487" i="9"/>
  <c r="G486" i="9"/>
  <c r="G485" i="9"/>
  <c r="G484" i="9"/>
  <c r="F487" i="9"/>
  <c r="F486" i="9"/>
  <c r="F485" i="9"/>
  <c r="F484" i="9"/>
  <c r="E487" i="9"/>
  <c r="E486" i="9"/>
  <c r="E485" i="9"/>
  <c r="E484" i="9"/>
  <c r="D487" i="9"/>
  <c r="D486" i="9"/>
  <c r="D485" i="9"/>
  <c r="D484" i="9"/>
  <c r="C487" i="9"/>
  <c r="C486" i="9"/>
  <c r="C485" i="9"/>
  <c r="C484" i="9"/>
  <c r="B487" i="9"/>
  <c r="B486" i="9"/>
  <c r="B485" i="9"/>
  <c r="B484" i="9"/>
  <c r="N388" i="9"/>
  <c r="N389" i="9" s="1"/>
  <c r="N385" i="9"/>
  <c r="M388" i="9"/>
  <c r="M389" i="9" s="1"/>
  <c r="M386" i="9"/>
  <c r="M385" i="9"/>
  <c r="L388" i="9"/>
  <c r="L387" i="9"/>
  <c r="L386" i="9"/>
  <c r="L385" i="9"/>
  <c r="K388" i="9"/>
  <c r="K387" i="9"/>
  <c r="K386" i="9"/>
  <c r="K385" i="9"/>
  <c r="J388" i="9"/>
  <c r="J389" i="9" s="1"/>
  <c r="J386" i="9"/>
  <c r="J385" i="9"/>
  <c r="I388" i="9"/>
  <c r="I389" i="9" s="1"/>
  <c r="I387" i="9"/>
  <c r="I386" i="9"/>
  <c r="I385" i="9"/>
  <c r="H388" i="9"/>
  <c r="H389" i="9" s="1"/>
  <c r="H387" i="9"/>
  <c r="H386" i="9"/>
  <c r="H385" i="9"/>
  <c r="G388" i="9"/>
  <c r="G389" i="9" s="1"/>
  <c r="G387" i="9"/>
  <c r="G386" i="9"/>
  <c r="G385" i="9"/>
  <c r="F388" i="9"/>
  <c r="F387" i="9"/>
  <c r="F386" i="9"/>
  <c r="F385" i="9"/>
  <c r="E388" i="9"/>
  <c r="E387" i="9"/>
  <c r="E386" i="9"/>
  <c r="E385" i="9"/>
  <c r="D388" i="9"/>
  <c r="D387" i="9"/>
  <c r="D386" i="9"/>
  <c r="D385" i="9"/>
  <c r="C388" i="9"/>
  <c r="C389" i="9" s="1"/>
  <c r="C387" i="9"/>
  <c r="C386" i="9"/>
  <c r="C385" i="9"/>
  <c r="B388" i="9"/>
  <c r="B387" i="9"/>
  <c r="B386" i="9"/>
  <c r="B385" i="9"/>
  <c r="N382" i="9"/>
  <c r="N383" i="9" s="1"/>
  <c r="M382" i="9"/>
  <c r="M381" i="9"/>
  <c r="M380" i="9"/>
  <c r="M379" i="9"/>
  <c r="L382" i="9"/>
  <c r="L381" i="9"/>
  <c r="L380" i="9"/>
  <c r="K382" i="9"/>
  <c r="K383" i="9" s="1"/>
  <c r="K381" i="9"/>
  <c r="J382" i="9"/>
  <c r="J383" i="9" s="1"/>
  <c r="J381" i="9"/>
  <c r="J379" i="9"/>
  <c r="I382" i="9"/>
  <c r="I383" i="9" s="1"/>
  <c r="I381" i="9"/>
  <c r="I380" i="9"/>
  <c r="H382" i="9"/>
  <c r="H383" i="9" s="1"/>
  <c r="H381" i="9"/>
  <c r="H379" i="9"/>
  <c r="G382" i="9"/>
  <c r="G381" i="9"/>
  <c r="G380" i="9"/>
  <c r="G379" i="9"/>
  <c r="F381" i="9"/>
  <c r="F380" i="9"/>
  <c r="E382" i="9"/>
  <c r="E383" i="9" s="1"/>
  <c r="E381" i="9"/>
  <c r="E380" i="9"/>
  <c r="E379" i="9"/>
  <c r="D382" i="9"/>
  <c r="D381" i="9"/>
  <c r="D380" i="9"/>
  <c r="D379" i="9"/>
  <c r="C382" i="9"/>
  <c r="C383" i="9" s="1"/>
  <c r="C381" i="9"/>
  <c r="C380" i="9"/>
  <c r="B382" i="9"/>
  <c r="B381" i="9"/>
  <c r="E532" i="12" l="1"/>
  <c r="E580" i="12"/>
  <c r="E584" i="12" s="1"/>
  <c r="O334" i="12"/>
  <c r="M440" i="12"/>
  <c r="F509" i="12"/>
  <c r="M430" i="12"/>
  <c r="G532" i="12"/>
  <c r="O304" i="12"/>
  <c r="O352" i="12"/>
  <c r="L457" i="12"/>
  <c r="O389" i="12"/>
  <c r="M516" i="12"/>
  <c r="O395" i="12"/>
  <c r="G571" i="12"/>
  <c r="E509" i="12"/>
  <c r="G449" i="12"/>
  <c r="G580" i="12"/>
  <c r="G584" i="12" s="1"/>
  <c r="D571" i="12"/>
  <c r="L580" i="12"/>
  <c r="D580" i="12"/>
  <c r="D587" i="12" s="1"/>
  <c r="G491" i="12"/>
  <c r="D532" i="12"/>
  <c r="D573" i="12"/>
  <c r="I449" i="12"/>
  <c r="C424" i="12"/>
  <c r="B423" i="12"/>
  <c r="O422" i="12"/>
  <c r="C449" i="12"/>
  <c r="B448" i="12"/>
  <c r="B490" i="12"/>
  <c r="B475" i="12"/>
  <c r="C441" i="12"/>
  <c r="B440" i="12"/>
  <c r="O358" i="12"/>
  <c r="H534" i="12"/>
  <c r="C469" i="12"/>
  <c r="B469" i="12"/>
  <c r="C516" i="12"/>
  <c r="B589" i="12"/>
  <c r="B430" i="12"/>
  <c r="C403" i="12"/>
  <c r="O402" i="12"/>
  <c r="B516" i="12"/>
  <c r="O382" i="12"/>
  <c r="B573" i="12"/>
  <c r="C509" i="12"/>
  <c r="B571" i="12"/>
  <c r="B508" i="12"/>
  <c r="B532" i="12"/>
  <c r="B580" i="12"/>
  <c r="O376" i="12"/>
  <c r="O328" i="12"/>
  <c r="O310" i="12"/>
  <c r="C466" i="12"/>
  <c r="B466" i="12"/>
  <c r="O316" i="12"/>
  <c r="O322" i="12"/>
  <c r="B487" i="12"/>
  <c r="B535" i="12"/>
  <c r="B576" i="12"/>
  <c r="C457" i="12"/>
  <c r="B456" i="12"/>
  <c r="C467" i="12"/>
  <c r="B467" i="12"/>
  <c r="B534" i="12"/>
  <c r="C468" i="12"/>
  <c r="B468" i="12"/>
  <c r="D457" i="12"/>
  <c r="M589" i="12"/>
  <c r="C448" i="12"/>
  <c r="O447" i="12"/>
  <c r="E449" i="12"/>
  <c r="D449" i="12"/>
  <c r="K457" i="12"/>
  <c r="M594" i="12"/>
  <c r="C456" i="12"/>
  <c r="O455" i="12"/>
  <c r="C508" i="12"/>
  <c r="C573" i="12"/>
  <c r="C532" i="12"/>
  <c r="O507" i="12"/>
  <c r="C580" i="12"/>
  <c r="C571" i="12"/>
  <c r="C576" i="12"/>
  <c r="M487" i="12"/>
  <c r="J449" i="12"/>
  <c r="D441" i="12"/>
  <c r="D595" i="12"/>
  <c r="D424" i="12"/>
  <c r="C475" i="12"/>
  <c r="C490" i="12"/>
  <c r="O500" i="12"/>
  <c r="H595" i="12"/>
  <c r="C423" i="12"/>
  <c r="O439" i="12"/>
  <c r="C440" i="12"/>
  <c r="I430" i="12"/>
  <c r="C535" i="12"/>
  <c r="D509" i="12"/>
  <c r="H594" i="12"/>
  <c r="C589" i="12"/>
  <c r="C430" i="12"/>
  <c r="D403" i="12"/>
  <c r="C487" i="12"/>
  <c r="O486" i="12"/>
  <c r="H415" i="12"/>
  <c r="C415" i="12"/>
  <c r="D370" i="12"/>
  <c r="K596" i="12"/>
  <c r="I468" i="12"/>
  <c r="I476" i="12" s="1"/>
  <c r="G589" i="12"/>
  <c r="N467" i="12"/>
  <c r="N490" i="12" s="1"/>
  <c r="N424" i="12"/>
  <c r="G509" i="12"/>
  <c r="J415" i="12"/>
  <c r="H463" i="12"/>
  <c r="B464" i="12" s="1"/>
  <c r="J469" i="12"/>
  <c r="J477" i="12" s="1"/>
  <c r="H589" i="12"/>
  <c r="O589" i="12" s="1"/>
  <c r="B604" i="12" s="1"/>
  <c r="I448" i="12"/>
  <c r="F532" i="12"/>
  <c r="J468" i="12"/>
  <c r="J476" i="12" s="1"/>
  <c r="I403" i="12"/>
  <c r="N596" i="12"/>
  <c r="H468" i="12"/>
  <c r="F457" i="12"/>
  <c r="H449" i="12"/>
  <c r="K469" i="12"/>
  <c r="M508" i="12"/>
  <c r="F595" i="12"/>
  <c r="K467" i="12"/>
  <c r="K475" i="12" s="1"/>
  <c r="K449" i="12"/>
  <c r="J467" i="12"/>
  <c r="F449" i="12"/>
  <c r="F441" i="12"/>
  <c r="L468" i="12"/>
  <c r="L476" i="12" s="1"/>
  <c r="J441" i="12"/>
  <c r="L463" i="12"/>
  <c r="L464" i="12" s="1"/>
  <c r="M457" i="12"/>
  <c r="I463" i="12"/>
  <c r="M509" i="12"/>
  <c r="F448" i="12"/>
  <c r="I467" i="12"/>
  <c r="I490" i="12" s="1"/>
  <c r="J457" i="12"/>
  <c r="M463" i="12"/>
  <c r="M464" i="12" s="1"/>
  <c r="N449" i="12"/>
  <c r="H457" i="12"/>
  <c r="H448" i="12"/>
  <c r="G441" i="12"/>
  <c r="N655" i="12"/>
  <c r="K424" i="12"/>
  <c r="M573" i="12"/>
  <c r="E595" i="12"/>
  <c r="N448" i="12"/>
  <c r="K463" i="12"/>
  <c r="K464" i="12" s="1"/>
  <c r="H487" i="12"/>
  <c r="L448" i="12"/>
  <c r="N463" i="12"/>
  <c r="N464" i="12" s="1"/>
  <c r="G469" i="12"/>
  <c r="G477" i="12" s="1"/>
  <c r="F573" i="12"/>
  <c r="M441" i="12"/>
  <c r="F423" i="12"/>
  <c r="K456" i="12"/>
  <c r="H469" i="12"/>
  <c r="H430" i="12"/>
  <c r="H470" i="12" s="1"/>
  <c r="H516" i="12"/>
  <c r="O516" i="12" s="1"/>
  <c r="J440" i="12"/>
  <c r="E441" i="12"/>
  <c r="H596" i="12"/>
  <c r="H403" i="12"/>
  <c r="M456" i="12"/>
  <c r="L508" i="12"/>
  <c r="K573" i="12"/>
  <c r="L467" i="12"/>
  <c r="L490" i="12" s="1"/>
  <c r="K508" i="12"/>
  <c r="N457" i="12"/>
  <c r="K571" i="12"/>
  <c r="I580" i="12"/>
  <c r="I587" i="12" s="1"/>
  <c r="D596" i="12"/>
  <c r="J466" i="12"/>
  <c r="J474" i="12" s="1"/>
  <c r="M469" i="12"/>
  <c r="M492" i="12" s="1"/>
  <c r="H466" i="12"/>
  <c r="N466" i="12"/>
  <c r="N474" i="12" s="1"/>
  <c r="H423" i="12"/>
  <c r="O423" i="12" s="1"/>
  <c r="I440" i="12"/>
  <c r="N468" i="12"/>
  <c r="N491" i="12" s="1"/>
  <c r="I457" i="12"/>
  <c r="D508" i="12"/>
  <c r="J509" i="12"/>
  <c r="N516" i="12"/>
  <c r="D430" i="12"/>
  <c r="J463" i="12"/>
  <c r="J464" i="12" s="1"/>
  <c r="G430" i="12"/>
  <c r="G424" i="12"/>
  <c r="N403" i="12"/>
  <c r="H424" i="12"/>
  <c r="F571" i="12"/>
  <c r="G595" i="12"/>
  <c r="G597" i="12" s="1"/>
  <c r="N430" i="12"/>
  <c r="N432" i="12" s="1"/>
  <c r="N423" i="12"/>
  <c r="L509" i="12"/>
  <c r="I441" i="12"/>
  <c r="M580" i="12"/>
  <c r="M587" i="12" s="1"/>
  <c r="G403" i="12"/>
  <c r="L571" i="12"/>
  <c r="F580" i="12"/>
  <c r="F584" i="12" s="1"/>
  <c r="M466" i="12"/>
  <c r="M489" i="12" s="1"/>
  <c r="K466" i="12"/>
  <c r="K474" i="12" s="1"/>
  <c r="K532" i="12"/>
  <c r="E457" i="12"/>
  <c r="G423" i="12"/>
  <c r="I573" i="12"/>
  <c r="M424" i="12"/>
  <c r="E456" i="12"/>
  <c r="G487" i="12"/>
  <c r="H456" i="12"/>
  <c r="J571" i="12"/>
  <c r="K509" i="12"/>
  <c r="J580" i="12"/>
  <c r="J587" i="12" s="1"/>
  <c r="F424" i="12"/>
  <c r="I594" i="12"/>
  <c r="I423" i="12"/>
  <c r="N456" i="12"/>
  <c r="D589" i="12"/>
  <c r="M448" i="12"/>
  <c r="L441" i="12"/>
  <c r="I589" i="12"/>
  <c r="I456" i="12"/>
  <c r="I595" i="12"/>
  <c r="D594" i="12"/>
  <c r="L424" i="12"/>
  <c r="N487" i="12"/>
  <c r="I487" i="12"/>
  <c r="D423" i="12"/>
  <c r="L423" i="12"/>
  <c r="I424" i="12"/>
  <c r="L403" i="12"/>
  <c r="J532" i="12"/>
  <c r="K589" i="12"/>
  <c r="N477" i="12"/>
  <c r="L595" i="12"/>
  <c r="L573" i="12"/>
  <c r="I509" i="12"/>
  <c r="I571" i="12"/>
  <c r="H440" i="12"/>
  <c r="O440" i="12" s="1"/>
  <c r="N440" i="12"/>
  <c r="H441" i="12"/>
  <c r="D575" i="12"/>
  <c r="K370" i="12"/>
  <c r="H370" i="12"/>
  <c r="M575" i="12"/>
  <c r="J576" i="12"/>
  <c r="L430" i="12"/>
  <c r="L431" i="12" s="1"/>
  <c r="L415" i="12"/>
  <c r="M403" i="12"/>
  <c r="M449" i="12"/>
  <c r="E508" i="12"/>
  <c r="K441" i="12"/>
  <c r="H601" i="12"/>
  <c r="B606" i="12" s="1"/>
  <c r="L594" i="12"/>
  <c r="L449" i="12"/>
  <c r="F487" i="12"/>
  <c r="E424" i="12"/>
  <c r="L456" i="12"/>
  <c r="N415" i="12"/>
  <c r="L487" i="12"/>
  <c r="F589" i="12"/>
  <c r="L516" i="12"/>
  <c r="L440" i="12"/>
  <c r="N650" i="12"/>
  <c r="N651" i="12"/>
  <c r="N646" i="12"/>
  <c r="N647" i="12"/>
  <c r="F587" i="12"/>
  <c r="N589" i="12"/>
  <c r="G475" i="12"/>
  <c r="G490" i="12"/>
  <c r="J516" i="12"/>
  <c r="D474" i="12"/>
  <c r="D489" i="12"/>
  <c r="G516" i="12"/>
  <c r="J491" i="12"/>
  <c r="K423" i="12"/>
  <c r="I516" i="12"/>
  <c r="E476" i="12"/>
  <c r="E491" i="12"/>
  <c r="D440" i="12"/>
  <c r="F464" i="12"/>
  <c r="E423" i="12"/>
  <c r="M490" i="12"/>
  <c r="M475" i="12"/>
  <c r="I629" i="12"/>
  <c r="I631" i="12" s="1"/>
  <c r="J628" i="12"/>
  <c r="E475" i="12"/>
  <c r="E490" i="12"/>
  <c r="D456" i="12"/>
  <c r="F475" i="12"/>
  <c r="F490" i="12"/>
  <c r="D475" i="12"/>
  <c r="D490" i="12"/>
  <c r="H625" i="12"/>
  <c r="H627" i="12" s="1"/>
  <c r="I624" i="12"/>
  <c r="F594" i="12"/>
  <c r="F430" i="12"/>
  <c r="F403" i="12"/>
  <c r="F456" i="12"/>
  <c r="F516" i="12"/>
  <c r="L489" i="12"/>
  <c r="L474" i="12"/>
  <c r="F440" i="12"/>
  <c r="J448" i="12"/>
  <c r="G489" i="12"/>
  <c r="G474" i="12"/>
  <c r="I508" i="12"/>
  <c r="E489" i="12"/>
  <c r="E474" i="12"/>
  <c r="K476" i="12"/>
  <c r="K491" i="12"/>
  <c r="J594" i="12"/>
  <c r="J430" i="12"/>
  <c r="J403" i="12"/>
  <c r="D448" i="12"/>
  <c r="L641" i="12"/>
  <c r="L643" i="12" s="1"/>
  <c r="M640" i="12"/>
  <c r="M597" i="12"/>
  <c r="K516" i="12"/>
  <c r="D487" i="12"/>
  <c r="D516" i="12"/>
  <c r="G440" i="12"/>
  <c r="H431" i="12"/>
  <c r="E448" i="12"/>
  <c r="K490" i="12"/>
  <c r="E516" i="12"/>
  <c r="N580" i="12"/>
  <c r="N571" i="12"/>
  <c r="N508" i="12"/>
  <c r="N573" i="12"/>
  <c r="N509" i="12"/>
  <c r="M415" i="12"/>
  <c r="I489" i="12"/>
  <c r="I474" i="12"/>
  <c r="E440" i="12"/>
  <c r="K633" i="12"/>
  <c r="K635" i="12" s="1"/>
  <c r="L632" i="12"/>
  <c r="H616" i="12"/>
  <c r="G617" i="12"/>
  <c r="G619" i="12" s="1"/>
  <c r="G464" i="12"/>
  <c r="K440" i="12"/>
  <c r="D584" i="12"/>
  <c r="D464" i="12"/>
  <c r="D491" i="12"/>
  <c r="D476" i="12"/>
  <c r="I464" i="12"/>
  <c r="M431" i="12"/>
  <c r="E576" i="12"/>
  <c r="E575" i="12"/>
  <c r="E370" i="12"/>
  <c r="K477" i="12"/>
  <c r="K492" i="12"/>
  <c r="F492" i="12"/>
  <c r="F477" i="12"/>
  <c r="K487" i="12"/>
  <c r="J620" i="12"/>
  <c r="I621" i="12"/>
  <c r="I623" i="12" s="1"/>
  <c r="L581" i="12"/>
  <c r="L587" i="12"/>
  <c r="L584" i="12"/>
  <c r="J456" i="12"/>
  <c r="J487" i="12"/>
  <c r="I475" i="12"/>
  <c r="E464" i="12"/>
  <c r="E487" i="12"/>
  <c r="F489" i="12"/>
  <c r="F474" i="12"/>
  <c r="N597" i="12"/>
  <c r="G456" i="12"/>
  <c r="E492" i="12"/>
  <c r="E477" i="12"/>
  <c r="J508" i="12"/>
  <c r="L492" i="12"/>
  <c r="L477" i="12"/>
  <c r="E594" i="12"/>
  <c r="E430" i="12"/>
  <c r="E403" i="12"/>
  <c r="F476" i="12"/>
  <c r="F491" i="12"/>
  <c r="F576" i="12"/>
  <c r="F575" i="12"/>
  <c r="F370" i="12"/>
  <c r="D431" i="12"/>
  <c r="D470" i="12"/>
  <c r="M491" i="12"/>
  <c r="M476" i="12"/>
  <c r="J589" i="12"/>
  <c r="H573" i="12"/>
  <c r="O573" i="12" s="1"/>
  <c r="H532" i="12"/>
  <c r="O532" i="12" s="1"/>
  <c r="H580" i="12"/>
  <c r="H571" i="12"/>
  <c r="O571" i="12" s="1"/>
  <c r="H508" i="12"/>
  <c r="O508" i="12" s="1"/>
  <c r="H509" i="12"/>
  <c r="K587" i="12"/>
  <c r="K584" i="12"/>
  <c r="J596" i="12"/>
  <c r="J595" i="12"/>
  <c r="J424" i="12"/>
  <c r="J423" i="12"/>
  <c r="L637" i="12"/>
  <c r="L639" i="12" s="1"/>
  <c r="M636" i="12"/>
  <c r="G612" i="12"/>
  <c r="F613" i="12"/>
  <c r="F615" i="12" s="1"/>
  <c r="K594" i="12"/>
  <c r="K597" i="12" s="1"/>
  <c r="K430" i="12"/>
  <c r="K403" i="12"/>
  <c r="J490" i="12"/>
  <c r="J475" i="12"/>
  <c r="G448" i="12"/>
  <c r="G508" i="12"/>
  <c r="E589" i="12"/>
  <c r="F508" i="12"/>
  <c r="I492" i="12"/>
  <c r="I477" i="12"/>
  <c r="H475" i="12"/>
  <c r="H490" i="12"/>
  <c r="I470" i="12"/>
  <c r="I432" i="12"/>
  <c r="I431" i="12"/>
  <c r="K448" i="12"/>
  <c r="D492" i="12"/>
  <c r="D477" i="12"/>
  <c r="M676" i="9"/>
  <c r="F648" i="9"/>
  <c r="F453" i="9"/>
  <c r="F493" i="9" s="1"/>
  <c r="E454" i="9"/>
  <c r="J472" i="9"/>
  <c r="G480" i="9"/>
  <c r="D532" i="9"/>
  <c r="G335" i="9"/>
  <c r="G353" i="9"/>
  <c r="G323" i="9"/>
  <c r="G341" i="9"/>
  <c r="G359" i="9"/>
  <c r="G383" i="9"/>
  <c r="H575" i="9"/>
  <c r="G576" i="9"/>
  <c r="G560" i="9" s="1"/>
  <c r="F577" i="9"/>
  <c r="E578" i="9"/>
  <c r="E562" i="9" s="1"/>
  <c r="C575" i="9"/>
  <c r="C559" i="9" s="1"/>
  <c r="B576" i="9"/>
  <c r="N576" i="9"/>
  <c r="M577" i="9"/>
  <c r="L578" i="9"/>
  <c r="K472" i="9"/>
  <c r="K474" i="9" s="1"/>
  <c r="E472" i="9"/>
  <c r="D436" i="9"/>
  <c r="C437" i="9"/>
  <c r="B438" i="9"/>
  <c r="I532" i="9"/>
  <c r="I598" i="9" s="1"/>
  <c r="E637" i="9"/>
  <c r="F637" i="9" s="1"/>
  <c r="F638" i="9" s="1"/>
  <c r="F640" i="9" s="1"/>
  <c r="O704" i="9"/>
  <c r="F341" i="9"/>
  <c r="H359" i="9"/>
  <c r="J575" i="9"/>
  <c r="J559" i="9" s="1"/>
  <c r="I576" i="9"/>
  <c r="H577" i="9"/>
  <c r="H561" i="9" s="1"/>
  <c r="G578" i="9"/>
  <c r="H649" i="9"/>
  <c r="H650" i="9" s="1"/>
  <c r="L670" i="9"/>
  <c r="L672" i="9" s="1"/>
  <c r="F335" i="9"/>
  <c r="F451" i="9"/>
  <c r="F491" i="9" s="1"/>
  <c r="E452" i="9"/>
  <c r="D453" i="9"/>
  <c r="C454" i="9"/>
  <c r="C494" i="9" s="1"/>
  <c r="G436" i="9"/>
  <c r="F437" i="9"/>
  <c r="E438" i="9"/>
  <c r="C447" i="9"/>
  <c r="D449" i="9" s="1"/>
  <c r="N447" i="9"/>
  <c r="N621" i="9" s="1"/>
  <c r="F641" i="9"/>
  <c r="F642" i="9" s="1"/>
  <c r="J657" i="9"/>
  <c r="J658" i="9" s="1"/>
  <c r="J660" i="9" s="1"/>
  <c r="D391" i="9"/>
  <c r="M394" i="9"/>
  <c r="M436" i="9"/>
  <c r="L437" i="9"/>
  <c r="K438" i="9"/>
  <c r="J439" i="9"/>
  <c r="I436" i="9"/>
  <c r="H437" i="9"/>
  <c r="G438" i="9"/>
  <c r="F439" i="9"/>
  <c r="O706" i="9"/>
  <c r="M317" i="9"/>
  <c r="M391" i="9"/>
  <c r="K341" i="9"/>
  <c r="L511" i="9"/>
  <c r="K511" i="9"/>
  <c r="L323" i="9"/>
  <c r="L341" i="9"/>
  <c r="C353" i="9"/>
  <c r="I575" i="9"/>
  <c r="I559" i="9" s="1"/>
  <c r="H576" i="9"/>
  <c r="H560" i="9" s="1"/>
  <c r="G561" i="9"/>
  <c r="F562" i="9"/>
  <c r="G645" i="9"/>
  <c r="H645" i="9" s="1"/>
  <c r="I645" i="9" s="1"/>
  <c r="J662" i="9"/>
  <c r="J664" i="9" s="1"/>
  <c r="I715" i="9"/>
  <c r="G453" i="9"/>
  <c r="M472" i="9"/>
  <c r="G532" i="9"/>
  <c r="G596" i="9" s="1"/>
  <c r="K668" i="9"/>
  <c r="J715" i="9"/>
  <c r="K329" i="9"/>
  <c r="K715" i="9"/>
  <c r="K447" i="9"/>
  <c r="K620" i="9" s="1"/>
  <c r="L715" i="9"/>
  <c r="J710" i="9"/>
  <c r="H427" i="9"/>
  <c r="H619" i="9" s="1"/>
  <c r="G427" i="9"/>
  <c r="H428" i="9" s="1"/>
  <c r="H464" i="9"/>
  <c r="D640" i="9"/>
  <c r="K710" i="9"/>
  <c r="N329" i="9"/>
  <c r="B323" i="9"/>
  <c r="O346" i="9"/>
  <c r="M335" i="9"/>
  <c r="F394" i="9"/>
  <c r="F600" i="9" s="1"/>
  <c r="E393" i="9"/>
  <c r="M323" i="9"/>
  <c r="B335" i="9"/>
  <c r="O335" i="9" s="1"/>
  <c r="N335" i="9"/>
  <c r="D394" i="9"/>
  <c r="D601" i="9" s="1"/>
  <c r="G391" i="9"/>
  <c r="B353" i="9"/>
  <c r="N353" i="9"/>
  <c r="G394" i="9"/>
  <c r="G395" i="9" s="1"/>
  <c r="M341" i="9"/>
  <c r="B393" i="9"/>
  <c r="H393" i="9"/>
  <c r="M383" i="9"/>
  <c r="J391" i="9"/>
  <c r="B341" i="9"/>
  <c r="O341" i="9" s="1"/>
  <c r="N341" i="9"/>
  <c r="B111" i="9"/>
  <c r="B391" i="9" s="1"/>
  <c r="N438" i="9" s="1"/>
  <c r="K391" i="9"/>
  <c r="N391" i="9"/>
  <c r="J393" i="9"/>
  <c r="M393" i="9"/>
  <c r="J394" i="9"/>
  <c r="J600" i="9" s="1"/>
  <c r="B392" i="9"/>
  <c r="H392" i="9"/>
  <c r="K392" i="9"/>
  <c r="K393" i="9"/>
  <c r="G371" i="9"/>
  <c r="L317" i="9"/>
  <c r="H371" i="9"/>
  <c r="E389" i="9"/>
  <c r="E317" i="9"/>
  <c r="I347" i="9"/>
  <c r="F347" i="9"/>
  <c r="B371" i="9"/>
  <c r="N371" i="9"/>
  <c r="I511" i="9"/>
  <c r="E525" i="9"/>
  <c r="M532" i="9"/>
  <c r="M605" i="9" s="1"/>
  <c r="D341" i="9"/>
  <c r="E353" i="9"/>
  <c r="B452" i="9"/>
  <c r="B492" i="9" s="1"/>
  <c r="M453" i="9"/>
  <c r="M493" i="9" s="1"/>
  <c r="L454" i="9"/>
  <c r="J434" i="9"/>
  <c r="G447" i="9"/>
  <c r="G621" i="9" s="1"/>
  <c r="D447" i="9"/>
  <c r="D480" i="9"/>
  <c r="D482" i="9" s="1"/>
  <c r="D353" i="9"/>
  <c r="L383" i="9"/>
  <c r="D329" i="9"/>
  <c r="E341" i="9"/>
  <c r="L359" i="9"/>
  <c r="M454" i="9"/>
  <c r="M494" i="9" s="1"/>
  <c r="L434" i="9"/>
  <c r="D317" i="9"/>
  <c r="E329" i="9"/>
  <c r="L347" i="9"/>
  <c r="L389" i="9"/>
  <c r="L335" i="9"/>
  <c r="B359" i="9"/>
  <c r="N359" i="9"/>
  <c r="B434" i="9"/>
  <c r="M434" i="9"/>
  <c r="K434" i="9"/>
  <c r="J447" i="9"/>
  <c r="J621" i="9" s="1"/>
  <c r="D464" i="9"/>
  <c r="F480" i="9"/>
  <c r="F482" i="9" s="1"/>
  <c r="I353" i="9"/>
  <c r="C434" i="9"/>
  <c r="H480" i="9"/>
  <c r="B511" i="9"/>
  <c r="N511" i="9"/>
  <c r="J525" i="9"/>
  <c r="F532" i="9"/>
  <c r="D359" i="9"/>
  <c r="D377" i="9"/>
  <c r="L447" i="9"/>
  <c r="I480" i="9"/>
  <c r="B560" i="9"/>
  <c r="N560" i="9"/>
  <c r="M561" i="9"/>
  <c r="L562" i="9"/>
  <c r="K575" i="9"/>
  <c r="K559" i="9" s="1"/>
  <c r="J576" i="9"/>
  <c r="J560" i="9" s="1"/>
  <c r="I577" i="9"/>
  <c r="I561" i="9" s="1"/>
  <c r="H578" i="9"/>
  <c r="H562" i="9" s="1"/>
  <c r="D323" i="9"/>
  <c r="L371" i="9"/>
  <c r="E323" i="9"/>
  <c r="I329" i="9"/>
  <c r="D347" i="9"/>
  <c r="E359" i="9"/>
  <c r="M420" i="9"/>
  <c r="I371" i="9"/>
  <c r="I451" i="9"/>
  <c r="I491" i="9" s="1"/>
  <c r="H452" i="9"/>
  <c r="F454" i="9"/>
  <c r="F494" i="9" s="1"/>
  <c r="E436" i="9"/>
  <c r="D437" i="9"/>
  <c r="C438" i="9"/>
  <c r="B439" i="9"/>
  <c r="G464" i="9"/>
  <c r="D383" i="9"/>
  <c r="D389" i="9"/>
  <c r="D335" i="9"/>
  <c r="E347" i="9"/>
  <c r="J451" i="9"/>
  <c r="J491" i="9" s="1"/>
  <c r="I452" i="9"/>
  <c r="I492" i="9" s="1"/>
  <c r="H453" i="9"/>
  <c r="H493" i="9" s="1"/>
  <c r="G454" i="9"/>
  <c r="G494" i="9" s="1"/>
  <c r="K480" i="9"/>
  <c r="G377" i="9"/>
  <c r="D472" i="9"/>
  <c r="E474" i="9" s="1"/>
  <c r="C472" i="9"/>
  <c r="L480" i="9"/>
  <c r="M347" i="9"/>
  <c r="C377" i="9"/>
  <c r="G451" i="9"/>
  <c r="F452" i="9"/>
  <c r="F492" i="9" s="1"/>
  <c r="E453" i="9"/>
  <c r="D454" i="9"/>
  <c r="D494" i="9" s="1"/>
  <c r="I427" i="9"/>
  <c r="F447" i="9"/>
  <c r="C464" i="9"/>
  <c r="N464" i="9"/>
  <c r="N466" i="9" s="1"/>
  <c r="L464" i="9"/>
  <c r="I472" i="9"/>
  <c r="J474" i="9" s="1"/>
  <c r="C480" i="9"/>
  <c r="N480" i="9"/>
  <c r="N481" i="9" s="1"/>
  <c r="O317" i="9"/>
  <c r="B347" i="9"/>
  <c r="F353" i="9"/>
  <c r="K353" i="9"/>
  <c r="J359" i="9"/>
  <c r="B377" i="9"/>
  <c r="N377" i="9"/>
  <c r="J371" i="9"/>
  <c r="H447" i="9"/>
  <c r="H620" i="9" s="1"/>
  <c r="E464" i="9"/>
  <c r="E480" i="9"/>
  <c r="J511" i="9"/>
  <c r="B532" i="9"/>
  <c r="B596" i="9" s="1"/>
  <c r="F557" i="9"/>
  <c r="E575" i="9"/>
  <c r="D576" i="9"/>
  <c r="C577" i="9"/>
  <c r="C561" i="9" s="1"/>
  <c r="K359" i="9"/>
  <c r="K371" i="9"/>
  <c r="F377" i="9"/>
  <c r="N434" i="9"/>
  <c r="M439" i="9"/>
  <c r="I447" i="9"/>
  <c r="F464" i="9"/>
  <c r="G466" i="9" s="1"/>
  <c r="L472" i="9"/>
  <c r="C532" i="9"/>
  <c r="C534" i="9" s="1"/>
  <c r="F559" i="9"/>
  <c r="E560" i="9"/>
  <c r="D561" i="9"/>
  <c r="B488" i="9"/>
  <c r="K451" i="9"/>
  <c r="K491" i="9" s="1"/>
  <c r="E488" i="9"/>
  <c r="K335" i="9"/>
  <c r="K389" i="9"/>
  <c r="N488" i="9"/>
  <c r="C341" i="9"/>
  <c r="O340" i="9"/>
  <c r="H377" i="9"/>
  <c r="L451" i="9"/>
  <c r="L491" i="9" s="1"/>
  <c r="K452" i="9"/>
  <c r="J453" i="9"/>
  <c r="J493" i="9" s="1"/>
  <c r="I454" i="9"/>
  <c r="I494" i="9" s="1"/>
  <c r="F436" i="9"/>
  <c r="E437" i="9"/>
  <c r="D438" i="9"/>
  <c r="C439" i="9"/>
  <c r="M511" i="9"/>
  <c r="F525" i="9"/>
  <c r="E532" i="9"/>
  <c r="E534" i="9" s="1"/>
  <c r="D434" i="9"/>
  <c r="J452" i="9"/>
  <c r="J492" i="9" s="1"/>
  <c r="B472" i="9"/>
  <c r="C474" i="9" s="1"/>
  <c r="N472" i="9"/>
  <c r="C359" i="9"/>
  <c r="G401" i="9"/>
  <c r="C371" i="9"/>
  <c r="J377" i="9"/>
  <c r="B436" i="9"/>
  <c r="N436" i="9"/>
  <c r="M437" i="9"/>
  <c r="L438" i="9"/>
  <c r="K439" i="9"/>
  <c r="H436" i="9"/>
  <c r="G437" i="9"/>
  <c r="F438" i="9"/>
  <c r="E439" i="9"/>
  <c r="J480" i="9"/>
  <c r="C511" i="9"/>
  <c r="K525" i="9"/>
  <c r="I560" i="9"/>
  <c r="G562" i="9"/>
  <c r="O334" i="9"/>
  <c r="L353" i="9"/>
  <c r="K377" i="9"/>
  <c r="C427" i="9"/>
  <c r="C455" i="9" s="1"/>
  <c r="N427" i="9"/>
  <c r="I453" i="9"/>
  <c r="I493" i="9" s="1"/>
  <c r="J464" i="9"/>
  <c r="J466" i="9" s="1"/>
  <c r="L525" i="9"/>
  <c r="H532" i="9"/>
  <c r="F389" i="9"/>
  <c r="K323" i="9"/>
  <c r="J347" i="9"/>
  <c r="M353" i="9"/>
  <c r="O353" i="9" s="1"/>
  <c r="I377" i="9"/>
  <c r="E371" i="9"/>
  <c r="L377" i="9"/>
  <c r="D451" i="9"/>
  <c r="C452" i="9"/>
  <c r="B453" i="9"/>
  <c r="B493" i="9" s="1"/>
  <c r="N453" i="9"/>
  <c r="N493" i="9" s="1"/>
  <c r="N501" i="9" s="1"/>
  <c r="K464" i="9"/>
  <c r="L466" i="9" s="1"/>
  <c r="I464" i="9"/>
  <c r="I466" i="9" s="1"/>
  <c r="F472" i="9"/>
  <c r="F474" i="9" s="1"/>
  <c r="E511" i="9"/>
  <c r="M525" i="9"/>
  <c r="D559" i="9"/>
  <c r="C560" i="9"/>
  <c r="B561" i="9"/>
  <c r="N561" i="9"/>
  <c r="M562" i="9"/>
  <c r="L575" i="9"/>
  <c r="K576" i="9"/>
  <c r="K560" i="9" s="1"/>
  <c r="M329" i="9"/>
  <c r="O329" i="9" s="1"/>
  <c r="F359" i="9"/>
  <c r="M359" i="9"/>
  <c r="F371" i="9"/>
  <c r="M377" i="9"/>
  <c r="E451" i="9"/>
  <c r="E491" i="9" s="1"/>
  <c r="D452" i="9"/>
  <c r="D492" i="9" s="1"/>
  <c r="C453" i="9"/>
  <c r="C493" i="9" s="1"/>
  <c r="B454" i="9"/>
  <c r="N454" i="9"/>
  <c r="N494" i="9" s="1"/>
  <c r="N517" i="9" s="1"/>
  <c r="B447" i="9"/>
  <c r="M447" i="9"/>
  <c r="M621" i="9" s="1"/>
  <c r="H454" i="9"/>
  <c r="H494" i="9" s="1"/>
  <c r="M464" i="9"/>
  <c r="M466" i="9" s="1"/>
  <c r="G472" i="9"/>
  <c r="M480" i="9"/>
  <c r="M482" i="9" s="1"/>
  <c r="F511" i="9"/>
  <c r="B525" i="9"/>
  <c r="N525" i="9"/>
  <c r="K561" i="9"/>
  <c r="J562" i="9"/>
  <c r="D427" i="9"/>
  <c r="D619" i="9" s="1"/>
  <c r="E447" i="9"/>
  <c r="E621" i="9" s="1"/>
  <c r="B464" i="9"/>
  <c r="H472" i="9"/>
  <c r="B480" i="9"/>
  <c r="C525" i="9"/>
  <c r="L561" i="9"/>
  <c r="K562" i="9"/>
  <c r="O323" i="9"/>
  <c r="B383" i="9"/>
  <c r="O382" i="9"/>
  <c r="O388" i="9"/>
  <c r="B389" i="9"/>
  <c r="O389" i="9" s="1"/>
  <c r="J395" i="9"/>
  <c r="O352" i="9"/>
  <c r="I379" i="9"/>
  <c r="H380" i="9"/>
  <c r="F382" i="9"/>
  <c r="F383" i="9" s="1"/>
  <c r="J387" i="9"/>
  <c r="K401" i="9"/>
  <c r="G407" i="9"/>
  <c r="C414" i="9"/>
  <c r="C393" i="9"/>
  <c r="F393" i="9"/>
  <c r="I393" i="9"/>
  <c r="L393" i="9"/>
  <c r="C488" i="9"/>
  <c r="F488" i="9"/>
  <c r="I488" i="9"/>
  <c r="L488" i="9"/>
  <c r="H407" i="9"/>
  <c r="B394" i="9"/>
  <c r="E394" i="9"/>
  <c r="H394" i="9"/>
  <c r="K394" i="9"/>
  <c r="C392" i="9"/>
  <c r="F392" i="9"/>
  <c r="I392" i="9"/>
  <c r="L392" i="9"/>
  <c r="C394" i="9"/>
  <c r="I394" i="9"/>
  <c r="L394" i="9"/>
  <c r="C420" i="9"/>
  <c r="C407" i="9"/>
  <c r="O364" i="9"/>
  <c r="O376" i="9"/>
  <c r="K379" i="9"/>
  <c r="J380" i="9"/>
  <c r="M387" i="9"/>
  <c r="M401" i="9"/>
  <c r="I407" i="9"/>
  <c r="K492" i="9"/>
  <c r="L474" i="9"/>
  <c r="G482" i="9"/>
  <c r="L379" i="9"/>
  <c r="K380" i="9"/>
  <c r="O400" i="9"/>
  <c r="B401" i="9"/>
  <c r="N401" i="9"/>
  <c r="J407" i="9"/>
  <c r="F414" i="9"/>
  <c r="H492" i="9"/>
  <c r="D392" i="9"/>
  <c r="G392" i="9"/>
  <c r="M392" i="9"/>
  <c r="E407" i="9"/>
  <c r="E414" i="9"/>
  <c r="C401" i="9"/>
  <c r="G414" i="9"/>
  <c r="H482" i="9"/>
  <c r="D393" i="9"/>
  <c r="G393" i="9"/>
  <c r="D488" i="9"/>
  <c r="G488" i="9"/>
  <c r="J488" i="9"/>
  <c r="M488" i="9"/>
  <c r="B379" i="9"/>
  <c r="N379" i="9"/>
  <c r="N386" i="9"/>
  <c r="D401" i="9"/>
  <c r="N619" i="9"/>
  <c r="L494" i="9"/>
  <c r="G493" i="9"/>
  <c r="E377" i="9"/>
  <c r="C379" i="9"/>
  <c r="B380" i="9"/>
  <c r="N380" i="9"/>
  <c r="E401" i="9"/>
  <c r="M407" i="9"/>
  <c r="I414" i="9"/>
  <c r="D491" i="9"/>
  <c r="C492" i="9"/>
  <c r="O472" i="9"/>
  <c r="M601" i="9"/>
  <c r="M600" i="9"/>
  <c r="M395" i="9"/>
  <c r="E391" i="9"/>
  <c r="H391" i="9"/>
  <c r="O358" i="9"/>
  <c r="O370" i="9"/>
  <c r="M371" i="9"/>
  <c r="O371" i="9" s="1"/>
  <c r="F401" i="9"/>
  <c r="B407" i="9"/>
  <c r="N407" i="9"/>
  <c r="B494" i="9"/>
  <c r="E392" i="9"/>
  <c r="O328" i="9"/>
  <c r="K414" i="9"/>
  <c r="E492" i="9"/>
  <c r="D493" i="9"/>
  <c r="H488" i="9"/>
  <c r="K488" i="9"/>
  <c r="J414" i="9"/>
  <c r="J401" i="9"/>
  <c r="J420" i="9"/>
  <c r="F379" i="9"/>
  <c r="H401" i="9"/>
  <c r="D407" i="9"/>
  <c r="L414" i="9"/>
  <c r="G491" i="9"/>
  <c r="E493" i="9"/>
  <c r="F621" i="9"/>
  <c r="G474" i="9"/>
  <c r="D371" i="9"/>
  <c r="I401" i="9"/>
  <c r="M414" i="9"/>
  <c r="E494" i="9"/>
  <c r="G620" i="9"/>
  <c r="G448" i="9"/>
  <c r="D621" i="9"/>
  <c r="D620" i="9"/>
  <c r="G600" i="9"/>
  <c r="G601" i="9"/>
  <c r="L401" i="9"/>
  <c r="L407" i="9"/>
  <c r="F407" i="9"/>
  <c r="B414" i="9"/>
  <c r="N414" i="9"/>
  <c r="H621" i="9"/>
  <c r="H449" i="9"/>
  <c r="O480" i="9"/>
  <c r="E420" i="9"/>
  <c r="K427" i="9"/>
  <c r="E434" i="9"/>
  <c r="C436" i="9"/>
  <c r="C440" i="9" s="1"/>
  <c r="B437" i="9"/>
  <c r="B440" i="9" s="1"/>
  <c r="N437" i="9"/>
  <c r="M438" i="9"/>
  <c r="L439" i="9"/>
  <c r="M451" i="9"/>
  <c r="M491" i="9" s="1"/>
  <c r="L452" i="9"/>
  <c r="L492" i="9" s="1"/>
  <c r="K453" i="9"/>
  <c r="K493" i="9" s="1"/>
  <c r="J454" i="9"/>
  <c r="J494" i="9" s="1"/>
  <c r="D511" i="9"/>
  <c r="N532" i="9"/>
  <c r="H559" i="9"/>
  <c r="F561" i="9"/>
  <c r="O413" i="9"/>
  <c r="F420" i="9"/>
  <c r="L427" i="9"/>
  <c r="L512" i="9" s="1"/>
  <c r="F434" i="9"/>
  <c r="B451" i="9"/>
  <c r="B491" i="9" s="1"/>
  <c r="N451" i="9"/>
  <c r="N491" i="9" s="1"/>
  <c r="M452" i="9"/>
  <c r="M492" i="9" s="1"/>
  <c r="L453" i="9"/>
  <c r="L493" i="9" s="1"/>
  <c r="K454" i="9"/>
  <c r="K494" i="9" s="1"/>
  <c r="D598" i="9"/>
  <c r="D605" i="9"/>
  <c r="D596" i="9"/>
  <c r="H614" i="9"/>
  <c r="G420" i="9"/>
  <c r="M427" i="9"/>
  <c r="M533" i="9" s="1"/>
  <c r="G434" i="9"/>
  <c r="C451" i="9"/>
  <c r="C491" i="9" s="1"/>
  <c r="N452" i="9"/>
  <c r="N492" i="9" s="1"/>
  <c r="E605" i="9"/>
  <c r="O578" i="9"/>
  <c r="C562" i="9"/>
  <c r="O562" i="9" s="1"/>
  <c r="H420" i="9"/>
  <c r="B427" i="9"/>
  <c r="H434" i="9"/>
  <c r="H481" i="9" s="1"/>
  <c r="G511" i="9"/>
  <c r="F598" i="9"/>
  <c r="F605" i="9"/>
  <c r="F596" i="9"/>
  <c r="I420" i="9"/>
  <c r="I434" i="9"/>
  <c r="D439" i="9"/>
  <c r="H511" i="9"/>
  <c r="D525" i="9"/>
  <c r="G598" i="9"/>
  <c r="G605" i="9"/>
  <c r="G534" i="9"/>
  <c r="L559" i="9"/>
  <c r="J561" i="9"/>
  <c r="I562" i="9"/>
  <c r="H598" i="9"/>
  <c r="H557" i="9"/>
  <c r="H605" i="9"/>
  <c r="H596" i="9"/>
  <c r="H534" i="9"/>
  <c r="F534" i="9"/>
  <c r="M559" i="9"/>
  <c r="L560" i="9"/>
  <c r="L661" i="9"/>
  <c r="K662" i="9"/>
  <c r="K664" i="9" s="1"/>
  <c r="O406" i="9"/>
  <c r="K420" i="9"/>
  <c r="E427" i="9"/>
  <c r="K621" i="9"/>
  <c r="B559" i="9"/>
  <c r="N559" i="9"/>
  <c r="M560" i="9"/>
  <c r="H646" i="9"/>
  <c r="H648" i="9" s="1"/>
  <c r="L420" i="9"/>
  <c r="F427" i="9"/>
  <c r="J436" i="9"/>
  <c r="I437" i="9"/>
  <c r="H438" i="9"/>
  <c r="G439" i="9"/>
  <c r="G440" i="9" s="1"/>
  <c r="L620" i="9"/>
  <c r="H451" i="9"/>
  <c r="H491" i="9" s="1"/>
  <c r="G452" i="9"/>
  <c r="G492" i="9" s="1"/>
  <c r="D455" i="9"/>
  <c r="J532" i="9"/>
  <c r="J557" i="9" s="1"/>
  <c r="O604" i="9"/>
  <c r="C611" i="9"/>
  <c r="O419" i="9"/>
  <c r="H525" i="9"/>
  <c r="G525" i="9"/>
  <c r="K532" i="9"/>
  <c r="B420" i="9"/>
  <c r="O420" i="9" s="1"/>
  <c r="N420" i="9"/>
  <c r="L436" i="9"/>
  <c r="K437" i="9"/>
  <c r="K440" i="9" s="1"/>
  <c r="J438" i="9"/>
  <c r="I439" i="9"/>
  <c r="I525" i="9"/>
  <c r="L532" i="9"/>
  <c r="M534" i="9" s="1"/>
  <c r="N541" i="9"/>
  <c r="E559" i="9"/>
  <c r="D560" i="9"/>
  <c r="B562" i="9"/>
  <c r="N562" i="9"/>
  <c r="I619" i="9"/>
  <c r="I614" i="9"/>
  <c r="C621" i="9"/>
  <c r="C620" i="9"/>
  <c r="M596" i="9"/>
  <c r="M598" i="9"/>
  <c r="C541" i="9"/>
  <c r="M670" i="9"/>
  <c r="M672" i="9" s="1"/>
  <c r="N669" i="9"/>
  <c r="N670" i="9" s="1"/>
  <c r="D420" i="9"/>
  <c r="J427" i="9"/>
  <c r="I428" i="9"/>
  <c r="O511" i="9"/>
  <c r="B605" i="9"/>
  <c r="B598" i="9"/>
  <c r="G559" i="9"/>
  <c r="F560" i="9"/>
  <c r="E561" i="9"/>
  <c r="D562" i="9"/>
  <c r="G637" i="9"/>
  <c r="O540" i="9"/>
  <c r="I710" i="9"/>
  <c r="N678" i="9"/>
  <c r="M557" i="9"/>
  <c r="N608" i="9"/>
  <c r="I649" i="9"/>
  <c r="B557" i="9"/>
  <c r="I653" i="9"/>
  <c r="K657" i="9"/>
  <c r="L665" i="9"/>
  <c r="N673" i="9"/>
  <c r="N674" i="9" s="1"/>
  <c r="M710" i="9"/>
  <c r="O710" i="9" s="1"/>
  <c r="M712" i="9"/>
  <c r="O712" i="9" s="1"/>
  <c r="M714" i="9"/>
  <c r="O714" i="9" s="1"/>
  <c r="D557" i="9"/>
  <c r="N610" i="9"/>
  <c r="E557" i="9"/>
  <c r="G652" i="9"/>
  <c r="H656" i="9"/>
  <c r="N611" i="9"/>
  <c r="H652" i="9"/>
  <c r="N630" i="9"/>
  <c r="E644" i="9"/>
  <c r="F644" i="9"/>
  <c r="M715" i="9"/>
  <c r="D633" i="9"/>
  <c r="O635" i="8"/>
  <c r="O636" i="8"/>
  <c r="N652" i="8"/>
  <c r="C645" i="8"/>
  <c r="C649" i="8" s="1"/>
  <c r="O643" i="8"/>
  <c r="C643" i="8"/>
  <c r="O642" i="8"/>
  <c r="N628" i="8"/>
  <c r="M628" i="8"/>
  <c r="L628" i="8"/>
  <c r="K628" i="8"/>
  <c r="J628" i="8"/>
  <c r="I628" i="8"/>
  <c r="H628" i="8"/>
  <c r="G628" i="8"/>
  <c r="F628" i="8"/>
  <c r="E628" i="8"/>
  <c r="D628" i="8"/>
  <c r="C628" i="8"/>
  <c r="B628" i="8"/>
  <c r="N627" i="8"/>
  <c r="M627" i="8"/>
  <c r="L627" i="8"/>
  <c r="K627" i="8"/>
  <c r="J627" i="8"/>
  <c r="I627" i="8"/>
  <c r="H627" i="8"/>
  <c r="G627" i="8"/>
  <c r="F627" i="8"/>
  <c r="E627" i="8"/>
  <c r="D627" i="8"/>
  <c r="C627" i="8"/>
  <c r="B627" i="8"/>
  <c r="N626" i="8"/>
  <c r="M626" i="8"/>
  <c r="L626" i="8"/>
  <c r="K626" i="8"/>
  <c r="J626" i="8"/>
  <c r="I626" i="8"/>
  <c r="H626" i="8"/>
  <c r="G626" i="8"/>
  <c r="F626" i="8"/>
  <c r="E626" i="8"/>
  <c r="D626" i="8"/>
  <c r="C626" i="8"/>
  <c r="B626" i="8"/>
  <c r="N625" i="8"/>
  <c r="M625" i="8"/>
  <c r="L625" i="8"/>
  <c r="K625" i="8"/>
  <c r="J625" i="8"/>
  <c r="I625" i="8"/>
  <c r="H625" i="8"/>
  <c r="G625" i="8"/>
  <c r="F625" i="8"/>
  <c r="E625" i="8"/>
  <c r="D625" i="8"/>
  <c r="C625" i="8"/>
  <c r="B625" i="8"/>
  <c r="N623" i="8"/>
  <c r="M623" i="8"/>
  <c r="L623" i="8"/>
  <c r="K623" i="8"/>
  <c r="J623" i="8"/>
  <c r="I623" i="8"/>
  <c r="H623" i="8"/>
  <c r="G623" i="8"/>
  <c r="F623" i="8"/>
  <c r="E623" i="8"/>
  <c r="D623" i="8"/>
  <c r="C623" i="8"/>
  <c r="B623" i="8"/>
  <c r="N622" i="8"/>
  <c r="M622" i="8"/>
  <c r="L622" i="8"/>
  <c r="K622" i="8"/>
  <c r="J622" i="8"/>
  <c r="I622" i="8"/>
  <c r="H622" i="8"/>
  <c r="G622" i="8"/>
  <c r="F622" i="8"/>
  <c r="E622" i="8"/>
  <c r="D622" i="8"/>
  <c r="C622" i="8"/>
  <c r="B622" i="8"/>
  <c r="N621" i="8"/>
  <c r="M621" i="8"/>
  <c r="L621" i="8"/>
  <c r="K621" i="8"/>
  <c r="J621" i="8"/>
  <c r="I621" i="8"/>
  <c r="H621" i="8"/>
  <c r="G621" i="8"/>
  <c r="F621" i="8"/>
  <c r="E621" i="8"/>
  <c r="D621" i="8"/>
  <c r="C621" i="8"/>
  <c r="B621" i="8"/>
  <c r="N620" i="8"/>
  <c r="M620" i="8"/>
  <c r="L620" i="8"/>
  <c r="K620" i="8"/>
  <c r="J620" i="8"/>
  <c r="I620" i="8"/>
  <c r="H620" i="8"/>
  <c r="G620" i="8"/>
  <c r="F620" i="8"/>
  <c r="E620" i="8"/>
  <c r="D620" i="8"/>
  <c r="C620" i="8"/>
  <c r="B620" i="8"/>
  <c r="N618" i="8"/>
  <c r="M618" i="8"/>
  <c r="L618" i="8"/>
  <c r="K618" i="8"/>
  <c r="J618" i="8"/>
  <c r="I618" i="8"/>
  <c r="H618" i="8"/>
  <c r="G618" i="8"/>
  <c r="F618" i="8"/>
  <c r="E618" i="8"/>
  <c r="D618" i="8"/>
  <c r="C618" i="8"/>
  <c r="B618" i="8"/>
  <c r="N617" i="8"/>
  <c r="M617" i="8"/>
  <c r="L617" i="8"/>
  <c r="K617" i="8"/>
  <c r="J617" i="8"/>
  <c r="I617" i="8"/>
  <c r="H617" i="8"/>
  <c r="G617" i="8"/>
  <c r="F617" i="8"/>
  <c r="E617" i="8"/>
  <c r="D617" i="8"/>
  <c r="C617" i="8"/>
  <c r="B617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B616" i="8"/>
  <c r="N615" i="8"/>
  <c r="M615" i="8"/>
  <c r="L615" i="8"/>
  <c r="K615" i="8"/>
  <c r="J615" i="8"/>
  <c r="I615" i="8"/>
  <c r="H615" i="8"/>
  <c r="G615" i="8"/>
  <c r="F615" i="8"/>
  <c r="E615" i="8"/>
  <c r="D615" i="8"/>
  <c r="C615" i="8"/>
  <c r="B615" i="8"/>
  <c r="C611" i="8"/>
  <c r="N608" i="8"/>
  <c r="M608" i="8"/>
  <c r="L608" i="8"/>
  <c r="K608" i="8"/>
  <c r="J608" i="8"/>
  <c r="I608" i="8"/>
  <c r="H608" i="8"/>
  <c r="G608" i="8"/>
  <c r="F608" i="8"/>
  <c r="E608" i="8"/>
  <c r="D608" i="8"/>
  <c r="C608" i="8"/>
  <c r="B608" i="8"/>
  <c r="N607" i="8"/>
  <c r="M607" i="8"/>
  <c r="L607" i="8"/>
  <c r="K607" i="8"/>
  <c r="J607" i="8"/>
  <c r="I607" i="8"/>
  <c r="H607" i="8"/>
  <c r="G607" i="8"/>
  <c r="F607" i="8"/>
  <c r="E607" i="8"/>
  <c r="D607" i="8"/>
  <c r="C607" i="8"/>
  <c r="B607" i="8"/>
  <c r="N606" i="8"/>
  <c r="M606" i="8"/>
  <c r="L606" i="8"/>
  <c r="K606" i="8"/>
  <c r="J606" i="8"/>
  <c r="I606" i="8"/>
  <c r="H606" i="8"/>
  <c r="G606" i="8"/>
  <c r="F606" i="8"/>
  <c r="E606" i="8"/>
  <c r="D606" i="8"/>
  <c r="C606" i="8"/>
  <c r="B606" i="8"/>
  <c r="N605" i="8"/>
  <c r="M605" i="8"/>
  <c r="L605" i="8"/>
  <c r="K605" i="8"/>
  <c r="J605" i="8"/>
  <c r="I605" i="8"/>
  <c r="H605" i="8"/>
  <c r="G605" i="8"/>
  <c r="F605" i="8"/>
  <c r="E605" i="8"/>
  <c r="D605" i="8"/>
  <c r="C605" i="8"/>
  <c r="B605" i="8"/>
  <c r="N603" i="8"/>
  <c r="M603" i="8"/>
  <c r="L603" i="8"/>
  <c r="K603" i="8"/>
  <c r="J603" i="8"/>
  <c r="I603" i="8"/>
  <c r="H603" i="8"/>
  <c r="G603" i="8"/>
  <c r="F603" i="8"/>
  <c r="E603" i="8"/>
  <c r="D603" i="8"/>
  <c r="C603" i="8"/>
  <c r="C613" i="8" s="1"/>
  <c r="B603" i="8"/>
  <c r="N602" i="8"/>
  <c r="M602" i="8"/>
  <c r="L602" i="8"/>
  <c r="K602" i="8"/>
  <c r="J602" i="8"/>
  <c r="I602" i="8"/>
  <c r="H602" i="8"/>
  <c r="G602" i="8"/>
  <c r="F602" i="8"/>
  <c r="E602" i="8"/>
  <c r="D602" i="8"/>
  <c r="C602" i="8"/>
  <c r="C612" i="8" s="1"/>
  <c r="C596" i="8" s="1"/>
  <c r="B602" i="8"/>
  <c r="N601" i="8"/>
  <c r="M601" i="8"/>
  <c r="L601" i="8"/>
  <c r="K601" i="8"/>
  <c r="J601" i="8"/>
  <c r="I601" i="8"/>
  <c r="H601" i="8"/>
  <c r="G601" i="8"/>
  <c r="F601" i="8"/>
  <c r="E601" i="8"/>
  <c r="D601" i="8"/>
  <c r="C601" i="8"/>
  <c r="B601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C610" i="8" s="1"/>
  <c r="C594" i="8" s="1"/>
  <c r="B600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B591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B590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C595" i="8" s="1"/>
  <c r="B589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N586" i="8"/>
  <c r="M586" i="8"/>
  <c r="L586" i="8"/>
  <c r="K586" i="8"/>
  <c r="J586" i="8"/>
  <c r="I586" i="8"/>
  <c r="H586" i="8"/>
  <c r="G586" i="8"/>
  <c r="F586" i="8"/>
  <c r="E586" i="8"/>
  <c r="D586" i="8"/>
  <c r="C586" i="8"/>
  <c r="B586" i="8"/>
  <c r="N585" i="8"/>
  <c r="M585" i="8"/>
  <c r="L585" i="8"/>
  <c r="K585" i="8"/>
  <c r="J585" i="8"/>
  <c r="I585" i="8"/>
  <c r="H585" i="8"/>
  <c r="G585" i="8"/>
  <c r="F585" i="8"/>
  <c r="E585" i="8"/>
  <c r="D585" i="8"/>
  <c r="C585" i="8"/>
  <c r="B585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B584" i="8"/>
  <c r="N583" i="8"/>
  <c r="M583" i="8"/>
  <c r="L583" i="8"/>
  <c r="K583" i="8"/>
  <c r="J583" i="8"/>
  <c r="I583" i="8"/>
  <c r="H583" i="8"/>
  <c r="G583" i="8"/>
  <c r="F583" i="8"/>
  <c r="E583" i="8"/>
  <c r="D583" i="8"/>
  <c r="C583" i="8"/>
  <c r="B583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B581" i="8"/>
  <c r="N580" i="8"/>
  <c r="M580" i="8"/>
  <c r="L580" i="8"/>
  <c r="K580" i="8"/>
  <c r="J580" i="8"/>
  <c r="I580" i="8"/>
  <c r="H580" i="8"/>
  <c r="G580" i="8"/>
  <c r="F580" i="8"/>
  <c r="E580" i="8"/>
  <c r="D580" i="8"/>
  <c r="C580" i="8"/>
  <c r="B580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B579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B578" i="8"/>
  <c r="N575" i="8"/>
  <c r="M575" i="8"/>
  <c r="L575" i="8"/>
  <c r="K575" i="8"/>
  <c r="J575" i="8"/>
  <c r="I575" i="8"/>
  <c r="H575" i="8"/>
  <c r="G575" i="8"/>
  <c r="F575" i="8"/>
  <c r="E575" i="8"/>
  <c r="D575" i="8"/>
  <c r="C575" i="8"/>
  <c r="O575" i="8" s="1"/>
  <c r="B575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B574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B573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B572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B566" i="8"/>
  <c r="N565" i="8"/>
  <c r="M565" i="8"/>
  <c r="L565" i="8"/>
  <c r="K565" i="8"/>
  <c r="J565" i="8"/>
  <c r="I565" i="8"/>
  <c r="H565" i="8"/>
  <c r="G565" i="8"/>
  <c r="F565" i="8"/>
  <c r="E565" i="8"/>
  <c r="D565" i="8"/>
  <c r="C565" i="8"/>
  <c r="B565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N563" i="8"/>
  <c r="M563" i="8"/>
  <c r="L563" i="8"/>
  <c r="K563" i="8"/>
  <c r="J563" i="8"/>
  <c r="I563" i="8"/>
  <c r="H563" i="8"/>
  <c r="G563" i="8"/>
  <c r="F563" i="8"/>
  <c r="E563" i="8"/>
  <c r="D563" i="8"/>
  <c r="C563" i="8"/>
  <c r="C567" i="8" s="1"/>
  <c r="B563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B559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C560" i="8" s="1"/>
  <c r="B556" i="8"/>
  <c r="N545" i="8"/>
  <c r="M545" i="8"/>
  <c r="L545" i="8"/>
  <c r="K545" i="8"/>
  <c r="J545" i="8"/>
  <c r="I545" i="8"/>
  <c r="H545" i="8"/>
  <c r="G545" i="8"/>
  <c r="F545" i="8"/>
  <c r="E545" i="8"/>
  <c r="D545" i="8"/>
  <c r="C545" i="8"/>
  <c r="B545" i="8"/>
  <c r="N544" i="8"/>
  <c r="M544" i="8"/>
  <c r="L544" i="8"/>
  <c r="K544" i="8"/>
  <c r="J544" i="8"/>
  <c r="I544" i="8"/>
  <c r="H544" i="8"/>
  <c r="G544" i="8"/>
  <c r="F544" i="8"/>
  <c r="E544" i="8"/>
  <c r="D544" i="8"/>
  <c r="C544" i="8"/>
  <c r="B544" i="8"/>
  <c r="N543" i="8"/>
  <c r="M543" i="8"/>
  <c r="L543" i="8"/>
  <c r="K543" i="8"/>
  <c r="J543" i="8"/>
  <c r="I543" i="8"/>
  <c r="H543" i="8"/>
  <c r="G543" i="8"/>
  <c r="F543" i="8"/>
  <c r="E543" i="8"/>
  <c r="D543" i="8"/>
  <c r="C543" i="8"/>
  <c r="B543" i="8"/>
  <c r="N542" i="8"/>
  <c r="M542" i="8"/>
  <c r="L542" i="8"/>
  <c r="K542" i="8"/>
  <c r="J542" i="8"/>
  <c r="I542" i="8"/>
  <c r="H542" i="8"/>
  <c r="G542" i="8"/>
  <c r="F542" i="8"/>
  <c r="E542" i="8"/>
  <c r="D542" i="8"/>
  <c r="C542" i="8"/>
  <c r="C546" i="8" s="1"/>
  <c r="B542" i="8"/>
  <c r="N522" i="8"/>
  <c r="M522" i="8"/>
  <c r="L522" i="8"/>
  <c r="K522" i="8"/>
  <c r="J522" i="8"/>
  <c r="I522" i="8"/>
  <c r="G522" i="8"/>
  <c r="F522" i="8"/>
  <c r="E522" i="8"/>
  <c r="D522" i="8"/>
  <c r="C522" i="8"/>
  <c r="B522" i="8"/>
  <c r="N521" i="8"/>
  <c r="M521" i="8"/>
  <c r="L521" i="8"/>
  <c r="K521" i="8"/>
  <c r="J521" i="8"/>
  <c r="I521" i="8"/>
  <c r="H521" i="8"/>
  <c r="G521" i="8"/>
  <c r="F521" i="8"/>
  <c r="E521" i="8"/>
  <c r="D521" i="8"/>
  <c r="C521" i="8"/>
  <c r="B521" i="8"/>
  <c r="N520" i="8"/>
  <c r="M520" i="8"/>
  <c r="L520" i="8"/>
  <c r="K520" i="8"/>
  <c r="J520" i="8"/>
  <c r="I520" i="8"/>
  <c r="H520" i="8"/>
  <c r="G520" i="8"/>
  <c r="F520" i="8"/>
  <c r="E520" i="8"/>
  <c r="D520" i="8"/>
  <c r="C520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C523" i="8" s="1"/>
  <c r="B519" i="8"/>
  <c r="N514" i="8"/>
  <c r="M514" i="8"/>
  <c r="L514" i="8"/>
  <c r="K514" i="8"/>
  <c r="J514" i="8"/>
  <c r="I514" i="8"/>
  <c r="H514" i="8"/>
  <c r="G514" i="8"/>
  <c r="F514" i="8"/>
  <c r="E514" i="8"/>
  <c r="D514" i="8"/>
  <c r="C514" i="8"/>
  <c r="B514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3" i="8"/>
  <c r="N512" i="8"/>
  <c r="M512" i="8"/>
  <c r="L512" i="8"/>
  <c r="K512" i="8"/>
  <c r="J512" i="8"/>
  <c r="I512" i="8"/>
  <c r="H512" i="8"/>
  <c r="G512" i="8"/>
  <c r="F512" i="8"/>
  <c r="E512" i="8"/>
  <c r="D512" i="8"/>
  <c r="C512" i="8"/>
  <c r="B512" i="8"/>
  <c r="N511" i="8"/>
  <c r="M511" i="8"/>
  <c r="L511" i="8"/>
  <c r="K511" i="8"/>
  <c r="J511" i="8"/>
  <c r="I511" i="8"/>
  <c r="H511" i="8"/>
  <c r="G511" i="8"/>
  <c r="F511" i="8"/>
  <c r="E511" i="8"/>
  <c r="D511" i="8"/>
  <c r="C511" i="8"/>
  <c r="C515" i="8" s="1"/>
  <c r="B511" i="8"/>
  <c r="N506" i="8"/>
  <c r="M506" i="8"/>
  <c r="L506" i="8"/>
  <c r="K506" i="8"/>
  <c r="J506" i="8"/>
  <c r="I506" i="8"/>
  <c r="H506" i="8"/>
  <c r="G506" i="8"/>
  <c r="F506" i="8"/>
  <c r="E506" i="8"/>
  <c r="D506" i="8"/>
  <c r="C506" i="8"/>
  <c r="B506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B505" i="8"/>
  <c r="N504" i="8"/>
  <c r="M504" i="8"/>
  <c r="L504" i="8"/>
  <c r="K504" i="8"/>
  <c r="J504" i="8"/>
  <c r="I504" i="8"/>
  <c r="H504" i="8"/>
  <c r="G504" i="8"/>
  <c r="F504" i="8"/>
  <c r="E504" i="8"/>
  <c r="D504" i="8"/>
  <c r="C504" i="8"/>
  <c r="B504" i="8"/>
  <c r="N503" i="8"/>
  <c r="M503" i="8"/>
  <c r="L503" i="8"/>
  <c r="K503" i="8"/>
  <c r="J503" i="8"/>
  <c r="I503" i="8"/>
  <c r="H503" i="8"/>
  <c r="G503" i="8"/>
  <c r="F503" i="8"/>
  <c r="E503" i="8"/>
  <c r="D503" i="8"/>
  <c r="C503" i="8"/>
  <c r="C507" i="8" s="1"/>
  <c r="B503" i="8"/>
  <c r="N498" i="8"/>
  <c r="M498" i="8"/>
  <c r="L498" i="8"/>
  <c r="K498" i="8"/>
  <c r="J498" i="8"/>
  <c r="I498" i="8"/>
  <c r="H498" i="8"/>
  <c r="G498" i="8"/>
  <c r="F498" i="8"/>
  <c r="E498" i="8"/>
  <c r="D498" i="8"/>
  <c r="C498" i="8"/>
  <c r="C499" i="8" s="1"/>
  <c r="B498" i="8"/>
  <c r="N497" i="8"/>
  <c r="M497" i="8"/>
  <c r="L497" i="8"/>
  <c r="K497" i="8"/>
  <c r="J497" i="8"/>
  <c r="I497" i="8"/>
  <c r="H497" i="8"/>
  <c r="G497" i="8"/>
  <c r="F497" i="8"/>
  <c r="E497" i="8"/>
  <c r="D497" i="8"/>
  <c r="C497" i="8"/>
  <c r="B497" i="8"/>
  <c r="N496" i="8"/>
  <c r="M496" i="8"/>
  <c r="L496" i="8"/>
  <c r="K496" i="8"/>
  <c r="J496" i="8"/>
  <c r="I496" i="8"/>
  <c r="H496" i="8"/>
  <c r="G496" i="8"/>
  <c r="F496" i="8"/>
  <c r="E496" i="8"/>
  <c r="D496" i="8"/>
  <c r="C496" i="8"/>
  <c r="B496" i="8"/>
  <c r="N495" i="8"/>
  <c r="M495" i="8"/>
  <c r="L495" i="8"/>
  <c r="K495" i="8"/>
  <c r="J495" i="8"/>
  <c r="I495" i="8"/>
  <c r="H495" i="8"/>
  <c r="G495" i="8"/>
  <c r="F495" i="8"/>
  <c r="E495" i="8"/>
  <c r="D495" i="8"/>
  <c r="C495" i="8"/>
  <c r="B495" i="8"/>
  <c r="C489" i="8"/>
  <c r="C529" i="8" s="1"/>
  <c r="C486" i="8"/>
  <c r="C526" i="8" s="1"/>
  <c r="N481" i="8"/>
  <c r="M481" i="8"/>
  <c r="L481" i="8"/>
  <c r="K481" i="8"/>
  <c r="J481" i="8"/>
  <c r="I481" i="8"/>
  <c r="H481" i="8"/>
  <c r="G481" i="8"/>
  <c r="F481" i="8"/>
  <c r="E481" i="8"/>
  <c r="D481" i="8"/>
  <c r="C481" i="8"/>
  <c r="B481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B480" i="8"/>
  <c r="N479" i="8"/>
  <c r="M479" i="8"/>
  <c r="L479" i="8"/>
  <c r="K479" i="8"/>
  <c r="J479" i="8"/>
  <c r="I479" i="8"/>
  <c r="H479" i="8"/>
  <c r="G479" i="8"/>
  <c r="F479" i="8"/>
  <c r="E479" i="8"/>
  <c r="D479" i="8"/>
  <c r="C479" i="8"/>
  <c r="C487" i="8" s="1"/>
  <c r="C527" i="8" s="1"/>
  <c r="B479" i="8"/>
  <c r="N478" i="8"/>
  <c r="M478" i="8"/>
  <c r="L478" i="8"/>
  <c r="K478" i="8"/>
  <c r="J478" i="8"/>
  <c r="I478" i="8"/>
  <c r="H478" i="8"/>
  <c r="G478" i="8"/>
  <c r="F478" i="8"/>
  <c r="E478" i="8"/>
  <c r="D478" i="8"/>
  <c r="C478" i="8"/>
  <c r="B478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B468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C473" i="8" s="1"/>
  <c r="B467" i="8"/>
  <c r="N466" i="8"/>
  <c r="M466" i="8"/>
  <c r="L466" i="8"/>
  <c r="K466" i="8"/>
  <c r="J466" i="8"/>
  <c r="I466" i="8"/>
  <c r="H466" i="8"/>
  <c r="G466" i="8"/>
  <c r="F466" i="8"/>
  <c r="E466" i="8"/>
  <c r="D466" i="8"/>
  <c r="C466" i="8"/>
  <c r="C472" i="8" s="1"/>
  <c r="B466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C471" i="8" s="1"/>
  <c r="B465" i="8"/>
  <c r="N461" i="8"/>
  <c r="M461" i="8"/>
  <c r="L461" i="8"/>
  <c r="K461" i="8"/>
  <c r="J461" i="8"/>
  <c r="I461" i="8"/>
  <c r="H461" i="8"/>
  <c r="G461" i="8"/>
  <c r="F461" i="8"/>
  <c r="E461" i="8"/>
  <c r="D461" i="8"/>
  <c r="C461" i="8"/>
  <c r="C474" i="8" s="1"/>
  <c r="B461" i="8"/>
  <c r="N460" i="8"/>
  <c r="M460" i="8"/>
  <c r="L460" i="8"/>
  <c r="K460" i="8"/>
  <c r="J460" i="8"/>
  <c r="I460" i="8"/>
  <c r="H460" i="8"/>
  <c r="G460" i="8"/>
  <c r="F460" i="8"/>
  <c r="E460" i="8"/>
  <c r="D460" i="8"/>
  <c r="C460" i="8"/>
  <c r="C462" i="8" s="1"/>
  <c r="B460" i="8"/>
  <c r="N459" i="8"/>
  <c r="M459" i="8"/>
  <c r="L459" i="8"/>
  <c r="K459" i="8"/>
  <c r="J459" i="8"/>
  <c r="I459" i="8"/>
  <c r="H459" i="8"/>
  <c r="G459" i="8"/>
  <c r="F459" i="8"/>
  <c r="E459" i="8"/>
  <c r="D459" i="8"/>
  <c r="C459" i="8"/>
  <c r="B459" i="8"/>
  <c r="N458" i="8"/>
  <c r="M458" i="8"/>
  <c r="L458" i="8"/>
  <c r="K458" i="8"/>
  <c r="J458" i="8"/>
  <c r="I458" i="8"/>
  <c r="H458" i="8"/>
  <c r="G458" i="8"/>
  <c r="F458" i="8"/>
  <c r="E458" i="8"/>
  <c r="D458" i="8"/>
  <c r="C458" i="8"/>
  <c r="B458" i="8"/>
  <c r="N454" i="8"/>
  <c r="M454" i="8"/>
  <c r="L454" i="8"/>
  <c r="K454" i="8"/>
  <c r="J454" i="8"/>
  <c r="J455" i="8" s="1"/>
  <c r="I454" i="8"/>
  <c r="H454" i="8"/>
  <c r="G454" i="8"/>
  <c r="F454" i="8"/>
  <c r="E454" i="8"/>
  <c r="D454" i="8"/>
  <c r="C454" i="8"/>
  <c r="C455" i="8" s="1"/>
  <c r="B454" i="8"/>
  <c r="N453" i="8"/>
  <c r="M453" i="8"/>
  <c r="L453" i="8"/>
  <c r="K453" i="8"/>
  <c r="J453" i="8"/>
  <c r="I453" i="8"/>
  <c r="H453" i="8"/>
  <c r="G453" i="8"/>
  <c r="F453" i="8"/>
  <c r="E453" i="8"/>
  <c r="D453" i="8"/>
  <c r="C453" i="8"/>
  <c r="B453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N451" i="8"/>
  <c r="M451" i="8"/>
  <c r="L451" i="8"/>
  <c r="K451" i="8"/>
  <c r="J451" i="8"/>
  <c r="I451" i="8"/>
  <c r="H451" i="8"/>
  <c r="G451" i="8"/>
  <c r="F451" i="8"/>
  <c r="E451" i="8"/>
  <c r="D451" i="8"/>
  <c r="C451" i="8"/>
  <c r="B451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C449" i="8" s="1"/>
  <c r="B448" i="8"/>
  <c r="N447" i="8"/>
  <c r="M447" i="8"/>
  <c r="L447" i="8"/>
  <c r="K447" i="8"/>
  <c r="J447" i="8"/>
  <c r="I447" i="8"/>
  <c r="H447" i="8"/>
  <c r="G447" i="8"/>
  <c r="F447" i="8"/>
  <c r="E447" i="8"/>
  <c r="D447" i="8"/>
  <c r="C447" i="8"/>
  <c r="B447" i="8"/>
  <c r="N446" i="8"/>
  <c r="M446" i="8"/>
  <c r="L446" i="8"/>
  <c r="K446" i="8"/>
  <c r="J446" i="8"/>
  <c r="I446" i="8"/>
  <c r="H446" i="8"/>
  <c r="G446" i="8"/>
  <c r="F446" i="8"/>
  <c r="E446" i="8"/>
  <c r="D446" i="8"/>
  <c r="C446" i="8"/>
  <c r="B446" i="8"/>
  <c r="N445" i="8"/>
  <c r="M445" i="8"/>
  <c r="L445" i="8"/>
  <c r="K445" i="8"/>
  <c r="J445" i="8"/>
  <c r="I445" i="8"/>
  <c r="H445" i="8"/>
  <c r="G445" i="8"/>
  <c r="F445" i="8"/>
  <c r="E445" i="8"/>
  <c r="D445" i="8"/>
  <c r="C445" i="8"/>
  <c r="B445" i="8"/>
  <c r="N441" i="8"/>
  <c r="M441" i="8"/>
  <c r="L441" i="8"/>
  <c r="K441" i="8"/>
  <c r="J441" i="8"/>
  <c r="I441" i="8"/>
  <c r="H441" i="8"/>
  <c r="G441" i="8"/>
  <c r="F441" i="8"/>
  <c r="E441" i="8"/>
  <c r="D441" i="8"/>
  <c r="C441" i="8"/>
  <c r="C442" i="8" s="1"/>
  <c r="B441" i="8"/>
  <c r="N440" i="8"/>
  <c r="M440" i="8"/>
  <c r="L440" i="8"/>
  <c r="K440" i="8"/>
  <c r="J440" i="8"/>
  <c r="I440" i="8"/>
  <c r="H440" i="8"/>
  <c r="G440" i="8"/>
  <c r="F440" i="8"/>
  <c r="E440" i="8"/>
  <c r="D440" i="8"/>
  <c r="C440" i="8"/>
  <c r="B440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B439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B438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C436" i="8" s="1"/>
  <c r="B435" i="8"/>
  <c r="N434" i="8"/>
  <c r="M434" i="8"/>
  <c r="L434" i="8"/>
  <c r="K434" i="8"/>
  <c r="J434" i="8"/>
  <c r="I434" i="8"/>
  <c r="H434" i="8"/>
  <c r="G434" i="8"/>
  <c r="F434" i="8"/>
  <c r="E434" i="8"/>
  <c r="D434" i="8"/>
  <c r="C434" i="8"/>
  <c r="B434" i="8"/>
  <c r="N433" i="8"/>
  <c r="M433" i="8"/>
  <c r="L433" i="8"/>
  <c r="K433" i="8"/>
  <c r="J433" i="8"/>
  <c r="I433" i="8"/>
  <c r="H433" i="8"/>
  <c r="G433" i="8"/>
  <c r="F433" i="8"/>
  <c r="E433" i="8"/>
  <c r="D433" i="8"/>
  <c r="C433" i="8"/>
  <c r="B433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N429" i="8"/>
  <c r="M429" i="8"/>
  <c r="L429" i="8"/>
  <c r="K429" i="8"/>
  <c r="J429" i="8"/>
  <c r="I429" i="8"/>
  <c r="G429" i="8"/>
  <c r="F429" i="8"/>
  <c r="E429" i="8"/>
  <c r="D429" i="8"/>
  <c r="C429" i="8"/>
  <c r="C635" i="8" s="1"/>
  <c r="B429" i="8"/>
  <c r="N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N427" i="8"/>
  <c r="M427" i="8"/>
  <c r="L427" i="8"/>
  <c r="K427" i="8"/>
  <c r="J427" i="8"/>
  <c r="I427" i="8"/>
  <c r="H427" i="8"/>
  <c r="G427" i="8"/>
  <c r="F427" i="8"/>
  <c r="E427" i="8"/>
  <c r="D427" i="8"/>
  <c r="C427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B426" i="8"/>
  <c r="N473" i="8" s="1"/>
  <c r="N423" i="8"/>
  <c r="M423" i="8"/>
  <c r="L423" i="8"/>
  <c r="K423" i="8"/>
  <c r="J423" i="8"/>
  <c r="I423" i="8"/>
  <c r="H423" i="8"/>
  <c r="G423" i="8"/>
  <c r="F423" i="8"/>
  <c r="E423" i="8"/>
  <c r="D423" i="8"/>
  <c r="C423" i="8"/>
  <c r="C424" i="8" s="1"/>
  <c r="B423" i="8"/>
  <c r="N422" i="8"/>
  <c r="M422" i="8"/>
  <c r="L422" i="8"/>
  <c r="K422" i="8"/>
  <c r="J422" i="8"/>
  <c r="I422" i="8"/>
  <c r="H422" i="8"/>
  <c r="G422" i="8"/>
  <c r="F422" i="8"/>
  <c r="E422" i="8"/>
  <c r="D422" i="8"/>
  <c r="C422" i="8"/>
  <c r="B422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N420" i="8"/>
  <c r="M420" i="8"/>
  <c r="L420" i="8"/>
  <c r="K420" i="8"/>
  <c r="J420" i="8"/>
  <c r="I420" i="8"/>
  <c r="H420" i="8"/>
  <c r="G420" i="8"/>
  <c r="F420" i="8"/>
  <c r="E420" i="8"/>
  <c r="D420" i="8"/>
  <c r="C420" i="8"/>
  <c r="B420" i="8"/>
  <c r="N417" i="8"/>
  <c r="M417" i="8"/>
  <c r="L417" i="8"/>
  <c r="K417" i="8"/>
  <c r="J417" i="8"/>
  <c r="I417" i="8"/>
  <c r="G417" i="8"/>
  <c r="F417" i="8"/>
  <c r="E417" i="8"/>
  <c r="D417" i="8"/>
  <c r="C417" i="8"/>
  <c r="C418" i="8" s="1"/>
  <c r="B417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N415" i="8"/>
  <c r="M415" i="8"/>
  <c r="L415" i="8"/>
  <c r="K415" i="8"/>
  <c r="J415" i="8"/>
  <c r="I415" i="8"/>
  <c r="H415" i="8"/>
  <c r="G415" i="8"/>
  <c r="F415" i="8"/>
  <c r="E415" i="8"/>
  <c r="D415" i="8"/>
  <c r="C415" i="8"/>
  <c r="N414" i="8"/>
  <c r="M414" i="8"/>
  <c r="L414" i="8"/>
  <c r="K414" i="8"/>
  <c r="J414" i="8"/>
  <c r="I414" i="8"/>
  <c r="H414" i="8"/>
  <c r="G414" i="8"/>
  <c r="F414" i="8"/>
  <c r="E414" i="8"/>
  <c r="D414" i="8"/>
  <c r="C414" i="8"/>
  <c r="B414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C412" i="8" s="1"/>
  <c r="B411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B410" i="8"/>
  <c r="N409" i="8"/>
  <c r="M409" i="8"/>
  <c r="L409" i="8"/>
  <c r="K409" i="8"/>
  <c r="J409" i="8"/>
  <c r="I409" i="8"/>
  <c r="H409" i="8"/>
  <c r="G409" i="8"/>
  <c r="F409" i="8"/>
  <c r="E409" i="8"/>
  <c r="D409" i="8"/>
  <c r="C409" i="8"/>
  <c r="B409" i="8"/>
  <c r="N408" i="8"/>
  <c r="M408" i="8"/>
  <c r="L408" i="8"/>
  <c r="K408" i="8"/>
  <c r="J408" i="8"/>
  <c r="I408" i="8"/>
  <c r="H408" i="8"/>
  <c r="G408" i="8"/>
  <c r="F408" i="8"/>
  <c r="E408" i="8"/>
  <c r="D408" i="8"/>
  <c r="C408" i="8"/>
  <c r="B408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C406" i="8" s="1"/>
  <c r="B405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N403" i="8"/>
  <c r="M403" i="8"/>
  <c r="L403" i="8"/>
  <c r="K403" i="8"/>
  <c r="J403" i="8"/>
  <c r="I403" i="8"/>
  <c r="H403" i="8"/>
  <c r="G403" i="8"/>
  <c r="F403" i="8"/>
  <c r="E403" i="8"/>
  <c r="D403" i="8"/>
  <c r="C403" i="8"/>
  <c r="B403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B402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N398" i="8"/>
  <c r="M398" i="8"/>
  <c r="L398" i="8"/>
  <c r="K398" i="8"/>
  <c r="J398" i="8"/>
  <c r="I398" i="8"/>
  <c r="H398" i="8"/>
  <c r="G398" i="8"/>
  <c r="F398" i="8"/>
  <c r="E398" i="8"/>
  <c r="D398" i="8"/>
  <c r="C398" i="8"/>
  <c r="B398" i="8"/>
  <c r="N397" i="8"/>
  <c r="M397" i="8"/>
  <c r="L397" i="8"/>
  <c r="K397" i="8"/>
  <c r="J397" i="8"/>
  <c r="I397" i="8"/>
  <c r="H397" i="8"/>
  <c r="G397" i="8"/>
  <c r="F397" i="8"/>
  <c r="E397" i="8"/>
  <c r="D397" i="8"/>
  <c r="C397" i="8"/>
  <c r="B397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396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C394" i="8" s="1"/>
  <c r="B393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N391" i="8"/>
  <c r="M391" i="8"/>
  <c r="L391" i="8"/>
  <c r="K391" i="8"/>
  <c r="J391" i="8"/>
  <c r="I391" i="8"/>
  <c r="H391" i="8"/>
  <c r="G391" i="8"/>
  <c r="F391" i="8"/>
  <c r="E391" i="8"/>
  <c r="D391" i="8"/>
  <c r="C391" i="8"/>
  <c r="B391" i="8"/>
  <c r="N390" i="8"/>
  <c r="M390" i="8"/>
  <c r="L390" i="8"/>
  <c r="K390" i="8"/>
  <c r="J390" i="8"/>
  <c r="I390" i="8"/>
  <c r="H390" i="8"/>
  <c r="G390" i="8"/>
  <c r="F390" i="8"/>
  <c r="E390" i="8"/>
  <c r="D390" i="8"/>
  <c r="C390" i="8"/>
  <c r="B390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C388" i="8" s="1"/>
  <c r="B387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B386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B385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B384" i="8"/>
  <c r="N381" i="8"/>
  <c r="M381" i="8"/>
  <c r="L381" i="8"/>
  <c r="K381" i="8"/>
  <c r="J381" i="8"/>
  <c r="I381" i="8"/>
  <c r="H381" i="8"/>
  <c r="G381" i="8"/>
  <c r="F381" i="8"/>
  <c r="F382" i="8" s="1"/>
  <c r="E381" i="8"/>
  <c r="D381" i="8"/>
  <c r="C381" i="8"/>
  <c r="C382" i="8" s="1"/>
  <c r="B381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N379" i="8"/>
  <c r="M379" i="8"/>
  <c r="L379" i="8"/>
  <c r="K379" i="8"/>
  <c r="J379" i="8"/>
  <c r="I379" i="8"/>
  <c r="H379" i="8"/>
  <c r="G379" i="8"/>
  <c r="F379" i="8"/>
  <c r="E379" i="8"/>
  <c r="D379" i="8"/>
  <c r="C379" i="8"/>
  <c r="B379" i="8"/>
  <c r="N378" i="8"/>
  <c r="M378" i="8"/>
  <c r="L378" i="8"/>
  <c r="K378" i="8"/>
  <c r="J378" i="8"/>
  <c r="I378" i="8"/>
  <c r="H378" i="8"/>
  <c r="G378" i="8"/>
  <c r="F378" i="8"/>
  <c r="E378" i="8"/>
  <c r="D378" i="8"/>
  <c r="C378" i="8"/>
  <c r="B378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C376" i="8" s="1"/>
  <c r="B375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B374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B373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B372" i="8"/>
  <c r="N369" i="8"/>
  <c r="M369" i="8"/>
  <c r="L369" i="8"/>
  <c r="K369" i="8"/>
  <c r="J369" i="8"/>
  <c r="I369" i="8"/>
  <c r="H369" i="8"/>
  <c r="G369" i="8"/>
  <c r="F369" i="8"/>
  <c r="E369" i="8"/>
  <c r="D369" i="8"/>
  <c r="D370" i="8" s="1"/>
  <c r="C369" i="8"/>
  <c r="C370" i="8" s="1"/>
  <c r="B369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B368" i="8"/>
  <c r="N367" i="8"/>
  <c r="M367" i="8"/>
  <c r="L367" i="8"/>
  <c r="K367" i="8"/>
  <c r="J367" i="8"/>
  <c r="I367" i="8"/>
  <c r="H367" i="8"/>
  <c r="G367" i="8"/>
  <c r="F367" i="8"/>
  <c r="E367" i="8"/>
  <c r="D367" i="8"/>
  <c r="C367" i="8"/>
  <c r="B367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B366" i="8"/>
  <c r="N363" i="8"/>
  <c r="M363" i="8"/>
  <c r="L363" i="8"/>
  <c r="K363" i="8"/>
  <c r="J363" i="8"/>
  <c r="I363" i="8"/>
  <c r="H363" i="8"/>
  <c r="G363" i="8"/>
  <c r="F363" i="8"/>
  <c r="E363" i="8"/>
  <c r="D363" i="8"/>
  <c r="D364" i="8" s="1"/>
  <c r="C363" i="8"/>
  <c r="C364" i="8" s="1"/>
  <c r="B363" i="8"/>
  <c r="N362" i="8"/>
  <c r="M362" i="8"/>
  <c r="L362" i="8"/>
  <c r="K362" i="8"/>
  <c r="J362" i="8"/>
  <c r="I362" i="8"/>
  <c r="H362" i="8"/>
  <c r="G362" i="8"/>
  <c r="F362" i="8"/>
  <c r="E362" i="8"/>
  <c r="D362" i="8"/>
  <c r="C362" i="8"/>
  <c r="B362" i="8"/>
  <c r="N361" i="8"/>
  <c r="M361" i="8"/>
  <c r="L361" i="8"/>
  <c r="K361" i="8"/>
  <c r="J361" i="8"/>
  <c r="I361" i="8"/>
  <c r="H361" i="8"/>
  <c r="G361" i="8"/>
  <c r="F361" i="8"/>
  <c r="E361" i="8"/>
  <c r="D361" i="8"/>
  <c r="C361" i="8"/>
  <c r="B361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B360" i="8"/>
  <c r="N357" i="8"/>
  <c r="M357" i="8"/>
  <c r="L357" i="8"/>
  <c r="K357" i="8"/>
  <c r="J357" i="8"/>
  <c r="I357" i="8"/>
  <c r="H357" i="8"/>
  <c r="G357" i="8"/>
  <c r="G358" i="8" s="1"/>
  <c r="F357" i="8"/>
  <c r="E357" i="8"/>
  <c r="D357" i="8"/>
  <c r="C357" i="8"/>
  <c r="C358" i="8" s="1"/>
  <c r="B357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B356" i="8"/>
  <c r="N355" i="8"/>
  <c r="M355" i="8"/>
  <c r="L355" i="8"/>
  <c r="K355" i="8"/>
  <c r="J355" i="8"/>
  <c r="I355" i="8"/>
  <c r="H355" i="8"/>
  <c r="G355" i="8"/>
  <c r="F355" i="8"/>
  <c r="E355" i="8"/>
  <c r="D355" i="8"/>
  <c r="C355" i="8"/>
  <c r="B355" i="8"/>
  <c r="N354" i="8"/>
  <c r="M354" i="8"/>
  <c r="L354" i="8"/>
  <c r="K354" i="8"/>
  <c r="J354" i="8"/>
  <c r="I354" i="8"/>
  <c r="H354" i="8"/>
  <c r="G354" i="8"/>
  <c r="F354" i="8"/>
  <c r="E354" i="8"/>
  <c r="D354" i="8"/>
  <c r="C354" i="8"/>
  <c r="B354" i="8"/>
  <c r="N351" i="8"/>
  <c r="M351" i="8"/>
  <c r="L351" i="8"/>
  <c r="K351" i="8"/>
  <c r="J351" i="8"/>
  <c r="J352" i="8" s="1"/>
  <c r="I351" i="8"/>
  <c r="H351" i="8"/>
  <c r="G351" i="8"/>
  <c r="G352" i="8" s="1"/>
  <c r="F351" i="8"/>
  <c r="E351" i="8"/>
  <c r="D351" i="8"/>
  <c r="C351" i="8"/>
  <c r="C352" i="8" s="1"/>
  <c r="B351" i="8"/>
  <c r="N350" i="8"/>
  <c r="M350" i="8"/>
  <c r="L350" i="8"/>
  <c r="K350" i="8"/>
  <c r="J350" i="8"/>
  <c r="I350" i="8"/>
  <c r="H350" i="8"/>
  <c r="G350" i="8"/>
  <c r="F350" i="8"/>
  <c r="E350" i="8"/>
  <c r="D350" i="8"/>
  <c r="C350" i="8"/>
  <c r="B350" i="8"/>
  <c r="N349" i="8"/>
  <c r="M349" i="8"/>
  <c r="L349" i="8"/>
  <c r="K349" i="8"/>
  <c r="J349" i="8"/>
  <c r="I349" i="8"/>
  <c r="H349" i="8"/>
  <c r="G349" i="8"/>
  <c r="F349" i="8"/>
  <c r="E349" i="8"/>
  <c r="D349" i="8"/>
  <c r="C349" i="8"/>
  <c r="B349" i="8"/>
  <c r="N348" i="8"/>
  <c r="M348" i="8"/>
  <c r="L348" i="8"/>
  <c r="K348" i="8"/>
  <c r="J348" i="8"/>
  <c r="I348" i="8"/>
  <c r="H348" i="8"/>
  <c r="G348" i="8"/>
  <c r="F348" i="8"/>
  <c r="E348" i="8"/>
  <c r="D348" i="8"/>
  <c r="C348" i="8"/>
  <c r="B348" i="8"/>
  <c r="BC223" i="8"/>
  <c r="AC223" i="8"/>
  <c r="H522" i="8" s="1"/>
  <c r="C223" i="8"/>
  <c r="B520" i="8" s="1"/>
  <c r="AC129" i="8"/>
  <c r="H429" i="8" s="1"/>
  <c r="AC128" i="8"/>
  <c r="C128" i="8"/>
  <c r="B421" i="8" s="1"/>
  <c r="AC127" i="8"/>
  <c r="H417" i="8" s="1"/>
  <c r="C127" i="8"/>
  <c r="B415" i="8" s="1"/>
  <c r="D613" i="8"/>
  <c r="E612" i="8"/>
  <c r="D418" i="8"/>
  <c r="M364" i="8"/>
  <c r="D223" i="8"/>
  <c r="E223" i="8"/>
  <c r="F223" i="8"/>
  <c r="G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W223" i="8"/>
  <c r="X223" i="8"/>
  <c r="Y223" i="8"/>
  <c r="Z223" i="8"/>
  <c r="AA223" i="8"/>
  <c r="AB223" i="8"/>
  <c r="AD223" i="8"/>
  <c r="AE223" i="8"/>
  <c r="AF223" i="8"/>
  <c r="AG223" i="8"/>
  <c r="AH223" i="8"/>
  <c r="AI223" i="8"/>
  <c r="AJ223" i="8"/>
  <c r="AK223" i="8"/>
  <c r="AL223" i="8"/>
  <c r="AM223" i="8"/>
  <c r="AN223" i="8"/>
  <c r="AO223" i="8"/>
  <c r="AP223" i="8"/>
  <c r="AQ223" i="8"/>
  <c r="AR223" i="8"/>
  <c r="AS223" i="8"/>
  <c r="AT223" i="8"/>
  <c r="AU223" i="8"/>
  <c r="AV223" i="8"/>
  <c r="AW223" i="8"/>
  <c r="AX223" i="8"/>
  <c r="AY223" i="8"/>
  <c r="AZ223" i="8"/>
  <c r="B223" i="8"/>
  <c r="D127" i="8"/>
  <c r="E127" i="8"/>
  <c r="F127" i="8"/>
  <c r="G127" i="8"/>
  <c r="H127" i="8"/>
  <c r="I127" i="8"/>
  <c r="J127" i="8"/>
  <c r="K127" i="8"/>
  <c r="K129" i="8" s="1"/>
  <c r="L127" i="8"/>
  <c r="L129" i="8" s="1"/>
  <c r="M127" i="8"/>
  <c r="M129" i="8" s="1"/>
  <c r="N127" i="8"/>
  <c r="O127" i="8"/>
  <c r="P127" i="8"/>
  <c r="Q127" i="8"/>
  <c r="R127" i="8"/>
  <c r="S127" i="8"/>
  <c r="T127" i="8"/>
  <c r="U127" i="8"/>
  <c r="V127" i="8"/>
  <c r="W127" i="8"/>
  <c r="W129" i="8" s="1"/>
  <c r="X127" i="8"/>
  <c r="X129" i="8" s="1"/>
  <c r="Y127" i="8"/>
  <c r="Y129" i="8" s="1"/>
  <c r="Z127" i="8"/>
  <c r="AA127" i="8"/>
  <c r="AA129" i="8" s="1"/>
  <c r="AB127" i="8"/>
  <c r="AD127" i="8"/>
  <c r="AE127" i="8"/>
  <c r="AF127" i="8"/>
  <c r="AG127" i="8"/>
  <c r="AH127" i="8"/>
  <c r="AI127" i="8"/>
  <c r="AI129" i="8" s="1"/>
  <c r="AJ127" i="8"/>
  <c r="AJ129" i="8" s="1"/>
  <c r="AK127" i="8"/>
  <c r="AK129" i="8" s="1"/>
  <c r="AL127" i="8"/>
  <c r="AM127" i="8"/>
  <c r="AM129" i="8" s="1"/>
  <c r="AN127" i="8"/>
  <c r="AO127" i="8"/>
  <c r="AP127" i="8"/>
  <c r="AP129" i="8" s="1"/>
  <c r="AQ127" i="8"/>
  <c r="AR127" i="8"/>
  <c r="AS127" i="8"/>
  <c r="AT127" i="8"/>
  <c r="AU127" i="8"/>
  <c r="AU129" i="8" s="1"/>
  <c r="AV127" i="8"/>
  <c r="AV129" i="8" s="1"/>
  <c r="AW127" i="8"/>
  <c r="AW129" i="8" s="1"/>
  <c r="AX127" i="8"/>
  <c r="AY127" i="8"/>
  <c r="AY129" i="8" s="1"/>
  <c r="AZ127" i="8"/>
  <c r="D128" i="8"/>
  <c r="E128" i="8"/>
  <c r="F128" i="8"/>
  <c r="F129" i="8" s="1"/>
  <c r="G128" i="8"/>
  <c r="H128" i="8"/>
  <c r="I128" i="8"/>
  <c r="J128" i="8"/>
  <c r="J129" i="8" s="1"/>
  <c r="K128" i="8"/>
  <c r="L128" i="8"/>
  <c r="M128" i="8"/>
  <c r="N128" i="8"/>
  <c r="O128" i="8"/>
  <c r="P128" i="8"/>
  <c r="Q128" i="8"/>
  <c r="R128" i="8"/>
  <c r="R129" i="8" s="1"/>
  <c r="S128" i="8"/>
  <c r="T128" i="8"/>
  <c r="U128" i="8"/>
  <c r="V128" i="8"/>
  <c r="V129" i="8" s="1"/>
  <c r="W128" i="8"/>
  <c r="X128" i="8"/>
  <c r="Y128" i="8"/>
  <c r="Z128" i="8"/>
  <c r="AA128" i="8"/>
  <c r="AB128" i="8"/>
  <c r="AD128" i="8"/>
  <c r="AD129" i="8" s="1"/>
  <c r="AE128" i="8"/>
  <c r="AF128" i="8"/>
  <c r="AG128" i="8"/>
  <c r="AH128" i="8"/>
  <c r="AH129" i="8" s="1"/>
  <c r="AI128" i="8"/>
  <c r="AJ128" i="8"/>
  <c r="AK128" i="8"/>
  <c r="AL128" i="8"/>
  <c r="AM128" i="8"/>
  <c r="AN128" i="8"/>
  <c r="AO128" i="8"/>
  <c r="AP128" i="8"/>
  <c r="AQ128" i="8"/>
  <c r="AR128" i="8"/>
  <c r="AS128" i="8"/>
  <c r="AT128" i="8"/>
  <c r="AT129" i="8" s="1"/>
  <c r="AU128" i="8"/>
  <c r="AV128" i="8"/>
  <c r="AW128" i="8"/>
  <c r="AX128" i="8"/>
  <c r="AY128" i="8"/>
  <c r="AZ128" i="8"/>
  <c r="D129" i="8"/>
  <c r="E129" i="8"/>
  <c r="G129" i="8"/>
  <c r="H129" i="8"/>
  <c r="I129" i="8"/>
  <c r="N129" i="8"/>
  <c r="O129" i="8"/>
  <c r="P129" i="8"/>
  <c r="Q129" i="8"/>
  <c r="S129" i="8"/>
  <c r="T129" i="8"/>
  <c r="U129" i="8"/>
  <c r="Z129" i="8"/>
  <c r="AB129" i="8"/>
  <c r="AE129" i="8"/>
  <c r="AF129" i="8"/>
  <c r="AG129" i="8"/>
  <c r="AL129" i="8"/>
  <c r="AN129" i="8"/>
  <c r="AO129" i="8"/>
  <c r="AQ129" i="8"/>
  <c r="AR129" i="8"/>
  <c r="AS129" i="8"/>
  <c r="AX129" i="8"/>
  <c r="AZ129" i="8"/>
  <c r="B128" i="8"/>
  <c r="B127" i="8"/>
  <c r="L771" i="8"/>
  <c r="M746" i="8"/>
  <c r="O746" i="8" s="1"/>
  <c r="J746" i="8"/>
  <c r="M742" i="8"/>
  <c r="O742" i="8" s="1"/>
  <c r="L742" i="8"/>
  <c r="L749" i="8" s="1"/>
  <c r="K742" i="8"/>
  <c r="K749" i="8" s="1"/>
  <c r="J742" i="8"/>
  <c r="J749" i="8" s="1"/>
  <c r="I742" i="8"/>
  <c r="I749" i="8" s="1"/>
  <c r="M741" i="8"/>
  <c r="O741" i="8" s="1"/>
  <c r="L741" i="8"/>
  <c r="L748" i="8" s="1"/>
  <c r="K741" i="8"/>
  <c r="K748" i="8" s="1"/>
  <c r="J741" i="8"/>
  <c r="J748" i="8" s="1"/>
  <c r="I741" i="8"/>
  <c r="I748" i="8" s="1"/>
  <c r="M740" i="8"/>
  <c r="O740" i="8" s="1"/>
  <c r="L740" i="8"/>
  <c r="L747" i="8" s="1"/>
  <c r="K740" i="8"/>
  <c r="K747" i="8" s="1"/>
  <c r="J740" i="8"/>
  <c r="J747" i="8" s="1"/>
  <c r="I740" i="8"/>
  <c r="I747" i="8" s="1"/>
  <c r="M739" i="8"/>
  <c r="O739" i="8" s="1"/>
  <c r="L739" i="8"/>
  <c r="L746" i="8" s="1"/>
  <c r="K739" i="8"/>
  <c r="K746" i="8" s="1"/>
  <c r="J739" i="8"/>
  <c r="I739" i="8"/>
  <c r="I746" i="8" s="1"/>
  <c r="M738" i="8"/>
  <c r="O738" i="8" s="1"/>
  <c r="L738" i="8"/>
  <c r="L750" i="8" s="1"/>
  <c r="K738" i="8"/>
  <c r="J738" i="8"/>
  <c r="I738" i="8"/>
  <c r="O735" i="8"/>
  <c r="O734" i="8"/>
  <c r="O733" i="8"/>
  <c r="O732" i="8"/>
  <c r="O731" i="8"/>
  <c r="O728" i="8"/>
  <c r="O727" i="8"/>
  <c r="O726" i="8"/>
  <c r="O725" i="8"/>
  <c r="O724" i="8"/>
  <c r="O723" i="8"/>
  <c r="O722" i="8"/>
  <c r="O721" i="8"/>
  <c r="O720" i="8"/>
  <c r="M713" i="8"/>
  <c r="N712" i="8"/>
  <c r="L709" i="8"/>
  <c r="M708" i="8"/>
  <c r="M709" i="8" s="1"/>
  <c r="K705" i="8"/>
  <c r="L704" i="8"/>
  <c r="L705" i="8" s="1"/>
  <c r="J701" i="8"/>
  <c r="K700" i="8"/>
  <c r="K701" i="8" s="1"/>
  <c r="K703" i="8" s="1"/>
  <c r="I697" i="8"/>
  <c r="J696" i="8"/>
  <c r="J697" i="8" s="1"/>
  <c r="H693" i="8"/>
  <c r="I692" i="8"/>
  <c r="J692" i="8" s="1"/>
  <c r="G689" i="8"/>
  <c r="H688" i="8"/>
  <c r="H689" i="8" s="1"/>
  <c r="F685" i="8"/>
  <c r="G684" i="8"/>
  <c r="G685" i="8" s="1"/>
  <c r="E681" i="8"/>
  <c r="F680" i="8"/>
  <c r="G680" i="8" s="1"/>
  <c r="D677" i="8"/>
  <c r="E676" i="8"/>
  <c r="F676" i="8" s="1"/>
  <c r="C673" i="8"/>
  <c r="D672" i="8"/>
  <c r="D673" i="8" s="1"/>
  <c r="B669" i="8"/>
  <c r="C668" i="8"/>
  <c r="C669" i="8" s="1"/>
  <c r="M645" i="8"/>
  <c r="L645" i="8"/>
  <c r="K645" i="8"/>
  <c r="J645" i="8"/>
  <c r="I645" i="8"/>
  <c r="H645" i="8"/>
  <c r="G645" i="8"/>
  <c r="F645" i="8"/>
  <c r="E645" i="8"/>
  <c r="D645" i="8"/>
  <c r="B645" i="8"/>
  <c r="M643" i="8"/>
  <c r="L643" i="8"/>
  <c r="K643" i="8"/>
  <c r="J643" i="8"/>
  <c r="I643" i="8"/>
  <c r="H643" i="8"/>
  <c r="G643" i="8"/>
  <c r="F643" i="8"/>
  <c r="E643" i="8"/>
  <c r="D643" i="8"/>
  <c r="B643" i="8"/>
  <c r="K613" i="8"/>
  <c r="I613" i="8"/>
  <c r="F613" i="8"/>
  <c r="E613" i="8"/>
  <c r="L612" i="8"/>
  <c r="J612" i="8"/>
  <c r="G612" i="8"/>
  <c r="F612" i="8"/>
  <c r="N639" i="8"/>
  <c r="M639" i="8"/>
  <c r="M646" i="8" s="1"/>
  <c r="L639" i="8"/>
  <c r="L646" i="8" s="1"/>
  <c r="K639" i="8"/>
  <c r="K646" i="8" s="1"/>
  <c r="I639" i="8"/>
  <c r="I646" i="8" s="1"/>
  <c r="H639" i="8"/>
  <c r="H646" i="8" s="1"/>
  <c r="G639" i="8"/>
  <c r="G646" i="8" s="1"/>
  <c r="F639" i="8"/>
  <c r="F646" i="8" s="1"/>
  <c r="E639" i="8"/>
  <c r="E646" i="8" s="1"/>
  <c r="D639" i="8"/>
  <c r="D646" i="8" s="1"/>
  <c r="B639" i="8"/>
  <c r="B646" i="8" s="1"/>
  <c r="G382" i="8"/>
  <c r="D382" i="8"/>
  <c r="G364" i="8"/>
  <c r="E364" i="8"/>
  <c r="D352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B223" i="8"/>
  <c r="BA223" i="8"/>
  <c r="J424" i="8"/>
  <c r="F581" i="12" l="1"/>
  <c r="H597" i="12"/>
  <c r="E587" i="12"/>
  <c r="E581" i="12"/>
  <c r="I491" i="12"/>
  <c r="F597" i="12"/>
  <c r="M470" i="12"/>
  <c r="J492" i="12"/>
  <c r="O456" i="12"/>
  <c r="G587" i="12"/>
  <c r="G581" i="12"/>
  <c r="E597" i="12"/>
  <c r="O431" i="12"/>
  <c r="D472" i="12"/>
  <c r="N431" i="12"/>
  <c r="O415" i="12"/>
  <c r="J581" i="12"/>
  <c r="J599" i="12" s="1"/>
  <c r="D581" i="12"/>
  <c r="B587" i="12"/>
  <c r="B584" i="12"/>
  <c r="C581" i="12"/>
  <c r="J489" i="12"/>
  <c r="B431" i="12"/>
  <c r="O430" i="12"/>
  <c r="B470" i="12"/>
  <c r="C432" i="12"/>
  <c r="B492" i="12"/>
  <c r="B477" i="12"/>
  <c r="G492" i="12"/>
  <c r="N470" i="12"/>
  <c r="N472" i="12" s="1"/>
  <c r="B491" i="12"/>
  <c r="B476" i="12"/>
  <c r="C472" i="12"/>
  <c r="B471" i="12"/>
  <c r="B493" i="12"/>
  <c r="B478" i="12"/>
  <c r="B474" i="12"/>
  <c r="B489" i="12"/>
  <c r="K581" i="12"/>
  <c r="K599" i="12" s="1"/>
  <c r="I584" i="12"/>
  <c r="H432" i="12"/>
  <c r="H474" i="12"/>
  <c r="C474" i="12"/>
  <c r="C489" i="12"/>
  <c r="H464" i="12"/>
  <c r="O464" i="12" s="1"/>
  <c r="C464" i="12"/>
  <c r="O463" i="12"/>
  <c r="D432" i="12"/>
  <c r="O448" i="12"/>
  <c r="H476" i="12"/>
  <c r="C476" i="12"/>
  <c r="C491" i="12"/>
  <c r="C478" i="12"/>
  <c r="C493" i="12"/>
  <c r="O470" i="12"/>
  <c r="C471" i="12"/>
  <c r="O487" i="12"/>
  <c r="C431" i="12"/>
  <c r="C470" i="12"/>
  <c r="I581" i="12"/>
  <c r="I599" i="12" s="1"/>
  <c r="O580" i="12"/>
  <c r="C587" i="12"/>
  <c r="C584" i="12"/>
  <c r="H492" i="12"/>
  <c r="C477" i="12"/>
  <c r="C492" i="12"/>
  <c r="J370" i="12"/>
  <c r="H575" i="12"/>
  <c r="O575" i="12" s="1"/>
  <c r="M477" i="12"/>
  <c r="L491" i="12"/>
  <c r="H491" i="12"/>
  <c r="N475" i="12"/>
  <c r="K489" i="12"/>
  <c r="M581" i="12"/>
  <c r="M599" i="12" s="1"/>
  <c r="L475" i="12"/>
  <c r="C597" i="12"/>
  <c r="D597" i="12"/>
  <c r="J575" i="12"/>
  <c r="L599" i="12"/>
  <c r="G470" i="12"/>
  <c r="H472" i="12" s="1"/>
  <c r="N489" i="12"/>
  <c r="H489" i="12"/>
  <c r="H477" i="12"/>
  <c r="J584" i="12"/>
  <c r="G432" i="12"/>
  <c r="G431" i="12"/>
  <c r="I597" i="12"/>
  <c r="N476" i="12"/>
  <c r="L597" i="12"/>
  <c r="M474" i="12"/>
  <c r="M584" i="12"/>
  <c r="L470" i="12"/>
  <c r="L493" i="12" s="1"/>
  <c r="H576" i="12"/>
  <c r="K576" i="12"/>
  <c r="M370" i="12"/>
  <c r="O370" i="12" s="1"/>
  <c r="J597" i="12"/>
  <c r="M576" i="12"/>
  <c r="L601" i="12"/>
  <c r="M601" i="12"/>
  <c r="K575" i="12"/>
  <c r="C601" i="12"/>
  <c r="L576" i="12"/>
  <c r="L575" i="12"/>
  <c r="L370" i="12"/>
  <c r="E601" i="12"/>
  <c r="G601" i="12"/>
  <c r="I601" i="12"/>
  <c r="J601" i="12"/>
  <c r="K601" i="12"/>
  <c r="I576" i="12"/>
  <c r="I575" i="12"/>
  <c r="I370" i="12"/>
  <c r="N601" i="12"/>
  <c r="G575" i="12"/>
  <c r="G576" i="12"/>
  <c r="G370" i="12"/>
  <c r="M432" i="12"/>
  <c r="D601" i="12"/>
  <c r="F601" i="12"/>
  <c r="M478" i="12"/>
  <c r="M493" i="12"/>
  <c r="M471" i="12"/>
  <c r="E599" i="12"/>
  <c r="D493" i="12"/>
  <c r="D478" i="12"/>
  <c r="D471" i="12"/>
  <c r="E470" i="12"/>
  <c r="E432" i="12"/>
  <c r="E431" i="12"/>
  <c r="F599" i="12"/>
  <c r="G599" i="12"/>
  <c r="I616" i="12"/>
  <c r="H617" i="12"/>
  <c r="H619" i="12" s="1"/>
  <c r="N584" i="12"/>
  <c r="N581" i="12"/>
  <c r="N587" i="12"/>
  <c r="N493" i="12"/>
  <c r="K470" i="12"/>
  <c r="K432" i="12"/>
  <c r="K431" i="12"/>
  <c r="L633" i="12"/>
  <c r="L635" i="12" s="1"/>
  <c r="M632" i="12"/>
  <c r="M641" i="12"/>
  <c r="M643" i="12" s="1"/>
  <c r="N640" i="12"/>
  <c r="N641" i="12" s="1"/>
  <c r="N576" i="12"/>
  <c r="N575" i="12"/>
  <c r="N370" i="12"/>
  <c r="I493" i="12"/>
  <c r="I478" i="12"/>
  <c r="I472" i="12"/>
  <c r="I471" i="12"/>
  <c r="H493" i="12"/>
  <c r="H478" i="12"/>
  <c r="H471" i="12"/>
  <c r="F470" i="12"/>
  <c r="F432" i="12"/>
  <c r="F431" i="12"/>
  <c r="L432" i="12"/>
  <c r="H612" i="12"/>
  <c r="G613" i="12"/>
  <c r="G615" i="12" s="1"/>
  <c r="M637" i="12"/>
  <c r="M639" i="12" s="1"/>
  <c r="N636" i="12"/>
  <c r="N637" i="12" s="1"/>
  <c r="H584" i="12"/>
  <c r="H581" i="12"/>
  <c r="H587" i="12"/>
  <c r="O587" i="12" s="1"/>
  <c r="B602" i="12" s="1"/>
  <c r="J470" i="12"/>
  <c r="J432" i="12"/>
  <c r="J431" i="12"/>
  <c r="I625" i="12"/>
  <c r="I627" i="12" s="1"/>
  <c r="J624" i="12"/>
  <c r="J621" i="12"/>
  <c r="J623" i="12" s="1"/>
  <c r="K620" i="12"/>
  <c r="D599" i="12"/>
  <c r="K628" i="12"/>
  <c r="J629" i="12"/>
  <c r="J631" i="12" s="1"/>
  <c r="G646" i="9"/>
  <c r="G648" i="9" s="1"/>
  <c r="G641" i="9"/>
  <c r="E638" i="9"/>
  <c r="E640" i="9" s="1"/>
  <c r="C512" i="9"/>
  <c r="D428" i="9"/>
  <c r="D533" i="9"/>
  <c r="G557" i="9"/>
  <c r="D473" i="9"/>
  <c r="D541" i="9"/>
  <c r="E598" i="9"/>
  <c r="C557" i="9"/>
  <c r="O525" i="9"/>
  <c r="H448" i="9"/>
  <c r="D489" i="9"/>
  <c r="O447" i="9"/>
  <c r="O464" i="9"/>
  <c r="B465" i="9"/>
  <c r="M449" i="9"/>
  <c r="H466" i="9"/>
  <c r="I534" i="9"/>
  <c r="D474" i="9"/>
  <c r="N516" i="9"/>
  <c r="I596" i="9"/>
  <c r="E449" i="9"/>
  <c r="I605" i="9"/>
  <c r="I606" i="9" s="1"/>
  <c r="I557" i="9"/>
  <c r="K541" i="9"/>
  <c r="G455" i="9"/>
  <c r="G614" i="9"/>
  <c r="C449" i="9"/>
  <c r="G619" i="9"/>
  <c r="G622" i="9" s="1"/>
  <c r="G481" i="9"/>
  <c r="D466" i="9"/>
  <c r="G512" i="9"/>
  <c r="M620" i="9"/>
  <c r="F395" i="9"/>
  <c r="O383" i="9"/>
  <c r="E596" i="9"/>
  <c r="D448" i="9"/>
  <c r="H455" i="9"/>
  <c r="H495" i="9" s="1"/>
  <c r="N502" i="9"/>
  <c r="H541" i="9"/>
  <c r="C482" i="9"/>
  <c r="J482" i="9"/>
  <c r="C465" i="9"/>
  <c r="O465" i="9" s="1"/>
  <c r="I465" i="9"/>
  <c r="D512" i="9"/>
  <c r="I482" i="9"/>
  <c r="N474" i="9"/>
  <c r="M465" i="9"/>
  <c r="C614" i="9"/>
  <c r="C466" i="9"/>
  <c r="E620" i="9"/>
  <c r="C619" i="9"/>
  <c r="D534" i="9"/>
  <c r="K449" i="9"/>
  <c r="N449" i="9"/>
  <c r="M474" i="9"/>
  <c r="N455" i="9"/>
  <c r="J620" i="9"/>
  <c r="K466" i="9"/>
  <c r="J449" i="9"/>
  <c r="F533" i="9"/>
  <c r="D614" i="9"/>
  <c r="C481" i="9"/>
  <c r="C596" i="9"/>
  <c r="C448" i="9"/>
  <c r="C473" i="9"/>
  <c r="N448" i="9"/>
  <c r="C605" i="9"/>
  <c r="C612" i="9" s="1"/>
  <c r="L449" i="9"/>
  <c r="C598" i="9"/>
  <c r="O598" i="9" s="1"/>
  <c r="N620" i="9"/>
  <c r="N622" i="9" s="1"/>
  <c r="O532" i="9"/>
  <c r="C533" i="9"/>
  <c r="O533" i="9" s="1"/>
  <c r="J448" i="9"/>
  <c r="L621" i="9"/>
  <c r="B541" i="9"/>
  <c r="L440" i="9"/>
  <c r="I449" i="9"/>
  <c r="N482" i="9"/>
  <c r="I620" i="9"/>
  <c r="I621" i="9"/>
  <c r="H474" i="9"/>
  <c r="G449" i="9"/>
  <c r="L482" i="9"/>
  <c r="D465" i="9"/>
  <c r="I448" i="9"/>
  <c r="E440" i="9"/>
  <c r="O347" i="9"/>
  <c r="F601" i="9"/>
  <c r="D481" i="9"/>
  <c r="F440" i="9"/>
  <c r="E466" i="9"/>
  <c r="N439" i="9"/>
  <c r="O359" i="9"/>
  <c r="D395" i="9"/>
  <c r="D600" i="9"/>
  <c r="O611" i="9"/>
  <c r="E626" i="9" s="1"/>
  <c r="N440" i="9"/>
  <c r="F448" i="9"/>
  <c r="F449" i="9"/>
  <c r="D440" i="9"/>
  <c r="F620" i="9"/>
  <c r="O407" i="9"/>
  <c r="E482" i="9"/>
  <c r="O434" i="9"/>
  <c r="G533" i="9"/>
  <c r="L465" i="9"/>
  <c r="B448" i="9"/>
  <c r="H440" i="9"/>
  <c r="O377" i="9"/>
  <c r="K482" i="9"/>
  <c r="J465" i="9"/>
  <c r="F466" i="9"/>
  <c r="J614" i="9"/>
  <c r="M481" i="9"/>
  <c r="N512" i="9"/>
  <c r="M440" i="9"/>
  <c r="O440" i="9" s="1"/>
  <c r="I474" i="9"/>
  <c r="I455" i="9"/>
  <c r="I456" i="9" s="1"/>
  <c r="I440" i="9"/>
  <c r="N473" i="9"/>
  <c r="N489" i="9"/>
  <c r="F541" i="9"/>
  <c r="E533" i="9"/>
  <c r="N465" i="9"/>
  <c r="J440" i="9"/>
  <c r="E512" i="9"/>
  <c r="G428" i="9"/>
  <c r="K473" i="9"/>
  <c r="M448" i="9"/>
  <c r="I481" i="9"/>
  <c r="M473" i="9"/>
  <c r="C428" i="9"/>
  <c r="I541" i="9"/>
  <c r="O557" i="9"/>
  <c r="I473" i="9"/>
  <c r="F473" i="9"/>
  <c r="K489" i="9"/>
  <c r="K465" i="9"/>
  <c r="F614" i="9"/>
  <c r="F512" i="9"/>
  <c r="K614" i="9"/>
  <c r="K481" i="9"/>
  <c r="N428" i="9"/>
  <c r="M489" i="9"/>
  <c r="I533" i="9"/>
  <c r="G465" i="9"/>
  <c r="N675" i="9"/>
  <c r="N676" i="9"/>
  <c r="N671" i="9"/>
  <c r="N672" i="9"/>
  <c r="N605" i="9"/>
  <c r="N596" i="9"/>
  <c r="N534" i="9"/>
  <c r="N533" i="9"/>
  <c r="N598" i="9"/>
  <c r="E515" i="9"/>
  <c r="E500" i="9"/>
  <c r="L515" i="9"/>
  <c r="L500" i="9"/>
  <c r="N557" i="9"/>
  <c r="L605" i="9"/>
  <c r="M606" i="9" s="1"/>
  <c r="L596" i="9"/>
  <c r="L534" i="9"/>
  <c r="L533" i="9"/>
  <c r="L598" i="9"/>
  <c r="G609" i="9"/>
  <c r="G606" i="9"/>
  <c r="G612" i="9"/>
  <c r="H517" i="9"/>
  <c r="H502" i="9"/>
  <c r="D500" i="9"/>
  <c r="D515" i="9"/>
  <c r="B516" i="9"/>
  <c r="B501" i="9"/>
  <c r="B515" i="9"/>
  <c r="B500" i="9"/>
  <c r="H465" i="9"/>
  <c r="E601" i="9"/>
  <c r="E600" i="9"/>
  <c r="E395" i="9"/>
  <c r="J598" i="9"/>
  <c r="J605" i="9"/>
  <c r="J596" i="9"/>
  <c r="J534" i="9"/>
  <c r="J533" i="9"/>
  <c r="N515" i="9"/>
  <c r="N500" i="9"/>
  <c r="G495" i="9"/>
  <c r="G456" i="9"/>
  <c r="E448" i="9"/>
  <c r="E514" i="9"/>
  <c r="E499" i="9"/>
  <c r="J481" i="9"/>
  <c r="C515" i="9"/>
  <c r="C500" i="9"/>
  <c r="K514" i="9"/>
  <c r="K499" i="9"/>
  <c r="B601" i="9"/>
  <c r="B600" i="9"/>
  <c r="O394" i="9"/>
  <c r="B395" i="9"/>
  <c r="O395" i="9" s="1"/>
  <c r="B489" i="9"/>
  <c r="D495" i="9"/>
  <c r="D457" i="9"/>
  <c r="D456" i="9"/>
  <c r="G515" i="9"/>
  <c r="G500" i="9"/>
  <c r="K658" i="9"/>
  <c r="K660" i="9" s="1"/>
  <c r="L657" i="9"/>
  <c r="I650" i="9"/>
  <c r="I652" i="9" s="1"/>
  <c r="J649" i="9"/>
  <c r="L448" i="9"/>
  <c r="C514" i="9"/>
  <c r="C499" i="9"/>
  <c r="D517" i="9"/>
  <c r="D502" i="9"/>
  <c r="H489" i="9"/>
  <c r="D514" i="9"/>
  <c r="D499" i="9"/>
  <c r="C495" i="9"/>
  <c r="C456" i="9"/>
  <c r="I517" i="9"/>
  <c r="I502" i="9"/>
  <c r="J512" i="9"/>
  <c r="D634" i="9"/>
  <c r="D636" i="9" s="1"/>
  <c r="E633" i="9"/>
  <c r="D622" i="9"/>
  <c r="G473" i="9"/>
  <c r="E473" i="9"/>
  <c r="J516" i="9"/>
  <c r="J501" i="9"/>
  <c r="L601" i="9"/>
  <c r="L600" i="9"/>
  <c r="L395" i="9"/>
  <c r="E481" i="9"/>
  <c r="I512" i="9"/>
  <c r="F514" i="9"/>
  <c r="F499" i="9"/>
  <c r="B533" i="9"/>
  <c r="F619" i="9"/>
  <c r="F455" i="9"/>
  <c r="F428" i="9"/>
  <c r="M619" i="9"/>
  <c r="M622" i="9" s="1"/>
  <c r="M614" i="9"/>
  <c r="M541" i="9"/>
  <c r="O541" i="9" s="1"/>
  <c r="M455" i="9"/>
  <c r="N457" i="9" s="1"/>
  <c r="M428" i="9"/>
  <c r="K502" i="9"/>
  <c r="K517" i="9"/>
  <c r="H473" i="9"/>
  <c r="F515" i="9"/>
  <c r="F500" i="9"/>
  <c r="B473" i="9"/>
  <c r="M512" i="9"/>
  <c r="O512" i="9" s="1"/>
  <c r="K515" i="9"/>
  <c r="K500" i="9"/>
  <c r="I601" i="9"/>
  <c r="I600" i="9"/>
  <c r="I395" i="9"/>
  <c r="G517" i="9"/>
  <c r="G502" i="9"/>
  <c r="E609" i="9"/>
  <c r="E606" i="9"/>
  <c r="E612" i="9"/>
  <c r="K516" i="9"/>
  <c r="K501" i="9"/>
  <c r="L666" i="9"/>
  <c r="L668" i="9" s="1"/>
  <c r="M665" i="9"/>
  <c r="H609" i="9"/>
  <c r="H606" i="9"/>
  <c r="H612" i="9"/>
  <c r="B499" i="9"/>
  <c r="B514" i="9"/>
  <c r="M612" i="9"/>
  <c r="M609" i="9"/>
  <c r="E614" i="9"/>
  <c r="J541" i="9"/>
  <c r="H512" i="9"/>
  <c r="B481" i="9"/>
  <c r="E516" i="9"/>
  <c r="E501" i="9"/>
  <c r="E489" i="9"/>
  <c r="N680" i="9"/>
  <c r="N679" i="9"/>
  <c r="B612" i="9"/>
  <c r="B609" i="9"/>
  <c r="H533" i="9"/>
  <c r="F609" i="9"/>
  <c r="F606" i="9"/>
  <c r="F612" i="9"/>
  <c r="G541" i="9"/>
  <c r="L516" i="9"/>
  <c r="L501" i="9"/>
  <c r="K619" i="9"/>
  <c r="K622" i="9" s="1"/>
  <c r="K448" i="9"/>
  <c r="K455" i="9"/>
  <c r="K428" i="9"/>
  <c r="H457" i="9"/>
  <c r="G514" i="9"/>
  <c r="G499" i="9"/>
  <c r="L481" i="9"/>
  <c r="C517" i="9"/>
  <c r="C502" i="9"/>
  <c r="G516" i="9"/>
  <c r="G501" i="9"/>
  <c r="K512" i="9"/>
  <c r="O401" i="9"/>
  <c r="L514" i="9"/>
  <c r="L499" i="9"/>
  <c r="C601" i="9"/>
  <c r="O601" i="9" s="1"/>
  <c r="C600" i="9"/>
  <c r="O600" i="9" s="1"/>
  <c r="C395" i="9"/>
  <c r="F465" i="9"/>
  <c r="L489" i="9"/>
  <c r="H516" i="9"/>
  <c r="H501" i="9"/>
  <c r="E619" i="9"/>
  <c r="E541" i="9"/>
  <c r="E455" i="9"/>
  <c r="E428" i="9"/>
  <c r="M500" i="9"/>
  <c r="M515" i="9"/>
  <c r="J502" i="9"/>
  <c r="J517" i="9"/>
  <c r="H622" i="9"/>
  <c r="D501" i="9"/>
  <c r="D516" i="9"/>
  <c r="I489" i="9"/>
  <c r="J473" i="9"/>
  <c r="I515" i="9"/>
  <c r="I500" i="9"/>
  <c r="L517" i="9"/>
  <c r="L502" i="9"/>
  <c r="J515" i="9"/>
  <c r="J500" i="9"/>
  <c r="F489" i="9"/>
  <c r="J499" i="9"/>
  <c r="J514" i="9"/>
  <c r="J601" i="9"/>
  <c r="M516" i="9"/>
  <c r="M501" i="9"/>
  <c r="F481" i="9"/>
  <c r="I499" i="9"/>
  <c r="I514" i="9"/>
  <c r="C489" i="9"/>
  <c r="O489" i="9" s="1"/>
  <c r="O488" i="9"/>
  <c r="M517" i="9"/>
  <c r="M502" i="9"/>
  <c r="E465" i="9"/>
  <c r="N499" i="9"/>
  <c r="N514" i="9"/>
  <c r="H637" i="9"/>
  <c r="G638" i="9"/>
  <c r="G640" i="9" s="1"/>
  <c r="O596" i="9"/>
  <c r="I516" i="9"/>
  <c r="I501" i="9"/>
  <c r="K605" i="9"/>
  <c r="K596" i="9"/>
  <c r="K534" i="9"/>
  <c r="K533" i="9"/>
  <c r="K598" i="9"/>
  <c r="K557" i="9"/>
  <c r="J645" i="9"/>
  <c r="I646" i="9"/>
  <c r="I648" i="9" s="1"/>
  <c r="C606" i="9"/>
  <c r="M499" i="9"/>
  <c r="M514" i="9"/>
  <c r="L557" i="9"/>
  <c r="L662" i="9"/>
  <c r="L664" i="9" s="1"/>
  <c r="M661" i="9"/>
  <c r="D612" i="9"/>
  <c r="D609" i="9"/>
  <c r="D606" i="9"/>
  <c r="L541" i="9"/>
  <c r="L619" i="9"/>
  <c r="L455" i="9"/>
  <c r="L428" i="9"/>
  <c r="F516" i="9"/>
  <c r="F501" i="9"/>
  <c r="B517" i="9"/>
  <c r="B502" i="9"/>
  <c r="N495" i="9"/>
  <c r="N456" i="9"/>
  <c r="J489" i="9"/>
  <c r="L473" i="9"/>
  <c r="K601" i="9"/>
  <c r="K600" i="9"/>
  <c r="K395" i="9"/>
  <c r="N614" i="9"/>
  <c r="H499" i="9"/>
  <c r="H514" i="9"/>
  <c r="O414" i="9"/>
  <c r="E517" i="9"/>
  <c r="E502" i="9"/>
  <c r="F517" i="9"/>
  <c r="F502" i="9"/>
  <c r="I654" i="9"/>
  <c r="I656" i="9" s="1"/>
  <c r="J653" i="9"/>
  <c r="J619" i="9"/>
  <c r="J455" i="9"/>
  <c r="J428" i="9"/>
  <c r="C622" i="9"/>
  <c r="L614" i="9"/>
  <c r="B614" i="9"/>
  <c r="B455" i="9"/>
  <c r="O427" i="9"/>
  <c r="N394" i="9"/>
  <c r="N597" i="9" s="1"/>
  <c r="N392" i="9"/>
  <c r="C501" i="9"/>
  <c r="C516" i="9"/>
  <c r="B512" i="9"/>
  <c r="G489" i="9"/>
  <c r="H515" i="9"/>
  <c r="H500" i="9"/>
  <c r="H600" i="9"/>
  <c r="H601" i="9"/>
  <c r="H395" i="9"/>
  <c r="C535" i="8"/>
  <c r="C550" i="8"/>
  <c r="C534" i="8"/>
  <c r="C549" i="8"/>
  <c r="C537" i="8"/>
  <c r="C552" i="8"/>
  <c r="C633" i="8"/>
  <c r="C640" i="8"/>
  <c r="C631" i="8"/>
  <c r="C517" i="8"/>
  <c r="O515" i="8"/>
  <c r="O523" i="8"/>
  <c r="C475" i="8"/>
  <c r="O546" i="8"/>
  <c r="O499" i="8"/>
  <c r="O507" i="8"/>
  <c r="C592" i="8"/>
  <c r="N474" i="8"/>
  <c r="C488" i="8"/>
  <c r="C528" i="8" s="1"/>
  <c r="C636" i="8"/>
  <c r="C597" i="8"/>
  <c r="O645" i="8"/>
  <c r="C639" i="8"/>
  <c r="C469" i="8"/>
  <c r="C516" i="8" s="1"/>
  <c r="C482" i="8"/>
  <c r="C129" i="8"/>
  <c r="B427" i="8" s="1"/>
  <c r="C430" i="8"/>
  <c r="J639" i="8"/>
  <c r="J646" i="8" s="1"/>
  <c r="M704" i="8"/>
  <c r="M705" i="8" s="1"/>
  <c r="M707" i="8" s="1"/>
  <c r="M424" i="8"/>
  <c r="M352" i="8"/>
  <c r="M370" i="8"/>
  <c r="M358" i="8"/>
  <c r="M376" i="8"/>
  <c r="G424" i="8"/>
  <c r="L442" i="8"/>
  <c r="D612" i="8"/>
  <c r="D596" i="8" s="1"/>
  <c r="G610" i="8"/>
  <c r="F611" i="8"/>
  <c r="F595" i="8" s="1"/>
  <c r="I610" i="8"/>
  <c r="I594" i="8" s="1"/>
  <c r="J611" i="8"/>
  <c r="J595" i="8" s="1"/>
  <c r="I612" i="8"/>
  <c r="I596" i="8" s="1"/>
  <c r="K612" i="8"/>
  <c r="J613" i="8"/>
  <c r="K610" i="8"/>
  <c r="K594" i="8" s="1"/>
  <c r="H613" i="8"/>
  <c r="H597" i="8" s="1"/>
  <c r="D486" i="8"/>
  <c r="D526" i="8" s="1"/>
  <c r="B488" i="8"/>
  <c r="N488" i="8"/>
  <c r="N528" i="8" s="1"/>
  <c r="N536" i="8" s="1"/>
  <c r="M489" i="8"/>
  <c r="M529" i="8" s="1"/>
  <c r="L611" i="8"/>
  <c r="L595" i="8" s="1"/>
  <c r="F610" i="8"/>
  <c r="E611" i="8"/>
  <c r="J596" i="8"/>
  <c r="I597" i="8"/>
  <c r="H610" i="8"/>
  <c r="G611" i="8"/>
  <c r="G595" i="8" s="1"/>
  <c r="H611" i="8"/>
  <c r="H595" i="8" s="1"/>
  <c r="M610" i="8"/>
  <c r="M594" i="8" s="1"/>
  <c r="B610" i="8"/>
  <c r="N610" i="8"/>
  <c r="N594" i="8" s="1"/>
  <c r="M611" i="8"/>
  <c r="M595" i="8" s="1"/>
  <c r="D610" i="8"/>
  <c r="D594" i="8" s="1"/>
  <c r="B612" i="8"/>
  <c r="N612" i="8"/>
  <c r="N596" i="8" s="1"/>
  <c r="M613" i="8"/>
  <c r="M597" i="8" s="1"/>
  <c r="N471" i="8"/>
  <c r="E418" i="8"/>
  <c r="J610" i="8"/>
  <c r="J594" i="8" s="1"/>
  <c r="I611" i="8"/>
  <c r="I595" i="8" s="1"/>
  <c r="H612" i="8"/>
  <c r="H596" i="8" s="1"/>
  <c r="G613" i="8"/>
  <c r="G597" i="8" s="1"/>
  <c r="E486" i="8"/>
  <c r="E526" i="8" s="1"/>
  <c r="D487" i="8"/>
  <c r="D527" i="8" s="1"/>
  <c r="B489" i="8"/>
  <c r="N489" i="8"/>
  <c r="N529" i="8" s="1"/>
  <c r="N537" i="8" s="1"/>
  <c r="G635" i="8"/>
  <c r="B129" i="8"/>
  <c r="I693" i="8"/>
  <c r="I695" i="8" s="1"/>
  <c r="L745" i="8"/>
  <c r="H515" i="8"/>
  <c r="K696" i="8"/>
  <c r="L696" i="8" s="1"/>
  <c r="L697" i="8" s="1"/>
  <c r="L699" i="8" s="1"/>
  <c r="H684" i="8"/>
  <c r="N708" i="8"/>
  <c r="L700" i="8"/>
  <c r="G594" i="8"/>
  <c r="B611" i="8"/>
  <c r="B595" i="8" s="1"/>
  <c r="N611" i="8"/>
  <c r="N595" i="8" s="1"/>
  <c r="M612" i="8"/>
  <c r="M596" i="8" s="1"/>
  <c r="L613" i="8"/>
  <c r="L597" i="8" s="1"/>
  <c r="E672" i="8"/>
  <c r="F672" i="8" s="1"/>
  <c r="I688" i="8"/>
  <c r="I689" i="8" s="1"/>
  <c r="I691" i="8" s="1"/>
  <c r="M748" i="8"/>
  <c r="O748" i="8" s="1"/>
  <c r="J462" i="8"/>
  <c r="J654" i="8" s="1"/>
  <c r="J499" i="8"/>
  <c r="B613" i="8"/>
  <c r="N613" i="8"/>
  <c r="N597" i="8" s="1"/>
  <c r="I750" i="8"/>
  <c r="J750" i="8"/>
  <c r="I745" i="8"/>
  <c r="E677" i="8"/>
  <c r="K750" i="8"/>
  <c r="K745" i="8"/>
  <c r="D388" i="8"/>
  <c r="E424" i="8"/>
  <c r="E352" i="8"/>
  <c r="E370" i="8"/>
  <c r="E388" i="8"/>
  <c r="G370" i="8"/>
  <c r="E358" i="8"/>
  <c r="H436" i="8"/>
  <c r="E376" i="8"/>
  <c r="G376" i="8"/>
  <c r="G394" i="8"/>
  <c r="F418" i="8"/>
  <c r="I635" i="8"/>
  <c r="F388" i="8"/>
  <c r="F424" i="8"/>
  <c r="F358" i="8"/>
  <c r="G406" i="8"/>
  <c r="E430" i="8"/>
  <c r="D376" i="8"/>
  <c r="D394" i="8"/>
  <c r="D358" i="8"/>
  <c r="H430" i="8"/>
  <c r="D424" i="8"/>
  <c r="K430" i="8"/>
  <c r="K394" i="8"/>
  <c r="K364" i="8"/>
  <c r="K382" i="8"/>
  <c r="L418" i="8"/>
  <c r="G388" i="8"/>
  <c r="N364" i="8"/>
  <c r="B364" i="8"/>
  <c r="O364" i="8" s="1"/>
  <c r="K352" i="8"/>
  <c r="K370" i="8"/>
  <c r="L382" i="8"/>
  <c r="L388" i="8"/>
  <c r="N418" i="8"/>
  <c r="H424" i="8"/>
  <c r="K424" i="8"/>
  <c r="B472" i="8"/>
  <c r="N472" i="8"/>
  <c r="N475" i="8" s="1"/>
  <c r="M473" i="8"/>
  <c r="L474" i="8"/>
  <c r="H370" i="8"/>
  <c r="H352" i="8"/>
  <c r="L424" i="8"/>
  <c r="I370" i="8"/>
  <c r="M382" i="8"/>
  <c r="L610" i="8"/>
  <c r="L594" i="8" s="1"/>
  <c r="K611" i="8"/>
  <c r="K595" i="8" s="1"/>
  <c r="K515" i="8"/>
  <c r="J515" i="8"/>
  <c r="L370" i="8"/>
  <c r="H376" i="8"/>
  <c r="K388" i="8"/>
  <c r="N370" i="8"/>
  <c r="M388" i="8"/>
  <c r="J487" i="8"/>
  <c r="J527" i="8" s="1"/>
  <c r="I488" i="8"/>
  <c r="I528" i="8" s="1"/>
  <c r="H489" i="8"/>
  <c r="H529" i="8" s="1"/>
  <c r="E610" i="8"/>
  <c r="E594" i="8" s="1"/>
  <c r="D611" i="8"/>
  <c r="H418" i="8"/>
  <c r="K418" i="8"/>
  <c r="K358" i="8"/>
  <c r="K376" i="8"/>
  <c r="L394" i="8"/>
  <c r="L364" i="8"/>
  <c r="J382" i="8"/>
  <c r="L412" i="8"/>
  <c r="L469" i="8"/>
  <c r="H482" i="8"/>
  <c r="H655" i="8" s="1"/>
  <c r="F486" i="8"/>
  <c r="F526" i="8" s="1"/>
  <c r="E487" i="8"/>
  <c r="E527" i="8" s="1"/>
  <c r="D488" i="8"/>
  <c r="D528" i="8" s="1"/>
  <c r="D523" i="8"/>
  <c r="G523" i="8"/>
  <c r="J523" i="8"/>
  <c r="M523" i="8"/>
  <c r="L352" i="8"/>
  <c r="B352" i="8"/>
  <c r="O352" i="8" s="1"/>
  <c r="N352" i="8"/>
  <c r="J358" i="8"/>
  <c r="H487" i="8"/>
  <c r="H527" i="8" s="1"/>
  <c r="G488" i="8"/>
  <c r="G528" i="8" s="1"/>
  <c r="F489" i="8"/>
  <c r="F529" i="8" s="1"/>
  <c r="L358" i="8"/>
  <c r="N523" i="8"/>
  <c r="I364" i="8"/>
  <c r="B370" i="8"/>
  <c r="J364" i="8"/>
  <c r="L376" i="8"/>
  <c r="E515" i="8"/>
  <c r="F376" i="8"/>
  <c r="M394" i="8"/>
  <c r="J469" i="8"/>
  <c r="N499" i="8"/>
  <c r="B394" i="8"/>
  <c r="N394" i="8"/>
  <c r="G482" i="8"/>
  <c r="K507" i="8"/>
  <c r="I560" i="8"/>
  <c r="E567" i="8"/>
  <c r="F515" i="8"/>
  <c r="F517" i="8" s="1"/>
  <c r="B358" i="8"/>
  <c r="B382" i="8"/>
  <c r="I352" i="8"/>
  <c r="I376" i="8"/>
  <c r="I388" i="8"/>
  <c r="E499" i="8"/>
  <c r="I515" i="8"/>
  <c r="N382" i="8"/>
  <c r="I424" i="8"/>
  <c r="F370" i="8"/>
  <c r="J376" i="8"/>
  <c r="J388" i="8"/>
  <c r="E394" i="8"/>
  <c r="B469" i="8"/>
  <c r="N358" i="8"/>
  <c r="H462" i="8"/>
  <c r="H654" i="8" s="1"/>
  <c r="G462" i="8"/>
  <c r="G654" i="8" s="1"/>
  <c r="F488" i="8"/>
  <c r="E489" i="8"/>
  <c r="E529" i="8" s="1"/>
  <c r="K482" i="8"/>
  <c r="K656" i="8" s="1"/>
  <c r="L507" i="8"/>
  <c r="E546" i="8"/>
  <c r="I567" i="8"/>
  <c r="I592" i="8" s="1"/>
  <c r="I462" i="8"/>
  <c r="I654" i="8" s="1"/>
  <c r="H499" i="8"/>
  <c r="D507" i="8"/>
  <c r="D509" i="8" s="1"/>
  <c r="M515" i="8"/>
  <c r="N388" i="8"/>
  <c r="I394" i="8"/>
  <c r="B376" i="8"/>
  <c r="O376" i="8" s="1"/>
  <c r="N376" i="8"/>
  <c r="B388" i="8"/>
  <c r="N424" i="8"/>
  <c r="I358" i="8"/>
  <c r="O375" i="8"/>
  <c r="I382" i="8"/>
  <c r="L471" i="8"/>
  <c r="K472" i="8"/>
  <c r="J473" i="8"/>
  <c r="I474" i="8"/>
  <c r="C655" i="8"/>
  <c r="L482" i="8"/>
  <c r="L655" i="8" s="1"/>
  <c r="M567" i="8"/>
  <c r="M636" i="8" s="1"/>
  <c r="E406" i="8"/>
  <c r="M486" i="8"/>
  <c r="M526" i="8" s="1"/>
  <c r="L487" i="8"/>
  <c r="L527" i="8" s="1"/>
  <c r="K488" i="8"/>
  <c r="K528" i="8" s="1"/>
  <c r="J489" i="8"/>
  <c r="J529" i="8" s="1"/>
  <c r="D482" i="8"/>
  <c r="D484" i="8" s="1"/>
  <c r="L499" i="8"/>
  <c r="D515" i="8"/>
  <c r="D517" i="8" s="1"/>
  <c r="B567" i="8"/>
  <c r="C569" i="8" s="1"/>
  <c r="B406" i="8"/>
  <c r="I471" i="8"/>
  <c r="H472" i="8"/>
  <c r="G473" i="8"/>
  <c r="F474" i="8"/>
  <c r="M499" i="8"/>
  <c r="O399" i="8"/>
  <c r="N406" i="8"/>
  <c r="J406" i="8"/>
  <c r="F412" i="8"/>
  <c r="J486" i="8"/>
  <c r="J526" i="8" s="1"/>
  <c r="I487" i="8"/>
  <c r="I527" i="8" s="1"/>
  <c r="H488" i="8"/>
  <c r="H528" i="8" s="1"/>
  <c r="G489" i="8"/>
  <c r="G529" i="8" s="1"/>
  <c r="N469" i="8"/>
  <c r="I482" i="8"/>
  <c r="K487" i="8"/>
  <c r="K527" i="8" s="1"/>
  <c r="K499" i="8"/>
  <c r="E507" i="8"/>
  <c r="N546" i="8"/>
  <c r="J394" i="8"/>
  <c r="K462" i="8"/>
  <c r="D471" i="8"/>
  <c r="B473" i="8"/>
  <c r="M469" i="8"/>
  <c r="J482" i="8"/>
  <c r="J655" i="8" s="1"/>
  <c r="J488" i="8"/>
  <c r="J528" i="8" s="1"/>
  <c r="I499" i="8"/>
  <c r="I501" i="8" s="1"/>
  <c r="L515" i="8"/>
  <c r="D546" i="8"/>
  <c r="L560" i="8"/>
  <c r="F352" i="8"/>
  <c r="O369" i="8"/>
  <c r="E382" i="8"/>
  <c r="H388" i="8"/>
  <c r="D406" i="8"/>
  <c r="L406" i="8"/>
  <c r="H412" i="8"/>
  <c r="E469" i="8"/>
  <c r="D472" i="8"/>
  <c r="B474" i="8"/>
  <c r="I489" i="8"/>
  <c r="I529" i="8" s="1"/>
  <c r="M406" i="8"/>
  <c r="I412" i="8"/>
  <c r="F471" i="8"/>
  <c r="E472" i="8"/>
  <c r="D473" i="8"/>
  <c r="D469" i="8"/>
  <c r="B499" i="8"/>
  <c r="C501" i="8" s="1"/>
  <c r="H507" i="8"/>
  <c r="G507" i="8"/>
  <c r="F507" i="8"/>
  <c r="B515" i="8"/>
  <c r="F546" i="8"/>
  <c r="B560" i="8"/>
  <c r="J567" i="8"/>
  <c r="J636" i="8" s="1"/>
  <c r="B471" i="8"/>
  <c r="M472" i="8"/>
  <c r="L473" i="8"/>
  <c r="K474" i="8"/>
  <c r="G471" i="8"/>
  <c r="F472" i="8"/>
  <c r="E473" i="8"/>
  <c r="D474" i="8"/>
  <c r="I507" i="8"/>
  <c r="N515" i="8"/>
  <c r="H382" i="8"/>
  <c r="K412" i="8"/>
  <c r="H471" i="8"/>
  <c r="G472" i="8"/>
  <c r="F473" i="8"/>
  <c r="E474" i="8"/>
  <c r="B482" i="8"/>
  <c r="D499" i="8"/>
  <c r="D501" i="8" s="1"/>
  <c r="J507" i="8"/>
  <c r="D560" i="8"/>
  <c r="N560" i="8"/>
  <c r="M560" i="8"/>
  <c r="O560" i="8" s="1"/>
  <c r="K597" i="8"/>
  <c r="M412" i="8"/>
  <c r="N482" i="8"/>
  <c r="N655" i="8" s="1"/>
  <c r="M482" i="8"/>
  <c r="F499" i="8"/>
  <c r="F501" i="8" s="1"/>
  <c r="J546" i="8"/>
  <c r="I546" i="8"/>
  <c r="H546" i="8"/>
  <c r="F560" i="8"/>
  <c r="F406" i="8"/>
  <c r="B412" i="8"/>
  <c r="N412" i="8"/>
  <c r="D462" i="8"/>
  <c r="D463" i="8" s="1"/>
  <c r="E482" i="8"/>
  <c r="E655" i="8" s="1"/>
  <c r="G499" i="8"/>
  <c r="M507" i="8"/>
  <c r="N567" i="8"/>
  <c r="N640" i="8" s="1"/>
  <c r="N647" i="8" s="1"/>
  <c r="F364" i="8"/>
  <c r="F394" i="8"/>
  <c r="G486" i="8"/>
  <c r="G526" i="8" s="1"/>
  <c r="F487" i="8"/>
  <c r="F527" i="8" s="1"/>
  <c r="E488" i="8"/>
  <c r="E528" i="8" s="1"/>
  <c r="D489" i="8"/>
  <c r="D529" i="8" s="1"/>
  <c r="F462" i="8"/>
  <c r="F649" i="8" s="1"/>
  <c r="K469" i="8"/>
  <c r="F482" i="8"/>
  <c r="F655" i="8" s="1"/>
  <c r="G515" i="8"/>
  <c r="L546" i="8"/>
  <c r="H560" i="8"/>
  <c r="E560" i="8"/>
  <c r="D567" i="8"/>
  <c r="D569" i="8" s="1"/>
  <c r="F594" i="8"/>
  <c r="E595" i="8"/>
  <c r="H358" i="8"/>
  <c r="J370" i="8"/>
  <c r="H406" i="8"/>
  <c r="E596" i="8"/>
  <c r="D597" i="8"/>
  <c r="H364" i="8"/>
  <c r="H394" i="8"/>
  <c r="I406" i="8"/>
  <c r="E412" i="8"/>
  <c r="L486" i="8"/>
  <c r="L526" i="8" s="1"/>
  <c r="B507" i="8"/>
  <c r="C509" i="8" s="1"/>
  <c r="N507" i="8"/>
  <c r="B546" i="8"/>
  <c r="M546" i="8"/>
  <c r="J560" i="8"/>
  <c r="B418" i="8"/>
  <c r="J635" i="8"/>
  <c r="J430" i="8"/>
  <c r="M635" i="8"/>
  <c r="M430" i="8"/>
  <c r="B424" i="8"/>
  <c r="O423" i="8"/>
  <c r="K449" i="8"/>
  <c r="K455" i="8"/>
  <c r="K442" i="8"/>
  <c r="G418" i="8"/>
  <c r="I442" i="8"/>
  <c r="J412" i="8"/>
  <c r="B436" i="8"/>
  <c r="N436" i="8"/>
  <c r="J442" i="8"/>
  <c r="O387" i="8"/>
  <c r="M436" i="8"/>
  <c r="M442" i="8"/>
  <c r="I418" i="8"/>
  <c r="G449" i="8"/>
  <c r="F523" i="8"/>
  <c r="I523" i="8"/>
  <c r="L523" i="8"/>
  <c r="J418" i="8"/>
  <c r="D436" i="8"/>
  <c r="H449" i="8"/>
  <c r="O411" i="8"/>
  <c r="E436" i="8"/>
  <c r="I449" i="8"/>
  <c r="C656" i="8"/>
  <c r="D455" i="8"/>
  <c r="D449" i="8"/>
  <c r="F436" i="8"/>
  <c r="B442" i="8"/>
  <c r="N442" i="8"/>
  <c r="J449" i="8"/>
  <c r="B529" i="8"/>
  <c r="E442" i="8"/>
  <c r="E449" i="8"/>
  <c r="M418" i="8"/>
  <c r="O381" i="8"/>
  <c r="F442" i="8"/>
  <c r="F449" i="8"/>
  <c r="K406" i="8"/>
  <c r="D412" i="8"/>
  <c r="D442" i="8"/>
  <c r="L449" i="8"/>
  <c r="G442" i="8"/>
  <c r="G436" i="8"/>
  <c r="I436" i="8"/>
  <c r="M449" i="8"/>
  <c r="F528" i="8"/>
  <c r="G656" i="8"/>
  <c r="O393" i="8"/>
  <c r="O405" i="8"/>
  <c r="J436" i="8"/>
  <c r="B449" i="8"/>
  <c r="N449" i="8"/>
  <c r="O363" i="8"/>
  <c r="G412" i="8"/>
  <c r="K436" i="8"/>
  <c r="B523" i="8"/>
  <c r="E523" i="8"/>
  <c r="H523" i="8"/>
  <c r="K523" i="8"/>
  <c r="L436" i="8"/>
  <c r="H442" i="8"/>
  <c r="O448" i="8"/>
  <c r="F455" i="8"/>
  <c r="L462" i="8"/>
  <c r="F469" i="8"/>
  <c r="M474" i="8"/>
  <c r="B486" i="8"/>
  <c r="N486" i="8"/>
  <c r="N526" i="8" s="1"/>
  <c r="M487" i="8"/>
  <c r="M527" i="8" s="1"/>
  <c r="L488" i="8"/>
  <c r="L528" i="8" s="1"/>
  <c r="K489" i="8"/>
  <c r="K529" i="8" s="1"/>
  <c r="G455" i="8"/>
  <c r="M462" i="8"/>
  <c r="G469" i="8"/>
  <c r="E471" i="8"/>
  <c r="B487" i="8"/>
  <c r="N487" i="8"/>
  <c r="N527" i="8" s="1"/>
  <c r="M488" i="8"/>
  <c r="M528" i="8" s="1"/>
  <c r="L489" i="8"/>
  <c r="L529" i="8" s="1"/>
  <c r="K560" i="8"/>
  <c r="D595" i="8"/>
  <c r="H455" i="8"/>
  <c r="B462" i="8"/>
  <c r="C463" i="8" s="1"/>
  <c r="N462" i="8"/>
  <c r="H469" i="8"/>
  <c r="I455" i="8"/>
  <c r="I469" i="8"/>
  <c r="G546" i="8"/>
  <c r="G567" i="8"/>
  <c r="G636" i="8" s="1"/>
  <c r="H594" i="8"/>
  <c r="F596" i="8"/>
  <c r="E597" i="8"/>
  <c r="M711" i="8"/>
  <c r="O441" i="8"/>
  <c r="E462" i="8"/>
  <c r="H567" i="8"/>
  <c r="F567" i="8"/>
  <c r="F592" i="8" s="1"/>
  <c r="G596" i="8"/>
  <c r="G672" i="8"/>
  <c r="F673" i="8"/>
  <c r="F675" i="8" s="1"/>
  <c r="L455" i="8"/>
  <c r="J471" i="8"/>
  <c r="I472" i="8"/>
  <c r="H473" i="8"/>
  <c r="G474" i="8"/>
  <c r="H486" i="8"/>
  <c r="H526" i="8" s="1"/>
  <c r="G487" i="8"/>
  <c r="G527" i="8" s="1"/>
  <c r="O454" i="8"/>
  <c r="M455" i="8"/>
  <c r="K471" i="8"/>
  <c r="J472" i="8"/>
  <c r="I473" i="8"/>
  <c r="H474" i="8"/>
  <c r="I486" i="8"/>
  <c r="I526" i="8" s="1"/>
  <c r="K546" i="8"/>
  <c r="F677" i="8"/>
  <c r="F679" i="8" s="1"/>
  <c r="G676" i="8"/>
  <c r="B455" i="8"/>
  <c r="N455" i="8"/>
  <c r="K567" i="8"/>
  <c r="K636" i="8" s="1"/>
  <c r="J693" i="8"/>
  <c r="J695" i="8" s="1"/>
  <c r="K692" i="8"/>
  <c r="M471" i="8"/>
  <c r="L472" i="8"/>
  <c r="K473" i="8"/>
  <c r="J474" i="8"/>
  <c r="K486" i="8"/>
  <c r="K526" i="8" s="1"/>
  <c r="G560" i="8"/>
  <c r="L567" i="8"/>
  <c r="K596" i="8"/>
  <c r="O435" i="8"/>
  <c r="L596" i="8"/>
  <c r="H680" i="8"/>
  <c r="G681" i="8"/>
  <c r="G683" i="8" s="1"/>
  <c r="E455" i="8"/>
  <c r="F597" i="8"/>
  <c r="C671" i="8"/>
  <c r="D675" i="8"/>
  <c r="L707" i="8"/>
  <c r="E673" i="8"/>
  <c r="E675" i="8" s="1"/>
  <c r="N713" i="8"/>
  <c r="J745" i="8"/>
  <c r="N643" i="8"/>
  <c r="J597" i="8"/>
  <c r="M745" i="8"/>
  <c r="O745" i="8" s="1"/>
  <c r="M747" i="8"/>
  <c r="O747" i="8" s="1"/>
  <c r="M749" i="8"/>
  <c r="O749" i="8" s="1"/>
  <c r="N645" i="8"/>
  <c r="F681" i="8"/>
  <c r="F683" i="8" s="1"/>
  <c r="G687" i="8"/>
  <c r="H691" i="8"/>
  <c r="N646" i="8"/>
  <c r="N709" i="8"/>
  <c r="N665" i="8"/>
  <c r="E679" i="8"/>
  <c r="J699" i="8"/>
  <c r="M750" i="8"/>
  <c r="D668" i="8"/>
  <c r="I621" i="7"/>
  <c r="O621" i="7" s="1"/>
  <c r="J621" i="7"/>
  <c r="N631" i="7"/>
  <c r="C624" i="7"/>
  <c r="C622" i="7"/>
  <c r="N607" i="7"/>
  <c r="M607" i="7"/>
  <c r="L607" i="7"/>
  <c r="K607" i="7"/>
  <c r="J607" i="7"/>
  <c r="I607" i="7"/>
  <c r="H607" i="7"/>
  <c r="G607" i="7"/>
  <c r="F607" i="7"/>
  <c r="E607" i="7"/>
  <c r="D607" i="7"/>
  <c r="C607" i="7"/>
  <c r="B607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N605" i="7"/>
  <c r="M605" i="7"/>
  <c r="L605" i="7"/>
  <c r="K605" i="7"/>
  <c r="J605" i="7"/>
  <c r="I605" i="7"/>
  <c r="H605" i="7"/>
  <c r="G605" i="7"/>
  <c r="F605" i="7"/>
  <c r="E605" i="7"/>
  <c r="D605" i="7"/>
  <c r="C605" i="7"/>
  <c r="B605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N602" i="7"/>
  <c r="M602" i="7"/>
  <c r="L602" i="7"/>
  <c r="K602" i="7"/>
  <c r="J602" i="7"/>
  <c r="I602" i="7"/>
  <c r="H602" i="7"/>
  <c r="G602" i="7"/>
  <c r="F602" i="7"/>
  <c r="E602" i="7"/>
  <c r="D602" i="7"/>
  <c r="C602" i="7"/>
  <c r="B602" i="7"/>
  <c r="N601" i="7"/>
  <c r="M601" i="7"/>
  <c r="L601" i="7"/>
  <c r="K601" i="7"/>
  <c r="J601" i="7"/>
  <c r="I601" i="7"/>
  <c r="H601" i="7"/>
  <c r="G601" i="7"/>
  <c r="F601" i="7"/>
  <c r="E601" i="7"/>
  <c r="D601" i="7"/>
  <c r="C601" i="7"/>
  <c r="B601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N599" i="7"/>
  <c r="M599" i="7"/>
  <c r="L599" i="7"/>
  <c r="K599" i="7"/>
  <c r="J599" i="7"/>
  <c r="I599" i="7"/>
  <c r="H599" i="7"/>
  <c r="G599" i="7"/>
  <c r="F599" i="7"/>
  <c r="E599" i="7"/>
  <c r="D599" i="7"/>
  <c r="C599" i="7"/>
  <c r="B599" i="7"/>
  <c r="N597" i="7"/>
  <c r="M597" i="7"/>
  <c r="L597" i="7"/>
  <c r="K597" i="7"/>
  <c r="J597" i="7"/>
  <c r="I597" i="7"/>
  <c r="H597" i="7"/>
  <c r="G597" i="7"/>
  <c r="F597" i="7"/>
  <c r="E597" i="7"/>
  <c r="D597" i="7"/>
  <c r="C597" i="7"/>
  <c r="B597" i="7"/>
  <c r="N596" i="7"/>
  <c r="M596" i="7"/>
  <c r="L596" i="7"/>
  <c r="K596" i="7"/>
  <c r="J596" i="7"/>
  <c r="I596" i="7"/>
  <c r="H596" i="7"/>
  <c r="G596" i="7"/>
  <c r="F596" i="7"/>
  <c r="E596" i="7"/>
  <c r="D596" i="7"/>
  <c r="C596" i="7"/>
  <c r="B596" i="7"/>
  <c r="N595" i="7"/>
  <c r="M595" i="7"/>
  <c r="L595" i="7"/>
  <c r="K595" i="7"/>
  <c r="J595" i="7"/>
  <c r="I595" i="7"/>
  <c r="H595" i="7"/>
  <c r="G595" i="7"/>
  <c r="F595" i="7"/>
  <c r="E595" i="7"/>
  <c r="D595" i="7"/>
  <c r="C595" i="7"/>
  <c r="B595" i="7"/>
  <c r="N594" i="7"/>
  <c r="M594" i="7"/>
  <c r="L594" i="7"/>
  <c r="K594" i="7"/>
  <c r="J594" i="7"/>
  <c r="I594" i="7"/>
  <c r="H594" i="7"/>
  <c r="G594" i="7"/>
  <c r="F594" i="7"/>
  <c r="E594" i="7"/>
  <c r="D594" i="7"/>
  <c r="C594" i="7"/>
  <c r="B594" i="7"/>
  <c r="N587" i="7"/>
  <c r="M587" i="7"/>
  <c r="L587" i="7"/>
  <c r="K587" i="7"/>
  <c r="J587" i="7"/>
  <c r="I587" i="7"/>
  <c r="H587" i="7"/>
  <c r="G587" i="7"/>
  <c r="F587" i="7"/>
  <c r="E587" i="7"/>
  <c r="D587" i="7"/>
  <c r="C587" i="7"/>
  <c r="B587" i="7"/>
  <c r="N586" i="7"/>
  <c r="M586" i="7"/>
  <c r="L586" i="7"/>
  <c r="K586" i="7"/>
  <c r="J586" i="7"/>
  <c r="I586" i="7"/>
  <c r="H586" i="7"/>
  <c r="G586" i="7"/>
  <c r="F586" i="7"/>
  <c r="E586" i="7"/>
  <c r="D586" i="7"/>
  <c r="C586" i="7"/>
  <c r="B586" i="7"/>
  <c r="N585" i="7"/>
  <c r="M585" i="7"/>
  <c r="L585" i="7"/>
  <c r="K585" i="7"/>
  <c r="J585" i="7"/>
  <c r="I585" i="7"/>
  <c r="H585" i="7"/>
  <c r="G585" i="7"/>
  <c r="F585" i="7"/>
  <c r="E585" i="7"/>
  <c r="D585" i="7"/>
  <c r="C585" i="7"/>
  <c r="B585" i="7"/>
  <c r="N584" i="7"/>
  <c r="M584" i="7"/>
  <c r="L584" i="7"/>
  <c r="K584" i="7"/>
  <c r="J584" i="7"/>
  <c r="I584" i="7"/>
  <c r="H584" i="7"/>
  <c r="G584" i="7"/>
  <c r="F584" i="7"/>
  <c r="E584" i="7"/>
  <c r="D584" i="7"/>
  <c r="C584" i="7"/>
  <c r="B584" i="7"/>
  <c r="N582" i="7"/>
  <c r="M582" i="7"/>
  <c r="L582" i="7"/>
  <c r="K582" i="7"/>
  <c r="J582" i="7"/>
  <c r="I582" i="7"/>
  <c r="H582" i="7"/>
  <c r="G582" i="7"/>
  <c r="F582" i="7"/>
  <c r="E582" i="7"/>
  <c r="D582" i="7"/>
  <c r="C582" i="7"/>
  <c r="C592" i="7" s="1"/>
  <c r="B582" i="7"/>
  <c r="N581" i="7"/>
  <c r="M581" i="7"/>
  <c r="L581" i="7"/>
  <c r="K581" i="7"/>
  <c r="J581" i="7"/>
  <c r="I581" i="7"/>
  <c r="H581" i="7"/>
  <c r="G581" i="7"/>
  <c r="F581" i="7"/>
  <c r="E581" i="7"/>
  <c r="D581" i="7"/>
  <c r="C581" i="7"/>
  <c r="B581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C590" i="7" s="1"/>
  <c r="B580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C589" i="7" s="1"/>
  <c r="B579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N569" i="7"/>
  <c r="M569" i="7"/>
  <c r="L569" i="7"/>
  <c r="K569" i="7"/>
  <c r="J569" i="7"/>
  <c r="I569" i="7"/>
  <c r="H569" i="7"/>
  <c r="G569" i="7"/>
  <c r="F569" i="7"/>
  <c r="E569" i="7"/>
  <c r="D569" i="7"/>
  <c r="C569" i="7"/>
  <c r="B569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N567" i="7"/>
  <c r="M567" i="7"/>
  <c r="L567" i="7"/>
  <c r="K567" i="7"/>
  <c r="J567" i="7"/>
  <c r="I567" i="7"/>
  <c r="H567" i="7"/>
  <c r="G567" i="7"/>
  <c r="F567" i="7"/>
  <c r="E567" i="7"/>
  <c r="D567" i="7"/>
  <c r="C567" i="7"/>
  <c r="B567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N564" i="7"/>
  <c r="M564" i="7"/>
  <c r="L564" i="7"/>
  <c r="K564" i="7"/>
  <c r="J564" i="7"/>
  <c r="I564" i="7"/>
  <c r="H564" i="7"/>
  <c r="G564" i="7"/>
  <c r="F564" i="7"/>
  <c r="E564" i="7"/>
  <c r="D564" i="7"/>
  <c r="C564" i="7"/>
  <c r="B564" i="7"/>
  <c r="N563" i="7"/>
  <c r="M563" i="7"/>
  <c r="L563" i="7"/>
  <c r="K563" i="7"/>
  <c r="J563" i="7"/>
  <c r="I563" i="7"/>
  <c r="H563" i="7"/>
  <c r="G563" i="7"/>
  <c r="F563" i="7"/>
  <c r="E563" i="7"/>
  <c r="D563" i="7"/>
  <c r="C563" i="7"/>
  <c r="B563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N559" i="7"/>
  <c r="M559" i="7"/>
  <c r="L559" i="7"/>
  <c r="K559" i="7"/>
  <c r="J559" i="7"/>
  <c r="I559" i="7"/>
  <c r="H559" i="7"/>
  <c r="G559" i="7"/>
  <c r="F559" i="7"/>
  <c r="E559" i="7"/>
  <c r="D559" i="7"/>
  <c r="C559" i="7"/>
  <c r="B559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N557" i="7"/>
  <c r="M557" i="7"/>
  <c r="L557" i="7"/>
  <c r="K557" i="7"/>
  <c r="J557" i="7"/>
  <c r="I557" i="7"/>
  <c r="H557" i="7"/>
  <c r="G557" i="7"/>
  <c r="F557" i="7"/>
  <c r="E557" i="7"/>
  <c r="D557" i="7"/>
  <c r="C557" i="7"/>
  <c r="B557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N543" i="7"/>
  <c r="M543" i="7"/>
  <c r="L543" i="7"/>
  <c r="K543" i="7"/>
  <c r="J543" i="7"/>
  <c r="I543" i="7"/>
  <c r="H543" i="7"/>
  <c r="G543" i="7"/>
  <c r="F543" i="7"/>
  <c r="E543" i="7"/>
  <c r="D543" i="7"/>
  <c r="C543" i="7"/>
  <c r="B543" i="7"/>
  <c r="N542" i="7"/>
  <c r="M542" i="7"/>
  <c r="L542" i="7"/>
  <c r="K542" i="7"/>
  <c r="J542" i="7"/>
  <c r="I542" i="7"/>
  <c r="H542" i="7"/>
  <c r="G542" i="7"/>
  <c r="F542" i="7"/>
  <c r="E542" i="7"/>
  <c r="D542" i="7"/>
  <c r="C542" i="7"/>
  <c r="C546" i="7" s="1"/>
  <c r="B542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B538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B537" i="7"/>
  <c r="N536" i="7"/>
  <c r="M536" i="7"/>
  <c r="L536" i="7"/>
  <c r="K536" i="7"/>
  <c r="J536" i="7"/>
  <c r="I536" i="7"/>
  <c r="H536" i="7"/>
  <c r="G536" i="7"/>
  <c r="F536" i="7"/>
  <c r="E536" i="7"/>
  <c r="D536" i="7"/>
  <c r="C536" i="7"/>
  <c r="B536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B535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N501" i="7"/>
  <c r="G501" i="7"/>
  <c r="F501" i="7"/>
  <c r="E501" i="7"/>
  <c r="D501" i="7"/>
  <c r="C501" i="7"/>
  <c r="B501" i="7"/>
  <c r="H500" i="7"/>
  <c r="G500" i="7"/>
  <c r="F500" i="7"/>
  <c r="E500" i="7"/>
  <c r="D500" i="7"/>
  <c r="C500" i="7"/>
  <c r="B500" i="7"/>
  <c r="H499" i="7"/>
  <c r="G499" i="7"/>
  <c r="F499" i="7"/>
  <c r="E499" i="7"/>
  <c r="D499" i="7"/>
  <c r="C499" i="7"/>
  <c r="B499" i="7"/>
  <c r="I498" i="7"/>
  <c r="H498" i="7"/>
  <c r="G498" i="7"/>
  <c r="F498" i="7"/>
  <c r="E498" i="7"/>
  <c r="D498" i="7"/>
  <c r="C498" i="7"/>
  <c r="B498" i="7"/>
  <c r="N493" i="7"/>
  <c r="M493" i="7"/>
  <c r="L493" i="7"/>
  <c r="K493" i="7"/>
  <c r="J493" i="7"/>
  <c r="I493" i="7"/>
  <c r="H493" i="7"/>
  <c r="G493" i="7"/>
  <c r="F493" i="7"/>
  <c r="E493" i="7"/>
  <c r="D493" i="7"/>
  <c r="C493" i="7"/>
  <c r="B493" i="7"/>
  <c r="N492" i="7"/>
  <c r="M492" i="7"/>
  <c r="L492" i="7"/>
  <c r="K492" i="7"/>
  <c r="J492" i="7"/>
  <c r="I492" i="7"/>
  <c r="H492" i="7"/>
  <c r="G492" i="7"/>
  <c r="F492" i="7"/>
  <c r="E492" i="7"/>
  <c r="D492" i="7"/>
  <c r="C492" i="7"/>
  <c r="B492" i="7"/>
  <c r="N491" i="7"/>
  <c r="M491" i="7"/>
  <c r="L491" i="7"/>
  <c r="K491" i="7"/>
  <c r="J491" i="7"/>
  <c r="I491" i="7"/>
  <c r="H491" i="7"/>
  <c r="G491" i="7"/>
  <c r="F491" i="7"/>
  <c r="E491" i="7"/>
  <c r="D491" i="7"/>
  <c r="C491" i="7"/>
  <c r="B491" i="7"/>
  <c r="N490" i="7"/>
  <c r="M490" i="7"/>
  <c r="L490" i="7"/>
  <c r="K490" i="7"/>
  <c r="J490" i="7"/>
  <c r="I490" i="7"/>
  <c r="H490" i="7"/>
  <c r="G490" i="7"/>
  <c r="F490" i="7"/>
  <c r="E490" i="7"/>
  <c r="D490" i="7"/>
  <c r="C490" i="7"/>
  <c r="B490" i="7"/>
  <c r="N485" i="7"/>
  <c r="M485" i="7"/>
  <c r="L485" i="7"/>
  <c r="K485" i="7"/>
  <c r="J485" i="7"/>
  <c r="I485" i="7"/>
  <c r="H485" i="7"/>
  <c r="G485" i="7"/>
  <c r="F485" i="7"/>
  <c r="E485" i="7"/>
  <c r="D485" i="7"/>
  <c r="C485" i="7"/>
  <c r="B485" i="7"/>
  <c r="N484" i="7"/>
  <c r="M484" i="7"/>
  <c r="L484" i="7"/>
  <c r="K484" i="7"/>
  <c r="J484" i="7"/>
  <c r="I484" i="7"/>
  <c r="H484" i="7"/>
  <c r="G484" i="7"/>
  <c r="F484" i="7"/>
  <c r="E484" i="7"/>
  <c r="D484" i="7"/>
  <c r="C484" i="7"/>
  <c r="B484" i="7"/>
  <c r="N483" i="7"/>
  <c r="M483" i="7"/>
  <c r="L483" i="7"/>
  <c r="K483" i="7"/>
  <c r="J483" i="7"/>
  <c r="I483" i="7"/>
  <c r="H483" i="7"/>
  <c r="G483" i="7"/>
  <c r="F483" i="7"/>
  <c r="E483" i="7"/>
  <c r="D483" i="7"/>
  <c r="C483" i="7"/>
  <c r="B483" i="7"/>
  <c r="N482" i="7"/>
  <c r="M482" i="7"/>
  <c r="L482" i="7"/>
  <c r="K482" i="7"/>
  <c r="J482" i="7"/>
  <c r="I482" i="7"/>
  <c r="H482" i="7"/>
  <c r="G482" i="7"/>
  <c r="F482" i="7"/>
  <c r="E482" i="7"/>
  <c r="D482" i="7"/>
  <c r="C482" i="7"/>
  <c r="B482" i="7"/>
  <c r="N477" i="7"/>
  <c r="M477" i="7"/>
  <c r="L477" i="7"/>
  <c r="K477" i="7"/>
  <c r="J477" i="7"/>
  <c r="I477" i="7"/>
  <c r="H477" i="7"/>
  <c r="G477" i="7"/>
  <c r="F477" i="7"/>
  <c r="E477" i="7"/>
  <c r="D477" i="7"/>
  <c r="C477" i="7"/>
  <c r="B477" i="7"/>
  <c r="N476" i="7"/>
  <c r="M476" i="7"/>
  <c r="L476" i="7"/>
  <c r="K476" i="7"/>
  <c r="J476" i="7"/>
  <c r="I476" i="7"/>
  <c r="H476" i="7"/>
  <c r="G476" i="7"/>
  <c r="F476" i="7"/>
  <c r="E476" i="7"/>
  <c r="D476" i="7"/>
  <c r="C476" i="7"/>
  <c r="B476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N474" i="7"/>
  <c r="M474" i="7"/>
  <c r="L474" i="7"/>
  <c r="K474" i="7"/>
  <c r="J474" i="7"/>
  <c r="I474" i="7"/>
  <c r="H474" i="7"/>
  <c r="G474" i="7"/>
  <c r="F474" i="7"/>
  <c r="E474" i="7"/>
  <c r="D474" i="7"/>
  <c r="C474" i="7"/>
  <c r="B474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458" i="7"/>
  <c r="N457" i="7"/>
  <c r="M457" i="7"/>
  <c r="L457" i="7"/>
  <c r="K457" i="7"/>
  <c r="J457" i="7"/>
  <c r="I457" i="7"/>
  <c r="H457" i="7"/>
  <c r="G457" i="7"/>
  <c r="F457" i="7"/>
  <c r="E457" i="7"/>
  <c r="D457" i="7"/>
  <c r="C457" i="7"/>
  <c r="B45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447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440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439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438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437" i="7"/>
  <c r="N433" i="7"/>
  <c r="N618" i="7" s="1"/>
  <c r="M433" i="7"/>
  <c r="L433" i="7"/>
  <c r="K433" i="7"/>
  <c r="J433" i="7"/>
  <c r="I433" i="7"/>
  <c r="H433" i="7"/>
  <c r="G433" i="7"/>
  <c r="F433" i="7"/>
  <c r="E433" i="7"/>
  <c r="D433" i="7"/>
  <c r="C433" i="7"/>
  <c r="B433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432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431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430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426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425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424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420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419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418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417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414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413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412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411" i="7"/>
  <c r="G408" i="7"/>
  <c r="F408" i="7"/>
  <c r="E408" i="7"/>
  <c r="D408" i="7"/>
  <c r="C408" i="7"/>
  <c r="B408" i="7"/>
  <c r="H407" i="7"/>
  <c r="G407" i="7"/>
  <c r="F407" i="7"/>
  <c r="E407" i="7"/>
  <c r="D407" i="7"/>
  <c r="C407" i="7"/>
  <c r="B407" i="7"/>
  <c r="H406" i="7"/>
  <c r="G406" i="7"/>
  <c r="F406" i="7"/>
  <c r="E406" i="7"/>
  <c r="D406" i="7"/>
  <c r="C406" i="7"/>
  <c r="B406" i="7"/>
  <c r="I405" i="7"/>
  <c r="H405" i="7"/>
  <c r="G405" i="7"/>
  <c r="F405" i="7"/>
  <c r="E405" i="7"/>
  <c r="D405" i="7"/>
  <c r="C405" i="7"/>
  <c r="B405" i="7"/>
  <c r="N452" i="7" s="1"/>
  <c r="G402" i="7"/>
  <c r="F402" i="7"/>
  <c r="E402" i="7"/>
  <c r="D402" i="7"/>
  <c r="C402" i="7"/>
  <c r="B402" i="7"/>
  <c r="H401" i="7"/>
  <c r="G401" i="7"/>
  <c r="F401" i="7"/>
  <c r="E401" i="7"/>
  <c r="D401" i="7"/>
  <c r="C401" i="7"/>
  <c r="B401" i="7"/>
  <c r="H400" i="7"/>
  <c r="G400" i="7"/>
  <c r="F400" i="7"/>
  <c r="E400" i="7"/>
  <c r="D400" i="7"/>
  <c r="C400" i="7"/>
  <c r="B400" i="7"/>
  <c r="I399" i="7"/>
  <c r="H399" i="7"/>
  <c r="G399" i="7"/>
  <c r="F399" i="7"/>
  <c r="E399" i="7"/>
  <c r="D399" i="7"/>
  <c r="C399" i="7"/>
  <c r="B399" i="7"/>
  <c r="G396" i="7"/>
  <c r="F396" i="7"/>
  <c r="E396" i="7"/>
  <c r="D396" i="7"/>
  <c r="C396" i="7"/>
  <c r="B396" i="7"/>
  <c r="H395" i="7"/>
  <c r="G395" i="7"/>
  <c r="F395" i="7"/>
  <c r="E395" i="7"/>
  <c r="D395" i="7"/>
  <c r="C395" i="7"/>
  <c r="B395" i="7"/>
  <c r="H394" i="7"/>
  <c r="G394" i="7"/>
  <c r="F394" i="7"/>
  <c r="E394" i="7"/>
  <c r="D394" i="7"/>
  <c r="C394" i="7"/>
  <c r="B394" i="7"/>
  <c r="I393" i="7"/>
  <c r="H393" i="7"/>
  <c r="G393" i="7"/>
  <c r="F393" i="7"/>
  <c r="E393" i="7"/>
  <c r="D393" i="7"/>
  <c r="C393" i="7"/>
  <c r="B393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366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364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363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C361" i="7" s="1"/>
  <c r="B360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351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348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347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346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C343" i="7" s="1"/>
  <c r="B342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333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BC202" i="7"/>
  <c r="AC202" i="7"/>
  <c r="C202" i="7"/>
  <c r="I499" i="7" s="1"/>
  <c r="AC124" i="7"/>
  <c r="C124" i="7"/>
  <c r="I400" i="7" s="1"/>
  <c r="AC123" i="7"/>
  <c r="C123" i="7"/>
  <c r="I394" i="7" s="1"/>
  <c r="O414" i="7"/>
  <c r="D202" i="7"/>
  <c r="I500" i="7" s="1"/>
  <c r="E202" i="7"/>
  <c r="I501" i="7" s="1"/>
  <c r="F202" i="7"/>
  <c r="J498" i="7" s="1"/>
  <c r="G202" i="7"/>
  <c r="J499" i="7" s="1"/>
  <c r="H202" i="7"/>
  <c r="J500" i="7" s="1"/>
  <c r="I202" i="7"/>
  <c r="J501" i="7" s="1"/>
  <c r="J202" i="7"/>
  <c r="K498" i="7" s="1"/>
  <c r="K202" i="7"/>
  <c r="K499" i="7" s="1"/>
  <c r="L202" i="7"/>
  <c r="K500" i="7" s="1"/>
  <c r="M202" i="7"/>
  <c r="K501" i="7" s="1"/>
  <c r="N202" i="7"/>
  <c r="L498" i="7" s="1"/>
  <c r="O202" i="7"/>
  <c r="L499" i="7" s="1"/>
  <c r="P202" i="7"/>
  <c r="L500" i="7" s="1"/>
  <c r="Q202" i="7"/>
  <c r="L501" i="7" s="1"/>
  <c r="R202" i="7"/>
  <c r="M498" i="7" s="1"/>
  <c r="S202" i="7"/>
  <c r="M499" i="7" s="1"/>
  <c r="T202" i="7"/>
  <c r="M500" i="7" s="1"/>
  <c r="U202" i="7"/>
  <c r="M501" i="7" s="1"/>
  <c r="V202" i="7"/>
  <c r="N498" i="7" s="1"/>
  <c r="W202" i="7"/>
  <c r="N499" i="7" s="1"/>
  <c r="X202" i="7"/>
  <c r="N500" i="7" s="1"/>
  <c r="B202" i="7"/>
  <c r="H501" i="7" s="1"/>
  <c r="D123" i="7"/>
  <c r="I395" i="7" s="1"/>
  <c r="E123" i="7"/>
  <c r="I396" i="7" s="1"/>
  <c r="F123" i="7"/>
  <c r="J393" i="7" s="1"/>
  <c r="G123" i="7"/>
  <c r="J394" i="7" s="1"/>
  <c r="H123" i="7"/>
  <c r="J395" i="7" s="1"/>
  <c r="I123" i="7"/>
  <c r="J396" i="7" s="1"/>
  <c r="J123" i="7"/>
  <c r="K393" i="7" s="1"/>
  <c r="K123" i="7"/>
  <c r="K394" i="7" s="1"/>
  <c r="L123" i="7"/>
  <c r="K395" i="7" s="1"/>
  <c r="M123" i="7"/>
  <c r="K396" i="7" s="1"/>
  <c r="N123" i="7"/>
  <c r="L393" i="7" s="1"/>
  <c r="O123" i="7"/>
  <c r="L394" i="7" s="1"/>
  <c r="P123" i="7"/>
  <c r="L395" i="7" s="1"/>
  <c r="Q123" i="7"/>
  <c r="L396" i="7" s="1"/>
  <c r="R123" i="7"/>
  <c r="M393" i="7" s="1"/>
  <c r="S123" i="7"/>
  <c r="M394" i="7" s="1"/>
  <c r="T123" i="7"/>
  <c r="M395" i="7" s="1"/>
  <c r="U123" i="7"/>
  <c r="M396" i="7" s="1"/>
  <c r="V123" i="7"/>
  <c r="N393" i="7" s="1"/>
  <c r="W123" i="7"/>
  <c r="N394" i="7" s="1"/>
  <c r="X123" i="7"/>
  <c r="N396" i="7" s="1"/>
  <c r="D124" i="7"/>
  <c r="I401" i="7" s="1"/>
  <c r="E124" i="7"/>
  <c r="I402" i="7" s="1"/>
  <c r="F124" i="7"/>
  <c r="J399" i="7" s="1"/>
  <c r="G124" i="7"/>
  <c r="J400" i="7" s="1"/>
  <c r="H124" i="7"/>
  <c r="J401" i="7" s="1"/>
  <c r="I124" i="7"/>
  <c r="J402" i="7" s="1"/>
  <c r="J124" i="7"/>
  <c r="K399" i="7" s="1"/>
  <c r="K124" i="7"/>
  <c r="K400" i="7" s="1"/>
  <c r="L124" i="7"/>
  <c r="K401" i="7" s="1"/>
  <c r="M124" i="7"/>
  <c r="K402" i="7" s="1"/>
  <c r="N124" i="7"/>
  <c r="L399" i="7" s="1"/>
  <c r="O124" i="7"/>
  <c r="L400" i="7" s="1"/>
  <c r="P124" i="7"/>
  <c r="L401" i="7" s="1"/>
  <c r="Q124" i="7"/>
  <c r="L402" i="7" s="1"/>
  <c r="R124" i="7"/>
  <c r="M399" i="7" s="1"/>
  <c r="S124" i="7"/>
  <c r="M400" i="7" s="1"/>
  <c r="T124" i="7"/>
  <c r="M401" i="7" s="1"/>
  <c r="U124" i="7"/>
  <c r="M402" i="7" s="1"/>
  <c r="V124" i="7"/>
  <c r="N399" i="7" s="1"/>
  <c r="W124" i="7"/>
  <c r="N400" i="7" s="1"/>
  <c r="X124" i="7"/>
  <c r="N401" i="7" s="1"/>
  <c r="B124" i="7"/>
  <c r="H402" i="7" s="1"/>
  <c r="B123" i="7"/>
  <c r="H396" i="7" s="1"/>
  <c r="O471" i="12" l="1"/>
  <c r="N478" i="12"/>
  <c r="N479" i="12" s="1"/>
  <c r="N471" i="12"/>
  <c r="D480" i="12"/>
  <c r="C480" i="12"/>
  <c r="B479" i="12"/>
  <c r="B588" i="12"/>
  <c r="G493" i="12"/>
  <c r="G494" i="12" s="1"/>
  <c r="B494" i="12"/>
  <c r="B501" i="12"/>
  <c r="L478" i="12"/>
  <c r="L588" i="12" s="1"/>
  <c r="C494" i="12"/>
  <c r="O493" i="12"/>
  <c r="C501" i="12"/>
  <c r="O478" i="12"/>
  <c r="C479" i="12"/>
  <c r="C588" i="12"/>
  <c r="O576" i="12"/>
  <c r="G471" i="12"/>
  <c r="G478" i="12"/>
  <c r="G588" i="12" s="1"/>
  <c r="G472" i="12"/>
  <c r="L471" i="12"/>
  <c r="M472" i="12"/>
  <c r="I604" i="12"/>
  <c r="N604" i="12"/>
  <c r="D604" i="12"/>
  <c r="C599" i="12"/>
  <c r="C604" i="12"/>
  <c r="E604" i="12"/>
  <c r="G604" i="12"/>
  <c r="F604" i="12"/>
  <c r="H604" i="12"/>
  <c r="J604" i="12"/>
  <c r="K604" i="12"/>
  <c r="L604" i="12"/>
  <c r="N599" i="12"/>
  <c r="M604" i="12"/>
  <c r="L602" i="12"/>
  <c r="K493" i="12"/>
  <c r="K478" i="12"/>
  <c r="K472" i="12"/>
  <c r="K471" i="12"/>
  <c r="L494" i="12"/>
  <c r="L501" i="12"/>
  <c r="L572" i="12" s="1"/>
  <c r="K624" i="12"/>
  <c r="J625" i="12"/>
  <c r="J627" i="12" s="1"/>
  <c r="F493" i="12"/>
  <c r="F478" i="12"/>
  <c r="F472" i="12"/>
  <c r="F471" i="12"/>
  <c r="J616" i="12"/>
  <c r="I617" i="12"/>
  <c r="I619" i="12" s="1"/>
  <c r="L472" i="12"/>
  <c r="E472" i="12"/>
  <c r="E493" i="12"/>
  <c r="E478" i="12"/>
  <c r="E471" i="12"/>
  <c r="H479" i="12"/>
  <c r="H588" i="12"/>
  <c r="O588" i="12" s="1"/>
  <c r="B603" i="12" s="1"/>
  <c r="N642" i="12"/>
  <c r="N643" i="12"/>
  <c r="N480" i="12"/>
  <c r="D479" i="12"/>
  <c r="D588" i="12"/>
  <c r="J493" i="12"/>
  <c r="J478" i="12"/>
  <c r="J472" i="12"/>
  <c r="J471" i="12"/>
  <c r="H494" i="12"/>
  <c r="H501" i="12"/>
  <c r="B572" i="12" s="1"/>
  <c r="K621" i="12"/>
  <c r="K623" i="12" s="1"/>
  <c r="L620" i="12"/>
  <c r="H599" i="12"/>
  <c r="D494" i="12"/>
  <c r="D501" i="12"/>
  <c r="D572" i="12" s="1"/>
  <c r="M494" i="12"/>
  <c r="M501" i="12"/>
  <c r="M572" i="12" s="1"/>
  <c r="N632" i="12"/>
  <c r="N633" i="12" s="1"/>
  <c r="M633" i="12"/>
  <c r="M635" i="12" s="1"/>
  <c r="N494" i="12"/>
  <c r="N501" i="12"/>
  <c r="N572" i="12" s="1"/>
  <c r="M479" i="12"/>
  <c r="M588" i="12"/>
  <c r="I612" i="12"/>
  <c r="H613" i="12"/>
  <c r="H615" i="12" s="1"/>
  <c r="I480" i="12"/>
  <c r="I479" i="12"/>
  <c r="I588" i="12"/>
  <c r="L628" i="12"/>
  <c r="K629" i="12"/>
  <c r="K631" i="12" s="1"/>
  <c r="N638" i="12"/>
  <c r="N639" i="12"/>
  <c r="I494" i="12"/>
  <c r="I501" i="12"/>
  <c r="I572" i="12" s="1"/>
  <c r="N588" i="12"/>
  <c r="H641" i="9"/>
  <c r="G642" i="9"/>
  <c r="G644" i="9" s="1"/>
  <c r="O605" i="9"/>
  <c r="C609" i="9"/>
  <c r="I609" i="9"/>
  <c r="O473" i="9"/>
  <c r="I612" i="9"/>
  <c r="I624" i="9" s="1"/>
  <c r="O481" i="9"/>
  <c r="L622" i="9"/>
  <c r="E622" i="9"/>
  <c r="H456" i="9"/>
  <c r="J622" i="9"/>
  <c r="I622" i="9"/>
  <c r="G624" i="9"/>
  <c r="F622" i="9"/>
  <c r="O448" i="9"/>
  <c r="I457" i="9"/>
  <c r="M626" i="9"/>
  <c r="I495" i="9"/>
  <c r="I518" i="9" s="1"/>
  <c r="I519" i="9" s="1"/>
  <c r="I626" i="9"/>
  <c r="J626" i="9"/>
  <c r="N626" i="9"/>
  <c r="C626" i="9"/>
  <c r="D626" i="9"/>
  <c r="G626" i="9"/>
  <c r="F626" i="9"/>
  <c r="H626" i="9"/>
  <c r="K626" i="9"/>
  <c r="L626" i="9"/>
  <c r="B626" i="9"/>
  <c r="E624" i="9"/>
  <c r="C624" i="9"/>
  <c r="O614" i="9"/>
  <c r="N629" i="9" s="1"/>
  <c r="H624" i="9"/>
  <c r="F624" i="9"/>
  <c r="B495" i="9"/>
  <c r="C497" i="9" s="1"/>
  <c r="B456" i="9"/>
  <c r="O455" i="9"/>
  <c r="E457" i="9"/>
  <c r="E456" i="9"/>
  <c r="E495" i="9"/>
  <c r="H518" i="9"/>
  <c r="H503" i="9"/>
  <c r="H497" i="9"/>
  <c r="H496" i="9"/>
  <c r="F456" i="9"/>
  <c r="F495" i="9"/>
  <c r="G497" i="9" s="1"/>
  <c r="F457" i="9"/>
  <c r="M624" i="9"/>
  <c r="I637" i="9"/>
  <c r="H638" i="9"/>
  <c r="H640" i="9" s="1"/>
  <c r="K495" i="9"/>
  <c r="K457" i="9"/>
  <c r="K456" i="9"/>
  <c r="K649" i="9"/>
  <c r="J650" i="9"/>
  <c r="J652" i="9" s="1"/>
  <c r="N496" i="9"/>
  <c r="N503" i="9"/>
  <c r="N518" i="9"/>
  <c r="D624" i="9"/>
  <c r="J646" i="9"/>
  <c r="J648" i="9" s="1"/>
  <c r="K645" i="9"/>
  <c r="C457" i="9"/>
  <c r="M662" i="9"/>
  <c r="M664" i="9" s="1"/>
  <c r="N661" i="9"/>
  <c r="N662" i="9" s="1"/>
  <c r="C496" i="9"/>
  <c r="C503" i="9"/>
  <c r="C518" i="9"/>
  <c r="L658" i="9"/>
  <c r="L660" i="9" s="1"/>
  <c r="M657" i="9"/>
  <c r="N609" i="9"/>
  <c r="N606" i="9"/>
  <c r="N612" i="9"/>
  <c r="J495" i="9"/>
  <c r="J457" i="9"/>
  <c r="J456" i="9"/>
  <c r="M495" i="9"/>
  <c r="N497" i="9" s="1"/>
  <c r="M457" i="9"/>
  <c r="M456" i="9"/>
  <c r="E634" i="9"/>
  <c r="E636" i="9" s="1"/>
  <c r="F633" i="9"/>
  <c r="G457" i="9"/>
  <c r="J606" i="9"/>
  <c r="J612" i="9"/>
  <c r="J609" i="9"/>
  <c r="L606" i="9"/>
  <c r="L612" i="9"/>
  <c r="L609" i="9"/>
  <c r="N601" i="9"/>
  <c r="N600" i="9"/>
  <c r="N395" i="9"/>
  <c r="K653" i="9"/>
  <c r="J654" i="9"/>
  <c r="J656" i="9" s="1"/>
  <c r="M666" i="9"/>
  <c r="M668" i="9" s="1"/>
  <c r="N665" i="9"/>
  <c r="N666" i="9" s="1"/>
  <c r="G518" i="9"/>
  <c r="G503" i="9"/>
  <c r="G496" i="9"/>
  <c r="K606" i="9"/>
  <c r="K612" i="9"/>
  <c r="K609" i="9"/>
  <c r="L495" i="9"/>
  <c r="L457" i="9"/>
  <c r="L456" i="9"/>
  <c r="D503" i="9"/>
  <c r="D518" i="9"/>
  <c r="D497" i="9"/>
  <c r="D496" i="9"/>
  <c r="C547" i="8"/>
  <c r="J640" i="8"/>
  <c r="C647" i="8"/>
  <c r="C644" i="8"/>
  <c r="O358" i="8"/>
  <c r="O567" i="8"/>
  <c r="C524" i="8"/>
  <c r="O524" i="8" s="1"/>
  <c r="H656" i="8"/>
  <c r="C568" i="8"/>
  <c r="K501" i="8"/>
  <c r="O370" i="8"/>
  <c r="C484" i="8"/>
  <c r="C483" i="8"/>
  <c r="C490" i="8"/>
  <c r="J501" i="8"/>
  <c r="C576" i="8"/>
  <c r="O639" i="8"/>
  <c r="C646" i="8"/>
  <c r="O646" i="8" s="1"/>
  <c r="C661" i="8" s="1"/>
  <c r="C508" i="8"/>
  <c r="O613" i="8"/>
  <c r="C500" i="8"/>
  <c r="E547" i="8"/>
  <c r="O597" i="8"/>
  <c r="O424" i="8"/>
  <c r="C536" i="8"/>
  <c r="C551" i="8"/>
  <c r="B528" i="8"/>
  <c r="B551" i="8" s="1"/>
  <c r="B526" i="8"/>
  <c r="B549" i="8" s="1"/>
  <c r="I483" i="8"/>
  <c r="D633" i="8"/>
  <c r="B527" i="8"/>
  <c r="N501" i="8"/>
  <c r="B597" i="8"/>
  <c r="B631" i="8"/>
  <c r="B594" i="8"/>
  <c r="I649" i="8"/>
  <c r="B596" i="8"/>
  <c r="N704" i="8"/>
  <c r="N705" i="8" s="1"/>
  <c r="N706" i="8" s="1"/>
  <c r="M696" i="8"/>
  <c r="N696" i="8" s="1"/>
  <c r="N697" i="8" s="1"/>
  <c r="K697" i="8"/>
  <c r="K699" i="8" s="1"/>
  <c r="J688" i="8"/>
  <c r="K688" i="8" s="1"/>
  <c r="F654" i="8"/>
  <c r="H484" i="8"/>
  <c r="I490" i="8"/>
  <c r="J569" i="8"/>
  <c r="E475" i="8"/>
  <c r="I484" i="8"/>
  <c r="G430" i="8"/>
  <c r="H635" i="8"/>
  <c r="I569" i="8"/>
  <c r="E484" i="8"/>
  <c r="J656" i="8"/>
  <c r="J657" i="8" s="1"/>
  <c r="K490" i="8"/>
  <c r="H501" i="8"/>
  <c r="J592" i="8"/>
  <c r="J633" i="8"/>
  <c r="I655" i="8"/>
  <c r="N592" i="8"/>
  <c r="H509" i="8"/>
  <c r="J516" i="8"/>
  <c r="L517" i="8"/>
  <c r="H517" i="8"/>
  <c r="J484" i="8"/>
  <c r="D655" i="8"/>
  <c r="N633" i="8"/>
  <c r="J500" i="8"/>
  <c r="N552" i="8"/>
  <c r="K463" i="8"/>
  <c r="K654" i="8"/>
  <c r="K649" i="8"/>
  <c r="G517" i="8"/>
  <c r="K517" i="8"/>
  <c r="G649" i="8"/>
  <c r="D592" i="8"/>
  <c r="H483" i="8"/>
  <c r="N517" i="8"/>
  <c r="D631" i="8"/>
  <c r="H649" i="8"/>
  <c r="D640" i="8"/>
  <c r="D641" i="8" s="1"/>
  <c r="E569" i="8"/>
  <c r="H500" i="8"/>
  <c r="D475" i="8"/>
  <c r="J547" i="8"/>
  <c r="D568" i="8"/>
  <c r="I517" i="8"/>
  <c r="J576" i="8"/>
  <c r="N656" i="8"/>
  <c r="J463" i="8"/>
  <c r="J649" i="8"/>
  <c r="J568" i="8"/>
  <c r="I656" i="8"/>
  <c r="N551" i="8"/>
  <c r="L501" i="8"/>
  <c r="J631" i="8"/>
  <c r="J483" i="8"/>
  <c r="K547" i="8"/>
  <c r="E633" i="8"/>
  <c r="G524" i="8"/>
  <c r="H463" i="8"/>
  <c r="I463" i="8"/>
  <c r="H490" i="8"/>
  <c r="H491" i="8" s="1"/>
  <c r="D656" i="8"/>
  <c r="L475" i="8"/>
  <c r="M484" i="8"/>
  <c r="F500" i="8"/>
  <c r="E656" i="8"/>
  <c r="M656" i="8"/>
  <c r="D490" i="8"/>
  <c r="D492" i="8" s="1"/>
  <c r="G655" i="8"/>
  <c r="G657" i="8" s="1"/>
  <c r="J490" i="8"/>
  <c r="J491" i="8" s="1"/>
  <c r="D576" i="8"/>
  <c r="E631" i="8"/>
  <c r="G490" i="8"/>
  <c r="G491" i="8" s="1"/>
  <c r="K576" i="8"/>
  <c r="D483" i="8"/>
  <c r="O482" i="8"/>
  <c r="G483" i="8"/>
  <c r="L701" i="8"/>
  <c r="L703" i="8" s="1"/>
  <c r="M700" i="8"/>
  <c r="L483" i="8"/>
  <c r="G463" i="8"/>
  <c r="N484" i="8"/>
  <c r="I684" i="8"/>
  <c r="H685" i="8"/>
  <c r="H687" i="8" s="1"/>
  <c r="B592" i="8"/>
  <c r="J517" i="8"/>
  <c r="D516" i="8"/>
  <c r="D508" i="8"/>
  <c r="B633" i="8"/>
  <c r="B640" i="8"/>
  <c r="C641" i="8" s="1"/>
  <c r="L656" i="8"/>
  <c r="D649" i="8"/>
  <c r="G475" i="8"/>
  <c r="D654" i="8"/>
  <c r="B568" i="8"/>
  <c r="M501" i="8"/>
  <c r="L484" i="8"/>
  <c r="K500" i="8"/>
  <c r="I430" i="8"/>
  <c r="E517" i="8"/>
  <c r="B636" i="8"/>
  <c r="K635" i="8"/>
  <c r="I636" i="8"/>
  <c r="O382" i="8"/>
  <c r="E636" i="8"/>
  <c r="E635" i="8"/>
  <c r="B430" i="8"/>
  <c r="O430" i="8" s="1"/>
  <c r="O429" i="8"/>
  <c r="B635" i="8"/>
  <c r="I568" i="8"/>
  <c r="F490" i="8"/>
  <c r="F530" i="8" s="1"/>
  <c r="H524" i="8"/>
  <c r="I640" i="8"/>
  <c r="I647" i="8" s="1"/>
  <c r="B649" i="8"/>
  <c r="N516" i="8"/>
  <c r="M524" i="8"/>
  <c r="G501" i="8"/>
  <c r="F475" i="8"/>
  <c r="M509" i="8"/>
  <c r="M633" i="8"/>
  <c r="O633" i="8" s="1"/>
  <c r="N631" i="8"/>
  <c r="M631" i="8"/>
  <c r="O631" i="8" s="1"/>
  <c r="E501" i="8"/>
  <c r="M640" i="8"/>
  <c r="N641" i="8" s="1"/>
  <c r="N659" i="8" s="1"/>
  <c r="N509" i="8"/>
  <c r="I631" i="8"/>
  <c r="K509" i="8"/>
  <c r="O388" i="8"/>
  <c r="I475" i="8"/>
  <c r="M517" i="8"/>
  <c r="F483" i="8"/>
  <c r="M592" i="8"/>
  <c r="O592" i="8" s="1"/>
  <c r="F656" i="8"/>
  <c r="G484" i="8"/>
  <c r="N569" i="8"/>
  <c r="D524" i="8"/>
  <c r="I633" i="8"/>
  <c r="G576" i="8"/>
  <c r="K483" i="8"/>
  <c r="J524" i="8"/>
  <c r="K655" i="8"/>
  <c r="I509" i="8"/>
  <c r="O406" i="8"/>
  <c r="M655" i="8"/>
  <c r="O442" i="8"/>
  <c r="G547" i="8"/>
  <c r="K508" i="8"/>
  <c r="G509" i="8"/>
  <c r="L509" i="8"/>
  <c r="M568" i="8"/>
  <c r="E640" i="8"/>
  <c r="E644" i="8" s="1"/>
  <c r="K516" i="8"/>
  <c r="M569" i="8"/>
  <c r="E592" i="8"/>
  <c r="O449" i="8"/>
  <c r="B475" i="8"/>
  <c r="F509" i="8"/>
  <c r="K484" i="8"/>
  <c r="O412" i="8"/>
  <c r="D547" i="8"/>
  <c r="E509" i="8"/>
  <c r="O394" i="8"/>
  <c r="B576" i="8"/>
  <c r="K524" i="8"/>
  <c r="B547" i="8"/>
  <c r="O469" i="8"/>
  <c r="J508" i="8"/>
  <c r="L516" i="8"/>
  <c r="B524" i="8"/>
  <c r="N508" i="8"/>
  <c r="J509" i="8"/>
  <c r="F576" i="8"/>
  <c r="N547" i="8"/>
  <c r="B508" i="8"/>
  <c r="F484" i="8"/>
  <c r="D500" i="8"/>
  <c r="L649" i="8"/>
  <c r="K475" i="8"/>
  <c r="N576" i="8"/>
  <c r="L500" i="8"/>
  <c r="H547" i="8"/>
  <c r="N500" i="8"/>
  <c r="I576" i="8"/>
  <c r="H516" i="8"/>
  <c r="O455" i="8"/>
  <c r="H475" i="8"/>
  <c r="I516" i="8"/>
  <c r="E500" i="8"/>
  <c r="N483" i="8"/>
  <c r="G500" i="8"/>
  <c r="M475" i="8"/>
  <c r="J475" i="8"/>
  <c r="F568" i="8"/>
  <c r="F633" i="8"/>
  <c r="F640" i="8"/>
  <c r="F631" i="8"/>
  <c r="F569" i="8"/>
  <c r="E576" i="8"/>
  <c r="E568" i="8"/>
  <c r="N534" i="8"/>
  <c r="N549" i="8"/>
  <c r="H552" i="8"/>
  <c r="H537" i="8"/>
  <c r="E524" i="8"/>
  <c r="H657" i="8"/>
  <c r="G516" i="8"/>
  <c r="H636" i="8"/>
  <c r="B483" i="8"/>
  <c r="F508" i="8"/>
  <c r="L535" i="8"/>
  <c r="L550" i="8"/>
  <c r="M483" i="8"/>
  <c r="D535" i="8"/>
  <c r="D550" i="8"/>
  <c r="M552" i="8"/>
  <c r="M537" i="8"/>
  <c r="L636" i="8"/>
  <c r="L635" i="8"/>
  <c r="L430" i="8"/>
  <c r="I508" i="8"/>
  <c r="M534" i="8"/>
  <c r="M549" i="8"/>
  <c r="K693" i="8"/>
  <c r="K695" i="8" s="1"/>
  <c r="L692" i="8"/>
  <c r="I549" i="8"/>
  <c r="I534" i="8"/>
  <c r="J550" i="8"/>
  <c r="J535" i="8"/>
  <c r="G552" i="8"/>
  <c r="G537" i="8"/>
  <c r="M547" i="8"/>
  <c r="F552" i="8"/>
  <c r="F537" i="8"/>
  <c r="F551" i="8"/>
  <c r="F536" i="8"/>
  <c r="E549" i="8"/>
  <c r="E534" i="8"/>
  <c r="E516" i="8"/>
  <c r="F636" i="8"/>
  <c r="F635" i="8"/>
  <c r="F430" i="8"/>
  <c r="G508" i="8"/>
  <c r="H676" i="8"/>
  <c r="G677" i="8"/>
  <c r="G679" i="8" s="1"/>
  <c r="G592" i="8"/>
  <c r="H551" i="8"/>
  <c r="H536" i="8"/>
  <c r="G551" i="8"/>
  <c r="G536" i="8"/>
  <c r="E552" i="8"/>
  <c r="E537" i="8"/>
  <c r="E654" i="8"/>
  <c r="E490" i="8"/>
  <c r="E463" i="8"/>
  <c r="C654" i="8"/>
  <c r="C657" i="8" s="1"/>
  <c r="I500" i="8"/>
  <c r="K530" i="8"/>
  <c r="I535" i="8"/>
  <c r="I550" i="8"/>
  <c r="H550" i="8"/>
  <c r="H535" i="8"/>
  <c r="G530" i="8"/>
  <c r="E483" i="8"/>
  <c r="H508" i="8"/>
  <c r="O436" i="8"/>
  <c r="M516" i="8"/>
  <c r="O516" i="8" s="1"/>
  <c r="N649" i="8"/>
  <c r="I680" i="8"/>
  <c r="H681" i="8"/>
  <c r="H683" i="8" s="1"/>
  <c r="L640" i="8"/>
  <c r="L631" i="8"/>
  <c r="L569" i="8"/>
  <c r="L568" i="8"/>
  <c r="L633" i="8"/>
  <c r="G550" i="8"/>
  <c r="G535" i="8"/>
  <c r="H672" i="8"/>
  <c r="G673" i="8"/>
  <c r="G675" i="8" s="1"/>
  <c r="L576" i="8"/>
  <c r="L654" i="8"/>
  <c r="L490" i="8"/>
  <c r="L463" i="8"/>
  <c r="E508" i="8"/>
  <c r="J534" i="8"/>
  <c r="J549" i="8"/>
  <c r="D552" i="8"/>
  <c r="D537" i="8"/>
  <c r="G633" i="8"/>
  <c r="G640" i="8"/>
  <c r="G631" i="8"/>
  <c r="G569" i="8"/>
  <c r="G568" i="8"/>
  <c r="D669" i="8"/>
  <c r="D671" i="8" s="1"/>
  <c r="E668" i="8"/>
  <c r="H549" i="8"/>
  <c r="H534" i="8"/>
  <c r="L552" i="8"/>
  <c r="L537" i="8"/>
  <c r="M649" i="8"/>
  <c r="J551" i="8"/>
  <c r="J536" i="8"/>
  <c r="I530" i="8"/>
  <c r="E551" i="8"/>
  <c r="E536" i="8"/>
  <c r="D534" i="8"/>
  <c r="D549" i="8"/>
  <c r="M500" i="8"/>
  <c r="O417" i="8"/>
  <c r="I551" i="8"/>
  <c r="I536" i="8"/>
  <c r="L592" i="8"/>
  <c r="K549" i="8"/>
  <c r="K534" i="8"/>
  <c r="K640" i="8"/>
  <c r="K631" i="8"/>
  <c r="K569" i="8"/>
  <c r="K568" i="8"/>
  <c r="K633" i="8"/>
  <c r="K592" i="8"/>
  <c r="F463" i="8"/>
  <c r="E649" i="8"/>
  <c r="M551" i="8"/>
  <c r="M536" i="8"/>
  <c r="F550" i="8"/>
  <c r="F535" i="8"/>
  <c r="I547" i="8"/>
  <c r="O418" i="8"/>
  <c r="D636" i="8"/>
  <c r="D635" i="8"/>
  <c r="D430" i="8"/>
  <c r="N550" i="8"/>
  <c r="N535" i="8"/>
  <c r="L547" i="8"/>
  <c r="G549" i="8"/>
  <c r="G534" i="8"/>
  <c r="B500" i="8"/>
  <c r="I552" i="8"/>
  <c r="I537" i="8"/>
  <c r="L508" i="8"/>
  <c r="N654" i="8"/>
  <c r="N490" i="8"/>
  <c r="N463" i="8"/>
  <c r="B535" i="8"/>
  <c r="N568" i="8"/>
  <c r="K552" i="8"/>
  <c r="K537" i="8"/>
  <c r="K535" i="8"/>
  <c r="K550" i="8"/>
  <c r="L534" i="8"/>
  <c r="L549" i="8"/>
  <c r="H576" i="8"/>
  <c r="F516" i="8"/>
  <c r="D536" i="8"/>
  <c r="D551" i="8"/>
  <c r="L524" i="8"/>
  <c r="N715" i="8"/>
  <c r="N714" i="8"/>
  <c r="B490" i="8"/>
  <c r="O462" i="8"/>
  <c r="L551" i="8"/>
  <c r="L536" i="8"/>
  <c r="E550" i="8"/>
  <c r="E535" i="8"/>
  <c r="I524" i="8"/>
  <c r="F547" i="8"/>
  <c r="J552" i="8"/>
  <c r="J537" i="8"/>
  <c r="N524" i="8"/>
  <c r="H633" i="8"/>
  <c r="H592" i="8"/>
  <c r="H640" i="8"/>
  <c r="H631" i="8"/>
  <c r="H569" i="8"/>
  <c r="H568" i="8"/>
  <c r="M654" i="8"/>
  <c r="M576" i="8"/>
  <c r="M490" i="8"/>
  <c r="M463" i="8"/>
  <c r="N711" i="8"/>
  <c r="N710" i="8"/>
  <c r="J647" i="8"/>
  <c r="J644" i="8"/>
  <c r="N644" i="8"/>
  <c r="M535" i="8"/>
  <c r="M550" i="8"/>
  <c r="M508" i="8"/>
  <c r="F549" i="8"/>
  <c r="F534" i="8"/>
  <c r="B537" i="8"/>
  <c r="B552" i="8"/>
  <c r="F524" i="8"/>
  <c r="B516" i="8"/>
  <c r="K551" i="8"/>
  <c r="K536" i="8"/>
  <c r="O366" i="7"/>
  <c r="O384" i="7"/>
  <c r="O342" i="7"/>
  <c r="C591" i="7"/>
  <c r="O396" i="7"/>
  <c r="C614" i="7"/>
  <c r="C331" i="7"/>
  <c r="C349" i="7"/>
  <c r="C468" i="7"/>
  <c r="C508" i="7" s="1"/>
  <c r="C531" i="7" s="1"/>
  <c r="O554" i="7"/>
  <c r="O360" i="7"/>
  <c r="O378" i="7"/>
  <c r="C337" i="7"/>
  <c r="C355" i="7"/>
  <c r="C373" i="7"/>
  <c r="C428" i="7"/>
  <c r="C453" i="7"/>
  <c r="C539" i="7"/>
  <c r="AC125" i="7"/>
  <c r="N402" i="7"/>
  <c r="O427" i="7"/>
  <c r="C466" i="7"/>
  <c r="C506" i="7" s="1"/>
  <c r="C514" i="7" s="1"/>
  <c r="C502" i="7"/>
  <c r="C467" i="7"/>
  <c r="C507" i="7" s="1"/>
  <c r="C530" i="7" s="1"/>
  <c r="O390" i="7"/>
  <c r="C486" i="7"/>
  <c r="C397" i="7"/>
  <c r="C575" i="7"/>
  <c r="C403" i="7"/>
  <c r="C421" i="7"/>
  <c r="C367" i="7"/>
  <c r="C385" i="7"/>
  <c r="C450" i="7"/>
  <c r="C454" i="7" s="1"/>
  <c r="C451" i="7"/>
  <c r="O354" i="7"/>
  <c r="C452" i="7"/>
  <c r="C478" i="7"/>
  <c r="C525" i="7"/>
  <c r="C573" i="7"/>
  <c r="N453" i="7"/>
  <c r="C391" i="7"/>
  <c r="C125" i="7"/>
  <c r="I406" i="7" s="1"/>
  <c r="O420" i="7"/>
  <c r="C465" i="7"/>
  <c r="C505" i="7" s="1"/>
  <c r="C513" i="7" s="1"/>
  <c r="N395" i="7"/>
  <c r="C441" i="7"/>
  <c r="C628" i="7" s="1"/>
  <c r="C415" i="7"/>
  <c r="C434" i="7"/>
  <c r="C494" i="7"/>
  <c r="C574" i="7"/>
  <c r="C612" i="7"/>
  <c r="C619" i="7"/>
  <c r="C610" i="7"/>
  <c r="C571" i="7"/>
  <c r="C615" i="7"/>
  <c r="C576" i="7"/>
  <c r="C618" i="7"/>
  <c r="C448" i="7"/>
  <c r="C461" i="7"/>
  <c r="C409" i="7"/>
  <c r="O433" i="7"/>
  <c r="O402" i="7"/>
  <c r="O372" i="7"/>
  <c r="O348" i="7"/>
  <c r="L722" i="7"/>
  <c r="M693" i="7"/>
  <c r="O693" i="7" s="1"/>
  <c r="L693" i="7"/>
  <c r="L700" i="7" s="1"/>
  <c r="K693" i="7"/>
  <c r="K700" i="7" s="1"/>
  <c r="J693" i="7"/>
  <c r="J700" i="7" s="1"/>
  <c r="I693" i="7"/>
  <c r="I700" i="7" s="1"/>
  <c r="M692" i="7"/>
  <c r="O692" i="7" s="1"/>
  <c r="L692" i="7"/>
  <c r="L699" i="7" s="1"/>
  <c r="K692" i="7"/>
  <c r="K699" i="7" s="1"/>
  <c r="J692" i="7"/>
  <c r="J699" i="7" s="1"/>
  <c r="I692" i="7"/>
  <c r="I699" i="7" s="1"/>
  <c r="M691" i="7"/>
  <c r="O691" i="7" s="1"/>
  <c r="L691" i="7"/>
  <c r="L698" i="7" s="1"/>
  <c r="K691" i="7"/>
  <c r="K698" i="7" s="1"/>
  <c r="J691" i="7"/>
  <c r="J698" i="7" s="1"/>
  <c r="I691" i="7"/>
  <c r="I698" i="7" s="1"/>
  <c r="M690" i="7"/>
  <c r="O690" i="7" s="1"/>
  <c r="L690" i="7"/>
  <c r="L697" i="7" s="1"/>
  <c r="K690" i="7"/>
  <c r="K697" i="7" s="1"/>
  <c r="J690" i="7"/>
  <c r="J697" i="7" s="1"/>
  <c r="I690" i="7"/>
  <c r="I697" i="7" s="1"/>
  <c r="M689" i="7"/>
  <c r="O689" i="7" s="1"/>
  <c r="L689" i="7"/>
  <c r="K689" i="7"/>
  <c r="J689" i="7"/>
  <c r="I689" i="7"/>
  <c r="O686" i="7"/>
  <c r="O685" i="7"/>
  <c r="O684" i="7"/>
  <c r="O683" i="7"/>
  <c r="O682" i="7"/>
  <c r="O679" i="7"/>
  <c r="O678" i="7"/>
  <c r="O677" i="7"/>
  <c r="O676" i="7"/>
  <c r="O675" i="7"/>
  <c r="O674" i="7"/>
  <c r="O673" i="7"/>
  <c r="O672" i="7"/>
  <c r="O671" i="7"/>
  <c r="M664" i="7"/>
  <c r="N663" i="7"/>
  <c r="N664" i="7" s="1"/>
  <c r="L660" i="7"/>
  <c r="M659" i="7"/>
  <c r="M660" i="7" s="1"/>
  <c r="K656" i="7"/>
  <c r="L655" i="7"/>
  <c r="L656" i="7" s="1"/>
  <c r="J652" i="7"/>
  <c r="K651" i="7"/>
  <c r="L651" i="7" s="1"/>
  <c r="I648" i="7"/>
  <c r="J647" i="7"/>
  <c r="J648" i="7" s="1"/>
  <c r="M624" i="7"/>
  <c r="L624" i="7"/>
  <c r="K624" i="7"/>
  <c r="J624" i="7"/>
  <c r="I624" i="7"/>
  <c r="H624" i="7"/>
  <c r="G624" i="7"/>
  <c r="F624" i="7"/>
  <c r="E624" i="7"/>
  <c r="D624" i="7"/>
  <c r="B624" i="7"/>
  <c r="M622" i="7"/>
  <c r="L622" i="7"/>
  <c r="K622" i="7"/>
  <c r="J622" i="7"/>
  <c r="I622" i="7"/>
  <c r="H622" i="7"/>
  <c r="G622" i="7"/>
  <c r="F622" i="7"/>
  <c r="E622" i="7"/>
  <c r="D622" i="7"/>
  <c r="B622" i="7"/>
  <c r="N592" i="7"/>
  <c r="K592" i="7"/>
  <c r="D592" i="7"/>
  <c r="B592" i="7"/>
  <c r="L591" i="7"/>
  <c r="E591" i="7"/>
  <c r="D591" i="7"/>
  <c r="M590" i="7"/>
  <c r="F590" i="7"/>
  <c r="D590" i="7"/>
  <c r="N589" i="7"/>
  <c r="G589" i="7"/>
  <c r="E589" i="7"/>
  <c r="B589" i="7"/>
  <c r="J546" i="7"/>
  <c r="M618" i="7"/>
  <c r="M625" i="7" s="1"/>
  <c r="L618" i="7"/>
  <c r="L625" i="7" s="1"/>
  <c r="K618" i="7"/>
  <c r="K625" i="7" s="1"/>
  <c r="J618" i="7"/>
  <c r="J625" i="7" s="1"/>
  <c r="I618" i="7"/>
  <c r="H618" i="7"/>
  <c r="H625" i="7" s="1"/>
  <c r="G618" i="7"/>
  <c r="G625" i="7" s="1"/>
  <c r="F618" i="7"/>
  <c r="F625" i="7" s="1"/>
  <c r="E618" i="7"/>
  <c r="E625" i="7" s="1"/>
  <c r="D618" i="7"/>
  <c r="D625" i="7" s="1"/>
  <c r="B618" i="7"/>
  <c r="B625" i="7" s="1"/>
  <c r="D415" i="7"/>
  <c r="N361" i="7"/>
  <c r="I361" i="7"/>
  <c r="H361" i="7"/>
  <c r="F361" i="7"/>
  <c r="E361" i="7"/>
  <c r="D361" i="7"/>
  <c r="B361" i="7"/>
  <c r="H355" i="7"/>
  <c r="N343" i="7"/>
  <c r="M343" i="7"/>
  <c r="I343" i="7"/>
  <c r="H343" i="7"/>
  <c r="F343" i="7"/>
  <c r="H337" i="7"/>
  <c r="BP202" i="7"/>
  <c r="BO202" i="7"/>
  <c r="BN202" i="7"/>
  <c r="BM202" i="7"/>
  <c r="BL202" i="7"/>
  <c r="BK202" i="7"/>
  <c r="BJ202" i="7"/>
  <c r="BI202" i="7"/>
  <c r="BH202" i="7"/>
  <c r="BG202" i="7"/>
  <c r="BF202" i="7"/>
  <c r="BE202" i="7"/>
  <c r="BD202" i="7"/>
  <c r="BB202" i="7"/>
  <c r="BA202" i="7"/>
  <c r="AZ202" i="7"/>
  <c r="AY202" i="7"/>
  <c r="AX202" i="7"/>
  <c r="AW202" i="7"/>
  <c r="AV202" i="7"/>
  <c r="AU202" i="7"/>
  <c r="AT202" i="7"/>
  <c r="AS202" i="7"/>
  <c r="AR202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B202" i="7"/>
  <c r="AA202" i="7"/>
  <c r="Z202" i="7"/>
  <c r="Y202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B124" i="7"/>
  <c r="AA124" i="7"/>
  <c r="Z124" i="7"/>
  <c r="Y124" i="7"/>
  <c r="S125" i="7"/>
  <c r="M406" i="7" s="1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B123" i="7"/>
  <c r="AA123" i="7"/>
  <c r="Z123" i="7"/>
  <c r="Y123" i="7"/>
  <c r="E397" i="7"/>
  <c r="L480" i="12" l="1"/>
  <c r="G501" i="12"/>
  <c r="G572" i="12" s="1"/>
  <c r="M480" i="12"/>
  <c r="O494" i="12"/>
  <c r="O479" i="12"/>
  <c r="L479" i="12"/>
  <c r="H572" i="12"/>
  <c r="O572" i="12" s="1"/>
  <c r="O501" i="12"/>
  <c r="C572" i="12"/>
  <c r="G479" i="12"/>
  <c r="G480" i="12"/>
  <c r="H480" i="12"/>
  <c r="E602" i="12"/>
  <c r="H602" i="12"/>
  <c r="M602" i="12"/>
  <c r="I602" i="12"/>
  <c r="N602" i="12"/>
  <c r="F602" i="12"/>
  <c r="G602" i="12"/>
  <c r="K602" i="12"/>
  <c r="C602" i="12"/>
  <c r="D602" i="12"/>
  <c r="J602" i="12"/>
  <c r="J612" i="12"/>
  <c r="I613" i="12"/>
  <c r="I615" i="12" s="1"/>
  <c r="L621" i="12"/>
  <c r="L623" i="12" s="1"/>
  <c r="M620" i="12"/>
  <c r="K616" i="12"/>
  <c r="J617" i="12"/>
  <c r="J619" i="12" s="1"/>
  <c r="F480" i="12"/>
  <c r="F479" i="12"/>
  <c r="F588" i="12"/>
  <c r="M628" i="12"/>
  <c r="L629" i="12"/>
  <c r="L631" i="12" s="1"/>
  <c r="F494" i="12"/>
  <c r="F501" i="12"/>
  <c r="F572" i="12" s="1"/>
  <c r="N635" i="12"/>
  <c r="N634" i="12"/>
  <c r="J479" i="12"/>
  <c r="J480" i="12"/>
  <c r="J588" i="12"/>
  <c r="E480" i="12"/>
  <c r="E479" i="12"/>
  <c r="E588" i="12"/>
  <c r="K480" i="12"/>
  <c r="K479" i="12"/>
  <c r="K588" i="12"/>
  <c r="J494" i="12"/>
  <c r="J501" i="12"/>
  <c r="J572" i="12" s="1"/>
  <c r="E494" i="12"/>
  <c r="E501" i="12"/>
  <c r="E572" i="12" s="1"/>
  <c r="L624" i="12"/>
  <c r="K625" i="12"/>
  <c r="K627" i="12" s="1"/>
  <c r="K494" i="12"/>
  <c r="K501" i="12"/>
  <c r="K572" i="12" s="1"/>
  <c r="I641" i="9"/>
  <c r="H642" i="9"/>
  <c r="H644" i="9" s="1"/>
  <c r="F629" i="9"/>
  <c r="I497" i="9"/>
  <c r="E629" i="9"/>
  <c r="G629" i="9"/>
  <c r="I629" i="9"/>
  <c r="K629" i="9"/>
  <c r="L629" i="9"/>
  <c r="M629" i="9"/>
  <c r="B629" i="9"/>
  <c r="C629" i="9"/>
  <c r="H629" i="9"/>
  <c r="O495" i="9"/>
  <c r="I503" i="9"/>
  <c r="I505" i="9" s="1"/>
  <c r="I526" i="9"/>
  <c r="I597" i="9" s="1"/>
  <c r="I496" i="9"/>
  <c r="D629" i="9"/>
  <c r="J629" i="9"/>
  <c r="O456" i="9"/>
  <c r="L624" i="9"/>
  <c r="F496" i="9"/>
  <c r="F518" i="9"/>
  <c r="F503" i="9"/>
  <c r="G505" i="9" s="1"/>
  <c r="F497" i="9"/>
  <c r="G519" i="9"/>
  <c r="G526" i="9"/>
  <c r="G597" i="9" s="1"/>
  <c r="N624" i="9"/>
  <c r="K518" i="9"/>
  <c r="K503" i="9"/>
  <c r="K497" i="9"/>
  <c r="K496" i="9"/>
  <c r="H519" i="9"/>
  <c r="H526" i="9"/>
  <c r="H597" i="9" s="1"/>
  <c r="L518" i="9"/>
  <c r="L503" i="9"/>
  <c r="L497" i="9"/>
  <c r="L496" i="9"/>
  <c r="N663" i="9"/>
  <c r="N664" i="9"/>
  <c r="L653" i="9"/>
  <c r="K654" i="9"/>
  <c r="K656" i="9" s="1"/>
  <c r="K624" i="9"/>
  <c r="N657" i="9"/>
  <c r="N658" i="9" s="1"/>
  <c r="M658" i="9"/>
  <c r="M660" i="9" s="1"/>
  <c r="N519" i="9"/>
  <c r="N526" i="9"/>
  <c r="J637" i="9"/>
  <c r="I638" i="9"/>
  <c r="I640" i="9" s="1"/>
  <c r="D519" i="9"/>
  <c r="D526" i="9"/>
  <c r="D597" i="9" s="1"/>
  <c r="F634" i="9"/>
  <c r="F636" i="9" s="1"/>
  <c r="G633" i="9"/>
  <c r="N504" i="9"/>
  <c r="E497" i="9"/>
  <c r="E518" i="9"/>
  <c r="E496" i="9"/>
  <c r="E503" i="9"/>
  <c r="D505" i="9"/>
  <c r="D504" i="9"/>
  <c r="D613" i="9"/>
  <c r="M497" i="9"/>
  <c r="M496" i="9"/>
  <c r="O496" i="9" s="1"/>
  <c r="M503" i="9"/>
  <c r="O503" i="9" s="1"/>
  <c r="M518" i="9"/>
  <c r="O518" i="9" s="1"/>
  <c r="C526" i="9"/>
  <c r="C519" i="9"/>
  <c r="K646" i="9"/>
  <c r="K648" i="9" s="1"/>
  <c r="L645" i="9"/>
  <c r="B496" i="9"/>
  <c r="B503" i="9"/>
  <c r="B518" i="9"/>
  <c r="G504" i="9"/>
  <c r="G613" i="9"/>
  <c r="C504" i="9"/>
  <c r="C613" i="9"/>
  <c r="L649" i="9"/>
  <c r="K650" i="9"/>
  <c r="K652" i="9" s="1"/>
  <c r="O612" i="9"/>
  <c r="N667" i="9"/>
  <c r="N668" i="9"/>
  <c r="J624" i="9"/>
  <c r="J503" i="9"/>
  <c r="J497" i="9"/>
  <c r="J496" i="9"/>
  <c r="J518" i="9"/>
  <c r="H505" i="9"/>
  <c r="H504" i="9"/>
  <c r="H613" i="9"/>
  <c r="N613" i="9"/>
  <c r="F491" i="8"/>
  <c r="B536" i="8"/>
  <c r="O576" i="8"/>
  <c r="C492" i="8"/>
  <c r="C491" i="8"/>
  <c r="C530" i="8"/>
  <c r="O640" i="8"/>
  <c r="B534" i="8"/>
  <c r="O649" i="8"/>
  <c r="H664" i="8" s="1"/>
  <c r="O500" i="8"/>
  <c r="O568" i="8"/>
  <c r="O547" i="8"/>
  <c r="O508" i="8"/>
  <c r="D647" i="8"/>
  <c r="D659" i="8" s="1"/>
  <c r="B550" i="8"/>
  <c r="M644" i="8"/>
  <c r="D491" i="8"/>
  <c r="B644" i="8"/>
  <c r="C659" i="8"/>
  <c r="N707" i="8"/>
  <c r="M697" i="8"/>
  <c r="M699" i="8" s="1"/>
  <c r="J689" i="8"/>
  <c r="J691" i="8" s="1"/>
  <c r="M647" i="8"/>
  <c r="D644" i="8"/>
  <c r="I492" i="8"/>
  <c r="D530" i="8"/>
  <c r="D532" i="8" s="1"/>
  <c r="F657" i="8"/>
  <c r="K492" i="8"/>
  <c r="I491" i="8"/>
  <c r="I657" i="8"/>
  <c r="J492" i="8"/>
  <c r="H492" i="8"/>
  <c r="L657" i="8"/>
  <c r="N657" i="8"/>
  <c r="H530" i="8"/>
  <c r="H532" i="8" s="1"/>
  <c r="M641" i="8"/>
  <c r="J530" i="8"/>
  <c r="K532" i="8" s="1"/>
  <c r="K491" i="8"/>
  <c r="E657" i="8"/>
  <c r="B647" i="8"/>
  <c r="G492" i="8"/>
  <c r="K657" i="8"/>
  <c r="F492" i="8"/>
  <c r="D657" i="8"/>
  <c r="I644" i="8"/>
  <c r="M657" i="8"/>
  <c r="J641" i="8"/>
  <c r="J659" i="8" s="1"/>
  <c r="I685" i="8"/>
  <c r="I687" i="8" s="1"/>
  <c r="J684" i="8"/>
  <c r="M701" i="8"/>
  <c r="M703" i="8" s="1"/>
  <c r="N700" i="8"/>
  <c r="N701" i="8" s="1"/>
  <c r="L661" i="8"/>
  <c r="M661" i="8"/>
  <c r="N661" i="8"/>
  <c r="E647" i="8"/>
  <c r="D661" i="8"/>
  <c r="E641" i="8"/>
  <c r="E661" i="8"/>
  <c r="B661" i="8"/>
  <c r="G661" i="8"/>
  <c r="F661" i="8"/>
  <c r="H661" i="8"/>
  <c r="J661" i="8"/>
  <c r="I661" i="8"/>
  <c r="K661" i="8"/>
  <c r="O475" i="8"/>
  <c r="K553" i="8"/>
  <c r="K538" i="8"/>
  <c r="K531" i="8"/>
  <c r="I672" i="8"/>
  <c r="H673" i="8"/>
  <c r="H675" i="8" s="1"/>
  <c r="K641" i="8"/>
  <c r="K647" i="8"/>
  <c r="K644" i="8"/>
  <c r="L530" i="8"/>
  <c r="L492" i="8"/>
  <c r="L491" i="8"/>
  <c r="F538" i="8"/>
  <c r="F531" i="8"/>
  <c r="F553" i="8"/>
  <c r="E669" i="8"/>
  <c r="E671" i="8" s="1"/>
  <c r="F668" i="8"/>
  <c r="F644" i="8"/>
  <c r="F641" i="8"/>
  <c r="F647" i="8"/>
  <c r="H644" i="8"/>
  <c r="H641" i="8"/>
  <c r="H647" i="8"/>
  <c r="I538" i="8"/>
  <c r="I531" i="8"/>
  <c r="I553" i="8"/>
  <c r="E530" i="8"/>
  <c r="E492" i="8"/>
  <c r="E491" i="8"/>
  <c r="L693" i="8"/>
  <c r="L695" i="8" s="1"/>
  <c r="M692" i="8"/>
  <c r="O483" i="8"/>
  <c r="I676" i="8"/>
  <c r="H677" i="8"/>
  <c r="H679" i="8" s="1"/>
  <c r="N636" i="8"/>
  <c r="N635" i="8"/>
  <c r="N430" i="8"/>
  <c r="L641" i="8"/>
  <c r="L647" i="8"/>
  <c r="L644" i="8"/>
  <c r="B530" i="8"/>
  <c r="B491" i="8"/>
  <c r="O490" i="8"/>
  <c r="N530" i="8"/>
  <c r="N492" i="8"/>
  <c r="N491" i="8"/>
  <c r="J680" i="8"/>
  <c r="I681" i="8"/>
  <c r="I683" i="8" s="1"/>
  <c r="L688" i="8"/>
  <c r="K689" i="8"/>
  <c r="K691" i="8" s="1"/>
  <c r="G644" i="8"/>
  <c r="G641" i="8"/>
  <c r="G647" i="8"/>
  <c r="N698" i="8"/>
  <c r="N699" i="8"/>
  <c r="I641" i="8"/>
  <c r="I659" i="8" s="1"/>
  <c r="M530" i="8"/>
  <c r="M492" i="8"/>
  <c r="M491" i="8"/>
  <c r="G553" i="8"/>
  <c r="G538" i="8"/>
  <c r="G532" i="8"/>
  <c r="G531" i="8"/>
  <c r="C529" i="7"/>
  <c r="C516" i="7"/>
  <c r="O622" i="7"/>
  <c r="C515" i="7"/>
  <c r="AN125" i="7"/>
  <c r="C633" i="7"/>
  <c r="C528" i="7"/>
  <c r="O618" i="7"/>
  <c r="O624" i="7"/>
  <c r="C487" i="7"/>
  <c r="M697" i="7"/>
  <c r="O697" i="7" s="1"/>
  <c r="L701" i="7"/>
  <c r="AI125" i="7"/>
  <c r="AU125" i="7"/>
  <c r="C469" i="7"/>
  <c r="C470" i="7" s="1"/>
  <c r="C495" i="7"/>
  <c r="C526" i="7"/>
  <c r="C626" i="7"/>
  <c r="C623" i="7"/>
  <c r="C479" i="7"/>
  <c r="C547" i="7"/>
  <c r="C503" i="7"/>
  <c r="C555" i="7"/>
  <c r="C462" i="7"/>
  <c r="C625" i="7"/>
  <c r="C635" i="7"/>
  <c r="C634" i="7"/>
  <c r="I625" i="7"/>
  <c r="O343" i="7"/>
  <c r="M662" i="7"/>
  <c r="M655" i="7"/>
  <c r="M656" i="7" s="1"/>
  <c r="M658" i="7" s="1"/>
  <c r="N665" i="7"/>
  <c r="F465" i="7"/>
  <c r="F505" i="7" s="1"/>
  <c r="E466" i="7"/>
  <c r="E506" i="7" s="1"/>
  <c r="D467" i="7"/>
  <c r="D507" i="7" s="1"/>
  <c r="B466" i="7"/>
  <c r="B506" i="7" s="1"/>
  <c r="M467" i="7"/>
  <c r="M507" i="7" s="1"/>
  <c r="L468" i="7"/>
  <c r="D465" i="7"/>
  <c r="D505" i="7" s="1"/>
  <c r="B467" i="7"/>
  <c r="B507" i="7" s="1"/>
  <c r="N467" i="7"/>
  <c r="N507" i="7" s="1"/>
  <c r="N530" i="7" s="1"/>
  <c r="M468" i="7"/>
  <c r="M508" i="7" s="1"/>
  <c r="K450" i="7"/>
  <c r="J451" i="7"/>
  <c r="I452" i="7"/>
  <c r="H331" i="7"/>
  <c r="H349" i="7"/>
  <c r="K337" i="7"/>
  <c r="H415" i="7"/>
  <c r="H367" i="7"/>
  <c r="I403" i="7"/>
  <c r="F397" i="7"/>
  <c r="F337" i="7"/>
  <c r="F355" i="7"/>
  <c r="I331" i="7"/>
  <c r="I349" i="7"/>
  <c r="I367" i="7"/>
  <c r="I337" i="7"/>
  <c r="I355" i="7"/>
  <c r="B590" i="7"/>
  <c r="B574" i="7" s="1"/>
  <c r="N590" i="7"/>
  <c r="N574" i="7" s="1"/>
  <c r="M591" i="7"/>
  <c r="M575" i="7" s="1"/>
  <c r="L592" i="7"/>
  <c r="F589" i="7"/>
  <c r="F573" i="7" s="1"/>
  <c r="E590" i="7"/>
  <c r="E574" i="7" s="1"/>
  <c r="I591" i="7"/>
  <c r="H592" i="7"/>
  <c r="H576" i="7" s="1"/>
  <c r="G573" i="7"/>
  <c r="F574" i="7"/>
  <c r="E575" i="7"/>
  <c r="D576" i="7"/>
  <c r="M589" i="7"/>
  <c r="M573" i="7" s="1"/>
  <c r="L590" i="7"/>
  <c r="L574" i="7" s="1"/>
  <c r="K591" i="7"/>
  <c r="K575" i="7" s="1"/>
  <c r="J592" i="7"/>
  <c r="J576" i="7" s="1"/>
  <c r="D589" i="7"/>
  <c r="D573" i="7" s="1"/>
  <c r="B591" i="7"/>
  <c r="B575" i="7" s="1"/>
  <c r="N591" i="7"/>
  <c r="N575" i="7" s="1"/>
  <c r="M592" i="7"/>
  <c r="E573" i="7"/>
  <c r="D574" i="7"/>
  <c r="K589" i="7"/>
  <c r="K573" i="7" s="1"/>
  <c r="J590" i="7"/>
  <c r="J574" i="7" s="1"/>
  <c r="B573" i="7"/>
  <c r="N573" i="7"/>
  <c r="H589" i="7"/>
  <c r="H573" i="7" s="1"/>
  <c r="G590" i="7"/>
  <c r="G574" i="7" s="1"/>
  <c r="F591" i="7"/>
  <c r="F575" i="7" s="1"/>
  <c r="E592" i="7"/>
  <c r="E576" i="7" s="1"/>
  <c r="I589" i="7"/>
  <c r="H590" i="7"/>
  <c r="H574" i="7" s="1"/>
  <c r="G591" i="7"/>
  <c r="G575" i="7" s="1"/>
  <c r="F592" i="7"/>
  <c r="F576" i="7" s="1"/>
  <c r="J589" i="7"/>
  <c r="J573" i="7" s="1"/>
  <c r="I590" i="7"/>
  <c r="H591" i="7"/>
  <c r="H575" i="7" s="1"/>
  <c r="G592" i="7"/>
  <c r="G576" i="7" s="1"/>
  <c r="J461" i="7"/>
  <c r="J635" i="7" s="1"/>
  <c r="I546" i="7"/>
  <c r="H478" i="7"/>
  <c r="N465" i="7"/>
  <c r="M466" i="7"/>
  <c r="M506" i="7" s="1"/>
  <c r="L467" i="7"/>
  <c r="L507" i="7" s="1"/>
  <c r="K468" i="7"/>
  <c r="K508" i="7" s="1"/>
  <c r="D466" i="7"/>
  <c r="D506" i="7" s="1"/>
  <c r="B468" i="7"/>
  <c r="B508" i="7" s="1"/>
  <c r="N468" i="7"/>
  <c r="N508" i="7" s="1"/>
  <c r="N516" i="7" s="1"/>
  <c r="M450" i="7"/>
  <c r="L451" i="7"/>
  <c r="K452" i="7"/>
  <c r="J453" i="7"/>
  <c r="I494" i="7"/>
  <c r="K546" i="7"/>
  <c r="K610" i="7" s="1"/>
  <c r="I441" i="7"/>
  <c r="H441" i="7"/>
  <c r="G467" i="7"/>
  <c r="G507" i="7" s="1"/>
  <c r="F468" i="7"/>
  <c r="F508" i="7" s="1"/>
  <c r="M461" i="7"/>
  <c r="M634" i="7" s="1"/>
  <c r="K466" i="7"/>
  <c r="J467" i="7"/>
  <c r="J507" i="7" s="1"/>
  <c r="I468" i="7"/>
  <c r="I508" i="7" s="1"/>
  <c r="K525" i="7"/>
  <c r="J486" i="7"/>
  <c r="I486" i="7"/>
  <c r="G461" i="7"/>
  <c r="G635" i="7" s="1"/>
  <c r="N525" i="7"/>
  <c r="J441" i="7"/>
  <c r="J633" i="7" s="1"/>
  <c r="I466" i="7"/>
  <c r="H467" i="7"/>
  <c r="H507" i="7" s="1"/>
  <c r="G468" i="7"/>
  <c r="G508" i="7" s="1"/>
  <c r="L461" i="7"/>
  <c r="L635" i="7" s="1"/>
  <c r="M494" i="7"/>
  <c r="K441" i="7"/>
  <c r="K628" i="7" s="1"/>
  <c r="J466" i="7"/>
  <c r="J506" i="7" s="1"/>
  <c r="I467" i="7"/>
  <c r="H468" i="7"/>
  <c r="H508" i="7" s="1"/>
  <c r="B494" i="7"/>
  <c r="C496" i="7" s="1"/>
  <c r="H525" i="7"/>
  <c r="D539" i="7"/>
  <c r="M465" i="7"/>
  <c r="M505" i="7" s="1"/>
  <c r="L466" i="7"/>
  <c r="L506" i="7" s="1"/>
  <c r="K467" i="7"/>
  <c r="K507" i="7" s="1"/>
  <c r="J468" i="7"/>
  <c r="J508" i="7" s="1"/>
  <c r="H486" i="7"/>
  <c r="I488" i="7" s="1"/>
  <c r="M478" i="7"/>
  <c r="E494" i="7"/>
  <c r="G539" i="7"/>
  <c r="L525" i="7"/>
  <c r="H539" i="7"/>
  <c r="N478" i="7"/>
  <c r="K486" i="7"/>
  <c r="E441" i="7"/>
  <c r="E628" i="7" s="1"/>
  <c r="D478" i="7"/>
  <c r="D480" i="7" s="1"/>
  <c r="H494" i="7"/>
  <c r="B486" i="7"/>
  <c r="C488" i="7" s="1"/>
  <c r="N486" i="7"/>
  <c r="M486" i="7"/>
  <c r="L337" i="7"/>
  <c r="AG125" i="7"/>
  <c r="N337" i="7"/>
  <c r="K434" i="7"/>
  <c r="AX125" i="7"/>
  <c r="G373" i="7"/>
  <c r="H373" i="7"/>
  <c r="M331" i="7"/>
  <c r="M349" i="7"/>
  <c r="M367" i="7"/>
  <c r="E428" i="7"/>
  <c r="H397" i="7"/>
  <c r="B331" i="7"/>
  <c r="N331" i="7"/>
  <c r="B349" i="7"/>
  <c r="N349" i="7"/>
  <c r="M337" i="7"/>
  <c r="M355" i="7"/>
  <c r="I421" i="7"/>
  <c r="B337" i="7"/>
  <c r="E337" i="7"/>
  <c r="H385" i="7"/>
  <c r="D391" i="7"/>
  <c r="D397" i="7"/>
  <c r="G337" i="7"/>
  <c r="E373" i="7"/>
  <c r="O125" i="7"/>
  <c r="L406" i="7" s="1"/>
  <c r="D403" i="7"/>
  <c r="D343" i="7"/>
  <c r="E403" i="7"/>
  <c r="D331" i="7"/>
  <c r="D349" i="7"/>
  <c r="F428" i="7"/>
  <c r="E331" i="7"/>
  <c r="E349" i="7"/>
  <c r="I125" i="7"/>
  <c r="J408" i="7" s="1"/>
  <c r="D367" i="7"/>
  <c r="G125" i="7"/>
  <c r="J406" i="7" s="1"/>
  <c r="D337" i="7"/>
  <c r="G331" i="7"/>
  <c r="K355" i="7"/>
  <c r="K367" i="7"/>
  <c r="F373" i="7"/>
  <c r="I385" i="7"/>
  <c r="L355" i="7"/>
  <c r="G361" i="7"/>
  <c r="J397" i="7"/>
  <c r="M397" i="7"/>
  <c r="K343" i="7"/>
  <c r="G349" i="7"/>
  <c r="B355" i="7"/>
  <c r="N355" i="7"/>
  <c r="B367" i="7"/>
  <c r="N367" i="7"/>
  <c r="H391" i="7"/>
  <c r="G397" i="7"/>
  <c r="B125" i="7"/>
  <c r="H408" i="7" s="1"/>
  <c r="K331" i="7"/>
  <c r="K361" i="7"/>
  <c r="N397" i="7"/>
  <c r="G403" i="7"/>
  <c r="J403" i="7"/>
  <c r="M403" i="7"/>
  <c r="L331" i="7"/>
  <c r="K349" i="7"/>
  <c r="K397" i="7"/>
  <c r="G367" i="7"/>
  <c r="B373" i="7"/>
  <c r="N373" i="7"/>
  <c r="H403" i="7"/>
  <c r="J415" i="7"/>
  <c r="K125" i="7"/>
  <c r="K406" i="7" s="1"/>
  <c r="W125" i="7"/>
  <c r="N406" i="7" s="1"/>
  <c r="L403" i="7"/>
  <c r="P125" i="7"/>
  <c r="L407" i="7" s="1"/>
  <c r="E343" i="7"/>
  <c r="I373" i="7"/>
  <c r="L349" i="7"/>
  <c r="J373" i="7"/>
  <c r="J361" i="7"/>
  <c r="G343" i="7"/>
  <c r="E355" i="7"/>
  <c r="B385" i="7"/>
  <c r="N385" i="7"/>
  <c r="L361" i="7"/>
  <c r="E367" i="7"/>
  <c r="L373" i="7"/>
  <c r="J391" i="7"/>
  <c r="J331" i="7"/>
  <c r="G355" i="7"/>
  <c r="M361" i="7"/>
  <c r="O361" i="7" s="1"/>
  <c r="D385" i="7"/>
  <c r="J343" i="7"/>
  <c r="E385" i="7"/>
  <c r="K403" i="7"/>
  <c r="Q125" i="7"/>
  <c r="L343" i="7"/>
  <c r="G385" i="7"/>
  <c r="L397" i="7"/>
  <c r="J337" i="7"/>
  <c r="L367" i="7"/>
  <c r="E391" i="7"/>
  <c r="E125" i="7"/>
  <c r="F331" i="7"/>
  <c r="H125" i="7"/>
  <c r="J407" i="7" s="1"/>
  <c r="AF125" i="7"/>
  <c r="J125" i="7"/>
  <c r="K405" i="7" s="1"/>
  <c r="M385" i="7"/>
  <c r="N441" i="7"/>
  <c r="N633" i="7" s="1"/>
  <c r="J448" i="7"/>
  <c r="F461" i="7"/>
  <c r="F635" i="7" s="1"/>
  <c r="L478" i="7"/>
  <c r="I478" i="7"/>
  <c r="G486" i="7"/>
  <c r="D525" i="7"/>
  <c r="L539" i="7"/>
  <c r="L576" i="7"/>
  <c r="K701" i="7"/>
  <c r="L696" i="7"/>
  <c r="F391" i="7"/>
  <c r="H461" i="7"/>
  <c r="G466" i="7"/>
  <c r="G506" i="7" s="1"/>
  <c r="F467" i="7"/>
  <c r="F507" i="7" s="1"/>
  <c r="E468" i="7"/>
  <c r="E508" i="7" s="1"/>
  <c r="B478" i="7"/>
  <c r="C480" i="7" s="1"/>
  <c r="N494" i="7"/>
  <c r="H546" i="7"/>
  <c r="H619" i="7" s="1"/>
  <c r="F403" i="7"/>
  <c r="V125" i="7"/>
  <c r="N405" i="7" s="1"/>
  <c r="F385" i="7"/>
  <c r="G391" i="7"/>
  <c r="M441" i="7"/>
  <c r="D575" i="7"/>
  <c r="AB125" i="7"/>
  <c r="G465" i="7"/>
  <c r="G505" i="7" s="1"/>
  <c r="F466" i="7"/>
  <c r="F506" i="7" s="1"/>
  <c r="E467" i="7"/>
  <c r="E507" i="7" s="1"/>
  <c r="D468" i="7"/>
  <c r="D508" i="7" s="1"/>
  <c r="D494" i="7"/>
  <c r="D496" i="7" s="1"/>
  <c r="F525" i="7"/>
  <c r="B343" i="7"/>
  <c r="F367" i="7"/>
  <c r="I391" i="7"/>
  <c r="B451" i="7"/>
  <c r="N451" i="7"/>
  <c r="M452" i="7"/>
  <c r="L453" i="7"/>
  <c r="K461" i="7"/>
  <c r="K634" i="7" s="1"/>
  <c r="I461" i="7"/>
  <c r="E478" i="7"/>
  <c r="L486" i="7"/>
  <c r="I525" i="7"/>
  <c r="AH125" i="7"/>
  <c r="D450" i="7"/>
  <c r="D454" i="7" s="1"/>
  <c r="B452" i="7"/>
  <c r="M453" i="7"/>
  <c r="F478" i="7"/>
  <c r="G494" i="7"/>
  <c r="J525" i="7"/>
  <c r="F539" i="7"/>
  <c r="E539" i="7"/>
  <c r="K647" i="7"/>
  <c r="L647" i="7" s="1"/>
  <c r="L648" i="7" s="1"/>
  <c r="L650" i="7" s="1"/>
  <c r="N666" i="7"/>
  <c r="E450" i="7"/>
  <c r="E454" i="7" s="1"/>
  <c r="D451" i="7"/>
  <c r="B453" i="7"/>
  <c r="G478" i="7"/>
  <c r="M546" i="7"/>
  <c r="L546" i="7"/>
  <c r="L619" i="7" s="1"/>
  <c r="J650" i="7"/>
  <c r="AO125" i="7"/>
  <c r="F450" i="7"/>
  <c r="E451" i="7"/>
  <c r="D452" i="7"/>
  <c r="F494" i="7"/>
  <c r="M699" i="7"/>
  <c r="O699" i="7" s="1"/>
  <c r="AT125" i="7"/>
  <c r="F349" i="7"/>
  <c r="K373" i="7"/>
  <c r="J385" i="7"/>
  <c r="L441" i="7"/>
  <c r="L633" i="7" s="1"/>
  <c r="G450" i="7"/>
  <c r="F451" i="7"/>
  <c r="E452" i="7"/>
  <c r="D453" i="7"/>
  <c r="B461" i="7"/>
  <c r="C463" i="7" s="1"/>
  <c r="N461" i="7"/>
  <c r="N635" i="7" s="1"/>
  <c r="D486" i="7"/>
  <c r="D488" i="7" s="1"/>
  <c r="J494" i="7"/>
  <c r="J496" i="7" s="1"/>
  <c r="M525" i="7"/>
  <c r="I539" i="7"/>
  <c r="L589" i="7"/>
  <c r="L573" i="7" s="1"/>
  <c r="K590" i="7"/>
  <c r="K574" i="7" s="1"/>
  <c r="J591" i="7"/>
  <c r="J575" i="7" s="1"/>
  <c r="I592" i="7"/>
  <c r="D125" i="7"/>
  <c r="I407" i="7" s="1"/>
  <c r="B502" i="7"/>
  <c r="E502" i="7"/>
  <c r="K385" i="7"/>
  <c r="H448" i="7"/>
  <c r="G448" i="7"/>
  <c r="F452" i="7"/>
  <c r="E453" i="7"/>
  <c r="D461" i="7"/>
  <c r="D463" i="7" s="1"/>
  <c r="E486" i="7"/>
  <c r="K494" i="7"/>
  <c r="D546" i="7"/>
  <c r="D548" i="7" s="1"/>
  <c r="K652" i="7"/>
  <c r="K654" i="7" s="1"/>
  <c r="I701" i="7"/>
  <c r="M373" i="7"/>
  <c r="L385" i="7"/>
  <c r="B441" i="7"/>
  <c r="E461" i="7"/>
  <c r="E634" i="7" s="1"/>
  <c r="K478" i="7"/>
  <c r="J478" i="7"/>
  <c r="F486" i="7"/>
  <c r="L494" i="7"/>
  <c r="K539" i="7"/>
  <c r="E546" i="7"/>
  <c r="E612" i="7" s="1"/>
  <c r="M574" i="7"/>
  <c r="L575" i="7"/>
  <c r="K576" i="7"/>
  <c r="J701" i="7"/>
  <c r="J696" i="7"/>
  <c r="B397" i="7"/>
  <c r="B403" i="7"/>
  <c r="L125" i="7"/>
  <c r="K407" i="7" s="1"/>
  <c r="X125" i="7"/>
  <c r="AJ125" i="7"/>
  <c r="AV125" i="7"/>
  <c r="D502" i="7"/>
  <c r="G502" i="7"/>
  <c r="J502" i="7"/>
  <c r="M502" i="7"/>
  <c r="N403" i="7"/>
  <c r="H428" i="7"/>
  <c r="M125" i="7"/>
  <c r="K408" i="7" s="1"/>
  <c r="Y125" i="7"/>
  <c r="AK125" i="7"/>
  <c r="AW125" i="7"/>
  <c r="G434" i="7"/>
  <c r="G428" i="7"/>
  <c r="G415" i="7"/>
  <c r="I428" i="7"/>
  <c r="J355" i="7"/>
  <c r="I415" i="7"/>
  <c r="D421" i="7"/>
  <c r="J428" i="7"/>
  <c r="E633" i="7"/>
  <c r="N125" i="7"/>
  <c r="L405" i="7" s="1"/>
  <c r="Z125" i="7"/>
  <c r="AL125" i="7"/>
  <c r="AA125" i="7"/>
  <c r="AM125" i="7"/>
  <c r="AY125" i="7"/>
  <c r="E421" i="7"/>
  <c r="K428" i="7"/>
  <c r="K415" i="7"/>
  <c r="F421" i="7"/>
  <c r="L428" i="7"/>
  <c r="J634" i="7"/>
  <c r="D373" i="7"/>
  <c r="L415" i="7"/>
  <c r="G421" i="7"/>
  <c r="M428" i="7"/>
  <c r="K635" i="7"/>
  <c r="J367" i="7"/>
  <c r="F125" i="7"/>
  <c r="J405" i="7" s="1"/>
  <c r="R125" i="7"/>
  <c r="M405" i="7" s="1"/>
  <c r="AD125" i="7"/>
  <c r="AP125" i="7"/>
  <c r="L434" i="7"/>
  <c r="L421" i="7"/>
  <c r="I397" i="7"/>
  <c r="H421" i="7"/>
  <c r="AE125" i="7"/>
  <c r="AQ125" i="7"/>
  <c r="J349" i="7"/>
  <c r="M415" i="7"/>
  <c r="M421" i="7"/>
  <c r="K391" i="7"/>
  <c r="B415" i="7"/>
  <c r="N415" i="7"/>
  <c r="T125" i="7"/>
  <c r="M407" i="7" s="1"/>
  <c r="AR125" i="7"/>
  <c r="F502" i="7"/>
  <c r="D355" i="7"/>
  <c r="B428" i="7"/>
  <c r="B421" i="7"/>
  <c r="N428" i="7"/>
  <c r="N421" i="7"/>
  <c r="L391" i="7"/>
  <c r="J421" i="7"/>
  <c r="D428" i="7"/>
  <c r="U125" i="7"/>
  <c r="M408" i="7" s="1"/>
  <c r="AS125" i="7"/>
  <c r="M391" i="7"/>
  <c r="K421" i="7"/>
  <c r="B391" i="7"/>
  <c r="N391" i="7"/>
  <c r="E415" i="7"/>
  <c r="F415" i="7"/>
  <c r="N505" i="7"/>
  <c r="I434" i="7"/>
  <c r="I448" i="7"/>
  <c r="E465" i="7"/>
  <c r="E505" i="7" s="1"/>
  <c r="J434" i="7"/>
  <c r="D441" i="7"/>
  <c r="H450" i="7"/>
  <c r="G451" i="7"/>
  <c r="B546" i="7"/>
  <c r="C548" i="7" s="1"/>
  <c r="J571" i="7"/>
  <c r="K448" i="7"/>
  <c r="I450" i="7"/>
  <c r="H451" i="7"/>
  <c r="G452" i="7"/>
  <c r="F453" i="7"/>
  <c r="N546" i="7"/>
  <c r="N571" i="7" s="1"/>
  <c r="F441" i="7"/>
  <c r="L448" i="7"/>
  <c r="J450" i="7"/>
  <c r="I451" i="7"/>
  <c r="H452" i="7"/>
  <c r="G453" i="7"/>
  <c r="H465" i="7"/>
  <c r="H505" i="7" s="1"/>
  <c r="M434" i="7"/>
  <c r="G441" i="7"/>
  <c r="G628" i="7" s="1"/>
  <c r="M448" i="7"/>
  <c r="H453" i="7"/>
  <c r="I465" i="7"/>
  <c r="H466" i="7"/>
  <c r="H506" i="7" s="1"/>
  <c r="B434" i="7"/>
  <c r="N434" i="7"/>
  <c r="B448" i="7"/>
  <c r="N448" i="7"/>
  <c r="L450" i="7"/>
  <c r="K451" i="7"/>
  <c r="J452" i="7"/>
  <c r="I453" i="7"/>
  <c r="J465" i="7"/>
  <c r="J505" i="7" s="1"/>
  <c r="B576" i="7"/>
  <c r="N576" i="7"/>
  <c r="K465" i="7"/>
  <c r="K505" i="7" s="1"/>
  <c r="B525" i="7"/>
  <c r="J539" i="7"/>
  <c r="G546" i="7"/>
  <c r="F546" i="7"/>
  <c r="F571" i="7" s="1"/>
  <c r="I612" i="7"/>
  <c r="I571" i="7"/>
  <c r="I619" i="7"/>
  <c r="I610" i="7"/>
  <c r="D434" i="7"/>
  <c r="D448" i="7"/>
  <c r="B450" i="7"/>
  <c r="B454" i="7" s="1"/>
  <c r="N450" i="7"/>
  <c r="M451" i="7"/>
  <c r="L452" i="7"/>
  <c r="K453" i="7"/>
  <c r="L465" i="7"/>
  <c r="K548" i="7"/>
  <c r="K612" i="7"/>
  <c r="E434" i="7"/>
  <c r="E448" i="7"/>
  <c r="L652" i="7"/>
  <c r="L654" i="7" s="1"/>
  <c r="M651" i="7"/>
  <c r="F434" i="7"/>
  <c r="F448" i="7"/>
  <c r="B465" i="7"/>
  <c r="B505" i="7" s="1"/>
  <c r="E525" i="7"/>
  <c r="M539" i="7"/>
  <c r="J612" i="7"/>
  <c r="J619" i="7"/>
  <c r="J610" i="7"/>
  <c r="N466" i="7"/>
  <c r="H434" i="7"/>
  <c r="G525" i="7"/>
  <c r="B539" i="7"/>
  <c r="N539" i="7"/>
  <c r="L658" i="7"/>
  <c r="I696" i="7"/>
  <c r="N622" i="7"/>
  <c r="K696" i="7"/>
  <c r="N659" i="7"/>
  <c r="N660" i="7" s="1"/>
  <c r="M696" i="7"/>
  <c r="O696" i="7" s="1"/>
  <c r="M698" i="7"/>
  <c r="O698" i="7" s="1"/>
  <c r="M700" i="7"/>
  <c r="O700" i="7" s="1"/>
  <c r="N624" i="7"/>
  <c r="N625" i="7"/>
  <c r="N644" i="7"/>
  <c r="M701" i="7"/>
  <c r="L750" i="4"/>
  <c r="L728" i="4"/>
  <c r="K728" i="4"/>
  <c r="J728" i="4"/>
  <c r="M727" i="4"/>
  <c r="O727" i="4" s="1"/>
  <c r="L726" i="4"/>
  <c r="K726" i="4"/>
  <c r="J726" i="4"/>
  <c r="M725" i="4"/>
  <c r="O725" i="4" s="1"/>
  <c r="L724" i="4"/>
  <c r="K724" i="4"/>
  <c r="J724" i="4"/>
  <c r="M721" i="4"/>
  <c r="O721" i="4" s="1"/>
  <c r="L721" i="4"/>
  <c r="K721" i="4"/>
  <c r="J721" i="4"/>
  <c r="I721" i="4"/>
  <c r="I728" i="4" s="1"/>
  <c r="O720" i="4"/>
  <c r="M720" i="4"/>
  <c r="L720" i="4"/>
  <c r="L727" i="4" s="1"/>
  <c r="K720" i="4"/>
  <c r="K727" i="4" s="1"/>
  <c r="J720" i="4"/>
  <c r="J727" i="4" s="1"/>
  <c r="I720" i="4"/>
  <c r="I727" i="4" s="1"/>
  <c r="M719" i="4"/>
  <c r="O719" i="4" s="1"/>
  <c r="L719" i="4"/>
  <c r="K719" i="4"/>
  <c r="J719" i="4"/>
  <c r="I719" i="4"/>
  <c r="I726" i="4" s="1"/>
  <c r="O718" i="4"/>
  <c r="M718" i="4"/>
  <c r="L718" i="4"/>
  <c r="L725" i="4" s="1"/>
  <c r="K718" i="4"/>
  <c r="K725" i="4" s="1"/>
  <c r="J718" i="4"/>
  <c r="J725" i="4" s="1"/>
  <c r="I718" i="4"/>
  <c r="I725" i="4" s="1"/>
  <c r="M717" i="4"/>
  <c r="O717" i="4" s="1"/>
  <c r="L717" i="4"/>
  <c r="L729" i="4" s="1"/>
  <c r="K717" i="4"/>
  <c r="K729" i="4" s="1"/>
  <c r="J717" i="4"/>
  <c r="J729" i="4" s="1"/>
  <c r="I717" i="4"/>
  <c r="I729" i="4" s="1"/>
  <c r="O714" i="4"/>
  <c r="O713" i="4"/>
  <c r="O712" i="4"/>
  <c r="O711" i="4"/>
  <c r="O710" i="4"/>
  <c r="O707" i="4"/>
  <c r="O706" i="4"/>
  <c r="O705" i="4"/>
  <c r="O704" i="4"/>
  <c r="O703" i="4"/>
  <c r="O702" i="4"/>
  <c r="O701" i="4"/>
  <c r="O700" i="4"/>
  <c r="O699" i="4"/>
  <c r="M692" i="4"/>
  <c r="N691" i="4"/>
  <c r="L688" i="4"/>
  <c r="M687" i="4"/>
  <c r="M688" i="4" s="1"/>
  <c r="L684" i="4"/>
  <c r="K684" i="4"/>
  <c r="L686" i="4" s="1"/>
  <c r="L683" i="4"/>
  <c r="M683" i="4" s="1"/>
  <c r="J680" i="4"/>
  <c r="K682" i="4" s="1"/>
  <c r="K679" i="4"/>
  <c r="K680" i="4" s="1"/>
  <c r="K676" i="4"/>
  <c r="J676" i="4"/>
  <c r="I676" i="4"/>
  <c r="K675" i="4"/>
  <c r="L675" i="4" s="1"/>
  <c r="J675" i="4"/>
  <c r="H672" i="4"/>
  <c r="I671" i="4"/>
  <c r="I672" i="4" s="1"/>
  <c r="I674" i="4" s="1"/>
  <c r="G668" i="4"/>
  <c r="H667" i="4"/>
  <c r="H668" i="4" s="1"/>
  <c r="G664" i="4"/>
  <c r="F664" i="4"/>
  <c r="H663" i="4"/>
  <c r="H664" i="4" s="1"/>
  <c r="G663" i="4"/>
  <c r="F662" i="4"/>
  <c r="F660" i="4"/>
  <c r="E660" i="4"/>
  <c r="G659" i="4"/>
  <c r="H659" i="4" s="1"/>
  <c r="F659" i="4"/>
  <c r="E656" i="4"/>
  <c r="D656" i="4"/>
  <c r="E655" i="4"/>
  <c r="F655" i="4" s="1"/>
  <c r="C652" i="4"/>
  <c r="E651" i="4"/>
  <c r="F651" i="4" s="1"/>
  <c r="D651" i="4"/>
  <c r="D652" i="4" s="1"/>
  <c r="B648" i="4"/>
  <c r="C647" i="4"/>
  <c r="C648" i="4" s="1"/>
  <c r="N631" i="4"/>
  <c r="M624" i="4"/>
  <c r="L624" i="4"/>
  <c r="K624" i="4"/>
  <c r="J624" i="4"/>
  <c r="I624" i="4"/>
  <c r="H624" i="4"/>
  <c r="G624" i="4"/>
  <c r="F624" i="4"/>
  <c r="E624" i="4"/>
  <c r="D624" i="4"/>
  <c r="C624" i="4"/>
  <c r="O624" i="4" s="1"/>
  <c r="B624" i="4"/>
  <c r="M622" i="4"/>
  <c r="L622" i="4"/>
  <c r="K622" i="4"/>
  <c r="J622" i="4"/>
  <c r="I622" i="4"/>
  <c r="H622" i="4"/>
  <c r="G622" i="4"/>
  <c r="F622" i="4"/>
  <c r="E622" i="4"/>
  <c r="D622" i="4"/>
  <c r="C622" i="4"/>
  <c r="O622" i="4" s="1"/>
  <c r="B622" i="4"/>
  <c r="O621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I592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N586" i="4"/>
  <c r="M586" i="4"/>
  <c r="L586" i="4"/>
  <c r="K586" i="4"/>
  <c r="J586" i="4"/>
  <c r="J591" i="4" s="1"/>
  <c r="I586" i="4"/>
  <c r="H586" i="4"/>
  <c r="G586" i="4"/>
  <c r="F586" i="4"/>
  <c r="E586" i="4"/>
  <c r="D586" i="4"/>
  <c r="C586" i="4"/>
  <c r="B586" i="4"/>
  <c r="N585" i="4"/>
  <c r="M585" i="4"/>
  <c r="L585" i="4"/>
  <c r="K585" i="4"/>
  <c r="K590" i="4" s="1"/>
  <c r="J585" i="4"/>
  <c r="I585" i="4"/>
  <c r="H585" i="4"/>
  <c r="G585" i="4"/>
  <c r="F585" i="4"/>
  <c r="E585" i="4"/>
  <c r="D585" i="4"/>
  <c r="C585" i="4"/>
  <c r="B585" i="4"/>
  <c r="N584" i="4"/>
  <c r="M584" i="4"/>
  <c r="L584" i="4"/>
  <c r="L589" i="4" s="1"/>
  <c r="K584" i="4"/>
  <c r="J584" i="4"/>
  <c r="I584" i="4"/>
  <c r="H584" i="4"/>
  <c r="G584" i="4"/>
  <c r="F584" i="4"/>
  <c r="E584" i="4"/>
  <c r="D584" i="4"/>
  <c r="C584" i="4"/>
  <c r="B584" i="4"/>
  <c r="N582" i="4"/>
  <c r="N592" i="4" s="1"/>
  <c r="M582" i="4"/>
  <c r="M592" i="4" s="1"/>
  <c r="L582" i="4"/>
  <c r="L592" i="4" s="1"/>
  <c r="K582" i="4"/>
  <c r="K592" i="4" s="1"/>
  <c r="K576" i="4" s="1"/>
  <c r="J582" i="4"/>
  <c r="J592" i="4" s="1"/>
  <c r="I582" i="4"/>
  <c r="H582" i="4"/>
  <c r="H592" i="4" s="1"/>
  <c r="H576" i="4" s="1"/>
  <c r="G582" i="4"/>
  <c r="G592" i="4" s="1"/>
  <c r="G576" i="4" s="1"/>
  <c r="F582" i="4"/>
  <c r="F592" i="4" s="1"/>
  <c r="F576" i="4" s="1"/>
  <c r="E582" i="4"/>
  <c r="E592" i="4" s="1"/>
  <c r="D582" i="4"/>
  <c r="D592" i="4" s="1"/>
  <c r="C582" i="4"/>
  <c r="C592" i="4" s="1"/>
  <c r="B582" i="4"/>
  <c r="B592" i="4" s="1"/>
  <c r="N581" i="4"/>
  <c r="N591" i="4" s="1"/>
  <c r="M581" i="4"/>
  <c r="M591" i="4" s="1"/>
  <c r="L581" i="4"/>
  <c r="L591" i="4" s="1"/>
  <c r="L575" i="4" s="1"/>
  <c r="K581" i="4"/>
  <c r="K591" i="4" s="1"/>
  <c r="K575" i="4" s="1"/>
  <c r="J581" i="4"/>
  <c r="I581" i="4"/>
  <c r="I591" i="4" s="1"/>
  <c r="I575" i="4" s="1"/>
  <c r="H581" i="4"/>
  <c r="H591" i="4" s="1"/>
  <c r="H575" i="4" s="1"/>
  <c r="G581" i="4"/>
  <c r="G591" i="4" s="1"/>
  <c r="G575" i="4" s="1"/>
  <c r="F581" i="4"/>
  <c r="F591" i="4" s="1"/>
  <c r="E581" i="4"/>
  <c r="E591" i="4" s="1"/>
  <c r="D581" i="4"/>
  <c r="D591" i="4" s="1"/>
  <c r="D575" i="4" s="1"/>
  <c r="C581" i="4"/>
  <c r="C591" i="4" s="1"/>
  <c r="B581" i="4"/>
  <c r="B591" i="4" s="1"/>
  <c r="N580" i="4"/>
  <c r="N590" i="4" s="1"/>
  <c r="M580" i="4"/>
  <c r="M590" i="4" s="1"/>
  <c r="L580" i="4"/>
  <c r="L590" i="4" s="1"/>
  <c r="K580" i="4"/>
  <c r="J580" i="4"/>
  <c r="J590" i="4" s="1"/>
  <c r="J574" i="4" s="1"/>
  <c r="I580" i="4"/>
  <c r="I590" i="4" s="1"/>
  <c r="I574" i="4" s="1"/>
  <c r="H580" i="4"/>
  <c r="H590" i="4" s="1"/>
  <c r="G580" i="4"/>
  <c r="G590" i="4" s="1"/>
  <c r="F580" i="4"/>
  <c r="F590" i="4" s="1"/>
  <c r="E580" i="4"/>
  <c r="E590" i="4" s="1"/>
  <c r="E574" i="4" s="1"/>
  <c r="D580" i="4"/>
  <c r="D590" i="4" s="1"/>
  <c r="C580" i="4"/>
  <c r="C590" i="4" s="1"/>
  <c r="B580" i="4"/>
  <c r="B590" i="4" s="1"/>
  <c r="N579" i="4"/>
  <c r="N589" i="4" s="1"/>
  <c r="M579" i="4"/>
  <c r="M589" i="4" s="1"/>
  <c r="M573" i="4" s="1"/>
  <c r="L579" i="4"/>
  <c r="K579" i="4"/>
  <c r="K589" i="4" s="1"/>
  <c r="J579" i="4"/>
  <c r="J589" i="4" s="1"/>
  <c r="J573" i="4" s="1"/>
  <c r="I579" i="4"/>
  <c r="I589" i="4" s="1"/>
  <c r="H579" i="4"/>
  <c r="H589" i="4" s="1"/>
  <c r="G579" i="4"/>
  <c r="G589" i="4" s="1"/>
  <c r="F579" i="4"/>
  <c r="F589" i="4" s="1"/>
  <c r="F573" i="4" s="1"/>
  <c r="E579" i="4"/>
  <c r="E589" i="4" s="1"/>
  <c r="D579" i="4"/>
  <c r="D589" i="4" s="1"/>
  <c r="C579" i="4"/>
  <c r="C589" i="4" s="1"/>
  <c r="B579" i="4"/>
  <c r="B589" i="4" s="1"/>
  <c r="J576" i="4"/>
  <c r="L574" i="4"/>
  <c r="H574" i="4"/>
  <c r="I573" i="4"/>
  <c r="N570" i="4"/>
  <c r="M570" i="4"/>
  <c r="M576" i="4" s="1"/>
  <c r="L570" i="4"/>
  <c r="K570" i="4"/>
  <c r="J570" i="4"/>
  <c r="I570" i="4"/>
  <c r="H570" i="4"/>
  <c r="G570" i="4"/>
  <c r="F570" i="4"/>
  <c r="E570" i="4"/>
  <c r="D570" i="4"/>
  <c r="C570" i="4"/>
  <c r="B570" i="4"/>
  <c r="N569" i="4"/>
  <c r="M569" i="4"/>
  <c r="M575" i="4" s="1"/>
  <c r="L569" i="4"/>
  <c r="K569" i="4"/>
  <c r="J569" i="4"/>
  <c r="J575" i="4" s="1"/>
  <c r="I569" i="4"/>
  <c r="H569" i="4"/>
  <c r="G569" i="4"/>
  <c r="F569" i="4"/>
  <c r="E569" i="4"/>
  <c r="E575" i="4" s="1"/>
  <c r="D569" i="4"/>
  <c r="C569" i="4"/>
  <c r="B569" i="4"/>
  <c r="N568" i="4"/>
  <c r="N574" i="4" s="1"/>
  <c r="M568" i="4"/>
  <c r="M574" i="4" s="1"/>
  <c r="L568" i="4"/>
  <c r="K568" i="4"/>
  <c r="K574" i="4" s="1"/>
  <c r="J568" i="4"/>
  <c r="I568" i="4"/>
  <c r="H568" i="4"/>
  <c r="G568" i="4"/>
  <c r="F568" i="4"/>
  <c r="F574" i="4" s="1"/>
  <c r="E568" i="4"/>
  <c r="D568" i="4"/>
  <c r="C568" i="4"/>
  <c r="B568" i="4"/>
  <c r="B574" i="4" s="1"/>
  <c r="N567" i="4"/>
  <c r="N573" i="4" s="1"/>
  <c r="M567" i="4"/>
  <c r="L567" i="4"/>
  <c r="L573" i="4" s="1"/>
  <c r="K567" i="4"/>
  <c r="K573" i="4" s="1"/>
  <c r="J567" i="4"/>
  <c r="I567" i="4"/>
  <c r="H567" i="4"/>
  <c r="G567" i="4"/>
  <c r="G573" i="4" s="1"/>
  <c r="F567" i="4"/>
  <c r="E567" i="4"/>
  <c r="D567" i="4"/>
  <c r="C567" i="4"/>
  <c r="C573" i="4" s="1"/>
  <c r="B567" i="4"/>
  <c r="B573" i="4" s="1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J546" i="4"/>
  <c r="I546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N542" i="4"/>
  <c r="N546" i="4" s="1"/>
  <c r="M542" i="4"/>
  <c r="L542" i="4"/>
  <c r="L546" i="4" s="1"/>
  <c r="K542" i="4"/>
  <c r="J542" i="4"/>
  <c r="I542" i="4"/>
  <c r="H542" i="4"/>
  <c r="H546" i="4" s="1"/>
  <c r="G542" i="4"/>
  <c r="G546" i="4" s="1"/>
  <c r="F542" i="4"/>
  <c r="F546" i="4" s="1"/>
  <c r="G548" i="4" s="1"/>
  <c r="E542" i="4"/>
  <c r="D542" i="4"/>
  <c r="D546" i="4" s="1"/>
  <c r="C542" i="4"/>
  <c r="C546" i="4" s="1"/>
  <c r="B542" i="4"/>
  <c r="B546" i="4" s="1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N537" i="4"/>
  <c r="M537" i="4"/>
  <c r="L537" i="4"/>
  <c r="K537" i="4"/>
  <c r="J537" i="4"/>
  <c r="I537" i="4"/>
  <c r="H537" i="4"/>
  <c r="G537" i="4"/>
  <c r="G539" i="4" s="1"/>
  <c r="F537" i="4"/>
  <c r="E537" i="4"/>
  <c r="D537" i="4"/>
  <c r="C537" i="4"/>
  <c r="B537" i="4"/>
  <c r="N536" i="4"/>
  <c r="M536" i="4"/>
  <c r="L536" i="4"/>
  <c r="K536" i="4"/>
  <c r="J536" i="4"/>
  <c r="I536" i="4"/>
  <c r="H536" i="4"/>
  <c r="G536" i="4"/>
  <c r="F536" i="4"/>
  <c r="E536" i="4"/>
  <c r="E539" i="4" s="1"/>
  <c r="D536" i="4"/>
  <c r="C536" i="4"/>
  <c r="B536" i="4"/>
  <c r="N535" i="4"/>
  <c r="N539" i="4" s="1"/>
  <c r="M535" i="4"/>
  <c r="L535" i="4"/>
  <c r="K535" i="4"/>
  <c r="J535" i="4"/>
  <c r="J539" i="4" s="1"/>
  <c r="I535" i="4"/>
  <c r="H535" i="4"/>
  <c r="G535" i="4"/>
  <c r="F535" i="4"/>
  <c r="F539" i="4" s="1"/>
  <c r="E535" i="4"/>
  <c r="D535" i="4"/>
  <c r="C535" i="4"/>
  <c r="B535" i="4"/>
  <c r="B539" i="4" s="1"/>
  <c r="N525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N521" i="4"/>
  <c r="M521" i="4"/>
  <c r="M525" i="4" s="1"/>
  <c r="L521" i="4"/>
  <c r="K521" i="4"/>
  <c r="K525" i="4" s="1"/>
  <c r="J521" i="4"/>
  <c r="J525" i="4" s="1"/>
  <c r="I521" i="4"/>
  <c r="I525" i="4" s="1"/>
  <c r="H521" i="4"/>
  <c r="G521" i="4"/>
  <c r="F521" i="4"/>
  <c r="F525" i="4" s="1"/>
  <c r="E521" i="4"/>
  <c r="E525" i="4" s="1"/>
  <c r="D521" i="4"/>
  <c r="D525" i="4" s="1"/>
  <c r="C521" i="4"/>
  <c r="B521" i="4"/>
  <c r="B525" i="4" s="1"/>
  <c r="N501" i="4"/>
  <c r="N500" i="4"/>
  <c r="J494" i="4"/>
  <c r="J496" i="4" s="1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N492" i="4"/>
  <c r="M492" i="4"/>
  <c r="L492" i="4"/>
  <c r="K492" i="4"/>
  <c r="J492" i="4"/>
  <c r="I492" i="4"/>
  <c r="H492" i="4"/>
  <c r="H494" i="4" s="1"/>
  <c r="G492" i="4"/>
  <c r="F492" i="4"/>
  <c r="E492" i="4"/>
  <c r="D492" i="4"/>
  <c r="C492" i="4"/>
  <c r="B492" i="4"/>
  <c r="N491" i="4"/>
  <c r="M491" i="4"/>
  <c r="L491" i="4"/>
  <c r="K491" i="4"/>
  <c r="J491" i="4"/>
  <c r="I491" i="4"/>
  <c r="H491" i="4"/>
  <c r="G491" i="4"/>
  <c r="F491" i="4"/>
  <c r="E491" i="4"/>
  <c r="D491" i="4"/>
  <c r="D494" i="4" s="1"/>
  <c r="C491" i="4"/>
  <c r="C494" i="4" s="1"/>
  <c r="B491" i="4"/>
  <c r="N490" i="4"/>
  <c r="N494" i="4" s="1"/>
  <c r="M490" i="4"/>
  <c r="M494" i="4" s="1"/>
  <c r="L490" i="4"/>
  <c r="L494" i="4" s="1"/>
  <c r="K490" i="4"/>
  <c r="K494" i="4" s="1"/>
  <c r="J490" i="4"/>
  <c r="I490" i="4"/>
  <c r="I494" i="4" s="1"/>
  <c r="H490" i="4"/>
  <c r="G490" i="4"/>
  <c r="G494" i="4" s="1"/>
  <c r="F490" i="4"/>
  <c r="F494" i="4" s="1"/>
  <c r="E490" i="4"/>
  <c r="E494" i="4" s="1"/>
  <c r="D490" i="4"/>
  <c r="C490" i="4"/>
  <c r="B490" i="4"/>
  <c r="B494" i="4" s="1"/>
  <c r="F486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N484" i="4"/>
  <c r="N486" i="4" s="1"/>
  <c r="M484" i="4"/>
  <c r="L484" i="4"/>
  <c r="L486" i="4" s="1"/>
  <c r="K484" i="4"/>
  <c r="J484" i="4"/>
  <c r="I484" i="4"/>
  <c r="H484" i="4"/>
  <c r="G484" i="4"/>
  <c r="F484" i="4"/>
  <c r="E484" i="4"/>
  <c r="D484" i="4"/>
  <c r="C484" i="4"/>
  <c r="B484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N482" i="4"/>
  <c r="M482" i="4"/>
  <c r="M486" i="4" s="1"/>
  <c r="L482" i="4"/>
  <c r="K482" i="4"/>
  <c r="K486" i="4" s="1"/>
  <c r="J482" i="4"/>
  <c r="J486" i="4" s="1"/>
  <c r="I482" i="4"/>
  <c r="I486" i="4" s="1"/>
  <c r="H482" i="4"/>
  <c r="H486" i="4" s="1"/>
  <c r="G482" i="4"/>
  <c r="G486" i="4" s="1"/>
  <c r="F482" i="4"/>
  <c r="E482" i="4"/>
  <c r="E486" i="4" s="1"/>
  <c r="D482" i="4"/>
  <c r="D486" i="4" s="1"/>
  <c r="C482" i="4"/>
  <c r="C486" i="4" s="1"/>
  <c r="B482" i="4"/>
  <c r="B486" i="4" s="1"/>
  <c r="N478" i="4"/>
  <c r="F478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N476" i="4"/>
  <c r="M476" i="4"/>
  <c r="L476" i="4"/>
  <c r="K476" i="4"/>
  <c r="J476" i="4"/>
  <c r="I476" i="4"/>
  <c r="H476" i="4"/>
  <c r="H478" i="4" s="1"/>
  <c r="G476" i="4"/>
  <c r="G478" i="4" s="1"/>
  <c r="F476" i="4"/>
  <c r="E476" i="4"/>
  <c r="D476" i="4"/>
  <c r="C476" i="4"/>
  <c r="B476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N474" i="4"/>
  <c r="M474" i="4"/>
  <c r="M478" i="4" s="1"/>
  <c r="L474" i="4"/>
  <c r="L478" i="4" s="1"/>
  <c r="K474" i="4"/>
  <c r="K478" i="4" s="1"/>
  <c r="J474" i="4"/>
  <c r="J478" i="4" s="1"/>
  <c r="I474" i="4"/>
  <c r="I478" i="4" s="1"/>
  <c r="H474" i="4"/>
  <c r="G474" i="4"/>
  <c r="F474" i="4"/>
  <c r="E474" i="4"/>
  <c r="E478" i="4" s="1"/>
  <c r="D474" i="4"/>
  <c r="D478" i="4" s="1"/>
  <c r="C474" i="4"/>
  <c r="C478" i="4" s="1"/>
  <c r="B474" i="4"/>
  <c r="B478" i="4" s="1"/>
  <c r="C468" i="4"/>
  <c r="D467" i="4"/>
  <c r="E466" i="4"/>
  <c r="F465" i="4"/>
  <c r="J461" i="4"/>
  <c r="F461" i="4"/>
  <c r="N460" i="4"/>
  <c r="M460" i="4"/>
  <c r="L460" i="4"/>
  <c r="K460" i="4"/>
  <c r="K468" i="4" s="1"/>
  <c r="J460" i="4"/>
  <c r="I460" i="4"/>
  <c r="H460" i="4"/>
  <c r="G460" i="4"/>
  <c r="F460" i="4"/>
  <c r="E460" i="4"/>
  <c r="D460" i="4"/>
  <c r="C460" i="4"/>
  <c r="B460" i="4"/>
  <c r="N459" i="4"/>
  <c r="N461" i="4" s="1"/>
  <c r="M459" i="4"/>
  <c r="L459" i="4"/>
  <c r="L467" i="4" s="1"/>
  <c r="K459" i="4"/>
  <c r="J459" i="4"/>
  <c r="I459" i="4"/>
  <c r="H459" i="4"/>
  <c r="G459" i="4"/>
  <c r="F459" i="4"/>
  <c r="E459" i="4"/>
  <c r="D459" i="4"/>
  <c r="C459" i="4"/>
  <c r="B459" i="4"/>
  <c r="N458" i="4"/>
  <c r="M458" i="4"/>
  <c r="M466" i="4" s="1"/>
  <c r="L458" i="4"/>
  <c r="K458" i="4"/>
  <c r="J458" i="4"/>
  <c r="I458" i="4"/>
  <c r="H458" i="4"/>
  <c r="G458" i="4"/>
  <c r="F458" i="4"/>
  <c r="E458" i="4"/>
  <c r="E461" i="4" s="1"/>
  <c r="D458" i="4"/>
  <c r="C458" i="4"/>
  <c r="B458" i="4"/>
  <c r="N457" i="4"/>
  <c r="N465" i="4" s="1"/>
  <c r="M457" i="4"/>
  <c r="M461" i="4" s="1"/>
  <c r="L457" i="4"/>
  <c r="K457" i="4"/>
  <c r="J457" i="4"/>
  <c r="I457" i="4"/>
  <c r="I461" i="4" s="1"/>
  <c r="H457" i="4"/>
  <c r="H461" i="4" s="1"/>
  <c r="G457" i="4"/>
  <c r="G461" i="4" s="1"/>
  <c r="F457" i="4"/>
  <c r="E457" i="4"/>
  <c r="D457" i="4"/>
  <c r="D461" i="4" s="1"/>
  <c r="C457" i="4"/>
  <c r="C461" i="4" s="1"/>
  <c r="B457" i="4"/>
  <c r="B465" i="4" s="1"/>
  <c r="J448" i="4"/>
  <c r="F448" i="4"/>
  <c r="N447" i="4"/>
  <c r="M447" i="4"/>
  <c r="L447" i="4"/>
  <c r="L453" i="4" s="1"/>
  <c r="K447" i="4"/>
  <c r="K453" i="4" s="1"/>
  <c r="J447" i="4"/>
  <c r="J453" i="4" s="1"/>
  <c r="I447" i="4"/>
  <c r="H447" i="4"/>
  <c r="H453" i="4" s="1"/>
  <c r="G447" i="4"/>
  <c r="G453" i="4" s="1"/>
  <c r="F447" i="4"/>
  <c r="E447" i="4"/>
  <c r="D447" i="4"/>
  <c r="D453" i="4" s="1"/>
  <c r="C447" i="4"/>
  <c r="C453" i="4" s="1"/>
  <c r="B447" i="4"/>
  <c r="N446" i="4"/>
  <c r="N448" i="4" s="1"/>
  <c r="M446" i="4"/>
  <c r="M452" i="4" s="1"/>
  <c r="L446" i="4"/>
  <c r="L452" i="4" s="1"/>
  <c r="K446" i="4"/>
  <c r="K452" i="4" s="1"/>
  <c r="J446" i="4"/>
  <c r="I446" i="4"/>
  <c r="I452" i="4" s="1"/>
  <c r="H446" i="4"/>
  <c r="H452" i="4" s="1"/>
  <c r="G446" i="4"/>
  <c r="F446" i="4"/>
  <c r="E446" i="4"/>
  <c r="E452" i="4" s="1"/>
  <c r="D446" i="4"/>
  <c r="D452" i="4" s="1"/>
  <c r="C446" i="4"/>
  <c r="B446" i="4"/>
  <c r="N445" i="4"/>
  <c r="N451" i="4" s="1"/>
  <c r="M445" i="4"/>
  <c r="M451" i="4" s="1"/>
  <c r="L445" i="4"/>
  <c r="L451" i="4" s="1"/>
  <c r="K445" i="4"/>
  <c r="J445" i="4"/>
  <c r="J451" i="4" s="1"/>
  <c r="I445" i="4"/>
  <c r="I451" i="4" s="1"/>
  <c r="H445" i="4"/>
  <c r="G445" i="4"/>
  <c r="F445" i="4"/>
  <c r="F451" i="4" s="1"/>
  <c r="E445" i="4"/>
  <c r="E451" i="4" s="1"/>
  <c r="D445" i="4"/>
  <c r="C445" i="4"/>
  <c r="B445" i="4"/>
  <c r="B451" i="4" s="1"/>
  <c r="N444" i="4"/>
  <c r="N450" i="4" s="1"/>
  <c r="M444" i="4"/>
  <c r="M450" i="4" s="1"/>
  <c r="L444" i="4"/>
  <c r="K444" i="4"/>
  <c r="K450" i="4" s="1"/>
  <c r="J444" i="4"/>
  <c r="J450" i="4" s="1"/>
  <c r="I444" i="4"/>
  <c r="I448" i="4" s="1"/>
  <c r="H444" i="4"/>
  <c r="H448" i="4" s="1"/>
  <c r="G444" i="4"/>
  <c r="G450" i="4" s="1"/>
  <c r="F444" i="4"/>
  <c r="F450" i="4" s="1"/>
  <c r="E444" i="4"/>
  <c r="D444" i="4"/>
  <c r="D448" i="4" s="1"/>
  <c r="C444" i="4"/>
  <c r="C450" i="4" s="1"/>
  <c r="B444" i="4"/>
  <c r="L441" i="4"/>
  <c r="D441" i="4"/>
  <c r="N440" i="4"/>
  <c r="N468" i="4" s="1"/>
  <c r="N508" i="4" s="1"/>
  <c r="M440" i="4"/>
  <c r="M468" i="4" s="1"/>
  <c r="L440" i="4"/>
  <c r="L468" i="4" s="1"/>
  <c r="K440" i="4"/>
  <c r="J440" i="4"/>
  <c r="J468" i="4" s="1"/>
  <c r="I440" i="4"/>
  <c r="I468" i="4" s="1"/>
  <c r="H440" i="4"/>
  <c r="H468" i="4" s="1"/>
  <c r="G440" i="4"/>
  <c r="G468" i="4" s="1"/>
  <c r="F440" i="4"/>
  <c r="F468" i="4" s="1"/>
  <c r="E440" i="4"/>
  <c r="D440" i="4"/>
  <c r="D468" i="4" s="1"/>
  <c r="C440" i="4"/>
  <c r="B440" i="4"/>
  <c r="B468" i="4" s="1"/>
  <c r="N439" i="4"/>
  <c r="N467" i="4" s="1"/>
  <c r="N507" i="4" s="1"/>
  <c r="M439" i="4"/>
  <c r="M467" i="4" s="1"/>
  <c r="L439" i="4"/>
  <c r="K439" i="4"/>
  <c r="K467" i="4" s="1"/>
  <c r="J439" i="4"/>
  <c r="J467" i="4" s="1"/>
  <c r="I439" i="4"/>
  <c r="I467" i="4" s="1"/>
  <c r="H439" i="4"/>
  <c r="H467" i="4" s="1"/>
  <c r="G439" i="4"/>
  <c r="G467" i="4" s="1"/>
  <c r="F439" i="4"/>
  <c r="E439" i="4"/>
  <c r="E467" i="4" s="1"/>
  <c r="D439" i="4"/>
  <c r="C439" i="4"/>
  <c r="C467" i="4" s="1"/>
  <c r="B439" i="4"/>
  <c r="B467" i="4" s="1"/>
  <c r="N438" i="4"/>
  <c r="N441" i="4" s="1"/>
  <c r="M438" i="4"/>
  <c r="L438" i="4"/>
  <c r="L466" i="4" s="1"/>
  <c r="K438" i="4"/>
  <c r="K441" i="4" s="1"/>
  <c r="J438" i="4"/>
  <c r="J466" i="4" s="1"/>
  <c r="I438" i="4"/>
  <c r="I466" i="4" s="1"/>
  <c r="H438" i="4"/>
  <c r="H466" i="4" s="1"/>
  <c r="G438" i="4"/>
  <c r="F438" i="4"/>
  <c r="F466" i="4" s="1"/>
  <c r="E438" i="4"/>
  <c r="D438" i="4"/>
  <c r="D466" i="4" s="1"/>
  <c r="C438" i="4"/>
  <c r="C466" i="4" s="1"/>
  <c r="B438" i="4"/>
  <c r="B466" i="4" s="1"/>
  <c r="N437" i="4"/>
  <c r="M437" i="4"/>
  <c r="M441" i="4" s="1"/>
  <c r="L437" i="4"/>
  <c r="L465" i="4" s="1"/>
  <c r="K437" i="4"/>
  <c r="K465" i="4" s="1"/>
  <c r="J437" i="4"/>
  <c r="J441" i="4" s="1"/>
  <c r="I437" i="4"/>
  <c r="I441" i="4" s="1"/>
  <c r="H437" i="4"/>
  <c r="G437" i="4"/>
  <c r="F437" i="4"/>
  <c r="E437" i="4"/>
  <c r="E465" i="4" s="1"/>
  <c r="D437" i="4"/>
  <c r="D465" i="4" s="1"/>
  <c r="C437" i="4"/>
  <c r="C441" i="4" s="1"/>
  <c r="B437" i="4"/>
  <c r="B441" i="4" s="1"/>
  <c r="N433" i="4"/>
  <c r="N618" i="4" s="1"/>
  <c r="M433" i="4"/>
  <c r="M618" i="4" s="1"/>
  <c r="M625" i="4" s="1"/>
  <c r="L433" i="4"/>
  <c r="K433" i="4"/>
  <c r="K618" i="4" s="1"/>
  <c r="K625" i="4" s="1"/>
  <c r="J433" i="4"/>
  <c r="J618" i="4" s="1"/>
  <c r="J625" i="4" s="1"/>
  <c r="I433" i="4"/>
  <c r="I618" i="4" s="1"/>
  <c r="I625" i="4" s="1"/>
  <c r="H433" i="4"/>
  <c r="H618" i="4" s="1"/>
  <c r="H625" i="4" s="1"/>
  <c r="G433" i="4"/>
  <c r="G618" i="4" s="1"/>
  <c r="G625" i="4" s="1"/>
  <c r="F433" i="4"/>
  <c r="F618" i="4" s="1"/>
  <c r="F625" i="4" s="1"/>
  <c r="E433" i="4"/>
  <c r="E618" i="4" s="1"/>
  <c r="E625" i="4" s="1"/>
  <c r="D433" i="4"/>
  <c r="D618" i="4" s="1"/>
  <c r="D625" i="4" s="1"/>
  <c r="C433" i="4"/>
  <c r="C618" i="4" s="1"/>
  <c r="B433" i="4"/>
  <c r="B618" i="4" s="1"/>
  <c r="B625" i="4" s="1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N420" i="4"/>
  <c r="M420" i="4"/>
  <c r="L420" i="4"/>
  <c r="K420" i="4"/>
  <c r="K421" i="4" s="1"/>
  <c r="J420" i="4"/>
  <c r="I420" i="4"/>
  <c r="H420" i="4"/>
  <c r="G420" i="4"/>
  <c r="F420" i="4"/>
  <c r="E420" i="4"/>
  <c r="D420" i="4"/>
  <c r="C420" i="4"/>
  <c r="B420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N407" i="4"/>
  <c r="N401" i="4"/>
  <c r="E399" i="4"/>
  <c r="G397" i="4"/>
  <c r="N395" i="4"/>
  <c r="M391" i="4"/>
  <c r="L391" i="4"/>
  <c r="H391" i="4"/>
  <c r="O390" i="4"/>
  <c r="N390" i="4"/>
  <c r="M390" i="4"/>
  <c r="L390" i="4"/>
  <c r="K390" i="4"/>
  <c r="K391" i="4" s="1"/>
  <c r="J390" i="4"/>
  <c r="J391" i="4" s="1"/>
  <c r="I390" i="4"/>
  <c r="I391" i="4" s="1"/>
  <c r="H390" i="4"/>
  <c r="G390" i="4"/>
  <c r="G391" i="4" s="1"/>
  <c r="F390" i="4"/>
  <c r="F391" i="4" s="1"/>
  <c r="E390" i="4"/>
  <c r="D390" i="4"/>
  <c r="C390" i="4"/>
  <c r="B390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L385" i="4"/>
  <c r="H385" i="4"/>
  <c r="G385" i="4"/>
  <c r="N384" i="4"/>
  <c r="M384" i="4"/>
  <c r="M385" i="4" s="1"/>
  <c r="L384" i="4"/>
  <c r="K384" i="4"/>
  <c r="K385" i="4" s="1"/>
  <c r="J384" i="4"/>
  <c r="J385" i="4" s="1"/>
  <c r="I384" i="4"/>
  <c r="I385" i="4" s="1"/>
  <c r="H384" i="4"/>
  <c r="G384" i="4"/>
  <c r="F384" i="4"/>
  <c r="F385" i="4" s="1"/>
  <c r="E384" i="4"/>
  <c r="E385" i="4" s="1"/>
  <c r="D384" i="4"/>
  <c r="C384" i="4"/>
  <c r="B384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N378" i="4"/>
  <c r="N428" i="4" s="1"/>
  <c r="M378" i="4"/>
  <c r="L378" i="4"/>
  <c r="L415" i="4" s="1"/>
  <c r="K378" i="4"/>
  <c r="K434" i="4" s="1"/>
  <c r="J378" i="4"/>
  <c r="I378" i="4"/>
  <c r="I421" i="4" s="1"/>
  <c r="H378" i="4"/>
  <c r="G378" i="4"/>
  <c r="G434" i="4" s="1"/>
  <c r="F378" i="4"/>
  <c r="E378" i="4"/>
  <c r="E421" i="4" s="1"/>
  <c r="D378" i="4"/>
  <c r="D355" i="4" s="1"/>
  <c r="C378" i="4"/>
  <c r="C367" i="4" s="1"/>
  <c r="B378" i="4"/>
  <c r="B428" i="4" s="1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L373" i="4"/>
  <c r="H373" i="4"/>
  <c r="G373" i="4"/>
  <c r="N372" i="4"/>
  <c r="N373" i="4" s="1"/>
  <c r="M372" i="4"/>
  <c r="M373" i="4" s="1"/>
  <c r="L372" i="4"/>
  <c r="K372" i="4"/>
  <c r="K373" i="4" s="1"/>
  <c r="J372" i="4"/>
  <c r="J373" i="4" s="1"/>
  <c r="I372" i="4"/>
  <c r="I373" i="4" s="1"/>
  <c r="H372" i="4"/>
  <c r="G372" i="4"/>
  <c r="F372" i="4"/>
  <c r="F373" i="4" s="1"/>
  <c r="E372" i="4"/>
  <c r="E373" i="4" s="1"/>
  <c r="D372" i="4"/>
  <c r="D373" i="4" s="1"/>
  <c r="C372" i="4"/>
  <c r="B372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J367" i="4"/>
  <c r="G367" i="4"/>
  <c r="B367" i="4"/>
  <c r="O367" i="4" s="1"/>
  <c r="N366" i="4"/>
  <c r="M366" i="4"/>
  <c r="M367" i="4" s="1"/>
  <c r="L366" i="4"/>
  <c r="L367" i="4" s="1"/>
  <c r="K366" i="4"/>
  <c r="K367" i="4" s="1"/>
  <c r="J366" i="4"/>
  <c r="I366" i="4"/>
  <c r="I367" i="4" s="1"/>
  <c r="H366" i="4"/>
  <c r="H367" i="4" s="1"/>
  <c r="G366" i="4"/>
  <c r="F366" i="4"/>
  <c r="F367" i="4" s="1"/>
  <c r="E366" i="4"/>
  <c r="E367" i="4" s="1"/>
  <c r="D366" i="4"/>
  <c r="D367" i="4" s="1"/>
  <c r="C366" i="4"/>
  <c r="B366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K361" i="4"/>
  <c r="J361" i="4"/>
  <c r="I361" i="4"/>
  <c r="F361" i="4"/>
  <c r="E361" i="4"/>
  <c r="N360" i="4"/>
  <c r="M360" i="4"/>
  <c r="M361" i="4" s="1"/>
  <c r="L360" i="4"/>
  <c r="L361" i="4" s="1"/>
  <c r="K360" i="4"/>
  <c r="J360" i="4"/>
  <c r="I360" i="4"/>
  <c r="H360" i="4"/>
  <c r="H361" i="4" s="1"/>
  <c r="G360" i="4"/>
  <c r="G361" i="4" s="1"/>
  <c r="F360" i="4"/>
  <c r="E360" i="4"/>
  <c r="D360" i="4"/>
  <c r="C360" i="4"/>
  <c r="B360" i="4"/>
  <c r="O360" i="4" s="1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M355" i="4"/>
  <c r="L355" i="4"/>
  <c r="K355" i="4"/>
  <c r="I355" i="4"/>
  <c r="E355" i="4"/>
  <c r="N354" i="4"/>
  <c r="N355" i="4" s="1"/>
  <c r="M354" i="4"/>
  <c r="L354" i="4"/>
  <c r="K354" i="4"/>
  <c r="J354" i="4"/>
  <c r="J355" i="4" s="1"/>
  <c r="I354" i="4"/>
  <c r="H354" i="4"/>
  <c r="H355" i="4" s="1"/>
  <c r="G354" i="4"/>
  <c r="G355" i="4" s="1"/>
  <c r="F354" i="4"/>
  <c r="F355" i="4" s="1"/>
  <c r="E354" i="4"/>
  <c r="D354" i="4"/>
  <c r="C354" i="4"/>
  <c r="B354" i="4"/>
  <c r="B355" i="4" s="1"/>
  <c r="O355" i="4" s="1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L349" i="4"/>
  <c r="K349" i="4"/>
  <c r="G349" i="4"/>
  <c r="E349" i="4"/>
  <c r="O348" i="4"/>
  <c r="N348" i="4"/>
  <c r="N349" i="4" s="1"/>
  <c r="M348" i="4"/>
  <c r="M349" i="4" s="1"/>
  <c r="L348" i="4"/>
  <c r="K348" i="4"/>
  <c r="J348" i="4"/>
  <c r="J349" i="4" s="1"/>
  <c r="I348" i="4"/>
  <c r="I349" i="4" s="1"/>
  <c r="H348" i="4"/>
  <c r="H349" i="4" s="1"/>
  <c r="G348" i="4"/>
  <c r="F348" i="4"/>
  <c r="F349" i="4" s="1"/>
  <c r="E348" i="4"/>
  <c r="D348" i="4"/>
  <c r="C348" i="4"/>
  <c r="C349" i="4" s="1"/>
  <c r="B348" i="4"/>
  <c r="B349" i="4" s="1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N343" i="4"/>
  <c r="M343" i="4"/>
  <c r="L343" i="4"/>
  <c r="K343" i="4"/>
  <c r="G343" i="4"/>
  <c r="F343" i="4"/>
  <c r="B343" i="4"/>
  <c r="O343" i="4" s="1"/>
  <c r="O342" i="4"/>
  <c r="N342" i="4"/>
  <c r="M342" i="4"/>
  <c r="L342" i="4"/>
  <c r="K342" i="4"/>
  <c r="J342" i="4"/>
  <c r="J343" i="4" s="1"/>
  <c r="I342" i="4"/>
  <c r="I343" i="4" s="1"/>
  <c r="H342" i="4"/>
  <c r="H343" i="4" s="1"/>
  <c r="G342" i="4"/>
  <c r="F342" i="4"/>
  <c r="E342" i="4"/>
  <c r="E343" i="4" s="1"/>
  <c r="D342" i="4"/>
  <c r="D343" i="4" s="1"/>
  <c r="C342" i="4"/>
  <c r="C343" i="4" s="1"/>
  <c r="B342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M337" i="4"/>
  <c r="L337" i="4"/>
  <c r="J337" i="4"/>
  <c r="I337" i="4"/>
  <c r="H337" i="4"/>
  <c r="F337" i="4"/>
  <c r="C337" i="4"/>
  <c r="N336" i="4"/>
  <c r="N337" i="4" s="1"/>
  <c r="M336" i="4"/>
  <c r="L336" i="4"/>
  <c r="K336" i="4"/>
  <c r="K337" i="4" s="1"/>
  <c r="J336" i="4"/>
  <c r="I336" i="4"/>
  <c r="H336" i="4"/>
  <c r="G336" i="4"/>
  <c r="G337" i="4" s="1"/>
  <c r="F336" i="4"/>
  <c r="E336" i="4"/>
  <c r="E337" i="4" s="1"/>
  <c r="D336" i="4"/>
  <c r="D337" i="4" s="1"/>
  <c r="C336" i="4"/>
  <c r="B336" i="4"/>
  <c r="B337" i="4" s="1"/>
  <c r="O337" i="4" s="1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L331" i="4"/>
  <c r="G331" i="4"/>
  <c r="F331" i="4"/>
  <c r="C331" i="4"/>
  <c r="B331" i="4"/>
  <c r="O331" i="4" s="1"/>
  <c r="N330" i="4"/>
  <c r="M330" i="4"/>
  <c r="M331" i="4" s="1"/>
  <c r="L330" i="4"/>
  <c r="K330" i="4"/>
  <c r="K331" i="4" s="1"/>
  <c r="J330" i="4"/>
  <c r="J331" i="4" s="1"/>
  <c r="I330" i="4"/>
  <c r="I331" i="4" s="1"/>
  <c r="H330" i="4"/>
  <c r="H331" i="4" s="1"/>
  <c r="G330" i="4"/>
  <c r="F330" i="4"/>
  <c r="E330" i="4"/>
  <c r="E331" i="4" s="1"/>
  <c r="D330" i="4"/>
  <c r="D331" i="4" s="1"/>
  <c r="C330" i="4"/>
  <c r="B330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BP202" i="4"/>
  <c r="BO202" i="4"/>
  <c r="BN202" i="4"/>
  <c r="BM202" i="4"/>
  <c r="BL202" i="4"/>
  <c r="BK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N499" i="4" s="1"/>
  <c r="AX202" i="4"/>
  <c r="N498" i="4" s="1"/>
  <c r="AW202" i="4"/>
  <c r="M501" i="4" s="1"/>
  <c r="AV202" i="4"/>
  <c r="M500" i="4" s="1"/>
  <c r="AU202" i="4"/>
  <c r="M499" i="4" s="1"/>
  <c r="AT202" i="4"/>
  <c r="M498" i="4" s="1"/>
  <c r="AS202" i="4"/>
  <c r="L501" i="4" s="1"/>
  <c r="AR202" i="4"/>
  <c r="L500" i="4" s="1"/>
  <c r="AQ202" i="4"/>
  <c r="L499" i="4" s="1"/>
  <c r="AP202" i="4"/>
  <c r="L498" i="4" s="1"/>
  <c r="AO202" i="4"/>
  <c r="K501" i="4" s="1"/>
  <c r="AN202" i="4"/>
  <c r="K500" i="4" s="1"/>
  <c r="AM202" i="4"/>
  <c r="K499" i="4" s="1"/>
  <c r="AL202" i="4"/>
  <c r="K498" i="4" s="1"/>
  <c r="K502" i="4" s="1"/>
  <c r="AK202" i="4"/>
  <c r="J501" i="4" s="1"/>
  <c r="AJ202" i="4"/>
  <c r="J500" i="4" s="1"/>
  <c r="AI202" i="4"/>
  <c r="J499" i="4" s="1"/>
  <c r="AH202" i="4"/>
  <c r="J498" i="4" s="1"/>
  <c r="AG202" i="4"/>
  <c r="I501" i="4" s="1"/>
  <c r="AF202" i="4"/>
  <c r="I500" i="4" s="1"/>
  <c r="AE202" i="4"/>
  <c r="I499" i="4" s="1"/>
  <c r="AD202" i="4"/>
  <c r="I498" i="4" s="1"/>
  <c r="AC202" i="4"/>
  <c r="H501" i="4" s="1"/>
  <c r="AB202" i="4"/>
  <c r="H500" i="4" s="1"/>
  <c r="AA202" i="4"/>
  <c r="H499" i="4" s="1"/>
  <c r="Z202" i="4"/>
  <c r="H498" i="4" s="1"/>
  <c r="H502" i="4" s="1"/>
  <c r="Y202" i="4"/>
  <c r="G501" i="4" s="1"/>
  <c r="X202" i="4"/>
  <c r="G500" i="4" s="1"/>
  <c r="W202" i="4"/>
  <c r="G499" i="4" s="1"/>
  <c r="V202" i="4"/>
  <c r="G498" i="4" s="1"/>
  <c r="U202" i="4"/>
  <c r="F501" i="4" s="1"/>
  <c r="T202" i="4"/>
  <c r="F500" i="4" s="1"/>
  <c r="S202" i="4"/>
  <c r="F499" i="4" s="1"/>
  <c r="R202" i="4"/>
  <c r="F498" i="4" s="1"/>
  <c r="Q202" i="4"/>
  <c r="E501" i="4" s="1"/>
  <c r="P202" i="4"/>
  <c r="E500" i="4" s="1"/>
  <c r="O202" i="4"/>
  <c r="E499" i="4" s="1"/>
  <c r="N202" i="4"/>
  <c r="E498" i="4" s="1"/>
  <c r="E502" i="4" s="1"/>
  <c r="M202" i="4"/>
  <c r="D501" i="4" s="1"/>
  <c r="L202" i="4"/>
  <c r="D500" i="4" s="1"/>
  <c r="K202" i="4"/>
  <c r="D499" i="4" s="1"/>
  <c r="J202" i="4"/>
  <c r="D498" i="4" s="1"/>
  <c r="I202" i="4"/>
  <c r="C501" i="4" s="1"/>
  <c r="H202" i="4"/>
  <c r="C500" i="4" s="1"/>
  <c r="G202" i="4"/>
  <c r="C499" i="4" s="1"/>
  <c r="F202" i="4"/>
  <c r="C498" i="4" s="1"/>
  <c r="E202" i="4"/>
  <c r="B501" i="4" s="1"/>
  <c r="D202" i="4"/>
  <c r="B500" i="4" s="1"/>
  <c r="C202" i="4"/>
  <c r="B499" i="4" s="1"/>
  <c r="B202" i="4"/>
  <c r="B498" i="4" s="1"/>
  <c r="B502" i="4" s="1"/>
  <c r="AS125" i="4"/>
  <c r="L408" i="4" s="1"/>
  <c r="AR125" i="4"/>
  <c r="L407" i="4" s="1"/>
  <c r="AQ125" i="4"/>
  <c r="L406" i="4" s="1"/>
  <c r="AL125" i="4"/>
  <c r="K405" i="4" s="1"/>
  <c r="AE125" i="4"/>
  <c r="I406" i="4" s="1"/>
  <c r="W125" i="4"/>
  <c r="G406" i="4" s="1"/>
  <c r="T125" i="4"/>
  <c r="F407" i="4" s="1"/>
  <c r="N125" i="4"/>
  <c r="E405" i="4" s="1"/>
  <c r="I125" i="4"/>
  <c r="C408" i="4" s="1"/>
  <c r="H125" i="4"/>
  <c r="C407" i="4" s="1"/>
  <c r="B125" i="4"/>
  <c r="B405" i="4" s="1"/>
  <c r="AY124" i="4"/>
  <c r="AX124" i="4"/>
  <c r="N399" i="4" s="1"/>
  <c r="AW124" i="4"/>
  <c r="M402" i="4" s="1"/>
  <c r="M403" i="4" s="1"/>
  <c r="AV124" i="4"/>
  <c r="M401" i="4" s="1"/>
  <c r="AU124" i="4"/>
  <c r="M400" i="4" s="1"/>
  <c r="AT124" i="4"/>
  <c r="M399" i="4" s="1"/>
  <c r="AS124" i="4"/>
  <c r="L402" i="4" s="1"/>
  <c r="L403" i="4" s="1"/>
  <c r="AR124" i="4"/>
  <c r="L401" i="4" s="1"/>
  <c r="AQ124" i="4"/>
  <c r="L400" i="4" s="1"/>
  <c r="AP124" i="4"/>
  <c r="L399" i="4" s="1"/>
  <c r="AO124" i="4"/>
  <c r="K402" i="4" s="1"/>
  <c r="K403" i="4" s="1"/>
  <c r="AN124" i="4"/>
  <c r="K401" i="4" s="1"/>
  <c r="AM124" i="4"/>
  <c r="K400" i="4" s="1"/>
  <c r="AL124" i="4"/>
  <c r="K399" i="4" s="1"/>
  <c r="AK124" i="4"/>
  <c r="J402" i="4" s="1"/>
  <c r="J403" i="4" s="1"/>
  <c r="AJ124" i="4"/>
  <c r="J401" i="4" s="1"/>
  <c r="AI124" i="4"/>
  <c r="J400" i="4" s="1"/>
  <c r="AH124" i="4"/>
  <c r="J399" i="4" s="1"/>
  <c r="AG124" i="4"/>
  <c r="I402" i="4" s="1"/>
  <c r="I403" i="4" s="1"/>
  <c r="AF124" i="4"/>
  <c r="I401" i="4" s="1"/>
  <c r="AE124" i="4"/>
  <c r="I400" i="4" s="1"/>
  <c r="AD124" i="4"/>
  <c r="I399" i="4" s="1"/>
  <c r="AC124" i="4"/>
  <c r="H402" i="4" s="1"/>
  <c r="H403" i="4" s="1"/>
  <c r="AB124" i="4"/>
  <c r="H401" i="4" s="1"/>
  <c r="AA124" i="4"/>
  <c r="H400" i="4" s="1"/>
  <c r="Z124" i="4"/>
  <c r="H399" i="4" s="1"/>
  <c r="Y124" i="4"/>
  <c r="G402" i="4" s="1"/>
  <c r="G403" i="4" s="1"/>
  <c r="X124" i="4"/>
  <c r="G401" i="4" s="1"/>
  <c r="W124" i="4"/>
  <c r="G400" i="4" s="1"/>
  <c r="V124" i="4"/>
  <c r="G399" i="4" s="1"/>
  <c r="U124" i="4"/>
  <c r="F402" i="4" s="1"/>
  <c r="F403" i="4" s="1"/>
  <c r="T124" i="4"/>
  <c r="F401" i="4" s="1"/>
  <c r="S124" i="4"/>
  <c r="F400" i="4" s="1"/>
  <c r="R124" i="4"/>
  <c r="F399" i="4" s="1"/>
  <c r="Q124" i="4"/>
  <c r="E402" i="4" s="1"/>
  <c r="E403" i="4" s="1"/>
  <c r="P124" i="4"/>
  <c r="E401" i="4" s="1"/>
  <c r="O124" i="4"/>
  <c r="E400" i="4" s="1"/>
  <c r="N124" i="4"/>
  <c r="M124" i="4"/>
  <c r="D402" i="4" s="1"/>
  <c r="D403" i="4" s="1"/>
  <c r="L124" i="4"/>
  <c r="D401" i="4" s="1"/>
  <c r="K124" i="4"/>
  <c r="D400" i="4" s="1"/>
  <c r="J124" i="4"/>
  <c r="D399" i="4" s="1"/>
  <c r="I124" i="4"/>
  <c r="C402" i="4" s="1"/>
  <c r="C403" i="4" s="1"/>
  <c r="H124" i="4"/>
  <c r="C401" i="4" s="1"/>
  <c r="G124" i="4"/>
  <c r="C400" i="4" s="1"/>
  <c r="F124" i="4"/>
  <c r="C399" i="4" s="1"/>
  <c r="E124" i="4"/>
  <c r="B402" i="4" s="1"/>
  <c r="D124" i="4"/>
  <c r="B401" i="4" s="1"/>
  <c r="C124" i="4"/>
  <c r="B400" i="4" s="1"/>
  <c r="B124" i="4"/>
  <c r="B399" i="4" s="1"/>
  <c r="AY123" i="4"/>
  <c r="AY125" i="4" s="1"/>
  <c r="AX123" i="4"/>
  <c r="N393" i="4" s="1"/>
  <c r="AW123" i="4"/>
  <c r="M396" i="4" s="1"/>
  <c r="M397" i="4" s="1"/>
  <c r="AV123" i="4"/>
  <c r="AU123" i="4"/>
  <c r="M394" i="4" s="1"/>
  <c r="AT123" i="4"/>
  <c r="M393" i="4" s="1"/>
  <c r="AS123" i="4"/>
  <c r="L396" i="4" s="1"/>
  <c r="L397" i="4" s="1"/>
  <c r="AR123" i="4"/>
  <c r="L395" i="4" s="1"/>
  <c r="AQ123" i="4"/>
  <c r="L394" i="4" s="1"/>
  <c r="AP123" i="4"/>
  <c r="AP125" i="4" s="1"/>
  <c r="L405" i="4" s="1"/>
  <c r="AO123" i="4"/>
  <c r="K396" i="4" s="1"/>
  <c r="K397" i="4" s="1"/>
  <c r="AN123" i="4"/>
  <c r="K395" i="4" s="1"/>
  <c r="AM123" i="4"/>
  <c r="K394" i="4" s="1"/>
  <c r="AL123" i="4"/>
  <c r="K393" i="4" s="1"/>
  <c r="AK123" i="4"/>
  <c r="J396" i="4" s="1"/>
  <c r="J397" i="4" s="1"/>
  <c r="AJ123" i="4"/>
  <c r="AJ125" i="4" s="1"/>
  <c r="J407" i="4" s="1"/>
  <c r="AI123" i="4"/>
  <c r="J394" i="4" s="1"/>
  <c r="AH123" i="4"/>
  <c r="J393" i="4" s="1"/>
  <c r="AG123" i="4"/>
  <c r="AG125" i="4" s="1"/>
  <c r="I408" i="4" s="1"/>
  <c r="AF123" i="4"/>
  <c r="I395" i="4" s="1"/>
  <c r="AE123" i="4"/>
  <c r="I394" i="4" s="1"/>
  <c r="AD123" i="4"/>
  <c r="AC123" i="4"/>
  <c r="H396" i="4" s="1"/>
  <c r="H397" i="4" s="1"/>
  <c r="AB123" i="4"/>
  <c r="H395" i="4" s="1"/>
  <c r="AA123" i="4"/>
  <c r="H394" i="4" s="1"/>
  <c r="Z123" i="4"/>
  <c r="H393" i="4" s="1"/>
  <c r="Y123" i="4"/>
  <c r="G396" i="4" s="1"/>
  <c r="X123" i="4"/>
  <c r="W123" i="4"/>
  <c r="G394" i="4" s="1"/>
  <c r="V123" i="4"/>
  <c r="G393" i="4" s="1"/>
  <c r="U123" i="4"/>
  <c r="F396" i="4" s="1"/>
  <c r="F397" i="4" s="1"/>
  <c r="T123" i="4"/>
  <c r="F395" i="4" s="1"/>
  <c r="S123" i="4"/>
  <c r="F394" i="4" s="1"/>
  <c r="R123" i="4"/>
  <c r="Q123" i="4"/>
  <c r="E396" i="4" s="1"/>
  <c r="E397" i="4" s="1"/>
  <c r="P123" i="4"/>
  <c r="E395" i="4" s="1"/>
  <c r="O123" i="4"/>
  <c r="E394" i="4" s="1"/>
  <c r="N123" i="4"/>
  <c r="E393" i="4" s="1"/>
  <c r="M123" i="4"/>
  <c r="D396" i="4" s="1"/>
  <c r="D397" i="4" s="1"/>
  <c r="L123" i="4"/>
  <c r="K123" i="4"/>
  <c r="D394" i="4" s="1"/>
  <c r="J123" i="4"/>
  <c r="D393" i="4" s="1"/>
  <c r="I123" i="4"/>
  <c r="C396" i="4" s="1"/>
  <c r="C397" i="4" s="1"/>
  <c r="H123" i="4"/>
  <c r="C395" i="4" s="1"/>
  <c r="G123" i="4"/>
  <c r="C394" i="4" s="1"/>
  <c r="F123" i="4"/>
  <c r="E123" i="4"/>
  <c r="B396" i="4" s="1"/>
  <c r="D123" i="4"/>
  <c r="B395" i="4" s="1"/>
  <c r="C123" i="4"/>
  <c r="B394" i="4" s="1"/>
  <c r="B123" i="4"/>
  <c r="B393" i="4" s="1"/>
  <c r="M714" i="3"/>
  <c r="O714" i="3" s="1"/>
  <c r="L714" i="3"/>
  <c r="K714" i="3"/>
  <c r="J714" i="3"/>
  <c r="I714" i="3"/>
  <c r="H714" i="3"/>
  <c r="O713" i="3"/>
  <c r="O712" i="3"/>
  <c r="N710" i="3"/>
  <c r="M710" i="3"/>
  <c r="O710" i="3" s="1"/>
  <c r="L710" i="3"/>
  <c r="K710" i="3"/>
  <c r="J710" i="3"/>
  <c r="I710" i="3"/>
  <c r="H710" i="3"/>
  <c r="O709" i="3"/>
  <c r="O708" i="3"/>
  <c r="O707" i="3"/>
  <c r="O706" i="3"/>
  <c r="M703" i="3"/>
  <c r="O703" i="3" s="1"/>
  <c r="L703" i="3"/>
  <c r="K703" i="3"/>
  <c r="J703" i="3"/>
  <c r="I703" i="3"/>
  <c r="O702" i="3"/>
  <c r="O700" i="3"/>
  <c r="O699" i="3"/>
  <c r="O698" i="3"/>
  <c r="N696" i="3"/>
  <c r="M696" i="3"/>
  <c r="L696" i="3"/>
  <c r="K696" i="3"/>
  <c r="O696" i="3" s="1"/>
  <c r="O695" i="3"/>
  <c r="O694" i="3"/>
  <c r="O693" i="3"/>
  <c r="O692" i="3"/>
  <c r="O689" i="3"/>
  <c r="M689" i="3"/>
  <c r="L689" i="3"/>
  <c r="K689" i="3"/>
  <c r="J689" i="3"/>
  <c r="I689" i="3"/>
  <c r="H689" i="3"/>
  <c r="O688" i="3"/>
  <c r="O687" i="3"/>
  <c r="O686" i="3"/>
  <c r="O683" i="3"/>
  <c r="O682" i="3"/>
  <c r="N681" i="3"/>
  <c r="M681" i="3"/>
  <c r="L681" i="3"/>
  <c r="K681" i="3"/>
  <c r="J681" i="3"/>
  <c r="I681" i="3"/>
  <c r="H681" i="3"/>
  <c r="O681" i="3" s="1"/>
  <c r="O680" i="3"/>
  <c r="O679" i="3"/>
  <c r="N678" i="3"/>
  <c r="M678" i="3"/>
  <c r="O678" i="3" s="1"/>
  <c r="L678" i="3"/>
  <c r="K678" i="3"/>
  <c r="J678" i="3"/>
  <c r="I678" i="3"/>
  <c r="H678" i="3"/>
  <c r="O675" i="3"/>
  <c r="N675" i="3"/>
  <c r="O674" i="3"/>
  <c r="M674" i="3"/>
  <c r="L674" i="3"/>
  <c r="K674" i="3"/>
  <c r="J674" i="3"/>
  <c r="I674" i="3"/>
  <c r="H674" i="3"/>
  <c r="O673" i="3"/>
  <c r="O672" i="3"/>
  <c r="O671" i="3"/>
  <c r="O669" i="3"/>
  <c r="N669" i="3"/>
  <c r="O668" i="3"/>
  <c r="M668" i="3"/>
  <c r="L668" i="3"/>
  <c r="K668" i="3"/>
  <c r="J668" i="3"/>
  <c r="I668" i="3"/>
  <c r="H668" i="3"/>
  <c r="O667" i="3"/>
  <c r="O666" i="3"/>
  <c r="O665" i="3"/>
  <c r="O663" i="3"/>
  <c r="N663" i="3"/>
  <c r="O662" i="3"/>
  <c r="M662" i="3"/>
  <c r="L662" i="3"/>
  <c r="K662" i="3"/>
  <c r="J662" i="3"/>
  <c r="I662" i="3"/>
  <c r="H662" i="3"/>
  <c r="O661" i="3"/>
  <c r="O660" i="3"/>
  <c r="O659" i="3"/>
  <c r="O657" i="3"/>
  <c r="N657" i="3"/>
  <c r="O656" i="3"/>
  <c r="M656" i="3"/>
  <c r="L656" i="3"/>
  <c r="K656" i="3"/>
  <c r="J656" i="3"/>
  <c r="I656" i="3"/>
  <c r="H656" i="3"/>
  <c r="O655" i="3"/>
  <c r="O654" i="3"/>
  <c r="O653" i="3"/>
  <c r="O651" i="3"/>
  <c r="N651" i="3"/>
  <c r="O650" i="3"/>
  <c r="M650" i="3"/>
  <c r="L650" i="3"/>
  <c r="K650" i="3"/>
  <c r="J650" i="3"/>
  <c r="I650" i="3"/>
  <c r="H650" i="3"/>
  <c r="O649" i="3"/>
  <c r="O648" i="3"/>
  <c r="O647" i="3"/>
  <c r="O645" i="3"/>
  <c r="O644" i="3"/>
  <c r="M644" i="3"/>
  <c r="L644" i="3"/>
  <c r="K644" i="3"/>
  <c r="J644" i="3"/>
  <c r="I644" i="3"/>
  <c r="H644" i="3"/>
  <c r="O643" i="3"/>
  <c r="O642" i="3"/>
  <c r="O641" i="3"/>
  <c r="M633" i="3"/>
  <c r="N632" i="3"/>
  <c r="M629" i="3"/>
  <c r="L629" i="3"/>
  <c r="N628" i="3"/>
  <c r="M628" i="3"/>
  <c r="M627" i="3"/>
  <c r="L627" i="3"/>
  <c r="L625" i="3"/>
  <c r="K625" i="3"/>
  <c r="N624" i="3"/>
  <c r="M624" i="3"/>
  <c r="M625" i="3" s="1"/>
  <c r="L624" i="3"/>
  <c r="L621" i="3"/>
  <c r="J621" i="3"/>
  <c r="L623" i="3" s="1"/>
  <c r="M620" i="3"/>
  <c r="M621" i="3" s="1"/>
  <c r="M623" i="3" s="1"/>
  <c r="K620" i="3"/>
  <c r="L620" i="3" s="1"/>
  <c r="L617" i="3"/>
  <c r="K617" i="3"/>
  <c r="J617" i="3"/>
  <c r="I617" i="3"/>
  <c r="J619" i="3" s="1"/>
  <c r="L616" i="3"/>
  <c r="M616" i="3" s="1"/>
  <c r="K616" i="3"/>
  <c r="J616" i="3"/>
  <c r="H613" i="3"/>
  <c r="J612" i="3"/>
  <c r="I612" i="3"/>
  <c r="I613" i="3" s="1"/>
  <c r="G609" i="3"/>
  <c r="H608" i="3"/>
  <c r="I608" i="3" s="1"/>
  <c r="I609" i="3" s="1"/>
  <c r="I611" i="3" s="1"/>
  <c r="H607" i="3"/>
  <c r="G607" i="3"/>
  <c r="H605" i="3"/>
  <c r="F605" i="3"/>
  <c r="H604" i="3"/>
  <c r="I604" i="3" s="1"/>
  <c r="G604" i="3"/>
  <c r="G605" i="3" s="1"/>
  <c r="H601" i="3"/>
  <c r="G601" i="3"/>
  <c r="F601" i="3"/>
  <c r="E601" i="3"/>
  <c r="H603" i="3" s="1"/>
  <c r="G600" i="3"/>
  <c r="H600" i="3" s="1"/>
  <c r="I600" i="3" s="1"/>
  <c r="F600" i="3"/>
  <c r="D597" i="3"/>
  <c r="E596" i="3"/>
  <c r="E597" i="3" s="1"/>
  <c r="C593" i="3"/>
  <c r="E592" i="3"/>
  <c r="F592" i="3" s="1"/>
  <c r="D592" i="3"/>
  <c r="D593" i="3" s="1"/>
  <c r="D595" i="3" s="1"/>
  <c r="B589" i="3"/>
  <c r="D588" i="3"/>
  <c r="D589" i="3" s="1"/>
  <c r="D591" i="3" s="1"/>
  <c r="C588" i="3"/>
  <c r="C589" i="3" s="1"/>
  <c r="N577" i="3"/>
  <c r="N629" i="3" s="1"/>
  <c r="N631" i="3" s="1"/>
  <c r="M570" i="3"/>
  <c r="L570" i="3"/>
  <c r="K570" i="3"/>
  <c r="J570" i="3"/>
  <c r="I570" i="3"/>
  <c r="H570" i="3"/>
  <c r="G570" i="3"/>
  <c r="F570" i="3"/>
  <c r="E570" i="3"/>
  <c r="D570" i="3"/>
  <c r="C570" i="3"/>
  <c r="B570" i="3"/>
  <c r="M568" i="3"/>
  <c r="O568" i="3" s="1"/>
  <c r="L568" i="3"/>
  <c r="K568" i="3"/>
  <c r="J568" i="3"/>
  <c r="I568" i="3"/>
  <c r="H568" i="3"/>
  <c r="G568" i="3"/>
  <c r="F568" i="3"/>
  <c r="E568" i="3"/>
  <c r="D568" i="3"/>
  <c r="C568" i="3"/>
  <c r="B568" i="3"/>
  <c r="O567" i="3"/>
  <c r="N553" i="3"/>
  <c r="M553" i="3"/>
  <c r="L553" i="3"/>
  <c r="K553" i="3"/>
  <c r="J553" i="3"/>
  <c r="I553" i="3"/>
  <c r="H553" i="3"/>
  <c r="G553" i="3"/>
  <c r="F553" i="3"/>
  <c r="E553" i="3"/>
  <c r="D553" i="3"/>
  <c r="C553" i="3"/>
  <c r="B553" i="3"/>
  <c r="N552" i="3"/>
  <c r="M552" i="3"/>
  <c r="L552" i="3"/>
  <c r="K552" i="3"/>
  <c r="J552" i="3"/>
  <c r="I552" i="3"/>
  <c r="H552" i="3"/>
  <c r="G552" i="3"/>
  <c r="F552" i="3"/>
  <c r="E552" i="3"/>
  <c r="D552" i="3"/>
  <c r="C552" i="3"/>
  <c r="B552" i="3"/>
  <c r="N551" i="3"/>
  <c r="M551" i="3"/>
  <c r="L551" i="3"/>
  <c r="K551" i="3"/>
  <c r="J551" i="3"/>
  <c r="I551" i="3"/>
  <c r="H551" i="3"/>
  <c r="G551" i="3"/>
  <c r="F551" i="3"/>
  <c r="E551" i="3"/>
  <c r="D551" i="3"/>
  <c r="C551" i="3"/>
  <c r="B551" i="3"/>
  <c r="N550" i="3"/>
  <c r="M550" i="3"/>
  <c r="L550" i="3"/>
  <c r="K550" i="3"/>
  <c r="J550" i="3"/>
  <c r="I550" i="3"/>
  <c r="H550" i="3"/>
  <c r="G550" i="3"/>
  <c r="F550" i="3"/>
  <c r="E550" i="3"/>
  <c r="D550" i="3"/>
  <c r="C550" i="3"/>
  <c r="B550" i="3"/>
  <c r="N548" i="3"/>
  <c r="M548" i="3"/>
  <c r="L548" i="3"/>
  <c r="K548" i="3"/>
  <c r="J548" i="3"/>
  <c r="I548" i="3"/>
  <c r="H548" i="3"/>
  <c r="G548" i="3"/>
  <c r="F548" i="3"/>
  <c r="E548" i="3"/>
  <c r="D548" i="3"/>
  <c r="C548" i="3"/>
  <c r="B548" i="3"/>
  <c r="N547" i="3"/>
  <c r="M547" i="3"/>
  <c r="L547" i="3"/>
  <c r="K547" i="3"/>
  <c r="J547" i="3"/>
  <c r="I547" i="3"/>
  <c r="H547" i="3"/>
  <c r="G547" i="3"/>
  <c r="F547" i="3"/>
  <c r="E547" i="3"/>
  <c r="D547" i="3"/>
  <c r="C547" i="3"/>
  <c r="B547" i="3"/>
  <c r="N546" i="3"/>
  <c r="M546" i="3"/>
  <c r="L546" i="3"/>
  <c r="K546" i="3"/>
  <c r="J546" i="3"/>
  <c r="I546" i="3"/>
  <c r="H546" i="3"/>
  <c r="G546" i="3"/>
  <c r="F546" i="3"/>
  <c r="E546" i="3"/>
  <c r="D546" i="3"/>
  <c r="C546" i="3"/>
  <c r="B546" i="3"/>
  <c r="N545" i="3"/>
  <c r="M545" i="3"/>
  <c r="L545" i="3"/>
  <c r="K545" i="3"/>
  <c r="J545" i="3"/>
  <c r="I545" i="3"/>
  <c r="H545" i="3"/>
  <c r="G545" i="3"/>
  <c r="F545" i="3"/>
  <c r="E545" i="3"/>
  <c r="D545" i="3"/>
  <c r="C545" i="3"/>
  <c r="B545" i="3"/>
  <c r="N543" i="3"/>
  <c r="M543" i="3"/>
  <c r="L543" i="3"/>
  <c r="K543" i="3"/>
  <c r="J543" i="3"/>
  <c r="I543" i="3"/>
  <c r="H543" i="3"/>
  <c r="G543" i="3"/>
  <c r="F543" i="3"/>
  <c r="E543" i="3"/>
  <c r="D543" i="3"/>
  <c r="C543" i="3"/>
  <c r="B543" i="3"/>
  <c r="N542" i="3"/>
  <c r="M542" i="3"/>
  <c r="L542" i="3"/>
  <c r="K542" i="3"/>
  <c r="J542" i="3"/>
  <c r="I542" i="3"/>
  <c r="H542" i="3"/>
  <c r="G542" i="3"/>
  <c r="F542" i="3"/>
  <c r="E542" i="3"/>
  <c r="D542" i="3"/>
  <c r="C542" i="3"/>
  <c r="B542" i="3"/>
  <c r="N541" i="3"/>
  <c r="M541" i="3"/>
  <c r="L541" i="3"/>
  <c r="K541" i="3"/>
  <c r="J541" i="3"/>
  <c r="I541" i="3"/>
  <c r="H541" i="3"/>
  <c r="G541" i="3"/>
  <c r="F541" i="3"/>
  <c r="E541" i="3"/>
  <c r="D541" i="3"/>
  <c r="C541" i="3"/>
  <c r="B541" i="3"/>
  <c r="N540" i="3"/>
  <c r="M540" i="3"/>
  <c r="L540" i="3"/>
  <c r="K540" i="3"/>
  <c r="J540" i="3"/>
  <c r="I540" i="3"/>
  <c r="H540" i="3"/>
  <c r="G540" i="3"/>
  <c r="F540" i="3"/>
  <c r="E540" i="3"/>
  <c r="D540" i="3"/>
  <c r="C540" i="3"/>
  <c r="B540" i="3"/>
  <c r="L538" i="3"/>
  <c r="L522" i="3" s="1"/>
  <c r="G538" i="3"/>
  <c r="M537" i="3"/>
  <c r="M521" i="3" s="1"/>
  <c r="H537" i="3"/>
  <c r="N536" i="3"/>
  <c r="N520" i="3" s="1"/>
  <c r="I536" i="3"/>
  <c r="J535" i="3"/>
  <c r="N533" i="3"/>
  <c r="M533" i="3"/>
  <c r="M538" i="3" s="1"/>
  <c r="L533" i="3"/>
  <c r="K533" i="3"/>
  <c r="J533" i="3"/>
  <c r="J538" i="3" s="1"/>
  <c r="J522" i="3" s="1"/>
  <c r="I533" i="3"/>
  <c r="H533" i="3"/>
  <c r="G533" i="3"/>
  <c r="F533" i="3"/>
  <c r="E533" i="3"/>
  <c r="D533" i="3"/>
  <c r="D538" i="3" s="1"/>
  <c r="C533" i="3"/>
  <c r="B533" i="3"/>
  <c r="N532" i="3"/>
  <c r="M532" i="3"/>
  <c r="L532" i="3"/>
  <c r="K532" i="3"/>
  <c r="K537" i="3" s="1"/>
  <c r="K521" i="3" s="1"/>
  <c r="J532" i="3"/>
  <c r="I532" i="3"/>
  <c r="H532" i="3"/>
  <c r="G532" i="3"/>
  <c r="F532" i="3"/>
  <c r="E532" i="3"/>
  <c r="E537" i="3" s="1"/>
  <c r="D532" i="3"/>
  <c r="C532" i="3"/>
  <c r="B532" i="3"/>
  <c r="N531" i="3"/>
  <c r="M531" i="3"/>
  <c r="L531" i="3"/>
  <c r="L536" i="3" s="1"/>
  <c r="L520" i="3" s="1"/>
  <c r="K531" i="3"/>
  <c r="J531" i="3"/>
  <c r="I531" i="3"/>
  <c r="H531" i="3"/>
  <c r="G531" i="3"/>
  <c r="F531" i="3"/>
  <c r="F536" i="3" s="1"/>
  <c r="E531" i="3"/>
  <c r="D531" i="3"/>
  <c r="C531" i="3"/>
  <c r="B531" i="3"/>
  <c r="N530" i="3"/>
  <c r="M530" i="3"/>
  <c r="M535" i="3" s="1"/>
  <c r="M519" i="3" s="1"/>
  <c r="L530" i="3"/>
  <c r="K530" i="3"/>
  <c r="J530" i="3"/>
  <c r="I530" i="3"/>
  <c r="H530" i="3"/>
  <c r="G530" i="3"/>
  <c r="G535" i="3" s="1"/>
  <c r="F530" i="3"/>
  <c r="E530" i="3"/>
  <c r="D530" i="3"/>
  <c r="C530" i="3"/>
  <c r="B530" i="3"/>
  <c r="N528" i="3"/>
  <c r="N538" i="3" s="1"/>
  <c r="M528" i="3"/>
  <c r="L528" i="3"/>
  <c r="K528" i="3"/>
  <c r="K538" i="3" s="1"/>
  <c r="J528" i="3"/>
  <c r="I528" i="3"/>
  <c r="I538" i="3" s="1"/>
  <c r="H528" i="3"/>
  <c r="H538" i="3" s="1"/>
  <c r="G528" i="3"/>
  <c r="F528" i="3"/>
  <c r="F538" i="3" s="1"/>
  <c r="E528" i="3"/>
  <c r="E538" i="3" s="1"/>
  <c r="E522" i="3" s="1"/>
  <c r="D528" i="3"/>
  <c r="C528" i="3"/>
  <c r="C538" i="3" s="1"/>
  <c r="B528" i="3"/>
  <c r="B538" i="3" s="1"/>
  <c r="N527" i="3"/>
  <c r="N537" i="3" s="1"/>
  <c r="M527" i="3"/>
  <c r="L527" i="3"/>
  <c r="L537" i="3" s="1"/>
  <c r="K527" i="3"/>
  <c r="J527" i="3"/>
  <c r="J537" i="3" s="1"/>
  <c r="J521" i="3" s="1"/>
  <c r="I527" i="3"/>
  <c r="I537" i="3" s="1"/>
  <c r="H527" i="3"/>
  <c r="G527" i="3"/>
  <c r="G537" i="3" s="1"/>
  <c r="F527" i="3"/>
  <c r="F537" i="3" s="1"/>
  <c r="F521" i="3" s="1"/>
  <c r="E527" i="3"/>
  <c r="D527" i="3"/>
  <c r="D537" i="3" s="1"/>
  <c r="C527" i="3"/>
  <c r="C537" i="3" s="1"/>
  <c r="B527" i="3"/>
  <c r="B537" i="3" s="1"/>
  <c r="N526" i="3"/>
  <c r="M526" i="3"/>
  <c r="M536" i="3" s="1"/>
  <c r="L526" i="3"/>
  <c r="K526" i="3"/>
  <c r="K536" i="3" s="1"/>
  <c r="K520" i="3" s="1"/>
  <c r="J526" i="3"/>
  <c r="J536" i="3" s="1"/>
  <c r="I526" i="3"/>
  <c r="H526" i="3"/>
  <c r="H536" i="3" s="1"/>
  <c r="G526" i="3"/>
  <c r="G536" i="3" s="1"/>
  <c r="G520" i="3" s="1"/>
  <c r="F526" i="3"/>
  <c r="E526" i="3"/>
  <c r="E536" i="3" s="1"/>
  <c r="D526" i="3"/>
  <c r="D536" i="3" s="1"/>
  <c r="C526" i="3"/>
  <c r="C536" i="3" s="1"/>
  <c r="B526" i="3"/>
  <c r="B536" i="3" s="1"/>
  <c r="B520" i="3" s="1"/>
  <c r="N525" i="3"/>
  <c r="N535" i="3" s="1"/>
  <c r="M525" i="3"/>
  <c r="L525" i="3"/>
  <c r="L535" i="3" s="1"/>
  <c r="K525" i="3"/>
  <c r="K535" i="3" s="1"/>
  <c r="J525" i="3"/>
  <c r="I525" i="3"/>
  <c r="I535" i="3" s="1"/>
  <c r="H525" i="3"/>
  <c r="H535" i="3" s="1"/>
  <c r="H519" i="3" s="1"/>
  <c r="G525" i="3"/>
  <c r="F525" i="3"/>
  <c r="F535" i="3" s="1"/>
  <c r="E525" i="3"/>
  <c r="E535" i="3" s="1"/>
  <c r="D525" i="3"/>
  <c r="D535" i="3" s="1"/>
  <c r="C525" i="3"/>
  <c r="C535" i="3" s="1"/>
  <c r="C519" i="3" s="1"/>
  <c r="B525" i="3"/>
  <c r="B535" i="3" s="1"/>
  <c r="H522" i="3"/>
  <c r="I521" i="3"/>
  <c r="J520" i="3"/>
  <c r="K519" i="3"/>
  <c r="N516" i="3"/>
  <c r="M516" i="3"/>
  <c r="M522" i="3" s="1"/>
  <c r="L516" i="3"/>
  <c r="K516" i="3"/>
  <c r="J516" i="3"/>
  <c r="I516" i="3"/>
  <c r="H516" i="3"/>
  <c r="G516" i="3"/>
  <c r="F516" i="3"/>
  <c r="E516" i="3"/>
  <c r="D516" i="3"/>
  <c r="D522" i="3" s="1"/>
  <c r="C516" i="3"/>
  <c r="B516" i="3"/>
  <c r="N515" i="3"/>
  <c r="N521" i="3" s="1"/>
  <c r="M515" i="3"/>
  <c r="L515" i="3"/>
  <c r="K515" i="3"/>
  <c r="J515" i="3"/>
  <c r="I515" i="3"/>
  <c r="H515" i="3"/>
  <c r="H521" i="3" s="1"/>
  <c r="G515" i="3"/>
  <c r="F515" i="3"/>
  <c r="E515" i="3"/>
  <c r="E521" i="3" s="1"/>
  <c r="D515" i="3"/>
  <c r="C515" i="3"/>
  <c r="C521" i="3" s="1"/>
  <c r="B515" i="3"/>
  <c r="B521" i="3" s="1"/>
  <c r="N514" i="3"/>
  <c r="M514" i="3"/>
  <c r="L514" i="3"/>
  <c r="K514" i="3"/>
  <c r="J514" i="3"/>
  <c r="I514" i="3"/>
  <c r="I520" i="3" s="1"/>
  <c r="H514" i="3"/>
  <c r="G514" i="3"/>
  <c r="F514" i="3"/>
  <c r="F520" i="3" s="1"/>
  <c r="E514" i="3"/>
  <c r="D514" i="3"/>
  <c r="D520" i="3" s="1"/>
  <c r="C514" i="3"/>
  <c r="C520" i="3" s="1"/>
  <c r="B514" i="3"/>
  <c r="N513" i="3"/>
  <c r="M513" i="3"/>
  <c r="L513" i="3"/>
  <c r="K513" i="3"/>
  <c r="J513" i="3"/>
  <c r="J519" i="3" s="1"/>
  <c r="I513" i="3"/>
  <c r="H513" i="3"/>
  <c r="G513" i="3"/>
  <c r="G519" i="3" s="1"/>
  <c r="F513" i="3"/>
  <c r="E513" i="3"/>
  <c r="E519" i="3" s="1"/>
  <c r="D513" i="3"/>
  <c r="D519" i="3" s="1"/>
  <c r="C513" i="3"/>
  <c r="B513" i="3"/>
  <c r="N511" i="3"/>
  <c r="M511" i="3"/>
  <c r="L511" i="3"/>
  <c r="K511" i="3"/>
  <c r="J511" i="3"/>
  <c r="I511" i="3"/>
  <c r="H511" i="3"/>
  <c r="G511" i="3"/>
  <c r="F511" i="3"/>
  <c r="E511" i="3"/>
  <c r="D511" i="3"/>
  <c r="C511" i="3"/>
  <c r="B511" i="3"/>
  <c r="N510" i="3"/>
  <c r="M510" i="3"/>
  <c r="L510" i="3"/>
  <c r="K510" i="3"/>
  <c r="J510" i="3"/>
  <c r="I510" i="3"/>
  <c r="H510" i="3"/>
  <c r="G510" i="3"/>
  <c r="F510" i="3"/>
  <c r="E510" i="3"/>
  <c r="D510" i="3"/>
  <c r="C510" i="3"/>
  <c r="B510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B509" i="3"/>
  <c r="N508" i="3"/>
  <c r="M508" i="3"/>
  <c r="L508" i="3"/>
  <c r="K508" i="3"/>
  <c r="J508" i="3"/>
  <c r="I508" i="3"/>
  <c r="H508" i="3"/>
  <c r="G508" i="3"/>
  <c r="F508" i="3"/>
  <c r="E508" i="3"/>
  <c r="D508" i="3"/>
  <c r="C508" i="3"/>
  <c r="B508" i="3"/>
  <c r="N506" i="3"/>
  <c r="M506" i="3"/>
  <c r="L506" i="3"/>
  <c r="K506" i="3"/>
  <c r="J506" i="3"/>
  <c r="I506" i="3"/>
  <c r="H506" i="3"/>
  <c r="G506" i="3"/>
  <c r="F506" i="3"/>
  <c r="E506" i="3"/>
  <c r="D506" i="3"/>
  <c r="C506" i="3"/>
  <c r="B506" i="3"/>
  <c r="N505" i="3"/>
  <c r="M505" i="3"/>
  <c r="L505" i="3"/>
  <c r="K505" i="3"/>
  <c r="J505" i="3"/>
  <c r="I505" i="3"/>
  <c r="H505" i="3"/>
  <c r="G505" i="3"/>
  <c r="F505" i="3"/>
  <c r="E505" i="3"/>
  <c r="D505" i="3"/>
  <c r="C505" i="3"/>
  <c r="B505" i="3"/>
  <c r="N504" i="3"/>
  <c r="M504" i="3"/>
  <c r="L504" i="3"/>
  <c r="K504" i="3"/>
  <c r="J504" i="3"/>
  <c r="I504" i="3"/>
  <c r="H504" i="3"/>
  <c r="G504" i="3"/>
  <c r="F504" i="3"/>
  <c r="E504" i="3"/>
  <c r="D504" i="3"/>
  <c r="C504" i="3"/>
  <c r="B504" i="3"/>
  <c r="N503" i="3"/>
  <c r="M503" i="3"/>
  <c r="L503" i="3"/>
  <c r="K503" i="3"/>
  <c r="J503" i="3"/>
  <c r="I503" i="3"/>
  <c r="H503" i="3"/>
  <c r="G503" i="3"/>
  <c r="F503" i="3"/>
  <c r="E503" i="3"/>
  <c r="D503" i="3"/>
  <c r="C503" i="3"/>
  <c r="B503" i="3"/>
  <c r="N500" i="3"/>
  <c r="M500" i="3"/>
  <c r="L500" i="3"/>
  <c r="K500" i="3"/>
  <c r="J500" i="3"/>
  <c r="I500" i="3"/>
  <c r="O500" i="3" s="1"/>
  <c r="H500" i="3"/>
  <c r="G500" i="3"/>
  <c r="F500" i="3"/>
  <c r="E500" i="3"/>
  <c r="D500" i="3"/>
  <c r="C500" i="3"/>
  <c r="B500" i="3"/>
  <c r="N499" i="3"/>
  <c r="M499" i="3"/>
  <c r="L499" i="3"/>
  <c r="K499" i="3"/>
  <c r="J499" i="3"/>
  <c r="I499" i="3"/>
  <c r="H499" i="3"/>
  <c r="G499" i="3"/>
  <c r="F499" i="3"/>
  <c r="E499" i="3"/>
  <c r="D499" i="3"/>
  <c r="C499" i="3"/>
  <c r="B499" i="3"/>
  <c r="N498" i="3"/>
  <c r="M498" i="3"/>
  <c r="L498" i="3"/>
  <c r="K498" i="3"/>
  <c r="J498" i="3"/>
  <c r="I498" i="3"/>
  <c r="H498" i="3"/>
  <c r="G498" i="3"/>
  <c r="F498" i="3"/>
  <c r="E498" i="3"/>
  <c r="D498" i="3"/>
  <c r="C498" i="3"/>
  <c r="B498" i="3"/>
  <c r="N497" i="3"/>
  <c r="M497" i="3"/>
  <c r="L497" i="3"/>
  <c r="K497" i="3"/>
  <c r="J497" i="3"/>
  <c r="I497" i="3"/>
  <c r="H497" i="3"/>
  <c r="G497" i="3"/>
  <c r="F497" i="3"/>
  <c r="E497" i="3"/>
  <c r="D497" i="3"/>
  <c r="C497" i="3"/>
  <c r="B497" i="3"/>
  <c r="L492" i="3"/>
  <c r="N491" i="3"/>
  <c r="M491" i="3"/>
  <c r="L491" i="3"/>
  <c r="K491" i="3"/>
  <c r="J491" i="3"/>
  <c r="I491" i="3"/>
  <c r="H491" i="3"/>
  <c r="G491" i="3"/>
  <c r="F491" i="3"/>
  <c r="F492" i="3" s="1"/>
  <c r="E491" i="3"/>
  <c r="D491" i="3"/>
  <c r="C491" i="3"/>
  <c r="B491" i="3"/>
  <c r="N490" i="3"/>
  <c r="M490" i="3"/>
  <c r="L490" i="3"/>
  <c r="K490" i="3"/>
  <c r="K492" i="3" s="1"/>
  <c r="J490" i="3"/>
  <c r="I490" i="3"/>
  <c r="H490" i="3"/>
  <c r="G490" i="3"/>
  <c r="F490" i="3"/>
  <c r="E490" i="3"/>
  <c r="E492" i="3" s="1"/>
  <c r="D490" i="3"/>
  <c r="C490" i="3"/>
  <c r="B490" i="3"/>
  <c r="N489" i="3"/>
  <c r="N492" i="3" s="1"/>
  <c r="N494" i="3" s="1"/>
  <c r="M489" i="3"/>
  <c r="L489" i="3"/>
  <c r="K489" i="3"/>
  <c r="J489" i="3"/>
  <c r="I489" i="3"/>
  <c r="H489" i="3"/>
  <c r="G489" i="3"/>
  <c r="F489" i="3"/>
  <c r="E489" i="3"/>
  <c r="D489" i="3"/>
  <c r="C489" i="3"/>
  <c r="B489" i="3"/>
  <c r="N488" i="3"/>
  <c r="M488" i="3"/>
  <c r="M492" i="3" s="1"/>
  <c r="L488" i="3"/>
  <c r="K488" i="3"/>
  <c r="J488" i="3"/>
  <c r="J492" i="3" s="1"/>
  <c r="I488" i="3"/>
  <c r="I492" i="3" s="1"/>
  <c r="H488" i="3"/>
  <c r="G488" i="3"/>
  <c r="F488" i="3"/>
  <c r="E488" i="3"/>
  <c r="D488" i="3"/>
  <c r="D492" i="3" s="1"/>
  <c r="C488" i="3"/>
  <c r="C492" i="3" s="1"/>
  <c r="B488" i="3"/>
  <c r="N485" i="3"/>
  <c r="G485" i="3"/>
  <c r="N484" i="3"/>
  <c r="M484" i="3"/>
  <c r="L484" i="3"/>
  <c r="K484" i="3"/>
  <c r="J484" i="3"/>
  <c r="I484" i="3"/>
  <c r="H484" i="3"/>
  <c r="G484" i="3"/>
  <c r="F484" i="3"/>
  <c r="E484" i="3"/>
  <c r="D484" i="3"/>
  <c r="C484" i="3"/>
  <c r="B484" i="3"/>
  <c r="N483" i="3"/>
  <c r="M483" i="3"/>
  <c r="M485" i="3" s="1"/>
  <c r="L483" i="3"/>
  <c r="K483" i="3"/>
  <c r="J483" i="3"/>
  <c r="I483" i="3"/>
  <c r="H483" i="3"/>
  <c r="G483" i="3"/>
  <c r="F483" i="3"/>
  <c r="E483" i="3"/>
  <c r="D483" i="3"/>
  <c r="C483" i="3"/>
  <c r="B483" i="3"/>
  <c r="N482" i="3"/>
  <c r="M482" i="3"/>
  <c r="L482" i="3"/>
  <c r="K482" i="3"/>
  <c r="J482" i="3"/>
  <c r="I482" i="3"/>
  <c r="H482" i="3"/>
  <c r="H485" i="3" s="1"/>
  <c r="G482" i="3"/>
  <c r="F482" i="3"/>
  <c r="E482" i="3"/>
  <c r="D482" i="3"/>
  <c r="C482" i="3"/>
  <c r="B482" i="3"/>
  <c r="B485" i="3" s="1"/>
  <c r="N481" i="3"/>
  <c r="M481" i="3"/>
  <c r="L481" i="3"/>
  <c r="L485" i="3" s="1"/>
  <c r="K481" i="3"/>
  <c r="K485" i="3" s="1"/>
  <c r="J481" i="3"/>
  <c r="I481" i="3"/>
  <c r="H481" i="3"/>
  <c r="G481" i="3"/>
  <c r="F481" i="3"/>
  <c r="E481" i="3"/>
  <c r="E485" i="3" s="1"/>
  <c r="D481" i="3"/>
  <c r="C481" i="3"/>
  <c r="B481" i="3"/>
  <c r="L471" i="3"/>
  <c r="N470" i="3"/>
  <c r="M470" i="3"/>
  <c r="L470" i="3"/>
  <c r="K470" i="3"/>
  <c r="J470" i="3"/>
  <c r="I470" i="3"/>
  <c r="H470" i="3"/>
  <c r="G470" i="3"/>
  <c r="F470" i="3"/>
  <c r="E470" i="3"/>
  <c r="E471" i="3" s="1"/>
  <c r="D470" i="3"/>
  <c r="C470" i="3"/>
  <c r="B470" i="3"/>
  <c r="N469" i="3"/>
  <c r="M469" i="3"/>
  <c r="L469" i="3"/>
  <c r="K469" i="3"/>
  <c r="J469" i="3"/>
  <c r="I469" i="3"/>
  <c r="H469" i="3"/>
  <c r="G469" i="3"/>
  <c r="F469" i="3"/>
  <c r="E469" i="3"/>
  <c r="D469" i="3"/>
  <c r="C469" i="3"/>
  <c r="B469" i="3"/>
  <c r="N468" i="3"/>
  <c r="N471" i="3" s="1"/>
  <c r="M468" i="3"/>
  <c r="L468" i="3"/>
  <c r="K468" i="3"/>
  <c r="J468" i="3"/>
  <c r="I468" i="3"/>
  <c r="H468" i="3"/>
  <c r="G468" i="3"/>
  <c r="F468" i="3"/>
  <c r="F471" i="3" s="1"/>
  <c r="E468" i="3"/>
  <c r="D468" i="3"/>
  <c r="C468" i="3"/>
  <c r="B468" i="3"/>
  <c r="N467" i="3"/>
  <c r="M467" i="3"/>
  <c r="L467" i="3"/>
  <c r="K467" i="3"/>
  <c r="K471" i="3" s="1"/>
  <c r="J467" i="3"/>
  <c r="J471" i="3" s="1"/>
  <c r="I467" i="3"/>
  <c r="I471" i="3" s="1"/>
  <c r="H467" i="3"/>
  <c r="H471" i="3" s="1"/>
  <c r="G467" i="3"/>
  <c r="F467" i="3"/>
  <c r="E467" i="3"/>
  <c r="D467" i="3"/>
  <c r="D471" i="3" s="1"/>
  <c r="C467" i="3"/>
  <c r="C471" i="3" s="1"/>
  <c r="C472" i="3" s="1"/>
  <c r="B467" i="3"/>
  <c r="I453" i="3"/>
  <c r="I476" i="3" s="1"/>
  <c r="G452" i="3"/>
  <c r="G460" i="3" s="1"/>
  <c r="I448" i="3"/>
  <c r="O448" i="3" s="1"/>
  <c r="C448" i="3"/>
  <c r="C449" i="3" s="1"/>
  <c r="N447" i="3"/>
  <c r="M447" i="3"/>
  <c r="M448" i="3" s="1"/>
  <c r="L447" i="3"/>
  <c r="K447" i="3"/>
  <c r="J447" i="3"/>
  <c r="I447" i="3"/>
  <c r="H447" i="3"/>
  <c r="G447" i="3"/>
  <c r="F447" i="3"/>
  <c r="E447" i="3"/>
  <c r="D447" i="3"/>
  <c r="C447" i="3"/>
  <c r="B447" i="3"/>
  <c r="N446" i="3"/>
  <c r="M446" i="3"/>
  <c r="L446" i="3"/>
  <c r="K446" i="3"/>
  <c r="J446" i="3"/>
  <c r="I446" i="3"/>
  <c r="H446" i="3"/>
  <c r="G446" i="3"/>
  <c r="F446" i="3"/>
  <c r="E446" i="3"/>
  <c r="D446" i="3"/>
  <c r="C446" i="3"/>
  <c r="B446" i="3"/>
  <c r="N445" i="3"/>
  <c r="N448" i="3" s="1"/>
  <c r="M445" i="3"/>
  <c r="L445" i="3"/>
  <c r="K445" i="3"/>
  <c r="J445" i="3"/>
  <c r="I445" i="3"/>
  <c r="H445" i="3"/>
  <c r="G445" i="3"/>
  <c r="F445" i="3"/>
  <c r="E445" i="3"/>
  <c r="D445" i="3"/>
  <c r="C445" i="3"/>
  <c r="B445" i="3"/>
  <c r="N444" i="3"/>
  <c r="M444" i="3"/>
  <c r="L444" i="3"/>
  <c r="L448" i="3" s="1"/>
  <c r="K444" i="3"/>
  <c r="K448" i="3" s="1"/>
  <c r="J444" i="3"/>
  <c r="J448" i="3" s="1"/>
  <c r="I444" i="3"/>
  <c r="H444" i="3"/>
  <c r="H448" i="3" s="1"/>
  <c r="G444" i="3"/>
  <c r="G448" i="3" s="1"/>
  <c r="F444" i="3"/>
  <c r="F448" i="3" s="1"/>
  <c r="E444" i="3"/>
  <c r="E448" i="3" s="1"/>
  <c r="D444" i="3"/>
  <c r="D448" i="3" s="1"/>
  <c r="C444" i="3"/>
  <c r="B444" i="3"/>
  <c r="B448" i="3" s="1"/>
  <c r="K440" i="3"/>
  <c r="K442" i="3" s="1"/>
  <c r="D440" i="3"/>
  <c r="N439" i="3"/>
  <c r="M439" i="3"/>
  <c r="L439" i="3"/>
  <c r="K439" i="3"/>
  <c r="J439" i="3"/>
  <c r="I439" i="3"/>
  <c r="I440" i="3" s="1"/>
  <c r="H439" i="3"/>
  <c r="G439" i="3"/>
  <c r="F439" i="3"/>
  <c r="E439" i="3"/>
  <c r="D439" i="3"/>
  <c r="C439" i="3"/>
  <c r="B439" i="3"/>
  <c r="N438" i="3"/>
  <c r="M438" i="3"/>
  <c r="L438" i="3"/>
  <c r="K438" i="3"/>
  <c r="J438" i="3"/>
  <c r="I438" i="3"/>
  <c r="H438" i="3"/>
  <c r="G438" i="3"/>
  <c r="F438" i="3"/>
  <c r="E438" i="3"/>
  <c r="D438" i="3"/>
  <c r="C438" i="3"/>
  <c r="B438" i="3"/>
  <c r="N437" i="3"/>
  <c r="N440" i="3" s="1"/>
  <c r="M437" i="3"/>
  <c r="L437" i="3"/>
  <c r="K437" i="3"/>
  <c r="J437" i="3"/>
  <c r="I437" i="3"/>
  <c r="H437" i="3"/>
  <c r="G437" i="3"/>
  <c r="F437" i="3"/>
  <c r="E437" i="3"/>
  <c r="E440" i="3" s="1"/>
  <c r="D437" i="3"/>
  <c r="C437" i="3"/>
  <c r="B437" i="3"/>
  <c r="N436" i="3"/>
  <c r="M436" i="3"/>
  <c r="M440" i="3" s="1"/>
  <c r="L436" i="3"/>
  <c r="L440" i="3" s="1"/>
  <c r="K436" i="3"/>
  <c r="J436" i="3"/>
  <c r="J440" i="3" s="1"/>
  <c r="I436" i="3"/>
  <c r="H436" i="3"/>
  <c r="H440" i="3" s="1"/>
  <c r="G436" i="3"/>
  <c r="G440" i="3" s="1"/>
  <c r="F436" i="3"/>
  <c r="F440" i="3" s="1"/>
  <c r="E436" i="3"/>
  <c r="D436" i="3"/>
  <c r="C436" i="3"/>
  <c r="C440" i="3" s="1"/>
  <c r="B436" i="3"/>
  <c r="B440" i="3" s="1"/>
  <c r="M430" i="3"/>
  <c r="M454" i="3" s="1"/>
  <c r="M477" i="3" s="1"/>
  <c r="H430" i="3"/>
  <c r="H454" i="3" s="1"/>
  <c r="F430" i="3"/>
  <c r="F454" i="3" s="1"/>
  <c r="F477" i="3" s="1"/>
  <c r="E430" i="3"/>
  <c r="E454" i="3" s="1"/>
  <c r="N429" i="3"/>
  <c r="N453" i="3" s="1"/>
  <c r="N476" i="3" s="1"/>
  <c r="I429" i="3"/>
  <c r="G429" i="3"/>
  <c r="G453" i="3" s="1"/>
  <c r="G476" i="3" s="1"/>
  <c r="F429" i="3"/>
  <c r="F453" i="3" s="1"/>
  <c r="B429" i="3"/>
  <c r="B453" i="3" s="1"/>
  <c r="B476" i="3" s="1"/>
  <c r="J428" i="3"/>
  <c r="J452" i="3" s="1"/>
  <c r="H428" i="3"/>
  <c r="H452" i="3" s="1"/>
  <c r="H475" i="3" s="1"/>
  <c r="G428" i="3"/>
  <c r="C428" i="3"/>
  <c r="C452" i="3" s="1"/>
  <c r="C475" i="3" s="1"/>
  <c r="K427" i="3"/>
  <c r="K451" i="3" s="1"/>
  <c r="I427" i="3"/>
  <c r="I451" i="3" s="1"/>
  <c r="H427" i="3"/>
  <c r="H451" i="3" s="1"/>
  <c r="D427" i="3"/>
  <c r="D451" i="3" s="1"/>
  <c r="D474" i="3" s="1"/>
  <c r="H423" i="3"/>
  <c r="C423" i="3"/>
  <c r="C425" i="3" s="1"/>
  <c r="N422" i="3"/>
  <c r="M422" i="3"/>
  <c r="L422" i="3"/>
  <c r="K422" i="3"/>
  <c r="J422" i="3"/>
  <c r="I422" i="3"/>
  <c r="H422" i="3"/>
  <c r="G422" i="3"/>
  <c r="F422" i="3"/>
  <c r="E422" i="3"/>
  <c r="D422" i="3"/>
  <c r="C422" i="3"/>
  <c r="B422" i="3"/>
  <c r="N421" i="3"/>
  <c r="M421" i="3"/>
  <c r="M423" i="3" s="1"/>
  <c r="L421" i="3"/>
  <c r="K421" i="3"/>
  <c r="J421" i="3"/>
  <c r="I421" i="3"/>
  <c r="H421" i="3"/>
  <c r="G421" i="3"/>
  <c r="F421" i="3"/>
  <c r="E421" i="3"/>
  <c r="D421" i="3"/>
  <c r="C421" i="3"/>
  <c r="B421" i="3"/>
  <c r="N420" i="3"/>
  <c r="N423" i="3" s="1"/>
  <c r="M420" i="3"/>
  <c r="L420" i="3"/>
  <c r="K420" i="3"/>
  <c r="J420" i="3"/>
  <c r="I420" i="3"/>
  <c r="I423" i="3" s="1"/>
  <c r="H420" i="3"/>
  <c r="G420" i="3"/>
  <c r="F420" i="3"/>
  <c r="E420" i="3"/>
  <c r="D420" i="3"/>
  <c r="C420" i="3"/>
  <c r="B420" i="3"/>
  <c r="N419" i="3"/>
  <c r="M419" i="3"/>
  <c r="L419" i="3"/>
  <c r="L423" i="3" s="1"/>
  <c r="K419" i="3"/>
  <c r="K423" i="3" s="1"/>
  <c r="J419" i="3"/>
  <c r="J423" i="3" s="1"/>
  <c r="I419" i="3"/>
  <c r="H419" i="3"/>
  <c r="G419" i="3"/>
  <c r="G423" i="3" s="1"/>
  <c r="F419" i="3"/>
  <c r="F423" i="3" s="1"/>
  <c r="E419" i="3"/>
  <c r="E423" i="3" s="1"/>
  <c r="D419" i="3"/>
  <c r="D423" i="3" s="1"/>
  <c r="C419" i="3"/>
  <c r="B419" i="3"/>
  <c r="B423" i="3" s="1"/>
  <c r="N415" i="3"/>
  <c r="N414" i="3"/>
  <c r="H410" i="3"/>
  <c r="C410" i="3"/>
  <c r="N409" i="3"/>
  <c r="M409" i="3"/>
  <c r="L409" i="3"/>
  <c r="K409" i="3"/>
  <c r="J409" i="3"/>
  <c r="I409" i="3"/>
  <c r="H409" i="3"/>
  <c r="G409" i="3"/>
  <c r="F409" i="3"/>
  <c r="E409" i="3"/>
  <c r="D409" i="3"/>
  <c r="C409" i="3"/>
  <c r="B409" i="3"/>
  <c r="N408" i="3"/>
  <c r="M408" i="3"/>
  <c r="L408" i="3"/>
  <c r="K408" i="3"/>
  <c r="J408" i="3"/>
  <c r="I408" i="3"/>
  <c r="H408" i="3"/>
  <c r="G408" i="3"/>
  <c r="F408" i="3"/>
  <c r="E408" i="3"/>
  <c r="D408" i="3"/>
  <c r="C408" i="3"/>
  <c r="B408" i="3"/>
  <c r="N407" i="3"/>
  <c r="N410" i="3" s="1"/>
  <c r="M407" i="3"/>
  <c r="M410" i="3" s="1"/>
  <c r="L407" i="3"/>
  <c r="K407" i="3"/>
  <c r="J407" i="3"/>
  <c r="I407" i="3"/>
  <c r="H407" i="3"/>
  <c r="G407" i="3"/>
  <c r="F407" i="3"/>
  <c r="F410" i="3" s="1"/>
  <c r="E407" i="3"/>
  <c r="D407" i="3"/>
  <c r="C407" i="3"/>
  <c r="B407" i="3"/>
  <c r="N406" i="3"/>
  <c r="M406" i="3"/>
  <c r="L406" i="3"/>
  <c r="L410" i="3" s="1"/>
  <c r="K406" i="3"/>
  <c r="K410" i="3" s="1"/>
  <c r="J406" i="3"/>
  <c r="J410" i="3" s="1"/>
  <c r="I406" i="3"/>
  <c r="I410" i="3" s="1"/>
  <c r="H406" i="3"/>
  <c r="G406" i="3"/>
  <c r="G410" i="3" s="1"/>
  <c r="F406" i="3"/>
  <c r="E406" i="3"/>
  <c r="E410" i="3" s="1"/>
  <c r="D406" i="3"/>
  <c r="D410" i="3" s="1"/>
  <c r="C406" i="3"/>
  <c r="B406" i="3"/>
  <c r="B410" i="3" s="1"/>
  <c r="N403" i="3"/>
  <c r="I403" i="3"/>
  <c r="I404" i="3" s="1"/>
  <c r="B403" i="3"/>
  <c r="N402" i="3"/>
  <c r="M402" i="3"/>
  <c r="L402" i="3"/>
  <c r="K402" i="3"/>
  <c r="J402" i="3"/>
  <c r="J415" i="3" s="1"/>
  <c r="I402" i="3"/>
  <c r="H402" i="3"/>
  <c r="G402" i="3"/>
  <c r="F402" i="3"/>
  <c r="F415" i="3" s="1"/>
  <c r="E402" i="3"/>
  <c r="D402" i="3"/>
  <c r="C402" i="3"/>
  <c r="C415" i="3" s="1"/>
  <c r="B402" i="3"/>
  <c r="B415" i="3" s="1"/>
  <c r="N401" i="3"/>
  <c r="M401" i="3"/>
  <c r="L401" i="3"/>
  <c r="K401" i="3"/>
  <c r="K414" i="3" s="1"/>
  <c r="J401" i="3"/>
  <c r="I401" i="3"/>
  <c r="H401" i="3"/>
  <c r="G401" i="3"/>
  <c r="G414" i="3" s="1"/>
  <c r="F401" i="3"/>
  <c r="E401" i="3"/>
  <c r="D401" i="3"/>
  <c r="D414" i="3" s="1"/>
  <c r="C401" i="3"/>
  <c r="C414" i="3" s="1"/>
  <c r="B401" i="3"/>
  <c r="N400" i="3"/>
  <c r="M400" i="3"/>
  <c r="L400" i="3"/>
  <c r="L403" i="3" s="1"/>
  <c r="K400" i="3"/>
  <c r="J400" i="3"/>
  <c r="I400" i="3"/>
  <c r="H400" i="3"/>
  <c r="H413" i="3" s="1"/>
  <c r="G400" i="3"/>
  <c r="F400" i="3"/>
  <c r="E400" i="3"/>
  <c r="E413" i="3" s="1"/>
  <c r="D400" i="3"/>
  <c r="D413" i="3" s="1"/>
  <c r="C400" i="3"/>
  <c r="C403" i="3" s="1"/>
  <c r="C404" i="3" s="1"/>
  <c r="B400" i="3"/>
  <c r="N399" i="3"/>
  <c r="M399" i="3"/>
  <c r="M412" i="3" s="1"/>
  <c r="L399" i="3"/>
  <c r="K399" i="3"/>
  <c r="K403" i="3" s="1"/>
  <c r="J399" i="3"/>
  <c r="J403" i="3" s="1"/>
  <c r="J404" i="3" s="1"/>
  <c r="I399" i="3"/>
  <c r="I412" i="3" s="1"/>
  <c r="H399" i="3"/>
  <c r="H403" i="3" s="1"/>
  <c r="G399" i="3"/>
  <c r="G403" i="3" s="1"/>
  <c r="F399" i="3"/>
  <c r="F412" i="3" s="1"/>
  <c r="E399" i="3"/>
  <c r="E403" i="3" s="1"/>
  <c r="D399" i="3"/>
  <c r="D403" i="3" s="1"/>
  <c r="D404" i="3" s="1"/>
  <c r="C399" i="3"/>
  <c r="B399" i="3"/>
  <c r="H396" i="3"/>
  <c r="H431" i="3" s="1"/>
  <c r="C396" i="3"/>
  <c r="N395" i="3"/>
  <c r="N430" i="3" s="1"/>
  <c r="N454" i="3" s="1"/>
  <c r="M395" i="3"/>
  <c r="M415" i="3" s="1"/>
  <c r="L395" i="3"/>
  <c r="L415" i="3" s="1"/>
  <c r="K395" i="3"/>
  <c r="K430" i="3" s="1"/>
  <c r="K454" i="3" s="1"/>
  <c r="J395" i="3"/>
  <c r="J430" i="3" s="1"/>
  <c r="J454" i="3" s="1"/>
  <c r="I395" i="3"/>
  <c r="I430" i="3" s="1"/>
  <c r="I454" i="3" s="1"/>
  <c r="H395" i="3"/>
  <c r="H415" i="3" s="1"/>
  <c r="G395" i="3"/>
  <c r="G430" i="3" s="1"/>
  <c r="G454" i="3" s="1"/>
  <c r="F395" i="3"/>
  <c r="E395" i="3"/>
  <c r="E415" i="3" s="1"/>
  <c r="D395" i="3"/>
  <c r="D430" i="3" s="1"/>
  <c r="D454" i="3" s="1"/>
  <c r="C395" i="3"/>
  <c r="C430" i="3" s="1"/>
  <c r="C454" i="3" s="1"/>
  <c r="B395" i="3"/>
  <c r="B430" i="3" s="1"/>
  <c r="B454" i="3" s="1"/>
  <c r="N394" i="3"/>
  <c r="M394" i="3"/>
  <c r="M414" i="3" s="1"/>
  <c r="L394" i="3"/>
  <c r="L429" i="3" s="1"/>
  <c r="L453" i="3" s="1"/>
  <c r="K394" i="3"/>
  <c r="K429" i="3" s="1"/>
  <c r="K453" i="3" s="1"/>
  <c r="J394" i="3"/>
  <c r="J429" i="3" s="1"/>
  <c r="J453" i="3" s="1"/>
  <c r="I394" i="3"/>
  <c r="I414" i="3" s="1"/>
  <c r="H394" i="3"/>
  <c r="H429" i="3" s="1"/>
  <c r="H453" i="3" s="1"/>
  <c r="G394" i="3"/>
  <c r="F394" i="3"/>
  <c r="F414" i="3" s="1"/>
  <c r="E394" i="3"/>
  <c r="E429" i="3" s="1"/>
  <c r="E453" i="3" s="1"/>
  <c r="D394" i="3"/>
  <c r="D429" i="3" s="1"/>
  <c r="D453" i="3" s="1"/>
  <c r="C394" i="3"/>
  <c r="C429" i="3" s="1"/>
  <c r="C453" i="3" s="1"/>
  <c r="B394" i="3"/>
  <c r="B414" i="3" s="1"/>
  <c r="N393" i="3"/>
  <c r="N413" i="3" s="1"/>
  <c r="M393" i="3"/>
  <c r="M428" i="3" s="1"/>
  <c r="M452" i="3" s="1"/>
  <c r="L393" i="3"/>
  <c r="L428" i="3" s="1"/>
  <c r="L452" i="3" s="1"/>
  <c r="K393" i="3"/>
  <c r="K428" i="3" s="1"/>
  <c r="K452" i="3" s="1"/>
  <c r="J393" i="3"/>
  <c r="J413" i="3" s="1"/>
  <c r="I393" i="3"/>
  <c r="I428" i="3" s="1"/>
  <c r="I452" i="3" s="1"/>
  <c r="H393" i="3"/>
  <c r="G393" i="3"/>
  <c r="G413" i="3" s="1"/>
  <c r="F393" i="3"/>
  <c r="F396" i="3" s="1"/>
  <c r="E393" i="3"/>
  <c r="E428" i="3" s="1"/>
  <c r="E452" i="3" s="1"/>
  <c r="D393" i="3"/>
  <c r="D428" i="3" s="1"/>
  <c r="D452" i="3" s="1"/>
  <c r="C393" i="3"/>
  <c r="C413" i="3" s="1"/>
  <c r="B393" i="3"/>
  <c r="B413" i="3" s="1"/>
  <c r="N392" i="3"/>
  <c r="N427" i="3" s="1"/>
  <c r="N451" i="3" s="1"/>
  <c r="M392" i="3"/>
  <c r="M427" i="3" s="1"/>
  <c r="M451" i="3" s="1"/>
  <c r="L392" i="3"/>
  <c r="L427" i="3" s="1"/>
  <c r="L451" i="3" s="1"/>
  <c r="K392" i="3"/>
  <c r="K412" i="3" s="1"/>
  <c r="J392" i="3"/>
  <c r="J427" i="3" s="1"/>
  <c r="J451" i="3" s="1"/>
  <c r="I392" i="3"/>
  <c r="H392" i="3"/>
  <c r="H412" i="3" s="1"/>
  <c r="G392" i="3"/>
  <c r="G427" i="3" s="1"/>
  <c r="G451" i="3" s="1"/>
  <c r="F392" i="3"/>
  <c r="F427" i="3" s="1"/>
  <c r="F451" i="3" s="1"/>
  <c r="E392" i="3"/>
  <c r="E396" i="3" s="1"/>
  <c r="D392" i="3"/>
  <c r="D412" i="3" s="1"/>
  <c r="C392" i="3"/>
  <c r="C412" i="3" s="1"/>
  <c r="C416" i="3" s="1"/>
  <c r="B392" i="3"/>
  <c r="B427" i="3" s="1"/>
  <c r="B451" i="3" s="1"/>
  <c r="N389" i="3"/>
  <c r="B389" i="3"/>
  <c r="O388" i="3"/>
  <c r="N388" i="3"/>
  <c r="N564" i="3" s="1"/>
  <c r="M388" i="3"/>
  <c r="M564" i="3" s="1"/>
  <c r="M571" i="3" s="1"/>
  <c r="L388" i="3"/>
  <c r="L564" i="3" s="1"/>
  <c r="L571" i="3" s="1"/>
  <c r="K388" i="3"/>
  <c r="K564" i="3" s="1"/>
  <c r="K571" i="3" s="1"/>
  <c r="J388" i="3"/>
  <c r="J564" i="3" s="1"/>
  <c r="J571" i="3" s="1"/>
  <c r="I388" i="3"/>
  <c r="I564" i="3" s="1"/>
  <c r="H388" i="3"/>
  <c r="H564" i="3" s="1"/>
  <c r="H571" i="3" s="1"/>
  <c r="G388" i="3"/>
  <c r="G564" i="3" s="1"/>
  <c r="G571" i="3" s="1"/>
  <c r="F388" i="3"/>
  <c r="F564" i="3" s="1"/>
  <c r="F571" i="3" s="1"/>
  <c r="E388" i="3"/>
  <c r="E564" i="3" s="1"/>
  <c r="E571" i="3" s="1"/>
  <c r="D388" i="3"/>
  <c r="D564" i="3" s="1"/>
  <c r="D571" i="3" s="1"/>
  <c r="C388" i="3"/>
  <c r="C564" i="3" s="1"/>
  <c r="C571" i="3" s="1"/>
  <c r="B388" i="3"/>
  <c r="B564" i="3" s="1"/>
  <c r="B571" i="3" s="1"/>
  <c r="N387" i="3"/>
  <c r="M387" i="3"/>
  <c r="L387" i="3"/>
  <c r="K387" i="3"/>
  <c r="J387" i="3"/>
  <c r="I387" i="3"/>
  <c r="H387" i="3"/>
  <c r="G387" i="3"/>
  <c r="F387" i="3"/>
  <c r="E387" i="3"/>
  <c r="D387" i="3"/>
  <c r="C387" i="3"/>
  <c r="B387" i="3"/>
  <c r="N386" i="3"/>
  <c r="M386" i="3"/>
  <c r="L386" i="3"/>
  <c r="K386" i="3"/>
  <c r="J386" i="3"/>
  <c r="I386" i="3"/>
  <c r="H386" i="3"/>
  <c r="G386" i="3"/>
  <c r="F386" i="3"/>
  <c r="E386" i="3"/>
  <c r="D386" i="3"/>
  <c r="C386" i="3"/>
  <c r="B386" i="3"/>
  <c r="N385" i="3"/>
  <c r="M385" i="3"/>
  <c r="L385" i="3"/>
  <c r="K385" i="3"/>
  <c r="J385" i="3"/>
  <c r="I385" i="3"/>
  <c r="H385" i="3"/>
  <c r="G385" i="3"/>
  <c r="F385" i="3"/>
  <c r="E385" i="3"/>
  <c r="D385" i="3"/>
  <c r="C385" i="3"/>
  <c r="B385" i="3"/>
  <c r="I383" i="3"/>
  <c r="N382" i="3"/>
  <c r="N383" i="3" s="1"/>
  <c r="M382" i="3"/>
  <c r="M383" i="3" s="1"/>
  <c r="L382" i="3"/>
  <c r="L383" i="3" s="1"/>
  <c r="K382" i="3"/>
  <c r="K383" i="3" s="1"/>
  <c r="J382" i="3"/>
  <c r="J383" i="3" s="1"/>
  <c r="I382" i="3"/>
  <c r="O382" i="3" s="1"/>
  <c r="H382" i="3"/>
  <c r="G382" i="3"/>
  <c r="F382" i="3"/>
  <c r="F383" i="3" s="1"/>
  <c r="E382" i="3"/>
  <c r="E383" i="3" s="1"/>
  <c r="D382" i="3"/>
  <c r="C382" i="3"/>
  <c r="C383" i="3" s="1"/>
  <c r="B382" i="3"/>
  <c r="B383" i="3" s="1"/>
  <c r="N381" i="3"/>
  <c r="M381" i="3"/>
  <c r="L381" i="3"/>
  <c r="K381" i="3"/>
  <c r="J381" i="3"/>
  <c r="I381" i="3"/>
  <c r="H381" i="3"/>
  <c r="G381" i="3"/>
  <c r="F381" i="3"/>
  <c r="E381" i="3"/>
  <c r="D381" i="3"/>
  <c r="C381" i="3"/>
  <c r="B381" i="3"/>
  <c r="N380" i="3"/>
  <c r="M380" i="3"/>
  <c r="L380" i="3"/>
  <c r="K380" i="3"/>
  <c r="J380" i="3"/>
  <c r="I380" i="3"/>
  <c r="H380" i="3"/>
  <c r="G380" i="3"/>
  <c r="F380" i="3"/>
  <c r="E380" i="3"/>
  <c r="D380" i="3"/>
  <c r="C380" i="3"/>
  <c r="B380" i="3"/>
  <c r="N379" i="3"/>
  <c r="M379" i="3"/>
  <c r="L379" i="3"/>
  <c r="K379" i="3"/>
  <c r="J379" i="3"/>
  <c r="I379" i="3"/>
  <c r="H379" i="3"/>
  <c r="G379" i="3"/>
  <c r="F379" i="3"/>
  <c r="E379" i="3"/>
  <c r="D379" i="3"/>
  <c r="C379" i="3"/>
  <c r="B379" i="3"/>
  <c r="D376" i="3"/>
  <c r="N375" i="3"/>
  <c r="M375" i="3"/>
  <c r="M376" i="3" s="1"/>
  <c r="L375" i="3"/>
  <c r="L376" i="3" s="1"/>
  <c r="K375" i="3"/>
  <c r="J375" i="3"/>
  <c r="J376" i="3" s="1"/>
  <c r="I375" i="3"/>
  <c r="O375" i="3" s="1"/>
  <c r="H375" i="3"/>
  <c r="H376" i="3" s="1"/>
  <c r="G375" i="3"/>
  <c r="F375" i="3"/>
  <c r="F376" i="3" s="1"/>
  <c r="E375" i="3"/>
  <c r="E376" i="3" s="1"/>
  <c r="D375" i="3"/>
  <c r="C375" i="3"/>
  <c r="B375" i="3"/>
  <c r="N374" i="3"/>
  <c r="M374" i="3"/>
  <c r="L374" i="3"/>
  <c r="K374" i="3"/>
  <c r="J374" i="3"/>
  <c r="I374" i="3"/>
  <c r="H374" i="3"/>
  <c r="G374" i="3"/>
  <c r="F374" i="3"/>
  <c r="E374" i="3"/>
  <c r="D374" i="3"/>
  <c r="C374" i="3"/>
  <c r="B374" i="3"/>
  <c r="N373" i="3"/>
  <c r="M373" i="3"/>
  <c r="L373" i="3"/>
  <c r="K373" i="3"/>
  <c r="J373" i="3"/>
  <c r="I373" i="3"/>
  <c r="H373" i="3"/>
  <c r="G373" i="3"/>
  <c r="F373" i="3"/>
  <c r="E373" i="3"/>
  <c r="D373" i="3"/>
  <c r="C373" i="3"/>
  <c r="B373" i="3"/>
  <c r="N372" i="3"/>
  <c r="M372" i="3"/>
  <c r="L372" i="3"/>
  <c r="K372" i="3"/>
  <c r="J372" i="3"/>
  <c r="I372" i="3"/>
  <c r="H372" i="3"/>
  <c r="G372" i="3"/>
  <c r="F372" i="3"/>
  <c r="E372" i="3"/>
  <c r="D372" i="3"/>
  <c r="C372" i="3"/>
  <c r="B372" i="3"/>
  <c r="K370" i="3"/>
  <c r="N369" i="3"/>
  <c r="N370" i="3" s="1"/>
  <c r="M369" i="3"/>
  <c r="M370" i="3" s="1"/>
  <c r="L369" i="3"/>
  <c r="L370" i="3" s="1"/>
  <c r="K369" i="3"/>
  <c r="J369" i="3"/>
  <c r="I369" i="3"/>
  <c r="I370" i="3" s="1"/>
  <c r="H369" i="3"/>
  <c r="H370" i="3" s="1"/>
  <c r="G369" i="3"/>
  <c r="F369" i="3"/>
  <c r="E369" i="3"/>
  <c r="E370" i="3" s="1"/>
  <c r="D369" i="3"/>
  <c r="D370" i="3" s="1"/>
  <c r="C369" i="3"/>
  <c r="C370" i="3" s="1"/>
  <c r="B369" i="3"/>
  <c r="B370" i="3" s="1"/>
  <c r="N368" i="3"/>
  <c r="M368" i="3"/>
  <c r="L368" i="3"/>
  <c r="K368" i="3"/>
  <c r="J368" i="3"/>
  <c r="I368" i="3"/>
  <c r="H368" i="3"/>
  <c r="G368" i="3"/>
  <c r="F368" i="3"/>
  <c r="E368" i="3"/>
  <c r="D368" i="3"/>
  <c r="C368" i="3"/>
  <c r="B368" i="3"/>
  <c r="N367" i="3"/>
  <c r="M367" i="3"/>
  <c r="L367" i="3"/>
  <c r="K367" i="3"/>
  <c r="J367" i="3"/>
  <c r="I367" i="3"/>
  <c r="H367" i="3"/>
  <c r="G367" i="3"/>
  <c r="F367" i="3"/>
  <c r="E367" i="3"/>
  <c r="D367" i="3"/>
  <c r="C367" i="3"/>
  <c r="B367" i="3"/>
  <c r="N366" i="3"/>
  <c r="M366" i="3"/>
  <c r="L366" i="3"/>
  <c r="K366" i="3"/>
  <c r="J366" i="3"/>
  <c r="I366" i="3"/>
  <c r="H366" i="3"/>
  <c r="G366" i="3"/>
  <c r="F366" i="3"/>
  <c r="E366" i="3"/>
  <c r="D366" i="3"/>
  <c r="C366" i="3"/>
  <c r="B366" i="3"/>
  <c r="M364" i="3"/>
  <c r="G364" i="3"/>
  <c r="F364" i="3"/>
  <c r="O363" i="3"/>
  <c r="N363" i="3"/>
  <c r="M363" i="3"/>
  <c r="L363" i="3"/>
  <c r="K363" i="3"/>
  <c r="J363" i="3"/>
  <c r="I363" i="3"/>
  <c r="H363" i="3"/>
  <c r="H364" i="3" s="1"/>
  <c r="G363" i="3"/>
  <c r="F363" i="3"/>
  <c r="E363" i="3"/>
  <c r="E364" i="3" s="1"/>
  <c r="D363" i="3"/>
  <c r="C363" i="3"/>
  <c r="B363" i="3"/>
  <c r="N362" i="3"/>
  <c r="M362" i="3"/>
  <c r="L362" i="3"/>
  <c r="K362" i="3"/>
  <c r="J362" i="3"/>
  <c r="I362" i="3"/>
  <c r="H362" i="3"/>
  <c r="G362" i="3"/>
  <c r="F362" i="3"/>
  <c r="E362" i="3"/>
  <c r="D362" i="3"/>
  <c r="C362" i="3"/>
  <c r="B362" i="3"/>
  <c r="N361" i="3"/>
  <c r="M361" i="3"/>
  <c r="L361" i="3"/>
  <c r="K361" i="3"/>
  <c r="J361" i="3"/>
  <c r="I361" i="3"/>
  <c r="H361" i="3"/>
  <c r="G361" i="3"/>
  <c r="F361" i="3"/>
  <c r="E361" i="3"/>
  <c r="D361" i="3"/>
  <c r="C361" i="3"/>
  <c r="B361" i="3"/>
  <c r="N360" i="3"/>
  <c r="M360" i="3"/>
  <c r="L360" i="3"/>
  <c r="K360" i="3"/>
  <c r="J360" i="3"/>
  <c r="I360" i="3"/>
  <c r="H360" i="3"/>
  <c r="G360" i="3"/>
  <c r="F360" i="3"/>
  <c r="E360" i="3"/>
  <c r="D360" i="3"/>
  <c r="C360" i="3"/>
  <c r="B360" i="3"/>
  <c r="M358" i="3"/>
  <c r="K358" i="3"/>
  <c r="O357" i="3"/>
  <c r="N357" i="3"/>
  <c r="N358" i="3" s="1"/>
  <c r="M357" i="3"/>
  <c r="L357" i="3"/>
  <c r="K357" i="3"/>
  <c r="J357" i="3"/>
  <c r="J358" i="3" s="1"/>
  <c r="I357" i="3"/>
  <c r="I358" i="3" s="1"/>
  <c r="O358" i="3" s="1"/>
  <c r="H357" i="3"/>
  <c r="G357" i="3"/>
  <c r="F357" i="3"/>
  <c r="F358" i="3" s="1"/>
  <c r="E357" i="3"/>
  <c r="E358" i="3" s="1"/>
  <c r="D357" i="3"/>
  <c r="D358" i="3" s="1"/>
  <c r="C357" i="3"/>
  <c r="C358" i="3" s="1"/>
  <c r="B357" i="3"/>
  <c r="B358" i="3" s="1"/>
  <c r="N356" i="3"/>
  <c r="M356" i="3"/>
  <c r="L356" i="3"/>
  <c r="K356" i="3"/>
  <c r="J356" i="3"/>
  <c r="I356" i="3"/>
  <c r="H356" i="3"/>
  <c r="G356" i="3"/>
  <c r="F356" i="3"/>
  <c r="E356" i="3"/>
  <c r="D356" i="3"/>
  <c r="C356" i="3"/>
  <c r="B356" i="3"/>
  <c r="N355" i="3"/>
  <c r="M355" i="3"/>
  <c r="L355" i="3"/>
  <c r="K355" i="3"/>
  <c r="J355" i="3"/>
  <c r="I355" i="3"/>
  <c r="H355" i="3"/>
  <c r="G355" i="3"/>
  <c r="F355" i="3"/>
  <c r="E355" i="3"/>
  <c r="D355" i="3"/>
  <c r="C355" i="3"/>
  <c r="B355" i="3"/>
  <c r="N354" i="3"/>
  <c r="M354" i="3"/>
  <c r="L354" i="3"/>
  <c r="K354" i="3"/>
  <c r="J354" i="3"/>
  <c r="I354" i="3"/>
  <c r="H354" i="3"/>
  <c r="G354" i="3"/>
  <c r="F354" i="3"/>
  <c r="E354" i="3"/>
  <c r="D354" i="3"/>
  <c r="C354" i="3"/>
  <c r="B354" i="3"/>
  <c r="O351" i="3"/>
  <c r="N351" i="3"/>
  <c r="N376" i="3" s="1"/>
  <c r="M351" i="3"/>
  <c r="M389" i="3" s="1"/>
  <c r="L351" i="3"/>
  <c r="L389" i="3" s="1"/>
  <c r="K351" i="3"/>
  <c r="K376" i="3" s="1"/>
  <c r="J351" i="3"/>
  <c r="J370" i="3" s="1"/>
  <c r="I351" i="3"/>
  <c r="I389" i="3" s="1"/>
  <c r="H351" i="3"/>
  <c r="H328" i="3" s="1"/>
  <c r="G351" i="3"/>
  <c r="G383" i="3" s="1"/>
  <c r="F351" i="3"/>
  <c r="F370" i="3" s="1"/>
  <c r="E351" i="3"/>
  <c r="D351" i="3"/>
  <c r="D383" i="3" s="1"/>
  <c r="C351" i="3"/>
  <c r="C376" i="3" s="1"/>
  <c r="B351" i="3"/>
  <c r="B376" i="3" s="1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N349" i="3"/>
  <c r="M349" i="3"/>
  <c r="L349" i="3"/>
  <c r="K349" i="3"/>
  <c r="J349" i="3"/>
  <c r="I349" i="3"/>
  <c r="H349" i="3"/>
  <c r="G349" i="3"/>
  <c r="F349" i="3"/>
  <c r="E349" i="3"/>
  <c r="D349" i="3"/>
  <c r="C349" i="3"/>
  <c r="B349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M346" i="3"/>
  <c r="L346" i="3"/>
  <c r="K346" i="3"/>
  <c r="O345" i="3"/>
  <c r="N345" i="3"/>
  <c r="N346" i="3" s="1"/>
  <c r="M345" i="3"/>
  <c r="L345" i="3"/>
  <c r="K345" i="3"/>
  <c r="J345" i="3"/>
  <c r="J346" i="3" s="1"/>
  <c r="I345" i="3"/>
  <c r="I346" i="3" s="1"/>
  <c r="O346" i="3" s="1"/>
  <c r="H345" i="3"/>
  <c r="G345" i="3"/>
  <c r="G346" i="3" s="1"/>
  <c r="F345" i="3"/>
  <c r="F346" i="3" s="1"/>
  <c r="E345" i="3"/>
  <c r="E346" i="3" s="1"/>
  <c r="D345" i="3"/>
  <c r="D346" i="3" s="1"/>
  <c r="C345" i="3"/>
  <c r="C346" i="3" s="1"/>
  <c r="B345" i="3"/>
  <c r="B346" i="3" s="1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L340" i="3"/>
  <c r="G340" i="3"/>
  <c r="F340" i="3"/>
  <c r="C340" i="3"/>
  <c r="N339" i="3"/>
  <c r="N340" i="3" s="1"/>
  <c r="M339" i="3"/>
  <c r="M340" i="3" s="1"/>
  <c r="L339" i="3"/>
  <c r="K339" i="3"/>
  <c r="K340" i="3" s="1"/>
  <c r="J339" i="3"/>
  <c r="J340" i="3" s="1"/>
  <c r="I339" i="3"/>
  <c r="O339" i="3" s="1"/>
  <c r="H339" i="3"/>
  <c r="G339" i="3"/>
  <c r="F339" i="3"/>
  <c r="E339" i="3"/>
  <c r="E340" i="3" s="1"/>
  <c r="D339" i="3"/>
  <c r="D340" i="3" s="1"/>
  <c r="C339" i="3"/>
  <c r="B339" i="3"/>
  <c r="B340" i="3" s="1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N337" i="3"/>
  <c r="M337" i="3"/>
  <c r="L337" i="3"/>
  <c r="K337" i="3"/>
  <c r="J337" i="3"/>
  <c r="I337" i="3"/>
  <c r="H337" i="3"/>
  <c r="G337" i="3"/>
  <c r="F337" i="3"/>
  <c r="E337" i="3"/>
  <c r="D337" i="3"/>
  <c r="C337" i="3"/>
  <c r="B337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N334" i="3"/>
  <c r="M334" i="3"/>
  <c r="J334" i="3"/>
  <c r="C334" i="3"/>
  <c r="B334" i="3"/>
  <c r="O333" i="3"/>
  <c r="N333" i="3"/>
  <c r="M333" i="3"/>
  <c r="L333" i="3"/>
  <c r="L334" i="3" s="1"/>
  <c r="K333" i="3"/>
  <c r="K334" i="3" s="1"/>
  <c r="J333" i="3"/>
  <c r="I333" i="3"/>
  <c r="I334" i="3" s="1"/>
  <c r="O334" i="3" s="1"/>
  <c r="H333" i="3"/>
  <c r="H334" i="3" s="1"/>
  <c r="G333" i="3"/>
  <c r="G334" i="3" s="1"/>
  <c r="F333" i="3"/>
  <c r="F334" i="3" s="1"/>
  <c r="E333" i="3"/>
  <c r="E334" i="3" s="1"/>
  <c r="D333" i="3"/>
  <c r="D334" i="3" s="1"/>
  <c r="C333" i="3"/>
  <c r="B333" i="3"/>
  <c r="N332" i="3"/>
  <c r="M332" i="3"/>
  <c r="L332" i="3"/>
  <c r="K332" i="3"/>
  <c r="J332" i="3"/>
  <c r="I332" i="3"/>
  <c r="H332" i="3"/>
  <c r="G332" i="3"/>
  <c r="F332" i="3"/>
  <c r="E332" i="3"/>
  <c r="D332" i="3"/>
  <c r="C332" i="3"/>
  <c r="B332" i="3"/>
  <c r="N331" i="3"/>
  <c r="M331" i="3"/>
  <c r="L331" i="3"/>
  <c r="K331" i="3"/>
  <c r="J331" i="3"/>
  <c r="I331" i="3"/>
  <c r="H331" i="3"/>
  <c r="G331" i="3"/>
  <c r="F331" i="3"/>
  <c r="E331" i="3"/>
  <c r="D331" i="3"/>
  <c r="C331" i="3"/>
  <c r="B331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N328" i="3"/>
  <c r="L328" i="3"/>
  <c r="D328" i="3"/>
  <c r="B328" i="3"/>
  <c r="N327" i="3"/>
  <c r="M327" i="3"/>
  <c r="M328" i="3" s="1"/>
  <c r="L327" i="3"/>
  <c r="K327" i="3"/>
  <c r="K328" i="3" s="1"/>
  <c r="J327" i="3"/>
  <c r="J328" i="3" s="1"/>
  <c r="I327" i="3"/>
  <c r="I328" i="3" s="1"/>
  <c r="O328" i="3" s="1"/>
  <c r="H327" i="3"/>
  <c r="G327" i="3"/>
  <c r="G328" i="3" s="1"/>
  <c r="F327" i="3"/>
  <c r="F328" i="3" s="1"/>
  <c r="E327" i="3"/>
  <c r="E328" i="3" s="1"/>
  <c r="D327" i="3"/>
  <c r="C327" i="3"/>
  <c r="C328" i="3" s="1"/>
  <c r="B327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N322" i="3"/>
  <c r="J322" i="3"/>
  <c r="B322" i="3"/>
  <c r="N321" i="3"/>
  <c r="M321" i="3"/>
  <c r="M322" i="3" s="1"/>
  <c r="L321" i="3"/>
  <c r="L322" i="3" s="1"/>
  <c r="K321" i="3"/>
  <c r="K322" i="3" s="1"/>
  <c r="J321" i="3"/>
  <c r="I321" i="3"/>
  <c r="I322" i="3" s="1"/>
  <c r="O322" i="3" s="1"/>
  <c r="H321" i="3"/>
  <c r="G321" i="3"/>
  <c r="G322" i="3" s="1"/>
  <c r="F321" i="3"/>
  <c r="F322" i="3" s="1"/>
  <c r="E321" i="3"/>
  <c r="E322" i="3" s="1"/>
  <c r="D321" i="3"/>
  <c r="D322" i="3" s="1"/>
  <c r="C321" i="3"/>
  <c r="C322" i="3" s="1"/>
  <c r="B321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G603" i="12" l="1"/>
  <c r="G606" i="12" s="1"/>
  <c r="L616" i="12"/>
  <c r="K617" i="12"/>
  <c r="K619" i="12" s="1"/>
  <c r="M624" i="12"/>
  <c r="L625" i="12"/>
  <c r="L627" i="12" s="1"/>
  <c r="N628" i="12"/>
  <c r="N629" i="12" s="1"/>
  <c r="M629" i="12"/>
  <c r="M631" i="12" s="1"/>
  <c r="N620" i="12"/>
  <c r="N621" i="12" s="1"/>
  <c r="M621" i="12"/>
  <c r="M623" i="12" s="1"/>
  <c r="K612" i="12"/>
  <c r="J613" i="12"/>
  <c r="J615" i="12" s="1"/>
  <c r="N633" i="3"/>
  <c r="N634" i="3" s="1"/>
  <c r="N571" i="3"/>
  <c r="N625" i="3"/>
  <c r="N626" i="3" s="1"/>
  <c r="N568" i="3"/>
  <c r="N570" i="3"/>
  <c r="N585" i="3"/>
  <c r="J641" i="9"/>
  <c r="I642" i="9"/>
  <c r="I644" i="9" s="1"/>
  <c r="N505" i="9"/>
  <c r="I504" i="9"/>
  <c r="I613" i="9"/>
  <c r="H627" i="9"/>
  <c r="G627" i="9"/>
  <c r="F627" i="9"/>
  <c r="E627" i="9"/>
  <c r="D627" i="9"/>
  <c r="C627" i="9"/>
  <c r="N627" i="9"/>
  <c r="B627" i="9"/>
  <c r="M627" i="9"/>
  <c r="L627" i="9"/>
  <c r="K627" i="9"/>
  <c r="J627" i="9"/>
  <c r="I627" i="9"/>
  <c r="B519" i="9"/>
  <c r="B526" i="9"/>
  <c r="B597" i="9" s="1"/>
  <c r="G634" i="9"/>
  <c r="G636" i="9" s="1"/>
  <c r="H633" i="9"/>
  <c r="M653" i="9"/>
  <c r="L654" i="9"/>
  <c r="L656" i="9" s="1"/>
  <c r="K505" i="9"/>
  <c r="K504" i="9"/>
  <c r="K613" i="9"/>
  <c r="K519" i="9"/>
  <c r="K526" i="9"/>
  <c r="K597" i="9" s="1"/>
  <c r="J519" i="9"/>
  <c r="J526" i="9"/>
  <c r="J597" i="9" s="1"/>
  <c r="M649" i="9"/>
  <c r="L650" i="9"/>
  <c r="L652" i="9" s="1"/>
  <c r="L646" i="9"/>
  <c r="L648" i="9" s="1"/>
  <c r="M645" i="9"/>
  <c r="E505" i="9"/>
  <c r="E504" i="9"/>
  <c r="E613" i="9"/>
  <c r="K637" i="9"/>
  <c r="J638" i="9"/>
  <c r="J640" i="9" s="1"/>
  <c r="L505" i="9"/>
  <c r="L504" i="9"/>
  <c r="L613" i="9"/>
  <c r="L519" i="9"/>
  <c r="L526" i="9"/>
  <c r="L597" i="9" s="1"/>
  <c r="J504" i="9"/>
  <c r="J505" i="9"/>
  <c r="J613" i="9"/>
  <c r="E519" i="9"/>
  <c r="E526" i="9"/>
  <c r="E597" i="9" s="1"/>
  <c r="B504" i="9"/>
  <c r="B613" i="9"/>
  <c r="C505" i="9"/>
  <c r="C597" i="9"/>
  <c r="F505" i="9"/>
  <c r="F504" i="9"/>
  <c r="F613" i="9"/>
  <c r="M519" i="9"/>
  <c r="O519" i="9" s="1"/>
  <c r="M526" i="9"/>
  <c r="M597" i="9" s="1"/>
  <c r="N660" i="9"/>
  <c r="N659" i="9"/>
  <c r="F519" i="9"/>
  <c r="F526" i="9"/>
  <c r="F597" i="9" s="1"/>
  <c r="M505" i="9"/>
  <c r="M504" i="9"/>
  <c r="O504" i="9" s="1"/>
  <c r="M613" i="9"/>
  <c r="D553" i="8"/>
  <c r="C538" i="8"/>
  <c r="C553" i="8"/>
  <c r="C532" i="8"/>
  <c r="C531" i="8"/>
  <c r="O530" i="8"/>
  <c r="O647" i="8"/>
  <c r="H538" i="8"/>
  <c r="I540" i="8" s="1"/>
  <c r="D531" i="8"/>
  <c r="M659" i="8"/>
  <c r="D538" i="8"/>
  <c r="H553" i="8"/>
  <c r="H561" i="8" s="1"/>
  <c r="H632" i="8" s="1"/>
  <c r="J532" i="8"/>
  <c r="I532" i="8"/>
  <c r="H531" i="8"/>
  <c r="J538" i="8"/>
  <c r="K540" i="8" s="1"/>
  <c r="J531" i="8"/>
  <c r="J553" i="8"/>
  <c r="J561" i="8" s="1"/>
  <c r="J632" i="8" s="1"/>
  <c r="N702" i="8"/>
  <c r="N703" i="8"/>
  <c r="K684" i="8"/>
  <c r="J685" i="8"/>
  <c r="J687" i="8" s="1"/>
  <c r="E659" i="8"/>
  <c r="I664" i="8"/>
  <c r="K664" i="8"/>
  <c r="M664" i="8"/>
  <c r="B664" i="8"/>
  <c r="G662" i="8"/>
  <c r="J664" i="8"/>
  <c r="F659" i="8"/>
  <c r="L664" i="8"/>
  <c r="N664" i="8"/>
  <c r="C664" i="8"/>
  <c r="D664" i="8"/>
  <c r="E664" i="8"/>
  <c r="G664" i="8"/>
  <c r="F664" i="8"/>
  <c r="O491" i="8"/>
  <c r="H659" i="8"/>
  <c r="D554" i="8"/>
  <c r="D561" i="8"/>
  <c r="D632" i="8" s="1"/>
  <c r="K659" i="8"/>
  <c r="G659" i="8"/>
  <c r="L659" i="8"/>
  <c r="F554" i="8"/>
  <c r="F561" i="8"/>
  <c r="F632" i="8" s="1"/>
  <c r="M532" i="8"/>
  <c r="M531" i="8"/>
  <c r="M538" i="8"/>
  <c r="M553" i="8"/>
  <c r="E531" i="8"/>
  <c r="E553" i="8"/>
  <c r="E538" i="8"/>
  <c r="F540" i="8" s="1"/>
  <c r="E532" i="8"/>
  <c r="F532" i="8"/>
  <c r="J681" i="8"/>
  <c r="J683" i="8" s="1"/>
  <c r="K680" i="8"/>
  <c r="F539" i="8"/>
  <c r="F648" i="8"/>
  <c r="J672" i="8"/>
  <c r="I673" i="8"/>
  <c r="I675" i="8" s="1"/>
  <c r="I554" i="8"/>
  <c r="I561" i="8"/>
  <c r="I632" i="8" s="1"/>
  <c r="M688" i="8"/>
  <c r="L689" i="8"/>
  <c r="L691" i="8" s="1"/>
  <c r="N532" i="8"/>
  <c r="N531" i="8"/>
  <c r="N538" i="8"/>
  <c r="N553" i="8"/>
  <c r="J676" i="8"/>
  <c r="I677" i="8"/>
  <c r="I679" i="8" s="1"/>
  <c r="K539" i="8"/>
  <c r="K648" i="8"/>
  <c r="I539" i="8"/>
  <c r="I648" i="8"/>
  <c r="L532" i="8"/>
  <c r="L531" i="8"/>
  <c r="L538" i="8"/>
  <c r="L553" i="8"/>
  <c r="K554" i="8"/>
  <c r="K561" i="8"/>
  <c r="K632" i="8" s="1"/>
  <c r="H554" i="8"/>
  <c r="G540" i="8"/>
  <c r="G539" i="8"/>
  <c r="G648" i="8"/>
  <c r="B553" i="8"/>
  <c r="B531" i="8"/>
  <c r="B538" i="8"/>
  <c r="N692" i="8"/>
  <c r="N693" i="8" s="1"/>
  <c r="M693" i="8"/>
  <c r="M695" i="8" s="1"/>
  <c r="F669" i="8"/>
  <c r="F671" i="8" s="1"/>
  <c r="G668" i="8"/>
  <c r="G554" i="8"/>
  <c r="G561" i="8"/>
  <c r="G632" i="8" s="1"/>
  <c r="O592" i="7"/>
  <c r="M469" i="7"/>
  <c r="M470" i="7" s="1"/>
  <c r="K469" i="7"/>
  <c r="F488" i="7"/>
  <c r="O486" i="7"/>
  <c r="O494" i="7"/>
  <c r="O625" i="7"/>
  <c r="K633" i="7"/>
  <c r="K571" i="7"/>
  <c r="O539" i="7"/>
  <c r="O546" i="7"/>
  <c r="C636" i="7"/>
  <c r="K619" i="7"/>
  <c r="K620" i="7" s="1"/>
  <c r="G634" i="7"/>
  <c r="O525" i="7"/>
  <c r="J463" i="7"/>
  <c r="I480" i="7"/>
  <c r="O478" i="7"/>
  <c r="O397" i="7"/>
  <c r="K648" i="7"/>
  <c r="K650" i="7" s="1"/>
  <c r="E614" i="7"/>
  <c r="L408" i="7"/>
  <c r="L615" i="7" s="1"/>
  <c r="C509" i="7"/>
  <c r="C532" i="7" s="1"/>
  <c r="N408" i="7"/>
  <c r="N407" i="7"/>
  <c r="B614" i="7"/>
  <c r="I408" i="7"/>
  <c r="O408" i="7" s="1"/>
  <c r="I496" i="7"/>
  <c r="D633" i="7"/>
  <c r="D442" i="7"/>
  <c r="M571" i="7"/>
  <c r="O571" i="7" s="1"/>
  <c r="N480" i="7"/>
  <c r="B628" i="7"/>
  <c r="C442" i="7"/>
  <c r="M576" i="7"/>
  <c r="O434" i="7"/>
  <c r="K463" i="7"/>
  <c r="D635" i="7"/>
  <c r="D634" i="7"/>
  <c r="M635" i="7"/>
  <c r="M463" i="7"/>
  <c r="O349" i="7"/>
  <c r="L488" i="7"/>
  <c r="I633" i="7"/>
  <c r="O331" i="7"/>
  <c r="L634" i="7"/>
  <c r="L636" i="7" s="1"/>
  <c r="G463" i="7"/>
  <c r="O337" i="7"/>
  <c r="J480" i="7"/>
  <c r="I574" i="7"/>
  <c r="O385" i="7"/>
  <c r="O428" i="7"/>
  <c r="I547" i="7"/>
  <c r="O448" i="7"/>
  <c r="O391" i="7"/>
  <c r="O373" i="7"/>
  <c r="O355" i="7"/>
  <c r="J462" i="7"/>
  <c r="O415" i="7"/>
  <c r="D612" i="7"/>
  <c r="J628" i="7"/>
  <c r="K442" i="7"/>
  <c r="O367" i="7"/>
  <c r="I575" i="7"/>
  <c r="J442" i="7"/>
  <c r="I442" i="7"/>
  <c r="I462" i="7"/>
  <c r="I635" i="7"/>
  <c r="O461" i="7"/>
  <c r="J469" i="7"/>
  <c r="J470" i="7" s="1"/>
  <c r="I628" i="7"/>
  <c r="I507" i="7"/>
  <c r="I530" i="7" s="1"/>
  <c r="J548" i="7"/>
  <c r="J547" i="7"/>
  <c r="O403" i="7"/>
  <c r="I505" i="7"/>
  <c r="I528" i="7" s="1"/>
  <c r="I573" i="7"/>
  <c r="I576" i="7"/>
  <c r="O421" i="7"/>
  <c r="O441" i="7"/>
  <c r="M647" i="7"/>
  <c r="N647" i="7" s="1"/>
  <c r="N648" i="7" s="1"/>
  <c r="N655" i="7"/>
  <c r="N656" i="7" s="1"/>
  <c r="N657" i="7" s="1"/>
  <c r="I555" i="7"/>
  <c r="H614" i="7"/>
  <c r="J615" i="7"/>
  <c r="H479" i="7"/>
  <c r="F634" i="7"/>
  <c r="K495" i="7"/>
  <c r="D462" i="7"/>
  <c r="H526" i="7"/>
  <c r="H610" i="7"/>
  <c r="F462" i="7"/>
  <c r="H480" i="7"/>
  <c r="H496" i="7"/>
  <c r="M454" i="7"/>
  <c r="E463" i="7"/>
  <c r="K462" i="7"/>
  <c r="H628" i="7"/>
  <c r="L496" i="7"/>
  <c r="L480" i="7"/>
  <c r="L612" i="7"/>
  <c r="G488" i="7"/>
  <c r="L502" i="7"/>
  <c r="L503" i="7" s="1"/>
  <c r="F454" i="7"/>
  <c r="H547" i="7"/>
  <c r="B469" i="7"/>
  <c r="J555" i="7"/>
  <c r="N506" i="7"/>
  <c r="N514" i="7" s="1"/>
  <c r="H612" i="7"/>
  <c r="L463" i="7"/>
  <c r="K506" i="7"/>
  <c r="K529" i="7" s="1"/>
  <c r="M462" i="7"/>
  <c r="N526" i="7"/>
  <c r="K487" i="7"/>
  <c r="H469" i="7"/>
  <c r="H470" i="7" s="1"/>
  <c r="J495" i="7"/>
  <c r="H555" i="7"/>
  <c r="H633" i="7"/>
  <c r="H488" i="7"/>
  <c r="E409" i="7"/>
  <c r="H571" i="7"/>
  <c r="I469" i="7"/>
  <c r="I463" i="7"/>
  <c r="L628" i="7"/>
  <c r="J479" i="7"/>
  <c r="M548" i="7"/>
  <c r="I634" i="7"/>
  <c r="E496" i="7"/>
  <c r="M612" i="7"/>
  <c r="O612" i="7" s="1"/>
  <c r="I548" i="7"/>
  <c r="H495" i="7"/>
  <c r="N502" i="7"/>
  <c r="N503" i="7" s="1"/>
  <c r="E619" i="7"/>
  <c r="E623" i="7" s="1"/>
  <c r="G496" i="7"/>
  <c r="J526" i="7"/>
  <c r="N488" i="7"/>
  <c r="J487" i="7"/>
  <c r="K488" i="7"/>
  <c r="J488" i="7"/>
  <c r="H502" i="7"/>
  <c r="H503" i="7" s="1"/>
  <c r="M488" i="7"/>
  <c r="N496" i="7"/>
  <c r="N462" i="7"/>
  <c r="F480" i="7"/>
  <c r="D619" i="7"/>
  <c r="D620" i="7" s="1"/>
  <c r="M619" i="7"/>
  <c r="O619" i="7" s="1"/>
  <c r="E462" i="7"/>
  <c r="K496" i="7"/>
  <c r="I495" i="7"/>
  <c r="M496" i="7"/>
  <c r="N531" i="7"/>
  <c r="J503" i="7"/>
  <c r="K480" i="7"/>
  <c r="E488" i="7"/>
  <c r="G480" i="7"/>
  <c r="D547" i="7"/>
  <c r="L495" i="7"/>
  <c r="N442" i="7"/>
  <c r="L442" i="7"/>
  <c r="K502" i="7"/>
  <c r="K503" i="7" s="1"/>
  <c r="M633" i="7"/>
  <c r="E479" i="7"/>
  <c r="H548" i="7"/>
  <c r="E571" i="7"/>
  <c r="L469" i="7"/>
  <c r="L470" i="7" s="1"/>
  <c r="M480" i="7"/>
  <c r="L462" i="7"/>
  <c r="E548" i="7"/>
  <c r="I502" i="7"/>
  <c r="F496" i="7"/>
  <c r="H487" i="7"/>
  <c r="N463" i="7"/>
  <c r="K479" i="7"/>
  <c r="N634" i="7"/>
  <c r="N636" i="7" s="1"/>
  <c r="L508" i="7"/>
  <c r="L531" i="7" s="1"/>
  <c r="D610" i="7"/>
  <c r="L571" i="7"/>
  <c r="I506" i="7"/>
  <c r="D571" i="7"/>
  <c r="L548" i="7"/>
  <c r="H462" i="7"/>
  <c r="N469" i="7"/>
  <c r="N471" i="7" s="1"/>
  <c r="F463" i="7"/>
  <c r="M628" i="7"/>
  <c r="L505" i="7"/>
  <c r="L513" i="7" s="1"/>
  <c r="D555" i="7"/>
  <c r="L610" i="7"/>
  <c r="H463" i="7"/>
  <c r="N515" i="7"/>
  <c r="B462" i="7"/>
  <c r="K454" i="7"/>
  <c r="E480" i="7"/>
  <c r="H635" i="7"/>
  <c r="L479" i="7"/>
  <c r="F479" i="7"/>
  <c r="M442" i="7"/>
  <c r="B503" i="7"/>
  <c r="K526" i="7"/>
  <c r="M610" i="7"/>
  <c r="O610" i="7" s="1"/>
  <c r="B409" i="7"/>
  <c r="K614" i="7"/>
  <c r="M509" i="7"/>
  <c r="M517" i="7" s="1"/>
  <c r="D495" i="7"/>
  <c r="E635" i="7"/>
  <c r="E636" i="7" s="1"/>
  <c r="E469" i="7"/>
  <c r="E470" i="7" s="1"/>
  <c r="H409" i="7"/>
  <c r="E610" i="7"/>
  <c r="J454" i="7"/>
  <c r="K636" i="7"/>
  <c r="F628" i="7"/>
  <c r="E615" i="7"/>
  <c r="E487" i="7"/>
  <c r="I526" i="7"/>
  <c r="J636" i="7"/>
  <c r="H634" i="7"/>
  <c r="N454" i="7"/>
  <c r="G454" i="7"/>
  <c r="H454" i="7"/>
  <c r="L555" i="7"/>
  <c r="F513" i="7"/>
  <c r="F528" i="7"/>
  <c r="G633" i="7"/>
  <c r="G636" i="7" s="1"/>
  <c r="G469" i="7"/>
  <c r="G442" i="7"/>
  <c r="G555" i="7"/>
  <c r="M652" i="7"/>
  <c r="M654" i="7" s="1"/>
  <c r="N651" i="7"/>
  <c r="N652" i="7" s="1"/>
  <c r="L530" i="7"/>
  <c r="L515" i="7"/>
  <c r="M528" i="7"/>
  <c r="M513" i="7"/>
  <c r="L526" i="7"/>
  <c r="H516" i="7"/>
  <c r="H531" i="7"/>
  <c r="L547" i="7"/>
  <c r="D479" i="7"/>
  <c r="N662" i="7"/>
  <c r="N661" i="7"/>
  <c r="M555" i="7"/>
  <c r="N619" i="7"/>
  <c r="N610" i="7"/>
  <c r="N548" i="7"/>
  <c r="N612" i="7"/>
  <c r="N547" i="7"/>
  <c r="G479" i="7"/>
  <c r="M495" i="7"/>
  <c r="M529" i="7"/>
  <c r="M514" i="7"/>
  <c r="F495" i="7"/>
  <c r="G495" i="7"/>
  <c r="D530" i="7"/>
  <c r="D515" i="7"/>
  <c r="I479" i="7"/>
  <c r="O479" i="7" s="1"/>
  <c r="N555" i="7"/>
  <c r="G503" i="7"/>
  <c r="K555" i="7"/>
  <c r="L454" i="7"/>
  <c r="E547" i="7"/>
  <c r="I487" i="7"/>
  <c r="F487" i="7"/>
  <c r="N513" i="7"/>
  <c r="N528" i="7"/>
  <c r="J529" i="7"/>
  <c r="J514" i="7"/>
  <c r="G531" i="7"/>
  <c r="G516" i="7"/>
  <c r="F526" i="7"/>
  <c r="E514" i="7"/>
  <c r="E529" i="7"/>
  <c r="N495" i="7"/>
  <c r="B516" i="7"/>
  <c r="B531" i="7"/>
  <c r="D503" i="7"/>
  <c r="L626" i="7"/>
  <c r="L623" i="7"/>
  <c r="B529" i="7"/>
  <c r="B514" i="7"/>
  <c r="J620" i="7"/>
  <c r="J626" i="7"/>
  <c r="J623" i="7"/>
  <c r="E513" i="7"/>
  <c r="E528" i="7"/>
  <c r="K470" i="7"/>
  <c r="E495" i="7"/>
  <c r="N479" i="7"/>
  <c r="B479" i="7"/>
  <c r="D514" i="7"/>
  <c r="D529" i="7"/>
  <c r="M531" i="7"/>
  <c r="M516" i="7"/>
  <c r="B619" i="7"/>
  <c r="C620" i="7" s="1"/>
  <c r="B610" i="7"/>
  <c r="B612" i="7"/>
  <c r="B547" i="7"/>
  <c r="H530" i="7"/>
  <c r="H515" i="7"/>
  <c r="N487" i="7"/>
  <c r="L487" i="7"/>
  <c r="E531" i="7"/>
  <c r="E516" i="7"/>
  <c r="E442" i="7"/>
  <c r="K547" i="7"/>
  <c r="J614" i="7"/>
  <c r="J409" i="7"/>
  <c r="H623" i="7"/>
  <c r="H626" i="7"/>
  <c r="F547" i="7"/>
  <c r="F612" i="7"/>
  <c r="F619" i="7"/>
  <c r="F610" i="7"/>
  <c r="F548" i="7"/>
  <c r="B571" i="7"/>
  <c r="F515" i="7"/>
  <c r="F530" i="7"/>
  <c r="B495" i="7"/>
  <c r="G614" i="7"/>
  <c r="G615" i="7"/>
  <c r="G409" i="7"/>
  <c r="D516" i="7"/>
  <c r="D531" i="7"/>
  <c r="G526" i="7"/>
  <c r="E526" i="7"/>
  <c r="G612" i="7"/>
  <c r="G571" i="7"/>
  <c r="G619" i="7"/>
  <c r="G610" i="7"/>
  <c r="G548" i="7"/>
  <c r="G547" i="7"/>
  <c r="B487" i="7"/>
  <c r="M547" i="7"/>
  <c r="B555" i="7"/>
  <c r="G515" i="7"/>
  <c r="G530" i="7"/>
  <c r="E515" i="7"/>
  <c r="E530" i="7"/>
  <c r="G514" i="7"/>
  <c r="G529" i="7"/>
  <c r="B530" i="7"/>
  <c r="B515" i="7"/>
  <c r="D615" i="7"/>
  <c r="D614" i="7"/>
  <c r="D409" i="7"/>
  <c r="K626" i="7"/>
  <c r="I623" i="7"/>
  <c r="I620" i="7"/>
  <c r="I626" i="7"/>
  <c r="I454" i="7"/>
  <c r="D628" i="7"/>
  <c r="D469" i="7"/>
  <c r="D471" i="7" s="1"/>
  <c r="F503" i="7"/>
  <c r="E503" i="7"/>
  <c r="F531" i="7"/>
  <c r="F516" i="7"/>
  <c r="E555" i="7"/>
  <c r="D487" i="7"/>
  <c r="H442" i="7"/>
  <c r="F514" i="7"/>
  <c r="F529" i="7"/>
  <c r="H514" i="7"/>
  <c r="H529" i="7"/>
  <c r="F633" i="7"/>
  <c r="F469" i="7"/>
  <c r="F442" i="7"/>
  <c r="M526" i="7"/>
  <c r="N628" i="7"/>
  <c r="B513" i="7"/>
  <c r="B528" i="7"/>
  <c r="B526" i="7"/>
  <c r="J528" i="7"/>
  <c r="J513" i="7"/>
  <c r="F555" i="7"/>
  <c r="H513" i="7"/>
  <c r="H528" i="7"/>
  <c r="J531" i="7"/>
  <c r="J516" i="7"/>
  <c r="I531" i="7"/>
  <c r="I516" i="7"/>
  <c r="F615" i="7"/>
  <c r="F614" i="7"/>
  <c r="F409" i="7"/>
  <c r="G513" i="7"/>
  <c r="G528" i="7"/>
  <c r="M479" i="7"/>
  <c r="D528" i="7"/>
  <c r="D513" i="7"/>
  <c r="D526" i="7"/>
  <c r="N529" i="7"/>
  <c r="K528" i="7"/>
  <c r="K513" i="7"/>
  <c r="K530" i="7"/>
  <c r="K515" i="7"/>
  <c r="J530" i="7"/>
  <c r="J515" i="7"/>
  <c r="M487" i="7"/>
  <c r="M530" i="7"/>
  <c r="M515" i="7"/>
  <c r="K516" i="7"/>
  <c r="K531" i="7"/>
  <c r="L529" i="7"/>
  <c r="L514" i="7"/>
  <c r="B615" i="7"/>
  <c r="G462" i="7"/>
  <c r="G487" i="7"/>
  <c r="M503" i="7"/>
  <c r="M493" i="3"/>
  <c r="E404" i="3"/>
  <c r="C442" i="3"/>
  <c r="C441" i="3"/>
  <c r="N442" i="3"/>
  <c r="J474" i="3"/>
  <c r="J459" i="3"/>
  <c r="H476" i="3"/>
  <c r="H461" i="3"/>
  <c r="L459" i="3"/>
  <c r="L474" i="3"/>
  <c r="K460" i="3"/>
  <c r="K475" i="3"/>
  <c r="J476" i="3"/>
  <c r="J461" i="3"/>
  <c r="I477" i="3"/>
  <c r="I462" i="3"/>
  <c r="N425" i="3"/>
  <c r="M425" i="3"/>
  <c r="M424" i="3"/>
  <c r="J460" i="3"/>
  <c r="J475" i="3"/>
  <c r="C517" i="3"/>
  <c r="C558" i="3"/>
  <c r="C565" i="3"/>
  <c r="C556" i="3"/>
  <c r="C493" i="3"/>
  <c r="L460" i="3"/>
  <c r="L475" i="3"/>
  <c r="M459" i="3"/>
  <c r="M474" i="3"/>
  <c r="K461" i="3"/>
  <c r="K476" i="3"/>
  <c r="J462" i="3"/>
  <c r="J477" i="3"/>
  <c r="D425" i="3"/>
  <c r="O370" i="3"/>
  <c r="B474" i="3"/>
  <c r="B459" i="3"/>
  <c r="N474" i="3"/>
  <c r="N459" i="3"/>
  <c r="M460" i="3"/>
  <c r="M475" i="3"/>
  <c r="L461" i="3"/>
  <c r="L476" i="3"/>
  <c r="K477" i="3"/>
  <c r="K462" i="3"/>
  <c r="H404" i="3"/>
  <c r="E425" i="3"/>
  <c r="E424" i="3"/>
  <c r="F461" i="3"/>
  <c r="F476" i="3"/>
  <c r="F442" i="3"/>
  <c r="F441" i="3"/>
  <c r="E442" i="3"/>
  <c r="E441" i="3"/>
  <c r="D442" i="3"/>
  <c r="F425" i="3"/>
  <c r="F424" i="3"/>
  <c r="G442" i="3"/>
  <c r="G441" i="3"/>
  <c r="G425" i="3"/>
  <c r="H425" i="3"/>
  <c r="E558" i="3"/>
  <c r="E565" i="3"/>
  <c r="E556" i="3"/>
  <c r="E494" i="3"/>
  <c r="E493" i="3"/>
  <c r="E431" i="3"/>
  <c r="D460" i="3"/>
  <c r="D475" i="3"/>
  <c r="C476" i="3"/>
  <c r="C461" i="3"/>
  <c r="B462" i="3"/>
  <c r="B477" i="3"/>
  <c r="N477" i="3"/>
  <c r="N462" i="3"/>
  <c r="K404" i="3"/>
  <c r="F472" i="3"/>
  <c r="O389" i="3"/>
  <c r="O383" i="3"/>
  <c r="F474" i="3"/>
  <c r="F459" i="3"/>
  <c r="E475" i="3"/>
  <c r="E460" i="3"/>
  <c r="D476" i="3"/>
  <c r="D461" i="3"/>
  <c r="C477" i="3"/>
  <c r="C462" i="3"/>
  <c r="H459" i="3"/>
  <c r="H474" i="3"/>
  <c r="E462" i="3"/>
  <c r="E477" i="3"/>
  <c r="J442" i="3"/>
  <c r="M449" i="3"/>
  <c r="E472" i="3"/>
  <c r="I558" i="3"/>
  <c r="I556" i="3"/>
  <c r="O556" i="3" s="1"/>
  <c r="I565" i="3"/>
  <c r="I517" i="3"/>
  <c r="O492" i="3"/>
  <c r="F565" i="3"/>
  <c r="F558" i="3"/>
  <c r="F556" i="3"/>
  <c r="F493" i="3"/>
  <c r="F517" i="3"/>
  <c r="F494" i="3"/>
  <c r="I416" i="3"/>
  <c r="H442" i="3"/>
  <c r="H441" i="3"/>
  <c r="G459" i="3"/>
  <c r="G474" i="3"/>
  <c r="F574" i="3"/>
  <c r="F431" i="3"/>
  <c r="F501" i="3"/>
  <c r="F397" i="3"/>
  <c r="E476" i="3"/>
  <c r="E461" i="3"/>
  <c r="D477" i="3"/>
  <c r="D462" i="3"/>
  <c r="H432" i="3"/>
  <c r="H455" i="3"/>
  <c r="L404" i="3"/>
  <c r="J425" i="3"/>
  <c r="J424" i="3"/>
  <c r="O423" i="3"/>
  <c r="I425" i="3"/>
  <c r="I474" i="3"/>
  <c r="I459" i="3"/>
  <c r="E449" i="3"/>
  <c r="O471" i="3"/>
  <c r="H416" i="3"/>
  <c r="K425" i="3"/>
  <c r="K424" i="3"/>
  <c r="K459" i="3"/>
  <c r="K474" i="3"/>
  <c r="H477" i="3"/>
  <c r="H462" i="3"/>
  <c r="L441" i="3"/>
  <c r="L442" i="3"/>
  <c r="I442" i="3"/>
  <c r="O440" i="3"/>
  <c r="F449" i="3"/>
  <c r="J472" i="3"/>
  <c r="L425" i="3"/>
  <c r="M442" i="3"/>
  <c r="M441" i="3"/>
  <c r="K472" i="3"/>
  <c r="I475" i="3"/>
  <c r="I460" i="3"/>
  <c r="G477" i="3"/>
  <c r="G462" i="3"/>
  <c r="O410" i="3"/>
  <c r="K494" i="3"/>
  <c r="K558" i="3"/>
  <c r="K556" i="3"/>
  <c r="K565" i="3"/>
  <c r="L494" i="3"/>
  <c r="L358" i="3"/>
  <c r="G561" i="3"/>
  <c r="G560" i="3"/>
  <c r="H383" i="3"/>
  <c r="G396" i="3"/>
  <c r="H397" i="3" s="1"/>
  <c r="M403" i="3"/>
  <c r="M404" i="3" s="1"/>
  <c r="E412" i="3"/>
  <c r="C427" i="3"/>
  <c r="C451" i="3" s="1"/>
  <c r="B428" i="3"/>
  <c r="B452" i="3" s="1"/>
  <c r="N428" i="3"/>
  <c r="N452" i="3" s="1"/>
  <c r="M429" i="3"/>
  <c r="M453" i="3" s="1"/>
  <c r="L430" i="3"/>
  <c r="L454" i="3" s="1"/>
  <c r="B461" i="3"/>
  <c r="G471" i="3"/>
  <c r="D517" i="3"/>
  <c r="D558" i="3"/>
  <c r="D565" i="3"/>
  <c r="D556" i="3"/>
  <c r="D494" i="3"/>
  <c r="I519" i="3"/>
  <c r="H520" i="3"/>
  <c r="G521" i="3"/>
  <c r="F522" i="3"/>
  <c r="H574" i="3"/>
  <c r="J604" i="3"/>
  <c r="I605" i="3"/>
  <c r="M617" i="3"/>
  <c r="N616" i="3"/>
  <c r="N617" i="3" s="1"/>
  <c r="N618" i="3" s="1"/>
  <c r="H449" i="3"/>
  <c r="H472" i="3"/>
  <c r="G592" i="3"/>
  <c r="F593" i="3"/>
  <c r="F595" i="3" s="1"/>
  <c r="I340" i="3"/>
  <c r="O340" i="3" s="1"/>
  <c r="I561" i="3"/>
  <c r="I560" i="3"/>
  <c r="C389" i="3"/>
  <c r="I396" i="3"/>
  <c r="I424" i="3" s="1"/>
  <c r="O424" i="3" s="1"/>
  <c r="G412" i="3"/>
  <c r="F413" i="3"/>
  <c r="F416" i="3" s="1"/>
  <c r="E414" i="3"/>
  <c r="D415" i="3"/>
  <c r="D416" i="3" s="1"/>
  <c r="E427" i="3"/>
  <c r="E451" i="3" s="1"/>
  <c r="C460" i="3"/>
  <c r="F462" i="3"/>
  <c r="G475" i="3"/>
  <c r="H340" i="3"/>
  <c r="J561" i="3"/>
  <c r="J560" i="3"/>
  <c r="O369" i="3"/>
  <c r="D389" i="3"/>
  <c r="J396" i="3"/>
  <c r="J441" i="3" s="1"/>
  <c r="H424" i="3"/>
  <c r="C485" i="3"/>
  <c r="G492" i="3"/>
  <c r="C501" i="3"/>
  <c r="L519" i="3"/>
  <c r="N408" i="4"/>
  <c r="N406" i="4"/>
  <c r="K560" i="3"/>
  <c r="K561" i="3"/>
  <c r="I364" i="3"/>
  <c r="O364" i="3" s="1"/>
  <c r="G376" i="3"/>
  <c r="E389" i="3"/>
  <c r="K396" i="3"/>
  <c r="F428" i="3"/>
  <c r="F452" i="3" s="1"/>
  <c r="C431" i="3"/>
  <c r="D459" i="3"/>
  <c r="G461" i="3"/>
  <c r="D485" i="3"/>
  <c r="H492" i="3"/>
  <c r="I494" i="3" s="1"/>
  <c r="E501" i="3"/>
  <c r="L560" i="3"/>
  <c r="L561" i="3"/>
  <c r="J364" i="3"/>
  <c r="F389" i="3"/>
  <c r="L396" i="3"/>
  <c r="F403" i="3"/>
  <c r="F404" i="3" s="1"/>
  <c r="J412" i="3"/>
  <c r="J416" i="3" s="1"/>
  <c r="I413" i="3"/>
  <c r="H414" i="3"/>
  <c r="G415" i="3"/>
  <c r="L472" i="3"/>
  <c r="H501" i="3"/>
  <c r="B519" i="3"/>
  <c r="N519" i="3"/>
  <c r="M520" i="3"/>
  <c r="L521" i="3"/>
  <c r="K522" i="3"/>
  <c r="M561" i="3"/>
  <c r="M560" i="3"/>
  <c r="K364" i="3"/>
  <c r="I376" i="3"/>
  <c r="O376" i="3" s="1"/>
  <c r="I571" i="3"/>
  <c r="O564" i="3"/>
  <c r="G389" i="3"/>
  <c r="M396" i="3"/>
  <c r="H460" i="3"/>
  <c r="I461" i="3"/>
  <c r="M471" i="3"/>
  <c r="M472" i="3" s="1"/>
  <c r="F485" i="3"/>
  <c r="J565" i="3"/>
  <c r="J494" i="3"/>
  <c r="J517" i="3"/>
  <c r="J558" i="3"/>
  <c r="J556" i="3"/>
  <c r="J600" i="3"/>
  <c r="I601" i="3"/>
  <c r="G358" i="3"/>
  <c r="B560" i="3"/>
  <c r="N561" i="3"/>
  <c r="N560" i="3"/>
  <c r="L364" i="3"/>
  <c r="H389" i="3"/>
  <c r="B396" i="3"/>
  <c r="B449" i="3" s="1"/>
  <c r="N396" i="3"/>
  <c r="N441" i="3" s="1"/>
  <c r="L412" i="3"/>
  <c r="K413" i="3"/>
  <c r="J414" i="3"/>
  <c r="I415" i="3"/>
  <c r="B471" i="3"/>
  <c r="L565" i="3"/>
  <c r="L556" i="3"/>
  <c r="L493" i="3"/>
  <c r="L558" i="3"/>
  <c r="C574" i="3"/>
  <c r="H561" i="3"/>
  <c r="H560" i="3"/>
  <c r="H322" i="3"/>
  <c r="L413" i="3"/>
  <c r="M462" i="3"/>
  <c r="B522" i="3"/>
  <c r="N517" i="3"/>
  <c r="N522" i="3"/>
  <c r="H346" i="3"/>
  <c r="H358" i="3"/>
  <c r="C561" i="3"/>
  <c r="C560" i="3"/>
  <c r="D561" i="3"/>
  <c r="D560" i="3"/>
  <c r="B364" i="3"/>
  <c r="N364" i="3"/>
  <c r="G370" i="3"/>
  <c r="J389" i="3"/>
  <c r="D396" i="3"/>
  <c r="E397" i="3" s="1"/>
  <c r="B412" i="3"/>
  <c r="B416" i="3" s="1"/>
  <c r="N412" i="3"/>
  <c r="N416" i="3" s="1"/>
  <c r="M413" i="3"/>
  <c r="M416" i="3" s="1"/>
  <c r="L414" i="3"/>
  <c r="K415" i="3"/>
  <c r="K416" i="3" s="1"/>
  <c r="I485" i="3"/>
  <c r="M494" i="3"/>
  <c r="M558" i="3"/>
  <c r="M556" i="3"/>
  <c r="M565" i="3"/>
  <c r="J501" i="3"/>
  <c r="F519" i="3"/>
  <c r="E520" i="3"/>
  <c r="D521" i="3"/>
  <c r="C522" i="3"/>
  <c r="E574" i="3"/>
  <c r="I615" i="4"/>
  <c r="I614" i="4"/>
  <c r="I409" i="4"/>
  <c r="E560" i="3"/>
  <c r="E561" i="3"/>
  <c r="C364" i="3"/>
  <c r="K389" i="3"/>
  <c r="C424" i="3"/>
  <c r="K441" i="3"/>
  <c r="N461" i="3"/>
  <c r="J485" i="3"/>
  <c r="B492" i="3"/>
  <c r="B561" i="3" s="1"/>
  <c r="K501" i="3"/>
  <c r="L517" i="3"/>
  <c r="G522" i="3"/>
  <c r="F560" i="3"/>
  <c r="F561" i="3"/>
  <c r="D364" i="3"/>
  <c r="N558" i="3"/>
  <c r="N493" i="3"/>
  <c r="N556" i="3"/>
  <c r="N565" i="3"/>
  <c r="E517" i="3"/>
  <c r="M517" i="3"/>
  <c r="I522" i="3"/>
  <c r="O522" i="3" s="1"/>
  <c r="O538" i="3"/>
  <c r="G574" i="3"/>
  <c r="E588" i="3"/>
  <c r="F596" i="3"/>
  <c r="B397" i="4"/>
  <c r="O397" i="4" s="1"/>
  <c r="O396" i="4"/>
  <c r="N402" i="4"/>
  <c r="N403" i="4" s="1"/>
  <c r="N400" i="4"/>
  <c r="O125" i="4"/>
  <c r="E406" i="4" s="1"/>
  <c r="AC125" i="4"/>
  <c r="H408" i="4" s="1"/>
  <c r="O349" i="4"/>
  <c r="C373" i="4"/>
  <c r="D391" i="4"/>
  <c r="B391" i="4"/>
  <c r="O391" i="4" s="1"/>
  <c r="I396" i="4"/>
  <c r="I397" i="4" s="1"/>
  <c r="F125" i="4"/>
  <c r="C405" i="4" s="1"/>
  <c r="C393" i="4"/>
  <c r="R125" i="4"/>
  <c r="F405" i="4" s="1"/>
  <c r="F393" i="4"/>
  <c r="I393" i="4"/>
  <c r="AD125" i="4"/>
  <c r="I405" i="4" s="1"/>
  <c r="N453" i="4"/>
  <c r="N452" i="4"/>
  <c r="P125" i="4"/>
  <c r="E407" i="4" s="1"/>
  <c r="L615" i="4"/>
  <c r="L614" i="4"/>
  <c r="L409" i="4"/>
  <c r="J608" i="3"/>
  <c r="I615" i="3"/>
  <c r="K619" i="3"/>
  <c r="B403" i="4"/>
  <c r="O403" i="4" s="1"/>
  <c r="O402" i="4"/>
  <c r="C125" i="4"/>
  <c r="B406" i="4" s="1"/>
  <c r="Q125" i="4"/>
  <c r="E408" i="4" s="1"/>
  <c r="AF125" i="4"/>
  <c r="I407" i="4" s="1"/>
  <c r="AT125" i="4"/>
  <c r="M405" i="4" s="1"/>
  <c r="N331" i="4"/>
  <c r="D349" i="4"/>
  <c r="C355" i="4"/>
  <c r="O354" i="4"/>
  <c r="C361" i="4"/>
  <c r="B361" i="4"/>
  <c r="O361" i="4" s="1"/>
  <c r="B385" i="4"/>
  <c r="O385" i="4" s="1"/>
  <c r="N385" i="4"/>
  <c r="L619" i="3"/>
  <c r="D125" i="4"/>
  <c r="B407" i="4" s="1"/>
  <c r="S125" i="4"/>
  <c r="F406" i="4" s="1"/>
  <c r="AU125" i="4"/>
  <c r="M406" i="4" s="1"/>
  <c r="D361" i="4"/>
  <c r="O570" i="3"/>
  <c r="N572" i="3"/>
  <c r="M619" i="3"/>
  <c r="E125" i="4"/>
  <c r="B408" i="4" s="1"/>
  <c r="AH125" i="4"/>
  <c r="J405" i="4" s="1"/>
  <c r="AW125" i="4"/>
  <c r="M408" i="4" s="1"/>
  <c r="D385" i="4"/>
  <c r="N391" i="4"/>
  <c r="K517" i="3"/>
  <c r="D574" i="3"/>
  <c r="E593" i="3"/>
  <c r="E595" i="3" s="1"/>
  <c r="N619" i="3"/>
  <c r="M631" i="3"/>
  <c r="G125" i="4"/>
  <c r="C406" i="4" s="1"/>
  <c r="U125" i="4"/>
  <c r="F408" i="4" s="1"/>
  <c r="AI125" i="4"/>
  <c r="J406" i="4" s="1"/>
  <c r="AX125" i="4"/>
  <c r="N405" i="4" s="1"/>
  <c r="J428" i="4"/>
  <c r="J434" i="4"/>
  <c r="V125" i="4"/>
  <c r="G405" i="4" s="1"/>
  <c r="AK125" i="4"/>
  <c r="J408" i="4" s="1"/>
  <c r="N367" i="4"/>
  <c r="L393" i="4"/>
  <c r="D415" i="4"/>
  <c r="D395" i="4"/>
  <c r="L125" i="4"/>
  <c r="D407" i="4" s="1"/>
  <c r="G395" i="4"/>
  <c r="X125" i="4"/>
  <c r="G407" i="4" s="1"/>
  <c r="M395" i="4"/>
  <c r="AV125" i="4"/>
  <c r="M407" i="4" s="1"/>
  <c r="C615" i="4"/>
  <c r="C614" i="4"/>
  <c r="C409" i="4"/>
  <c r="C591" i="3"/>
  <c r="E599" i="3"/>
  <c r="G603" i="3"/>
  <c r="I607" i="3"/>
  <c r="H609" i="3"/>
  <c r="H611" i="3" s="1"/>
  <c r="N620" i="3"/>
  <c r="N621" i="3" s="1"/>
  <c r="N622" i="3" s="1"/>
  <c r="N630" i="3"/>
  <c r="J125" i="4"/>
  <c r="D405" i="4" s="1"/>
  <c r="Y125" i="4"/>
  <c r="G408" i="4" s="1"/>
  <c r="AM125" i="4"/>
  <c r="K406" i="4" s="1"/>
  <c r="N502" i="4"/>
  <c r="N503" i="4" s="1"/>
  <c r="N361" i="4"/>
  <c r="K125" i="4"/>
  <c r="D406" i="4" s="1"/>
  <c r="Z125" i="4"/>
  <c r="H405" i="4" s="1"/>
  <c r="AN125" i="4"/>
  <c r="K407" i="4" s="1"/>
  <c r="O428" i="4"/>
  <c r="F603" i="3"/>
  <c r="I603" i="3"/>
  <c r="J613" i="3"/>
  <c r="J615" i="3" s="1"/>
  <c r="K612" i="3"/>
  <c r="K621" i="3"/>
  <c r="K623" i="3" s="1"/>
  <c r="N396" i="4"/>
  <c r="N397" i="4" s="1"/>
  <c r="N394" i="4"/>
  <c r="M125" i="4"/>
  <c r="D408" i="4" s="1"/>
  <c r="AA125" i="4"/>
  <c r="H406" i="4" s="1"/>
  <c r="AO125" i="4"/>
  <c r="K408" i="4" s="1"/>
  <c r="C415" i="4"/>
  <c r="C434" i="4"/>
  <c r="C385" i="4"/>
  <c r="O378" i="4"/>
  <c r="J395" i="4"/>
  <c r="J574" i="3"/>
  <c r="N635" i="3"/>
  <c r="AB125" i="4"/>
  <c r="H407" i="4" s="1"/>
  <c r="C502" i="4"/>
  <c r="F502" i="4"/>
  <c r="I502" i="4"/>
  <c r="I503" i="4" s="1"/>
  <c r="L502" i="4"/>
  <c r="B373" i="4"/>
  <c r="O373" i="4" s="1"/>
  <c r="O372" i="4"/>
  <c r="C391" i="4"/>
  <c r="G415" i="4"/>
  <c r="J421" i="4"/>
  <c r="I633" i="4"/>
  <c r="I469" i="4"/>
  <c r="I442" i="4"/>
  <c r="H506" i="4"/>
  <c r="G507" i="4"/>
  <c r="F508" i="4"/>
  <c r="B450" i="4"/>
  <c r="B448" i="4"/>
  <c r="B495" i="4" s="1"/>
  <c r="H635" i="4"/>
  <c r="H634" i="4"/>
  <c r="H462" i="4"/>
  <c r="H463" i="4"/>
  <c r="F505" i="4"/>
  <c r="J480" i="4"/>
  <c r="J479" i="4"/>
  <c r="H480" i="4"/>
  <c r="D488" i="4"/>
  <c r="D487" i="4"/>
  <c r="N488" i="4"/>
  <c r="N487" i="4"/>
  <c r="K496" i="4"/>
  <c r="D526" i="4"/>
  <c r="L618" i="4"/>
  <c r="L625" i="4" s="1"/>
  <c r="L434" i="4"/>
  <c r="J633" i="4"/>
  <c r="J555" i="4"/>
  <c r="J469" i="4"/>
  <c r="J442" i="4"/>
  <c r="I506" i="4"/>
  <c r="H507" i="4"/>
  <c r="G508" i="4"/>
  <c r="N454" i="4"/>
  <c r="I635" i="4"/>
  <c r="I634" i="4"/>
  <c r="I636" i="4" s="1"/>
  <c r="I463" i="4"/>
  <c r="I462" i="4"/>
  <c r="E506" i="4"/>
  <c r="K480" i="4"/>
  <c r="E488" i="4"/>
  <c r="E487" i="4"/>
  <c r="L495" i="4"/>
  <c r="L496" i="4"/>
  <c r="E415" i="4"/>
  <c r="G428" i="4"/>
  <c r="K505" i="4"/>
  <c r="J506" i="4"/>
  <c r="I507" i="4"/>
  <c r="H508" i="4"/>
  <c r="D507" i="4"/>
  <c r="L480" i="4"/>
  <c r="F488" i="4"/>
  <c r="M496" i="4"/>
  <c r="D502" i="4"/>
  <c r="D503" i="4" s="1"/>
  <c r="G502" i="4"/>
  <c r="J502" i="4"/>
  <c r="J503" i="4" s="1"/>
  <c r="M502" i="4"/>
  <c r="M503" i="4" s="1"/>
  <c r="F434" i="4"/>
  <c r="F428" i="4"/>
  <c r="F415" i="4"/>
  <c r="H428" i="4"/>
  <c r="L505" i="4"/>
  <c r="K633" i="4"/>
  <c r="K442" i="4"/>
  <c r="J507" i="4"/>
  <c r="I508" i="4"/>
  <c r="C508" i="4"/>
  <c r="M480" i="4"/>
  <c r="M479" i="4"/>
  <c r="G488" i="4"/>
  <c r="N496" i="4"/>
  <c r="N495" i="4"/>
  <c r="E391" i="4"/>
  <c r="B421" i="4"/>
  <c r="O421" i="4" s="1"/>
  <c r="O420" i="4"/>
  <c r="N421" i="4"/>
  <c r="I428" i="4"/>
  <c r="M633" i="4"/>
  <c r="M469" i="4"/>
  <c r="M442" i="4"/>
  <c r="L506" i="4"/>
  <c r="K507" i="4"/>
  <c r="J508" i="4"/>
  <c r="H487" i="4"/>
  <c r="H488" i="4"/>
  <c r="H421" i="4"/>
  <c r="H415" i="4"/>
  <c r="O384" i="4"/>
  <c r="C421" i="4"/>
  <c r="L421" i="4"/>
  <c r="B628" i="4"/>
  <c r="B469" i="4"/>
  <c r="O441" i="4"/>
  <c r="M635" i="4"/>
  <c r="M634" i="4"/>
  <c r="M463" i="4"/>
  <c r="M462" i="4"/>
  <c r="C480" i="4"/>
  <c r="O478" i="4"/>
  <c r="I488" i="4"/>
  <c r="I487" i="4"/>
  <c r="C496" i="4"/>
  <c r="O494" i="4"/>
  <c r="I526" i="4"/>
  <c r="I415" i="4"/>
  <c r="D421" i="4"/>
  <c r="K428" i="4"/>
  <c r="C633" i="4"/>
  <c r="C628" i="4"/>
  <c r="C469" i="4"/>
  <c r="B506" i="4"/>
  <c r="N633" i="4"/>
  <c r="N526" i="4"/>
  <c r="N469" i="4"/>
  <c r="N442" i="4"/>
  <c r="M507" i="4"/>
  <c r="L508" i="4"/>
  <c r="B505" i="4"/>
  <c r="N505" i="4"/>
  <c r="M506" i="4"/>
  <c r="L507" i="4"/>
  <c r="K508" i="4"/>
  <c r="D479" i="4"/>
  <c r="D480" i="4"/>
  <c r="J488" i="4"/>
  <c r="J487" i="4"/>
  <c r="E496" i="4"/>
  <c r="D496" i="4"/>
  <c r="D495" i="4"/>
  <c r="J526" i="4"/>
  <c r="J415" i="4"/>
  <c r="L428" i="4"/>
  <c r="D505" i="4"/>
  <c r="C506" i="4"/>
  <c r="B507" i="4"/>
  <c r="N530" i="4"/>
  <c r="N515" i="4"/>
  <c r="M508" i="4"/>
  <c r="C635" i="4"/>
  <c r="C634" i="4"/>
  <c r="C462" i="4"/>
  <c r="E480" i="4"/>
  <c r="K488" i="4"/>
  <c r="F496" i="4"/>
  <c r="F495" i="4"/>
  <c r="B619" i="4"/>
  <c r="B610" i="4"/>
  <c r="B547" i="4"/>
  <c r="B612" i="4"/>
  <c r="N619" i="4"/>
  <c r="N610" i="4"/>
  <c r="N547" i="4"/>
  <c r="N612" i="4"/>
  <c r="K415" i="4"/>
  <c r="F421" i="4"/>
  <c r="E505" i="4"/>
  <c r="D506" i="4"/>
  <c r="C507" i="4"/>
  <c r="B508" i="4"/>
  <c r="N531" i="4"/>
  <c r="N516" i="4"/>
  <c r="D635" i="4"/>
  <c r="D634" i="4"/>
  <c r="D636" i="4" s="1"/>
  <c r="D463" i="4"/>
  <c r="D462" i="4"/>
  <c r="N635" i="4"/>
  <c r="N634" i="4"/>
  <c r="N463" i="4"/>
  <c r="N462" i="4"/>
  <c r="F480" i="4"/>
  <c r="G496" i="4"/>
  <c r="G421" i="4"/>
  <c r="D633" i="4"/>
  <c r="D628" i="4"/>
  <c r="D469" i="4"/>
  <c r="D442" i="4"/>
  <c r="N480" i="4"/>
  <c r="M488" i="4"/>
  <c r="M487" i="4"/>
  <c r="M526" i="4"/>
  <c r="O366" i="4"/>
  <c r="M428" i="4"/>
  <c r="M421" i="4"/>
  <c r="M415" i="4"/>
  <c r="C428" i="4"/>
  <c r="G441" i="4"/>
  <c r="F506" i="4"/>
  <c r="E507" i="4"/>
  <c r="D508" i="4"/>
  <c r="E635" i="4"/>
  <c r="E634" i="4"/>
  <c r="E463" i="4"/>
  <c r="E462" i="4"/>
  <c r="L488" i="4"/>
  <c r="I496" i="4"/>
  <c r="I495" i="4"/>
  <c r="B415" i="4"/>
  <c r="N415" i="4"/>
  <c r="D428" i="4"/>
  <c r="E428" i="4"/>
  <c r="H450" i="4"/>
  <c r="H454" i="4" s="1"/>
  <c r="H441" i="4"/>
  <c r="H503" i="4" s="1"/>
  <c r="H465" i="4"/>
  <c r="H505" i="4" s="1"/>
  <c r="G451" i="4"/>
  <c r="G454" i="4" s="1"/>
  <c r="G466" i="4"/>
  <c r="G506" i="4" s="1"/>
  <c r="F452" i="4"/>
  <c r="F454" i="4" s="1"/>
  <c r="F467" i="4"/>
  <c r="F507" i="4" s="1"/>
  <c r="F441" i="4"/>
  <c r="E453" i="4"/>
  <c r="E468" i="4"/>
  <c r="E508" i="4" s="1"/>
  <c r="C442" i="4"/>
  <c r="M454" i="4"/>
  <c r="G635" i="4"/>
  <c r="G634" i="4"/>
  <c r="G463" i="4"/>
  <c r="J463" i="4"/>
  <c r="I480" i="4"/>
  <c r="I479" i="4"/>
  <c r="G480" i="4"/>
  <c r="C488" i="4"/>
  <c r="C487" i="4"/>
  <c r="O487" i="4" s="1"/>
  <c r="O486" i="4"/>
  <c r="H496" i="4"/>
  <c r="H495" i="4"/>
  <c r="E441" i="4"/>
  <c r="E495" i="4" s="1"/>
  <c r="K448" i="4"/>
  <c r="K479" i="4" s="1"/>
  <c r="I450" i="4"/>
  <c r="I454" i="4" s="1"/>
  <c r="H451" i="4"/>
  <c r="G452" i="4"/>
  <c r="F453" i="4"/>
  <c r="K461" i="4"/>
  <c r="G465" i="4"/>
  <c r="G505" i="4" s="1"/>
  <c r="C539" i="4"/>
  <c r="M546" i="4"/>
  <c r="H555" i="4"/>
  <c r="H573" i="4"/>
  <c r="G574" i="4"/>
  <c r="F575" i="4"/>
  <c r="E576" i="4"/>
  <c r="M684" i="4"/>
  <c r="M686" i="4" s="1"/>
  <c r="N683" i="4"/>
  <c r="N684" i="4" s="1"/>
  <c r="L448" i="4"/>
  <c r="L479" i="4" s="1"/>
  <c r="L461" i="4"/>
  <c r="J462" i="4"/>
  <c r="D539" i="4"/>
  <c r="I555" i="4"/>
  <c r="F571" i="4"/>
  <c r="O592" i="4"/>
  <c r="C576" i="4"/>
  <c r="O576" i="4" s="1"/>
  <c r="H628" i="4"/>
  <c r="F656" i="4"/>
  <c r="F658" i="4" s="1"/>
  <c r="G655" i="4"/>
  <c r="O618" i="4"/>
  <c r="C625" i="4"/>
  <c r="O433" i="4"/>
  <c r="M434" i="4"/>
  <c r="M448" i="4"/>
  <c r="M555" i="4" s="1"/>
  <c r="I465" i="4"/>
  <c r="I505" i="4" s="1"/>
  <c r="L525" i="4"/>
  <c r="C548" i="4"/>
  <c r="C547" i="4"/>
  <c r="C612" i="4"/>
  <c r="C619" i="4"/>
  <c r="C610" i="4"/>
  <c r="I628" i="4"/>
  <c r="B434" i="4"/>
  <c r="O434" i="4" s="1"/>
  <c r="N434" i="4"/>
  <c r="L450" i="4"/>
  <c r="L454" i="4" s="1"/>
  <c r="K451" i="4"/>
  <c r="K454" i="4" s="1"/>
  <c r="J452" i="4"/>
  <c r="J454" i="4" s="1"/>
  <c r="I453" i="4"/>
  <c r="B461" i="4"/>
  <c r="J465" i="4"/>
  <c r="J505" i="4" s="1"/>
  <c r="D548" i="4"/>
  <c r="D547" i="4"/>
  <c r="D612" i="4"/>
  <c r="D619" i="4"/>
  <c r="D610" i="4"/>
  <c r="K555" i="4"/>
  <c r="J628" i="4"/>
  <c r="C448" i="4"/>
  <c r="C479" i="4" s="1"/>
  <c r="O479" i="4" s="1"/>
  <c r="E546" i="4"/>
  <c r="I571" i="4"/>
  <c r="K628" i="4"/>
  <c r="N690" i="4"/>
  <c r="O414" i="4"/>
  <c r="D434" i="4"/>
  <c r="K466" i="4"/>
  <c r="K506" i="4" s="1"/>
  <c r="C525" i="4"/>
  <c r="H539" i="4"/>
  <c r="F612" i="4"/>
  <c r="F619" i="4"/>
  <c r="F610" i="4"/>
  <c r="J571" i="4"/>
  <c r="L628" i="4"/>
  <c r="I659" i="4"/>
  <c r="H660" i="4"/>
  <c r="E434" i="4"/>
  <c r="E448" i="4"/>
  <c r="M465" i="4"/>
  <c r="M505" i="4" s="1"/>
  <c r="I539" i="4"/>
  <c r="G612" i="4"/>
  <c r="G571" i="4"/>
  <c r="G619" i="4"/>
  <c r="G610" i="4"/>
  <c r="I612" i="4"/>
  <c r="I619" i="4"/>
  <c r="I610" i="4"/>
  <c r="I548" i="4"/>
  <c r="I547" i="4"/>
  <c r="N555" i="4"/>
  <c r="L676" i="4"/>
  <c r="M675" i="4"/>
  <c r="L633" i="4"/>
  <c r="D450" i="4"/>
  <c r="D454" i="4" s="1"/>
  <c r="C451" i="4"/>
  <c r="C454" i="4" s="1"/>
  <c r="B452" i="4"/>
  <c r="M453" i="4"/>
  <c r="F635" i="4"/>
  <c r="F634" i="4"/>
  <c r="E526" i="4"/>
  <c r="H612" i="4"/>
  <c r="H571" i="4"/>
  <c r="H619" i="4"/>
  <c r="H610" i="4"/>
  <c r="H548" i="4"/>
  <c r="J612" i="4"/>
  <c r="J619" i="4"/>
  <c r="J610" i="4"/>
  <c r="J548" i="4"/>
  <c r="J547" i="4"/>
  <c r="C555" i="4"/>
  <c r="O554" i="4"/>
  <c r="L576" i="4"/>
  <c r="L571" i="4"/>
  <c r="L678" i="4"/>
  <c r="L442" i="4"/>
  <c r="G448" i="4"/>
  <c r="E450" i="4"/>
  <c r="D451" i="4"/>
  <c r="C452" i="4"/>
  <c r="B453" i="4"/>
  <c r="C465" i="4"/>
  <c r="C505" i="4" s="1"/>
  <c r="N466" i="4"/>
  <c r="N506" i="4" s="1"/>
  <c r="K539" i="4"/>
  <c r="D555" i="4"/>
  <c r="D573" i="4"/>
  <c r="C574" i="4"/>
  <c r="B575" i="4"/>
  <c r="N575" i="4"/>
  <c r="H434" i="4"/>
  <c r="L469" i="4"/>
  <c r="N479" i="4"/>
  <c r="F487" i="4"/>
  <c r="J495" i="4"/>
  <c r="G525" i="4"/>
  <c r="L539" i="4"/>
  <c r="E573" i="4"/>
  <c r="D574" i="4"/>
  <c r="C575" i="4"/>
  <c r="B576" i="4"/>
  <c r="N576" i="4"/>
  <c r="I434" i="4"/>
  <c r="F463" i="4"/>
  <c r="H525" i="4"/>
  <c r="H526" i="4" s="1"/>
  <c r="M539" i="4"/>
  <c r="K546" i="4"/>
  <c r="H547" i="4"/>
  <c r="F555" i="4"/>
  <c r="C571" i="4"/>
  <c r="E628" i="4"/>
  <c r="J635" i="4"/>
  <c r="J634" i="4"/>
  <c r="L619" i="4"/>
  <c r="L610" i="4"/>
  <c r="L612" i="4"/>
  <c r="D576" i="4"/>
  <c r="D571" i="4"/>
  <c r="F628" i="4"/>
  <c r="G651" i="4"/>
  <c r="F652" i="4"/>
  <c r="F654" i="4" s="1"/>
  <c r="M628" i="4"/>
  <c r="C650" i="4"/>
  <c r="D654" i="4"/>
  <c r="I724" i="4"/>
  <c r="E652" i="4"/>
  <c r="E654" i="4" s="1"/>
  <c r="N692" i="4"/>
  <c r="M571" i="4"/>
  <c r="N622" i="4"/>
  <c r="I663" i="4"/>
  <c r="J671" i="4"/>
  <c r="B571" i="4"/>
  <c r="N571" i="4"/>
  <c r="I576" i="4"/>
  <c r="I667" i="4"/>
  <c r="L679" i="4"/>
  <c r="G662" i="4"/>
  <c r="N687" i="4"/>
  <c r="M724" i="4"/>
  <c r="O724" i="4" s="1"/>
  <c r="M726" i="4"/>
  <c r="O726" i="4" s="1"/>
  <c r="M728" i="4"/>
  <c r="O728" i="4" s="1"/>
  <c r="N624" i="4"/>
  <c r="H662" i="4"/>
  <c r="G660" i="4"/>
  <c r="G666" i="4"/>
  <c r="H670" i="4"/>
  <c r="N625" i="4"/>
  <c r="O625" i="4" s="1"/>
  <c r="H666" i="4"/>
  <c r="N688" i="4"/>
  <c r="N689" i="4" s="1"/>
  <c r="N644" i="4"/>
  <c r="N626" i="4"/>
  <c r="E658" i="4"/>
  <c r="J678" i="4"/>
  <c r="M690" i="4"/>
  <c r="K678" i="4"/>
  <c r="M729" i="4"/>
  <c r="D647" i="4"/>
  <c r="E603" i="12" l="1"/>
  <c r="E606" i="12" s="1"/>
  <c r="I603" i="12"/>
  <c r="I606" i="12" s="1"/>
  <c r="J603" i="12"/>
  <c r="J606" i="12" s="1"/>
  <c r="K603" i="12"/>
  <c r="K606" i="12" s="1"/>
  <c r="L603" i="12"/>
  <c r="L606" i="12" s="1"/>
  <c r="M603" i="12"/>
  <c r="M606" i="12" s="1"/>
  <c r="N603" i="12"/>
  <c r="N606" i="12" s="1"/>
  <c r="C603" i="12"/>
  <c r="C606" i="12" s="1"/>
  <c r="D603" i="12"/>
  <c r="D606" i="12" s="1"/>
  <c r="F603" i="12"/>
  <c r="F606" i="12" s="1"/>
  <c r="H603" i="12"/>
  <c r="H606" i="12" s="1"/>
  <c r="L612" i="12"/>
  <c r="K613" i="12"/>
  <c r="K615" i="12" s="1"/>
  <c r="N622" i="12"/>
  <c r="N623" i="12"/>
  <c r="N630" i="12"/>
  <c r="N631" i="12"/>
  <c r="N624" i="12"/>
  <c r="N625" i="12" s="1"/>
  <c r="M625" i="12"/>
  <c r="M627" i="12" s="1"/>
  <c r="M616" i="12"/>
  <c r="L617" i="12"/>
  <c r="L619" i="12" s="1"/>
  <c r="C640" i="7"/>
  <c r="C645" i="7" s="1"/>
  <c r="N640" i="7"/>
  <c r="K640" i="7"/>
  <c r="O571" i="3"/>
  <c r="J581" i="3" s="1"/>
  <c r="N627" i="3"/>
  <c r="K641" i="9"/>
  <c r="J642" i="9"/>
  <c r="J644" i="9" s="1"/>
  <c r="L637" i="9"/>
  <c r="K638" i="9"/>
  <c r="K640" i="9" s="1"/>
  <c r="N645" i="9"/>
  <c r="N646" i="9" s="1"/>
  <c r="M646" i="9"/>
  <c r="M648" i="9" s="1"/>
  <c r="O597" i="9"/>
  <c r="N653" i="9"/>
  <c r="N654" i="9" s="1"/>
  <c r="M654" i="9"/>
  <c r="M656" i="9" s="1"/>
  <c r="O526" i="9"/>
  <c r="N649" i="9"/>
  <c r="N650" i="9" s="1"/>
  <c r="M650" i="9"/>
  <c r="M652" i="9" s="1"/>
  <c r="H634" i="9"/>
  <c r="H636" i="9" s="1"/>
  <c r="I633" i="9"/>
  <c r="O613" i="9"/>
  <c r="D540" i="8"/>
  <c r="H648" i="8"/>
  <c r="H539" i="8"/>
  <c r="H540" i="8"/>
  <c r="O531" i="8"/>
  <c r="C554" i="8"/>
  <c r="O553" i="8"/>
  <c r="C561" i="8"/>
  <c r="O538" i="8"/>
  <c r="C540" i="8"/>
  <c r="C539" i="8"/>
  <c r="O539" i="8" s="1"/>
  <c r="C648" i="8"/>
  <c r="D648" i="8"/>
  <c r="D539" i="8"/>
  <c r="J554" i="8"/>
  <c r="J539" i="8"/>
  <c r="J648" i="8"/>
  <c r="J540" i="8"/>
  <c r="L684" i="8"/>
  <c r="K685" i="8"/>
  <c r="K687" i="8" s="1"/>
  <c r="J662" i="8"/>
  <c r="L662" i="8"/>
  <c r="C662" i="8"/>
  <c r="I662" i="8"/>
  <c r="H662" i="8"/>
  <c r="K662" i="8"/>
  <c r="M662" i="8"/>
  <c r="B662" i="8"/>
  <c r="N662" i="8"/>
  <c r="D662" i="8"/>
  <c r="E662" i="8"/>
  <c r="F662" i="8"/>
  <c r="K681" i="8"/>
  <c r="K683" i="8" s="1"/>
  <c r="L680" i="8"/>
  <c r="N694" i="8"/>
  <c r="N695" i="8"/>
  <c r="B539" i="8"/>
  <c r="B648" i="8"/>
  <c r="O648" i="8" s="1"/>
  <c r="N688" i="8"/>
  <c r="N689" i="8" s="1"/>
  <c r="M689" i="8"/>
  <c r="M691" i="8" s="1"/>
  <c r="B554" i="8"/>
  <c r="B561" i="8"/>
  <c r="E540" i="8"/>
  <c r="E539" i="8"/>
  <c r="E648" i="8"/>
  <c r="K672" i="8"/>
  <c r="J673" i="8"/>
  <c r="J675" i="8" s="1"/>
  <c r="E554" i="8"/>
  <c r="E561" i="8"/>
  <c r="E632" i="8" s="1"/>
  <c r="L554" i="8"/>
  <c r="L561" i="8"/>
  <c r="L632" i="8" s="1"/>
  <c r="K676" i="8"/>
  <c r="J677" i="8"/>
  <c r="J679" i="8" s="1"/>
  <c r="L540" i="8"/>
  <c r="L539" i="8"/>
  <c r="L648" i="8"/>
  <c r="N554" i="8"/>
  <c r="N561" i="8"/>
  <c r="N632" i="8" s="1"/>
  <c r="N540" i="8"/>
  <c r="N539" i="8"/>
  <c r="N648" i="8"/>
  <c r="M554" i="8"/>
  <c r="M561" i="8"/>
  <c r="M632" i="8" s="1"/>
  <c r="G669" i="8"/>
  <c r="G671" i="8" s="1"/>
  <c r="H668" i="8"/>
  <c r="M540" i="8"/>
  <c r="M539" i="8"/>
  <c r="M648" i="8"/>
  <c r="C517" i="7"/>
  <c r="C518" i="7" s="1"/>
  <c r="C510" i="7"/>
  <c r="K623" i="7"/>
  <c r="L620" i="7"/>
  <c r="O576" i="7"/>
  <c r="O495" i="7"/>
  <c r="O547" i="7"/>
  <c r="I503" i="7"/>
  <c r="O503" i="7" s="1"/>
  <c r="O502" i="7"/>
  <c r="O555" i="7"/>
  <c r="O628" i="7"/>
  <c r="C643" i="7" s="1"/>
  <c r="O526" i="7"/>
  <c r="O487" i="7"/>
  <c r="M623" i="7"/>
  <c r="L409" i="7"/>
  <c r="L614" i="7"/>
  <c r="K471" i="7"/>
  <c r="B509" i="7"/>
  <c r="C511" i="7" s="1"/>
  <c r="C471" i="7"/>
  <c r="I513" i="7"/>
  <c r="C533" i="7"/>
  <c r="C540" i="7"/>
  <c r="K514" i="7"/>
  <c r="J509" i="7"/>
  <c r="J532" i="7" s="1"/>
  <c r="C627" i="7"/>
  <c r="M620" i="7"/>
  <c r="O454" i="7"/>
  <c r="M636" i="7"/>
  <c r="L516" i="7"/>
  <c r="I515" i="7"/>
  <c r="C638" i="7"/>
  <c r="L471" i="7"/>
  <c r="M626" i="7"/>
  <c r="I636" i="7"/>
  <c r="O462" i="7"/>
  <c r="I509" i="7"/>
  <c r="O469" i="7"/>
  <c r="D626" i="7"/>
  <c r="F636" i="7"/>
  <c r="I529" i="7"/>
  <c r="L528" i="7"/>
  <c r="L638" i="7"/>
  <c r="D623" i="7"/>
  <c r="E620" i="7"/>
  <c r="E626" i="7"/>
  <c r="M648" i="7"/>
  <c r="M650" i="7" s="1"/>
  <c r="N658" i="7"/>
  <c r="J471" i="7"/>
  <c r="M471" i="7"/>
  <c r="L509" i="7"/>
  <c r="L532" i="7" s="1"/>
  <c r="B470" i="7"/>
  <c r="H615" i="7"/>
  <c r="I470" i="7"/>
  <c r="O470" i="7" s="1"/>
  <c r="I471" i="7"/>
  <c r="H509" i="7"/>
  <c r="H517" i="7" s="1"/>
  <c r="E509" i="7"/>
  <c r="E532" i="7" s="1"/>
  <c r="D636" i="7"/>
  <c r="N509" i="7"/>
  <c r="N532" i="7" s="1"/>
  <c r="H636" i="7"/>
  <c r="M532" i="7"/>
  <c r="M533" i="7" s="1"/>
  <c r="K638" i="7"/>
  <c r="N470" i="7"/>
  <c r="K509" i="7"/>
  <c r="K510" i="7" s="1"/>
  <c r="M510" i="7"/>
  <c r="I514" i="7"/>
  <c r="J640" i="7"/>
  <c r="M409" i="7"/>
  <c r="M614" i="7"/>
  <c r="M615" i="7"/>
  <c r="B640" i="7"/>
  <c r="E640" i="7"/>
  <c r="F640" i="7"/>
  <c r="G640" i="7"/>
  <c r="H640" i="7"/>
  <c r="M627" i="7"/>
  <c r="I640" i="7"/>
  <c r="I409" i="7"/>
  <c r="I615" i="7"/>
  <c r="I614" i="7"/>
  <c r="M640" i="7"/>
  <c r="K409" i="7"/>
  <c r="K615" i="7"/>
  <c r="L640" i="7"/>
  <c r="J638" i="7"/>
  <c r="D640" i="7"/>
  <c r="I638" i="7"/>
  <c r="D509" i="7"/>
  <c r="D511" i="7" s="1"/>
  <c r="D470" i="7"/>
  <c r="F623" i="7"/>
  <c r="F620" i="7"/>
  <c r="F626" i="7"/>
  <c r="N615" i="7"/>
  <c r="N614" i="7"/>
  <c r="N409" i="7"/>
  <c r="G509" i="7"/>
  <c r="G471" i="7"/>
  <c r="G470" i="7"/>
  <c r="G623" i="7"/>
  <c r="G620" i="7"/>
  <c r="G626" i="7"/>
  <c r="N623" i="7"/>
  <c r="N620" i="7"/>
  <c r="N626" i="7"/>
  <c r="H471" i="7"/>
  <c r="E471" i="7"/>
  <c r="B532" i="7"/>
  <c r="H620" i="7"/>
  <c r="H638" i="7" s="1"/>
  <c r="M518" i="7"/>
  <c r="B626" i="7"/>
  <c r="B623" i="7"/>
  <c r="N653" i="7"/>
  <c r="N654" i="7"/>
  <c r="F509" i="7"/>
  <c r="F471" i="7"/>
  <c r="F470" i="7"/>
  <c r="N649" i="7"/>
  <c r="N650" i="7"/>
  <c r="M581" i="3"/>
  <c r="K581" i="3"/>
  <c r="D581" i="3"/>
  <c r="C581" i="3"/>
  <c r="N685" i="4"/>
  <c r="N686" i="4"/>
  <c r="I640" i="4"/>
  <c r="H640" i="4"/>
  <c r="G640" i="4"/>
  <c r="F640" i="4"/>
  <c r="E640" i="4"/>
  <c r="D640" i="4"/>
  <c r="C640" i="4"/>
  <c r="N640" i="4"/>
  <c r="B640" i="4"/>
  <c r="M640" i="4"/>
  <c r="L640" i="4"/>
  <c r="K640" i="4"/>
  <c r="J640" i="4"/>
  <c r="B517" i="3"/>
  <c r="B472" i="3"/>
  <c r="L574" i="3"/>
  <c r="L501" i="3"/>
  <c r="L397" i="3"/>
  <c r="L431" i="3"/>
  <c r="K574" i="3"/>
  <c r="K397" i="3"/>
  <c r="K431" i="3"/>
  <c r="G558" i="3"/>
  <c r="G556" i="3"/>
  <c r="G565" i="3"/>
  <c r="G494" i="3"/>
  <c r="G493" i="3"/>
  <c r="O560" i="3"/>
  <c r="N501" i="3"/>
  <c r="I493" i="3"/>
  <c r="O493" i="3" s="1"/>
  <c r="L449" i="3"/>
  <c r="K449" i="3"/>
  <c r="G449" i="3"/>
  <c r="C528" i="4"/>
  <c r="C513" i="4"/>
  <c r="J659" i="4"/>
  <c r="I660" i="4"/>
  <c r="I662" i="4" s="1"/>
  <c r="M619" i="4"/>
  <c r="M610" i="4"/>
  <c r="O610" i="4" s="1"/>
  <c r="M548" i="4"/>
  <c r="M547" i="4"/>
  <c r="M612" i="4"/>
  <c r="O571" i="4"/>
  <c r="I623" i="4"/>
  <c r="I620" i="4"/>
  <c r="I626" i="4"/>
  <c r="J513" i="4"/>
  <c r="J528" i="4"/>
  <c r="B531" i="4"/>
  <c r="B516" i="4"/>
  <c r="I530" i="4"/>
  <c r="I515" i="4"/>
  <c r="N628" i="4"/>
  <c r="O628" i="4" s="1"/>
  <c r="O614" i="4"/>
  <c r="J615" i="4"/>
  <c r="J614" i="4"/>
  <c r="J409" i="4"/>
  <c r="O561" i="3"/>
  <c r="I441" i="3"/>
  <c r="O441" i="3" s="1"/>
  <c r="B501" i="3"/>
  <c r="C494" i="3"/>
  <c r="N424" i="3"/>
  <c r="D648" i="4"/>
  <c r="D650" i="4" s="1"/>
  <c r="E647" i="4"/>
  <c r="I513" i="4"/>
  <c r="I528" i="4"/>
  <c r="G633" i="4"/>
  <c r="G469" i="4"/>
  <c r="G442" i="4"/>
  <c r="I668" i="4"/>
  <c r="I670" i="4" s="1"/>
  <c r="J667" i="4"/>
  <c r="J620" i="4"/>
  <c r="J626" i="4"/>
  <c r="J623" i="4"/>
  <c r="C626" i="4"/>
  <c r="C623" i="4"/>
  <c r="C620" i="4"/>
  <c r="H655" i="4"/>
  <c r="G656" i="4"/>
  <c r="G658" i="4" s="1"/>
  <c r="O539" i="4"/>
  <c r="G513" i="4"/>
  <c r="G528" i="4"/>
  <c r="J609" i="3"/>
  <c r="J611" i="3" s="1"/>
  <c r="K608" i="3"/>
  <c r="D441" i="3"/>
  <c r="I449" i="3"/>
  <c r="O449" i="3" s="1"/>
  <c r="G472" i="3"/>
  <c r="G424" i="3"/>
  <c r="D424" i="3"/>
  <c r="G555" i="4"/>
  <c r="G547" i="4"/>
  <c r="L555" i="4"/>
  <c r="O546" i="4"/>
  <c r="K635" i="4"/>
  <c r="K634" i="4"/>
  <c r="K636" i="4" s="1"/>
  <c r="K463" i="4"/>
  <c r="K462" i="4"/>
  <c r="D529" i="4"/>
  <c r="D514" i="4"/>
  <c r="B626" i="4"/>
  <c r="B623" i="4"/>
  <c r="F513" i="4"/>
  <c r="F528" i="4"/>
  <c r="L547" i="4"/>
  <c r="H623" i="4"/>
  <c r="H620" i="4"/>
  <c r="H626" i="4"/>
  <c r="H638" i="4" s="1"/>
  <c r="M676" i="4"/>
  <c r="M678" i="4" s="1"/>
  <c r="N675" i="4"/>
  <c r="N676" i="4" s="1"/>
  <c r="G623" i="4"/>
  <c r="G620" i="4"/>
  <c r="G626" i="4"/>
  <c r="G638" i="4" s="1"/>
  <c r="F623" i="4"/>
  <c r="F626" i="4"/>
  <c r="E548" i="4"/>
  <c r="E547" i="4"/>
  <c r="E612" i="4"/>
  <c r="E571" i="4"/>
  <c r="E619" i="4"/>
  <c r="E610" i="4"/>
  <c r="O547" i="4"/>
  <c r="G479" i="4"/>
  <c r="O415" i="4"/>
  <c r="D516" i="4"/>
  <c r="D531" i="4"/>
  <c r="N636" i="4"/>
  <c r="E513" i="4"/>
  <c r="E528" i="4"/>
  <c r="M530" i="4"/>
  <c r="M515" i="4"/>
  <c r="B479" i="4"/>
  <c r="J515" i="4"/>
  <c r="J530" i="4"/>
  <c r="L612" i="3"/>
  <c r="K613" i="3"/>
  <c r="K615" i="3" s="1"/>
  <c r="N623" i="3"/>
  <c r="N569" i="3"/>
  <c r="N566" i="3"/>
  <c r="D493" i="3"/>
  <c r="O485" i="3"/>
  <c r="M501" i="3"/>
  <c r="M574" i="3"/>
  <c r="M397" i="3"/>
  <c r="M431" i="3"/>
  <c r="E474" i="3"/>
  <c r="E459" i="3"/>
  <c r="K604" i="3"/>
  <c r="J605" i="3"/>
  <c r="J607" i="3" s="1"/>
  <c r="I472" i="3"/>
  <c r="O472" i="3" s="1"/>
  <c r="H456" i="3"/>
  <c r="H463" i="3"/>
  <c r="H478" i="3"/>
  <c r="O517" i="3"/>
  <c r="G404" i="3"/>
  <c r="B462" i="4"/>
  <c r="O462" i="4" s="1"/>
  <c r="O461" i="4"/>
  <c r="O612" i="4"/>
  <c r="C515" i="4"/>
  <c r="C530" i="4"/>
  <c r="C463" i="4"/>
  <c r="B513" i="4"/>
  <c r="B528" i="4"/>
  <c r="C531" i="4"/>
  <c r="C516" i="4"/>
  <c r="J529" i="4"/>
  <c r="J514" i="4"/>
  <c r="I509" i="4"/>
  <c r="I470" i="4"/>
  <c r="E531" i="4"/>
  <c r="E516" i="4"/>
  <c r="C636" i="4"/>
  <c r="L531" i="4"/>
  <c r="L516" i="4"/>
  <c r="M636" i="4"/>
  <c r="I516" i="4"/>
  <c r="I531" i="4"/>
  <c r="G503" i="4"/>
  <c r="K528" i="4"/>
  <c r="K513" i="4"/>
  <c r="J672" i="4"/>
  <c r="J674" i="4" s="1"/>
  <c r="K671" i="4"/>
  <c r="K619" i="4"/>
  <c r="K610" i="4"/>
  <c r="K547" i="4"/>
  <c r="K612" i="4"/>
  <c r="K571" i="4"/>
  <c r="K548" i="4"/>
  <c r="G628" i="4"/>
  <c r="F633" i="4"/>
  <c r="F469" i="4"/>
  <c r="F442" i="4"/>
  <c r="E515" i="4"/>
  <c r="E530" i="4"/>
  <c r="M531" i="4"/>
  <c r="M516" i="4"/>
  <c r="F526" i="4"/>
  <c r="K495" i="4"/>
  <c r="B558" i="3"/>
  <c r="B493" i="3"/>
  <c r="B565" i="3"/>
  <c r="B556" i="3"/>
  <c r="L416" i="3"/>
  <c r="J431" i="3"/>
  <c r="J397" i="3"/>
  <c r="J493" i="3"/>
  <c r="L477" i="3"/>
  <c r="L462" i="3"/>
  <c r="I572" i="3"/>
  <c r="I569" i="3"/>
  <c r="O565" i="3"/>
  <c r="C572" i="3"/>
  <c r="C569" i="3"/>
  <c r="C566" i="3"/>
  <c r="D509" i="4"/>
  <c r="D471" i="4"/>
  <c r="D470" i="4"/>
  <c r="N638" i="4"/>
  <c r="N528" i="4"/>
  <c r="N513" i="4"/>
  <c r="I664" i="4"/>
  <c r="I666" i="4" s="1"/>
  <c r="J663" i="4"/>
  <c r="G526" i="4"/>
  <c r="L548" i="4"/>
  <c r="N529" i="4"/>
  <c r="N514" i="4"/>
  <c r="F547" i="4"/>
  <c r="L526" i="4"/>
  <c r="F530" i="4"/>
  <c r="F515" i="4"/>
  <c r="B526" i="4"/>
  <c r="F529" i="4"/>
  <c r="F514" i="4"/>
  <c r="K526" i="4"/>
  <c r="N509" i="4"/>
  <c r="N471" i="4"/>
  <c r="N470" i="4"/>
  <c r="C495" i="4"/>
  <c r="J531" i="4"/>
  <c r="J516" i="4"/>
  <c r="K469" i="4"/>
  <c r="M495" i="4"/>
  <c r="N574" i="3"/>
  <c r="N397" i="3"/>
  <c r="N431" i="3"/>
  <c r="J601" i="3"/>
  <c r="J603" i="3" s="1"/>
  <c r="K600" i="3"/>
  <c r="G593" i="3"/>
  <c r="G595" i="3" s="1"/>
  <c r="H592" i="3"/>
  <c r="M476" i="3"/>
  <c r="M461" i="3"/>
  <c r="K566" i="3"/>
  <c r="K572" i="3"/>
  <c r="K569" i="3"/>
  <c r="O416" i="3"/>
  <c r="M615" i="4"/>
  <c r="O615" i="4" s="1"/>
  <c r="M614" i="4"/>
  <c r="M409" i="4"/>
  <c r="B574" i="3"/>
  <c r="B431" i="3"/>
  <c r="H558" i="3"/>
  <c r="H556" i="3"/>
  <c r="H565" i="3"/>
  <c r="H493" i="3"/>
  <c r="H494" i="3"/>
  <c r="I574" i="3"/>
  <c r="N475" i="3"/>
  <c r="N460" i="3"/>
  <c r="O558" i="3"/>
  <c r="C397" i="3"/>
  <c r="E455" i="3"/>
  <c r="E433" i="3"/>
  <c r="E432" i="3"/>
  <c r="N694" i="4"/>
  <c r="N693" i="4"/>
  <c r="F615" i="4"/>
  <c r="F614" i="4"/>
  <c r="F409" i="4"/>
  <c r="E615" i="4"/>
  <c r="E614" i="4"/>
  <c r="E409" i="4"/>
  <c r="F597" i="3"/>
  <c r="F599" i="3" s="1"/>
  <c r="G596" i="3"/>
  <c r="N615" i="4"/>
  <c r="N614" i="4"/>
  <c r="N409" i="4"/>
  <c r="G416" i="3"/>
  <c r="G517" i="3"/>
  <c r="B475" i="3"/>
  <c r="B460" i="3"/>
  <c r="L424" i="3"/>
  <c r="B509" i="4"/>
  <c r="B470" i="4"/>
  <c r="O469" i="4"/>
  <c r="K530" i="4"/>
  <c r="K515" i="4"/>
  <c r="G516" i="4"/>
  <c r="G531" i="4"/>
  <c r="L470" i="4"/>
  <c r="L509" i="4"/>
  <c r="L471" i="4"/>
  <c r="B555" i="4"/>
  <c r="K529" i="4"/>
  <c r="K514" i="4"/>
  <c r="D626" i="4"/>
  <c r="D638" i="4" s="1"/>
  <c r="D623" i="4"/>
  <c r="D620" i="4"/>
  <c r="F479" i="4"/>
  <c r="E633" i="4"/>
  <c r="E636" i="4" s="1"/>
  <c r="E555" i="4"/>
  <c r="E469" i="4"/>
  <c r="E442" i="4"/>
  <c r="G462" i="4"/>
  <c r="L487" i="4"/>
  <c r="N548" i="4"/>
  <c r="K487" i="4"/>
  <c r="C529" i="4"/>
  <c r="C514" i="4"/>
  <c r="B529" i="4"/>
  <c r="B514" i="4"/>
  <c r="I514" i="4"/>
  <c r="I529" i="4"/>
  <c r="B454" i="4"/>
  <c r="O454" i="4" s="1"/>
  <c r="L503" i="4"/>
  <c r="B615" i="4"/>
  <c r="B614" i="4"/>
  <c r="O408" i="4"/>
  <c r="B409" i="4"/>
  <c r="O409" i="4" s="1"/>
  <c r="E589" i="3"/>
  <c r="E591" i="3" s="1"/>
  <c r="F588" i="3"/>
  <c r="O403" i="3"/>
  <c r="C474" i="3"/>
  <c r="C459" i="3"/>
  <c r="K493" i="3"/>
  <c r="N449" i="3"/>
  <c r="J449" i="3"/>
  <c r="B424" i="3"/>
  <c r="L620" i="4"/>
  <c r="L626" i="4"/>
  <c r="L638" i="4" s="1"/>
  <c r="L623" i="4"/>
  <c r="F636" i="4"/>
  <c r="M528" i="4"/>
  <c r="M513" i="4"/>
  <c r="C526" i="4"/>
  <c r="O526" i="4" s="1"/>
  <c r="O525" i="4"/>
  <c r="H515" i="4"/>
  <c r="H530" i="4"/>
  <c r="G614" i="4"/>
  <c r="G615" i="4"/>
  <c r="G409" i="4"/>
  <c r="K503" i="4"/>
  <c r="J636" i="4"/>
  <c r="F462" i="4"/>
  <c r="H528" i="4"/>
  <c r="H513" i="4"/>
  <c r="D528" i="4"/>
  <c r="D513" i="4"/>
  <c r="K531" i="4"/>
  <c r="K516" i="4"/>
  <c r="C509" i="4"/>
  <c r="C471" i="4"/>
  <c r="C470" i="4"/>
  <c r="G487" i="4"/>
  <c r="F516" i="4"/>
  <c r="F531" i="4"/>
  <c r="K615" i="4"/>
  <c r="K614" i="4"/>
  <c r="K409" i="4"/>
  <c r="D397" i="3"/>
  <c r="D431" i="3"/>
  <c r="E416" i="3"/>
  <c r="O555" i="4"/>
  <c r="G529" i="4"/>
  <c r="G514" i="4"/>
  <c r="B530" i="4"/>
  <c r="B515" i="4"/>
  <c r="L529" i="4"/>
  <c r="L514" i="4"/>
  <c r="L528" i="4"/>
  <c r="L513" i="4"/>
  <c r="O448" i="4"/>
  <c r="L680" i="4"/>
  <c r="L682" i="4" s="1"/>
  <c r="M679" i="4"/>
  <c r="H651" i="4"/>
  <c r="G652" i="4"/>
  <c r="G654" i="4" s="1"/>
  <c r="E454" i="4"/>
  <c r="L635" i="4"/>
  <c r="L634" i="4"/>
  <c r="L463" i="4"/>
  <c r="L462" i="4"/>
  <c r="F548" i="4"/>
  <c r="G636" i="4"/>
  <c r="H633" i="4"/>
  <c r="H636" i="4" s="1"/>
  <c r="H469" i="4"/>
  <c r="I471" i="4" s="1"/>
  <c r="H442" i="4"/>
  <c r="B487" i="4"/>
  <c r="G495" i="4"/>
  <c r="N623" i="4"/>
  <c r="N620" i="4"/>
  <c r="E479" i="4"/>
  <c r="L530" i="4"/>
  <c r="L515" i="4"/>
  <c r="M509" i="4"/>
  <c r="M471" i="4"/>
  <c r="M470" i="4"/>
  <c r="D515" i="4"/>
  <c r="D530" i="4"/>
  <c r="J509" i="4"/>
  <c r="J471" i="4"/>
  <c r="J470" i="4"/>
  <c r="H479" i="4"/>
  <c r="G515" i="4"/>
  <c r="G530" i="4"/>
  <c r="F503" i="4"/>
  <c r="E503" i="4"/>
  <c r="N579" i="3"/>
  <c r="J572" i="3"/>
  <c r="J569" i="3"/>
  <c r="J566" i="3"/>
  <c r="C433" i="3"/>
  <c r="C455" i="3"/>
  <c r="C432" i="3"/>
  <c r="H517" i="3"/>
  <c r="I501" i="3"/>
  <c r="I431" i="3"/>
  <c r="O396" i="3"/>
  <c r="I397" i="3"/>
  <c r="B441" i="3"/>
  <c r="N404" i="3"/>
  <c r="M529" i="4"/>
  <c r="M514" i="4"/>
  <c r="H531" i="4"/>
  <c r="H516" i="4"/>
  <c r="E529" i="4"/>
  <c r="E514" i="4"/>
  <c r="H529" i="4"/>
  <c r="H514" i="4"/>
  <c r="C503" i="4"/>
  <c r="O503" i="4" s="1"/>
  <c r="O502" i="4"/>
  <c r="D615" i="4"/>
  <c r="D614" i="4"/>
  <c r="D409" i="4"/>
  <c r="B503" i="4"/>
  <c r="H614" i="4"/>
  <c r="H615" i="4"/>
  <c r="H409" i="4"/>
  <c r="M569" i="3"/>
  <c r="M572" i="3"/>
  <c r="M566" i="3"/>
  <c r="L566" i="3"/>
  <c r="L572" i="3"/>
  <c r="L579" i="3" s="1"/>
  <c r="L569" i="3"/>
  <c r="F460" i="3"/>
  <c r="F475" i="3"/>
  <c r="D501" i="3"/>
  <c r="D572" i="3"/>
  <c r="D579" i="3" s="1"/>
  <c r="D569" i="3"/>
  <c r="D566" i="3"/>
  <c r="G501" i="3"/>
  <c r="G431" i="3"/>
  <c r="G397" i="3"/>
  <c r="F433" i="3"/>
  <c r="F432" i="3"/>
  <c r="F455" i="3"/>
  <c r="F572" i="3"/>
  <c r="F569" i="3"/>
  <c r="F566" i="3"/>
  <c r="D449" i="3"/>
  <c r="E566" i="3"/>
  <c r="E572" i="3"/>
  <c r="E569" i="3"/>
  <c r="D472" i="3"/>
  <c r="N472" i="3"/>
  <c r="N616" i="12" l="1"/>
  <c r="N617" i="12" s="1"/>
  <c r="M617" i="12"/>
  <c r="M619" i="12" s="1"/>
  <c r="N626" i="12"/>
  <c r="N627" i="12"/>
  <c r="M612" i="12"/>
  <c r="L613" i="12"/>
  <c r="L615" i="12" s="1"/>
  <c r="L581" i="3"/>
  <c r="G581" i="3"/>
  <c r="N581" i="3"/>
  <c r="B581" i="3"/>
  <c r="E581" i="3"/>
  <c r="I581" i="3"/>
  <c r="F581" i="3"/>
  <c r="H581" i="3"/>
  <c r="L641" i="9"/>
  <c r="K642" i="9"/>
  <c r="K644" i="9" s="1"/>
  <c r="M637" i="9"/>
  <c r="L638" i="9"/>
  <c r="L640" i="9" s="1"/>
  <c r="G628" i="9"/>
  <c r="G631" i="9" s="1"/>
  <c r="F628" i="9"/>
  <c r="F631" i="9" s="1"/>
  <c r="E628" i="9"/>
  <c r="E631" i="9" s="1"/>
  <c r="D628" i="9"/>
  <c r="D631" i="9" s="1"/>
  <c r="C628" i="9"/>
  <c r="C631" i="9" s="1"/>
  <c r="N628" i="9"/>
  <c r="N631" i="9" s="1"/>
  <c r="B628" i="9"/>
  <c r="B631" i="9" s="1"/>
  <c r="M628" i="9"/>
  <c r="M631" i="9" s="1"/>
  <c r="L628" i="9"/>
  <c r="L631" i="9" s="1"/>
  <c r="K628" i="9"/>
  <c r="K631" i="9" s="1"/>
  <c r="J628" i="9"/>
  <c r="J631" i="9" s="1"/>
  <c r="I628" i="9"/>
  <c r="I631" i="9" s="1"/>
  <c r="H628" i="9"/>
  <c r="H631" i="9" s="1"/>
  <c r="N647" i="9"/>
  <c r="N648" i="9"/>
  <c r="I634" i="9"/>
  <c r="I636" i="9" s="1"/>
  <c r="J633" i="9"/>
  <c r="N651" i="9"/>
  <c r="N652" i="9"/>
  <c r="N655" i="9"/>
  <c r="N656" i="9"/>
  <c r="O561" i="8"/>
  <c r="C632" i="8"/>
  <c r="O632" i="8" s="1"/>
  <c r="O554" i="8"/>
  <c r="B632" i="8"/>
  <c r="M684" i="8"/>
  <c r="L685" i="8"/>
  <c r="L687" i="8" s="1"/>
  <c r="N690" i="8"/>
  <c r="N691" i="8"/>
  <c r="L676" i="8"/>
  <c r="K677" i="8"/>
  <c r="K679" i="8" s="1"/>
  <c r="L681" i="8"/>
  <c r="L683" i="8" s="1"/>
  <c r="M680" i="8"/>
  <c r="H669" i="8"/>
  <c r="H671" i="8" s="1"/>
  <c r="I668" i="8"/>
  <c r="L672" i="8"/>
  <c r="K673" i="8"/>
  <c r="K675" i="8" s="1"/>
  <c r="O615" i="7"/>
  <c r="O614" i="7"/>
  <c r="O626" i="7"/>
  <c r="C641" i="7" s="1"/>
  <c r="I532" i="7"/>
  <c r="O532" i="7" s="1"/>
  <c r="O509" i="7"/>
  <c r="J510" i="7"/>
  <c r="M638" i="7"/>
  <c r="B510" i="7"/>
  <c r="B517" i="7"/>
  <c r="C519" i="7" s="1"/>
  <c r="J517" i="7"/>
  <c r="J518" i="7" s="1"/>
  <c r="C611" i="7"/>
  <c r="D638" i="7"/>
  <c r="E517" i="7"/>
  <c r="E518" i="7" s="1"/>
  <c r="J511" i="7"/>
  <c r="O409" i="7"/>
  <c r="I517" i="7"/>
  <c r="O517" i="7" s="1"/>
  <c r="H510" i="7"/>
  <c r="H511" i="7"/>
  <c r="H532" i="7"/>
  <c r="H533" i="7" s="1"/>
  <c r="I510" i="7"/>
  <c r="O510" i="7" s="1"/>
  <c r="I511" i="7"/>
  <c r="E510" i="7"/>
  <c r="M511" i="7"/>
  <c r="E638" i="7"/>
  <c r="L510" i="7"/>
  <c r="M540" i="7"/>
  <c r="M611" i="7" s="1"/>
  <c r="L517" i="7"/>
  <c r="M519" i="7" s="1"/>
  <c r="K511" i="7"/>
  <c r="K517" i="7"/>
  <c r="H643" i="7"/>
  <c r="I643" i="7"/>
  <c r="L643" i="7"/>
  <c r="F638" i="7"/>
  <c r="B643" i="7"/>
  <c r="F643" i="7"/>
  <c r="N517" i="7"/>
  <c r="N519" i="7" s="1"/>
  <c r="G638" i="7"/>
  <c r="N510" i="7"/>
  <c r="N511" i="7"/>
  <c r="K532" i="7"/>
  <c r="K540" i="7" s="1"/>
  <c r="K611" i="7" s="1"/>
  <c r="J643" i="7"/>
  <c r="L511" i="7"/>
  <c r="E643" i="7"/>
  <c r="G643" i="7"/>
  <c r="M643" i="7"/>
  <c r="D643" i="7"/>
  <c r="K643" i="7"/>
  <c r="N643" i="7"/>
  <c r="N638" i="7"/>
  <c r="L533" i="7"/>
  <c r="L540" i="7"/>
  <c r="L611" i="7" s="1"/>
  <c r="N533" i="7"/>
  <c r="N540" i="7"/>
  <c r="N611" i="7" s="1"/>
  <c r="H518" i="7"/>
  <c r="H627" i="7"/>
  <c r="J533" i="7"/>
  <c r="J540" i="7"/>
  <c r="J611" i="7" s="1"/>
  <c r="D510" i="7"/>
  <c r="D517" i="7"/>
  <c r="D519" i="7" s="1"/>
  <c r="D532" i="7"/>
  <c r="F532" i="7"/>
  <c r="F511" i="7"/>
  <c r="F510" i="7"/>
  <c r="F517" i="7"/>
  <c r="E511" i="7"/>
  <c r="B533" i="7"/>
  <c r="B540" i="7"/>
  <c r="B611" i="7" s="1"/>
  <c r="E533" i="7"/>
  <c r="E540" i="7"/>
  <c r="E611" i="7" s="1"/>
  <c r="B518" i="7"/>
  <c r="G511" i="7"/>
  <c r="G510" i="7"/>
  <c r="G517" i="7"/>
  <c r="H519" i="7" s="1"/>
  <c r="G532" i="7"/>
  <c r="I533" i="7"/>
  <c r="O533" i="7" s="1"/>
  <c r="I540" i="7"/>
  <c r="M511" i="4"/>
  <c r="M510" i="4"/>
  <c r="M517" i="4"/>
  <c r="M532" i="4"/>
  <c r="F643" i="4"/>
  <c r="E643" i="4"/>
  <c r="D643" i="4"/>
  <c r="C643" i="4"/>
  <c r="N643" i="4"/>
  <c r="B643" i="4"/>
  <c r="M643" i="4"/>
  <c r="L643" i="4"/>
  <c r="K643" i="4"/>
  <c r="J643" i="4"/>
  <c r="I643" i="4"/>
  <c r="H643" i="4"/>
  <c r="G643" i="4"/>
  <c r="N677" i="4"/>
  <c r="N678" i="4"/>
  <c r="E648" i="4"/>
  <c r="E650" i="4" s="1"/>
  <c r="F647" i="4"/>
  <c r="K579" i="3"/>
  <c r="H479" i="3"/>
  <c r="H486" i="3"/>
  <c r="H557" i="3" s="1"/>
  <c r="E623" i="4"/>
  <c r="E620" i="4"/>
  <c r="E626" i="4"/>
  <c r="E638" i="4" s="1"/>
  <c r="C638" i="4"/>
  <c r="L455" i="3"/>
  <c r="L433" i="3"/>
  <c r="L432" i="3"/>
  <c r="H464" i="3"/>
  <c r="H573" i="3"/>
  <c r="M433" i="3"/>
  <c r="M432" i="3"/>
  <c r="M455" i="3"/>
  <c r="M579" i="3"/>
  <c r="E579" i="3"/>
  <c r="O501" i="3"/>
  <c r="L636" i="4"/>
  <c r="H572" i="3"/>
  <c r="H579" i="3" s="1"/>
  <c r="H569" i="3"/>
  <c r="H566" i="3"/>
  <c r="K509" i="4"/>
  <c r="K471" i="4"/>
  <c r="K470" i="4"/>
  <c r="J638" i="4"/>
  <c r="G588" i="3"/>
  <c r="F589" i="3"/>
  <c r="F591" i="3" s="1"/>
  <c r="K620" i="4"/>
  <c r="K626" i="4"/>
  <c r="K638" i="4" s="1"/>
  <c r="K623" i="4"/>
  <c r="M620" i="4"/>
  <c r="M626" i="4"/>
  <c r="M638" i="4" s="1"/>
  <c r="M623" i="4"/>
  <c r="I455" i="3"/>
  <c r="O431" i="3"/>
  <c r="I433" i="3"/>
  <c r="I432" i="3"/>
  <c r="O432" i="3" s="1"/>
  <c r="O470" i="4"/>
  <c r="G597" i="3"/>
  <c r="G599" i="3" s="1"/>
  <c r="H596" i="3"/>
  <c r="I592" i="3"/>
  <c r="H593" i="3"/>
  <c r="H595" i="3" s="1"/>
  <c r="D511" i="4"/>
  <c r="D532" i="4"/>
  <c r="D510" i="4"/>
  <c r="D517" i="4"/>
  <c r="J433" i="3"/>
  <c r="J432" i="3"/>
  <c r="J455" i="3"/>
  <c r="K672" i="4"/>
  <c r="K674" i="4" s="1"/>
  <c r="L671" i="4"/>
  <c r="K667" i="4"/>
  <c r="J668" i="4"/>
  <c r="J670" i="4" s="1"/>
  <c r="B455" i="3"/>
  <c r="B432" i="3"/>
  <c r="O495" i="4"/>
  <c r="F509" i="4"/>
  <c r="F471" i="4"/>
  <c r="F470" i="4"/>
  <c r="F638" i="4"/>
  <c r="J532" i="4"/>
  <c r="J517" i="4"/>
  <c r="J511" i="4"/>
  <c r="J510" i="4"/>
  <c r="I651" i="4"/>
  <c r="H652" i="4"/>
  <c r="H654" i="4" s="1"/>
  <c r="E478" i="3"/>
  <c r="E456" i="3"/>
  <c r="E463" i="3"/>
  <c r="O574" i="3"/>
  <c r="L600" i="3"/>
  <c r="K601" i="3"/>
  <c r="K603" i="3" s="1"/>
  <c r="F620" i="4"/>
  <c r="J660" i="4"/>
  <c r="J662" i="4" s="1"/>
  <c r="K659" i="4"/>
  <c r="G569" i="3"/>
  <c r="G572" i="3"/>
  <c r="G579" i="3" s="1"/>
  <c r="G566" i="3"/>
  <c r="E509" i="4"/>
  <c r="E471" i="4"/>
  <c r="E470" i="4"/>
  <c r="B532" i="4"/>
  <c r="B510" i="4"/>
  <c r="B517" i="4"/>
  <c r="F579" i="3"/>
  <c r="M680" i="4"/>
  <c r="M682" i="4" s="1"/>
  <c r="N679" i="4"/>
  <c r="N680" i="4" s="1"/>
  <c r="C532" i="4"/>
  <c r="C511" i="4"/>
  <c r="C510" i="4"/>
  <c r="O510" i="4" s="1"/>
  <c r="C517" i="4"/>
  <c r="O509" i="4"/>
  <c r="C579" i="3"/>
  <c r="B572" i="3"/>
  <c r="B569" i="3"/>
  <c r="L604" i="3"/>
  <c r="K605" i="3"/>
  <c r="K607" i="3" s="1"/>
  <c r="G509" i="4"/>
  <c r="G471" i="4"/>
  <c r="G470" i="4"/>
  <c r="I638" i="4"/>
  <c r="F478" i="3"/>
  <c r="F456" i="3"/>
  <c r="F457" i="3"/>
  <c r="F463" i="3"/>
  <c r="N433" i="3"/>
  <c r="N432" i="3"/>
  <c r="N455" i="3"/>
  <c r="N511" i="4"/>
  <c r="N510" i="4"/>
  <c r="N517" i="4"/>
  <c r="N532" i="4"/>
  <c r="I532" i="4"/>
  <c r="I517" i="4"/>
  <c r="I511" i="4"/>
  <c r="I510" i="4"/>
  <c r="I655" i="4"/>
  <c r="H656" i="4"/>
  <c r="H658" i="4" s="1"/>
  <c r="G433" i="3"/>
  <c r="G432" i="3"/>
  <c r="G455" i="3"/>
  <c r="H433" i="3"/>
  <c r="K609" i="3"/>
  <c r="K611" i="3" s="1"/>
  <c r="L608" i="3"/>
  <c r="C456" i="3"/>
  <c r="C463" i="3"/>
  <c r="C478" i="3"/>
  <c r="H509" i="4"/>
  <c r="H471" i="4"/>
  <c r="H470" i="4"/>
  <c r="J579" i="3"/>
  <c r="D433" i="3"/>
  <c r="D455" i="3"/>
  <c r="D432" i="3"/>
  <c r="L532" i="4"/>
  <c r="L511" i="4"/>
  <c r="L510" i="4"/>
  <c r="L517" i="4"/>
  <c r="K663" i="4"/>
  <c r="J664" i="4"/>
  <c r="J666" i="4" s="1"/>
  <c r="I566" i="3"/>
  <c r="I579" i="3" s="1"/>
  <c r="L613" i="3"/>
  <c r="L615" i="3" s="1"/>
  <c r="M612" i="3"/>
  <c r="O626" i="4"/>
  <c r="O619" i="4"/>
  <c r="K433" i="3"/>
  <c r="K432" i="3"/>
  <c r="K455" i="3"/>
  <c r="N618" i="12" l="1"/>
  <c r="N619" i="12"/>
  <c r="N612" i="12"/>
  <c r="N613" i="12" s="1"/>
  <c r="M613" i="12"/>
  <c r="M615" i="12" s="1"/>
  <c r="M641" i="9"/>
  <c r="L642" i="9"/>
  <c r="L644" i="9" s="1"/>
  <c r="J634" i="9"/>
  <c r="J636" i="9" s="1"/>
  <c r="K633" i="9"/>
  <c r="N637" i="9"/>
  <c r="N638" i="9" s="1"/>
  <c r="M638" i="9"/>
  <c r="M640" i="9" s="1"/>
  <c r="M685" i="8"/>
  <c r="M687" i="8" s="1"/>
  <c r="N684" i="8"/>
  <c r="N685" i="8" s="1"/>
  <c r="M676" i="8"/>
  <c r="L677" i="8"/>
  <c r="L679" i="8" s="1"/>
  <c r="I669" i="8"/>
  <c r="I671" i="8" s="1"/>
  <c r="J668" i="8"/>
  <c r="M672" i="8"/>
  <c r="L673" i="8"/>
  <c r="L675" i="8" s="1"/>
  <c r="G663" i="8"/>
  <c r="G666" i="8" s="1"/>
  <c r="F663" i="8"/>
  <c r="F666" i="8" s="1"/>
  <c r="E663" i="8"/>
  <c r="E666" i="8" s="1"/>
  <c r="D663" i="8"/>
  <c r="D666" i="8" s="1"/>
  <c r="C663" i="8"/>
  <c r="C666" i="8" s="1"/>
  <c r="N663" i="8"/>
  <c r="N666" i="8" s="1"/>
  <c r="B663" i="8"/>
  <c r="B666" i="8" s="1"/>
  <c r="M663" i="8"/>
  <c r="M666" i="8" s="1"/>
  <c r="L663" i="8"/>
  <c r="L666" i="8" s="1"/>
  <c r="K663" i="8"/>
  <c r="K666" i="8" s="1"/>
  <c r="J663" i="8"/>
  <c r="J666" i="8" s="1"/>
  <c r="I663" i="8"/>
  <c r="I666" i="8" s="1"/>
  <c r="H663" i="8"/>
  <c r="H666" i="8" s="1"/>
  <c r="N680" i="8"/>
  <c r="N681" i="8" s="1"/>
  <c r="M681" i="8"/>
  <c r="M683" i="8" s="1"/>
  <c r="B627" i="7"/>
  <c r="J627" i="7"/>
  <c r="O540" i="7"/>
  <c r="E627" i="7"/>
  <c r="J519" i="7"/>
  <c r="L627" i="7"/>
  <c r="L519" i="7"/>
  <c r="L518" i="7"/>
  <c r="I627" i="7"/>
  <c r="I518" i="7"/>
  <c r="O518" i="7" s="1"/>
  <c r="I519" i="7"/>
  <c r="H540" i="7"/>
  <c r="H611" i="7" s="1"/>
  <c r="E519" i="7"/>
  <c r="I611" i="7"/>
  <c r="O611" i="7" s="1"/>
  <c r="N518" i="7"/>
  <c r="K627" i="7"/>
  <c r="K518" i="7"/>
  <c r="K519" i="7"/>
  <c r="N627" i="7"/>
  <c r="K533" i="7"/>
  <c r="G533" i="7"/>
  <c r="G540" i="7"/>
  <c r="G611" i="7" s="1"/>
  <c r="D518" i="7"/>
  <c r="D627" i="7"/>
  <c r="D533" i="7"/>
  <c r="D540" i="7"/>
  <c r="D611" i="7" s="1"/>
  <c r="H641" i="7"/>
  <c r="G641" i="7"/>
  <c r="F641" i="7"/>
  <c r="E641" i="7"/>
  <c r="D641" i="7"/>
  <c r="N641" i="7"/>
  <c r="B641" i="7"/>
  <c r="M641" i="7"/>
  <c r="L641" i="7"/>
  <c r="K641" i="7"/>
  <c r="J641" i="7"/>
  <c r="I641" i="7"/>
  <c r="F519" i="7"/>
  <c r="F518" i="7"/>
  <c r="F627" i="7"/>
  <c r="G519" i="7"/>
  <c r="G518" i="7"/>
  <c r="G627" i="7"/>
  <c r="F533" i="7"/>
  <c r="F540" i="7"/>
  <c r="F611" i="7" s="1"/>
  <c r="M608" i="3"/>
  <c r="L609" i="3"/>
  <c r="L611" i="3" s="1"/>
  <c r="I518" i="4"/>
  <c r="I627" i="4"/>
  <c r="M604" i="3"/>
  <c r="L605" i="3"/>
  <c r="L607" i="3" s="1"/>
  <c r="F532" i="4"/>
  <c r="F517" i="4"/>
  <c r="F511" i="4"/>
  <c r="F510" i="4"/>
  <c r="G589" i="3"/>
  <c r="G591" i="3" s="1"/>
  <c r="H588" i="3"/>
  <c r="F648" i="4"/>
  <c r="F650" i="4" s="1"/>
  <c r="G647" i="4"/>
  <c r="B518" i="4"/>
  <c r="B627" i="4"/>
  <c r="J651" i="4"/>
  <c r="I652" i="4"/>
  <c r="I654" i="4" s="1"/>
  <c r="D519" i="4"/>
  <c r="D518" i="4"/>
  <c r="D627" i="4"/>
  <c r="I533" i="4"/>
  <c r="I540" i="4"/>
  <c r="I611" i="4" s="1"/>
  <c r="F479" i="3"/>
  <c r="F486" i="3"/>
  <c r="F557" i="3" s="1"/>
  <c r="O572" i="3"/>
  <c r="I463" i="3"/>
  <c r="I457" i="3"/>
  <c r="I456" i="3"/>
  <c r="O455" i="3"/>
  <c r="I478" i="3"/>
  <c r="L478" i="3"/>
  <c r="L463" i="3"/>
  <c r="L456" i="3"/>
  <c r="L457" i="3"/>
  <c r="H641" i="4"/>
  <c r="G641" i="4"/>
  <c r="F641" i="4"/>
  <c r="E641" i="4"/>
  <c r="D641" i="4"/>
  <c r="C641" i="4"/>
  <c r="N641" i="4"/>
  <c r="B641" i="4"/>
  <c r="M641" i="4"/>
  <c r="L641" i="4"/>
  <c r="K641" i="4"/>
  <c r="J641" i="4"/>
  <c r="I641" i="4"/>
  <c r="G456" i="3"/>
  <c r="G457" i="3"/>
  <c r="G463" i="3"/>
  <c r="G478" i="3"/>
  <c r="H457" i="3"/>
  <c r="N533" i="4"/>
  <c r="N540" i="4"/>
  <c r="N611" i="4" s="1"/>
  <c r="B533" i="4"/>
  <c r="B540" i="4"/>
  <c r="B611" i="4" s="1"/>
  <c r="B478" i="3"/>
  <c r="B463" i="3"/>
  <c r="B456" i="3"/>
  <c r="D533" i="4"/>
  <c r="D540" i="4"/>
  <c r="D611" i="4" s="1"/>
  <c r="M463" i="3"/>
  <c r="M478" i="3"/>
  <c r="M456" i="3"/>
  <c r="M457" i="3"/>
  <c r="D463" i="3"/>
  <c r="D478" i="3"/>
  <c r="D456" i="3"/>
  <c r="D457" i="3"/>
  <c r="N519" i="4"/>
  <c r="N518" i="4"/>
  <c r="N627" i="4"/>
  <c r="J519" i="4"/>
  <c r="J518" i="4"/>
  <c r="J627" i="4"/>
  <c r="C519" i="4"/>
  <c r="C518" i="4"/>
  <c r="O518" i="4" s="1"/>
  <c r="O517" i="4"/>
  <c r="C627" i="4"/>
  <c r="M600" i="3"/>
  <c r="L601" i="3"/>
  <c r="L603" i="3" s="1"/>
  <c r="J533" i="4"/>
  <c r="J540" i="4"/>
  <c r="J611" i="4" s="1"/>
  <c r="M613" i="3"/>
  <c r="M615" i="3" s="1"/>
  <c r="N612" i="3"/>
  <c r="N613" i="3" s="1"/>
  <c r="H532" i="4"/>
  <c r="H517" i="4"/>
  <c r="I519" i="4" s="1"/>
  <c r="H511" i="4"/>
  <c r="H510" i="4"/>
  <c r="D584" i="3"/>
  <c r="J584" i="3"/>
  <c r="N584" i="3"/>
  <c r="M584" i="3"/>
  <c r="L584" i="3"/>
  <c r="K584" i="3"/>
  <c r="I584" i="3"/>
  <c r="H584" i="3"/>
  <c r="G584" i="3"/>
  <c r="F584" i="3"/>
  <c r="E584" i="3"/>
  <c r="C584" i="3"/>
  <c r="B584" i="3"/>
  <c r="K532" i="4"/>
  <c r="K517" i="4"/>
  <c r="L519" i="4" s="1"/>
  <c r="K511" i="4"/>
  <c r="K510" i="4"/>
  <c r="M533" i="4"/>
  <c r="M540" i="4"/>
  <c r="M611" i="4" s="1"/>
  <c r="L518" i="4"/>
  <c r="L627" i="4"/>
  <c r="C457" i="3"/>
  <c r="E510" i="4"/>
  <c r="E532" i="4"/>
  <c r="E517" i="4"/>
  <c r="E511" i="4"/>
  <c r="E465" i="3"/>
  <c r="E464" i="3"/>
  <c r="E573" i="3"/>
  <c r="L667" i="4"/>
  <c r="K668" i="4"/>
  <c r="K670" i="4" s="1"/>
  <c r="J592" i="3"/>
  <c r="I593" i="3"/>
  <c r="I595" i="3" s="1"/>
  <c r="M519" i="4"/>
  <c r="M518" i="4"/>
  <c r="M627" i="4"/>
  <c r="K660" i="4"/>
  <c r="K662" i="4" s="1"/>
  <c r="L659" i="4"/>
  <c r="L663" i="4"/>
  <c r="K664" i="4"/>
  <c r="K666" i="4" s="1"/>
  <c r="C479" i="3"/>
  <c r="C486" i="3"/>
  <c r="C557" i="3" s="1"/>
  <c r="N457" i="3"/>
  <c r="N478" i="3"/>
  <c r="N463" i="3"/>
  <c r="N456" i="3"/>
  <c r="C533" i="4"/>
  <c r="O533" i="4" s="1"/>
  <c r="O532" i="4"/>
  <c r="C540" i="4"/>
  <c r="E457" i="3"/>
  <c r="L672" i="4"/>
  <c r="L674" i="4" s="1"/>
  <c r="M671" i="4"/>
  <c r="I596" i="3"/>
  <c r="H597" i="3"/>
  <c r="H599" i="3" s="1"/>
  <c r="F465" i="3"/>
  <c r="F464" i="3"/>
  <c r="F573" i="3"/>
  <c r="K478" i="3"/>
  <c r="K457" i="3"/>
  <c r="K463" i="3"/>
  <c r="K456" i="3"/>
  <c r="C464" i="3"/>
  <c r="C465" i="3"/>
  <c r="C573" i="3"/>
  <c r="J655" i="4"/>
  <c r="I656" i="4"/>
  <c r="I658" i="4" s="1"/>
  <c r="L533" i="4"/>
  <c r="L540" i="4"/>
  <c r="L611" i="4" s="1"/>
  <c r="G532" i="4"/>
  <c r="G517" i="4"/>
  <c r="G511" i="4"/>
  <c r="G510" i="4"/>
  <c r="N681" i="4"/>
  <c r="N682" i="4"/>
  <c r="E479" i="3"/>
  <c r="E486" i="3"/>
  <c r="E557" i="3" s="1"/>
  <c r="J456" i="3"/>
  <c r="J457" i="3"/>
  <c r="J463" i="3"/>
  <c r="J478" i="3"/>
  <c r="N614" i="12" l="1"/>
  <c r="N615" i="12"/>
  <c r="N641" i="9"/>
  <c r="N642" i="9" s="1"/>
  <c r="M642" i="9"/>
  <c r="M644" i="9" s="1"/>
  <c r="N639" i="9"/>
  <c r="N640" i="9"/>
  <c r="K634" i="9"/>
  <c r="K636" i="9" s="1"/>
  <c r="L633" i="9"/>
  <c r="N686" i="8"/>
  <c r="N687" i="8"/>
  <c r="N676" i="8"/>
  <c r="N677" i="8" s="1"/>
  <c r="M677" i="8"/>
  <c r="M679" i="8" s="1"/>
  <c r="N682" i="8"/>
  <c r="N683" i="8"/>
  <c r="N672" i="8"/>
  <c r="N673" i="8" s="1"/>
  <c r="M673" i="8"/>
  <c r="M675" i="8" s="1"/>
  <c r="J669" i="8"/>
  <c r="J671" i="8" s="1"/>
  <c r="K668" i="8"/>
  <c r="O627" i="7"/>
  <c r="C642" i="7" s="1"/>
  <c r="B645" i="7"/>
  <c r="E645" i="7"/>
  <c r="N479" i="3"/>
  <c r="N486" i="3"/>
  <c r="N557" i="3" s="1"/>
  <c r="J596" i="3"/>
  <c r="I597" i="3"/>
  <c r="I599" i="3" s="1"/>
  <c r="M667" i="4"/>
  <c r="L668" i="4"/>
  <c r="L670" i="4" s="1"/>
  <c r="H533" i="4"/>
  <c r="H540" i="4"/>
  <c r="H611" i="4" s="1"/>
  <c r="I588" i="3"/>
  <c r="H589" i="3"/>
  <c r="H591" i="3" s="1"/>
  <c r="N671" i="4"/>
  <c r="N672" i="4" s="1"/>
  <c r="M672" i="4"/>
  <c r="M674" i="4" s="1"/>
  <c r="M479" i="3"/>
  <c r="M486" i="3"/>
  <c r="M557" i="3" s="1"/>
  <c r="L479" i="3"/>
  <c r="L486" i="3"/>
  <c r="L557" i="3" s="1"/>
  <c r="N614" i="3"/>
  <c r="N615" i="3"/>
  <c r="M465" i="3"/>
  <c r="M464" i="3"/>
  <c r="M573" i="3"/>
  <c r="I479" i="3"/>
  <c r="O479" i="3" s="1"/>
  <c r="O478" i="3"/>
  <c r="I486" i="3"/>
  <c r="F519" i="4"/>
  <c r="F518" i="4"/>
  <c r="F627" i="4"/>
  <c r="J593" i="3"/>
  <c r="J595" i="3" s="1"/>
  <c r="K592" i="3"/>
  <c r="M663" i="4"/>
  <c r="L664" i="4"/>
  <c r="L666" i="4" s="1"/>
  <c r="G479" i="3"/>
  <c r="G486" i="3"/>
  <c r="G557" i="3" s="1"/>
  <c r="F533" i="4"/>
  <c r="F540" i="4"/>
  <c r="F611" i="4" s="1"/>
  <c r="K464" i="3"/>
  <c r="K465" i="3"/>
  <c r="K573" i="3"/>
  <c r="O540" i="4"/>
  <c r="C611" i="4"/>
  <c r="O611" i="4" s="1"/>
  <c r="L660" i="4"/>
  <c r="L662" i="4" s="1"/>
  <c r="M659" i="4"/>
  <c r="G464" i="3"/>
  <c r="G465" i="3"/>
  <c r="G573" i="3"/>
  <c r="H465" i="3"/>
  <c r="O456" i="3"/>
  <c r="K651" i="4"/>
  <c r="J652" i="4"/>
  <c r="J654" i="4" s="1"/>
  <c r="J479" i="3"/>
  <c r="J486" i="3"/>
  <c r="J557" i="3" s="1"/>
  <c r="M605" i="3"/>
  <c r="M607" i="3" s="1"/>
  <c r="N604" i="3"/>
  <c r="N605" i="3" s="1"/>
  <c r="K519" i="4"/>
  <c r="K518" i="4"/>
  <c r="K627" i="4"/>
  <c r="E533" i="4"/>
  <c r="E540" i="4"/>
  <c r="E611" i="4" s="1"/>
  <c r="J464" i="3"/>
  <c r="J465" i="3"/>
  <c r="J573" i="3"/>
  <c r="K479" i="3"/>
  <c r="K486" i="3"/>
  <c r="K557" i="3" s="1"/>
  <c r="N600" i="3"/>
  <c r="N601" i="3" s="1"/>
  <c r="M601" i="3"/>
  <c r="M603" i="3" s="1"/>
  <c r="B464" i="3"/>
  <c r="B573" i="3"/>
  <c r="O463" i="3"/>
  <c r="I464" i="3"/>
  <c r="O464" i="3" s="1"/>
  <c r="I465" i="3"/>
  <c r="I573" i="3"/>
  <c r="E519" i="4"/>
  <c r="E518" i="4"/>
  <c r="E627" i="4"/>
  <c r="O627" i="4" s="1"/>
  <c r="G533" i="4"/>
  <c r="G540" i="4"/>
  <c r="G611" i="4" s="1"/>
  <c r="K533" i="4"/>
  <c r="K540" i="4"/>
  <c r="K611" i="4" s="1"/>
  <c r="N464" i="3"/>
  <c r="N465" i="3"/>
  <c r="N573" i="3"/>
  <c r="D479" i="3"/>
  <c r="D486" i="3"/>
  <c r="D557" i="3" s="1"/>
  <c r="B479" i="3"/>
  <c r="B486" i="3"/>
  <c r="B557" i="3" s="1"/>
  <c r="F582" i="3"/>
  <c r="L582" i="3"/>
  <c r="M582" i="3"/>
  <c r="K582" i="3"/>
  <c r="J582" i="3"/>
  <c r="I582" i="3"/>
  <c r="H582" i="3"/>
  <c r="G582" i="3"/>
  <c r="E582" i="3"/>
  <c r="D582" i="3"/>
  <c r="C582" i="3"/>
  <c r="B582" i="3"/>
  <c r="N582" i="3"/>
  <c r="G648" i="4"/>
  <c r="G650" i="4" s="1"/>
  <c r="H647" i="4"/>
  <c r="G519" i="4"/>
  <c r="G518" i="4"/>
  <c r="G627" i="4"/>
  <c r="D464" i="3"/>
  <c r="D465" i="3"/>
  <c r="D573" i="3"/>
  <c r="K655" i="4"/>
  <c r="J656" i="4"/>
  <c r="J658" i="4" s="1"/>
  <c r="H519" i="4"/>
  <c r="H518" i="4"/>
  <c r="H627" i="4"/>
  <c r="L464" i="3"/>
  <c r="L465" i="3"/>
  <c r="L573" i="3"/>
  <c r="M609" i="3"/>
  <c r="M611" i="3" s="1"/>
  <c r="N608" i="3"/>
  <c r="N609" i="3" s="1"/>
  <c r="N643" i="9" l="1"/>
  <c r="N644" i="9"/>
  <c r="L634" i="9"/>
  <c r="L636" i="9" s="1"/>
  <c r="M633" i="9"/>
  <c r="N674" i="8"/>
  <c r="N675" i="8"/>
  <c r="N678" i="8"/>
  <c r="N679" i="8"/>
  <c r="K669" i="8"/>
  <c r="K671" i="8" s="1"/>
  <c r="L668" i="8"/>
  <c r="B642" i="7"/>
  <c r="D642" i="7"/>
  <c r="D645" i="7" s="1"/>
  <c r="F642" i="7"/>
  <c r="F645" i="7" s="1"/>
  <c r="I642" i="7"/>
  <c r="I645" i="7" s="1"/>
  <c r="H642" i="7"/>
  <c r="H645" i="7" s="1"/>
  <c r="K642" i="7"/>
  <c r="K645" i="7" s="1"/>
  <c r="L642" i="7"/>
  <c r="L645" i="7" s="1"/>
  <c r="M642" i="7"/>
  <c r="M645" i="7" s="1"/>
  <c r="E642" i="7"/>
  <c r="G642" i="7"/>
  <c r="G645" i="7" s="1"/>
  <c r="J642" i="7"/>
  <c r="J645" i="7" s="1"/>
  <c r="N642" i="7"/>
  <c r="N645" i="7" s="1"/>
  <c r="G642" i="4"/>
  <c r="G645" i="4" s="1"/>
  <c r="F642" i="4"/>
  <c r="F645" i="4" s="1"/>
  <c r="E642" i="4"/>
  <c r="E645" i="4" s="1"/>
  <c r="D642" i="4"/>
  <c r="D645" i="4" s="1"/>
  <c r="C642" i="4"/>
  <c r="C645" i="4" s="1"/>
  <c r="N642" i="4"/>
  <c r="N645" i="4" s="1"/>
  <c r="B642" i="4"/>
  <c r="B645" i="4" s="1"/>
  <c r="M642" i="4"/>
  <c r="M645" i="4" s="1"/>
  <c r="L642" i="4"/>
  <c r="L645" i="4" s="1"/>
  <c r="K642" i="4"/>
  <c r="K645" i="4" s="1"/>
  <c r="J642" i="4"/>
  <c r="J645" i="4" s="1"/>
  <c r="I642" i="4"/>
  <c r="I645" i="4" s="1"/>
  <c r="H642" i="4"/>
  <c r="H645" i="4" s="1"/>
  <c r="N659" i="4"/>
  <c r="N660" i="4" s="1"/>
  <c r="M660" i="4"/>
  <c r="M662" i="4" s="1"/>
  <c r="J588" i="3"/>
  <c r="I589" i="3"/>
  <c r="I591" i="3" s="1"/>
  <c r="L655" i="4"/>
  <c r="K656" i="4"/>
  <c r="K658" i="4" s="1"/>
  <c r="N663" i="4"/>
  <c r="N664" i="4" s="1"/>
  <c r="M664" i="4"/>
  <c r="M666" i="4" s="1"/>
  <c r="K593" i="3"/>
  <c r="K595" i="3" s="1"/>
  <c r="L592" i="3"/>
  <c r="N611" i="3"/>
  <c r="N610" i="3"/>
  <c r="L651" i="4"/>
  <c r="K652" i="4"/>
  <c r="K654" i="4" s="1"/>
  <c r="N667" i="4"/>
  <c r="N668" i="4" s="1"/>
  <c r="M668" i="4"/>
  <c r="M670" i="4" s="1"/>
  <c r="H648" i="4"/>
  <c r="H650" i="4" s="1"/>
  <c r="I647" i="4"/>
  <c r="O573" i="3"/>
  <c r="O486" i="3"/>
  <c r="I557" i="3"/>
  <c r="O557" i="3" s="1"/>
  <c r="J597" i="3"/>
  <c r="J599" i="3" s="1"/>
  <c r="K596" i="3"/>
  <c r="N606" i="3"/>
  <c r="N607" i="3"/>
  <c r="N602" i="3"/>
  <c r="N603" i="3"/>
  <c r="N674" i="4"/>
  <c r="N673" i="4"/>
  <c r="M634" i="9" l="1"/>
  <c r="M636" i="9" s="1"/>
  <c r="N633" i="9"/>
  <c r="N634" i="9" s="1"/>
  <c r="L669" i="8"/>
  <c r="L671" i="8" s="1"/>
  <c r="M668" i="8"/>
  <c r="M592" i="3"/>
  <c r="L593" i="3"/>
  <c r="L595" i="3" s="1"/>
  <c r="L596" i="3"/>
  <c r="K597" i="3"/>
  <c r="K599" i="3" s="1"/>
  <c r="N669" i="4"/>
  <c r="N670" i="4"/>
  <c r="N665" i="4"/>
  <c r="N666" i="4"/>
  <c r="M651" i="4"/>
  <c r="L652" i="4"/>
  <c r="L654" i="4" s="1"/>
  <c r="M655" i="4"/>
  <c r="L656" i="4"/>
  <c r="L658" i="4" s="1"/>
  <c r="E583" i="3"/>
  <c r="E586" i="3" s="1"/>
  <c r="K583" i="3"/>
  <c r="K586" i="3" s="1"/>
  <c r="N583" i="3"/>
  <c r="N586" i="3" s="1"/>
  <c r="M583" i="3"/>
  <c r="M586" i="3" s="1"/>
  <c r="L583" i="3"/>
  <c r="L586" i="3" s="1"/>
  <c r="J583" i="3"/>
  <c r="J586" i="3" s="1"/>
  <c r="I583" i="3"/>
  <c r="I586" i="3" s="1"/>
  <c r="H583" i="3"/>
  <c r="H586" i="3" s="1"/>
  <c r="G583" i="3"/>
  <c r="G586" i="3" s="1"/>
  <c r="F583" i="3"/>
  <c r="F586" i="3" s="1"/>
  <c r="D583" i="3"/>
  <c r="D586" i="3" s="1"/>
  <c r="C583" i="3"/>
  <c r="C586" i="3" s="1"/>
  <c r="B583" i="3"/>
  <c r="B586" i="3" s="1"/>
  <c r="K588" i="3"/>
  <c r="J589" i="3"/>
  <c r="J591" i="3" s="1"/>
  <c r="I648" i="4"/>
  <c r="I650" i="4" s="1"/>
  <c r="J647" i="4"/>
  <c r="N661" i="4"/>
  <c r="N662" i="4"/>
  <c r="N635" i="9" l="1"/>
  <c r="N636" i="9"/>
  <c r="M669" i="8"/>
  <c r="M671" i="8" s="1"/>
  <c r="N668" i="8"/>
  <c r="N669" i="8" s="1"/>
  <c r="N651" i="4"/>
  <c r="N652" i="4" s="1"/>
  <c r="M652" i="4"/>
  <c r="M654" i="4" s="1"/>
  <c r="J648" i="4"/>
  <c r="J650" i="4" s="1"/>
  <c r="K647" i="4"/>
  <c r="N655" i="4"/>
  <c r="N656" i="4" s="1"/>
  <c r="M656" i="4"/>
  <c r="M658" i="4" s="1"/>
  <c r="M596" i="3"/>
  <c r="L597" i="3"/>
  <c r="L599" i="3" s="1"/>
  <c r="L588" i="3"/>
  <c r="K589" i="3"/>
  <c r="K591" i="3" s="1"/>
  <c r="M593" i="3"/>
  <c r="M595" i="3" s="1"/>
  <c r="N592" i="3"/>
  <c r="N593" i="3" s="1"/>
  <c r="N670" i="8" l="1"/>
  <c r="N671" i="8"/>
  <c r="N595" i="3"/>
  <c r="N594" i="3"/>
  <c r="K648" i="4"/>
  <c r="K650" i="4" s="1"/>
  <c r="L647" i="4"/>
  <c r="M588" i="3"/>
  <c r="L589" i="3"/>
  <c r="L591" i="3" s="1"/>
  <c r="N596" i="3"/>
  <c r="N597" i="3" s="1"/>
  <c r="M597" i="3"/>
  <c r="M599" i="3" s="1"/>
  <c r="N657" i="4"/>
  <c r="N658" i="4"/>
  <c r="N653" i="4"/>
  <c r="N654" i="4"/>
  <c r="L648" i="4" l="1"/>
  <c r="L650" i="4" s="1"/>
  <c r="M647" i="4"/>
  <c r="N598" i="3"/>
  <c r="N599" i="3"/>
  <c r="M589" i="3"/>
  <c r="M591" i="3" s="1"/>
  <c r="N588" i="3"/>
  <c r="N589" i="3" s="1"/>
  <c r="N590" i="3" l="1"/>
  <c r="N591" i="3"/>
  <c r="M648" i="4"/>
  <c r="M650" i="4" s="1"/>
  <c r="N647" i="4"/>
  <c r="N648" i="4" s="1"/>
  <c r="N649" i="4" l="1"/>
  <c r="N650" i="4"/>
  <c r="N610" i="12"/>
  <c r="N609" i="12"/>
  <c r="N608" i="12"/>
  <c r="I609" i="12"/>
  <c r="E609" i="12"/>
  <c r="C609" i="12"/>
  <c r="D609" i="12"/>
  <c r="M608" i="12"/>
  <c r="M609" i="12"/>
  <c r="B609" i="12"/>
  <c r="G609" i="12"/>
  <c r="F609" i="12"/>
  <c r="K609" i="12"/>
  <c r="J609" i="12"/>
  <c r="K611" i="12"/>
  <c r="E611" i="12"/>
  <c r="L611" i="12"/>
  <c r="M611" i="12"/>
  <c r="N611" i="12"/>
  <c r="G611" i="12"/>
  <c r="I611" i="12"/>
  <c r="C611" i="12"/>
  <c r="F611" i="12"/>
  <c r="D611" i="12"/>
  <c r="J611" i="12"/>
  <c r="H609" i="12"/>
  <c r="H611" i="12"/>
  <c r="C608" i="12"/>
  <c r="D608" i="12"/>
  <c r="E608" i="12"/>
  <c r="F608" i="12"/>
  <c r="G608" i="12"/>
  <c r="H608" i="12"/>
  <c r="I608" i="12"/>
  <c r="J608" i="12"/>
  <c r="K608" i="12"/>
  <c r="L608" i="12"/>
  <c r="L60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692" authorId="0" shapeId="0" xr:uid="{00000000-0006-0000-0200-000004000000}">
      <text>
        <r>
          <rPr>
            <sz val="11"/>
            <color theme="1"/>
            <rFont val="Century Gothic"/>
          </rPr>
          <t>======
ID#AAAAKxRXXQM
ผู้สร้าง    (2020-08-15 08:59:39)
COVID19 EFFECT</t>
        </r>
      </text>
    </comment>
    <comment ref="M694" authorId="0" shapeId="0" xr:uid="{00000000-0006-0000-0200-000002000000}">
      <text>
        <r>
          <rPr>
            <sz val="11"/>
            <color theme="1"/>
            <rFont val="Century Gothic"/>
          </rPr>
          <t>======
ID#AAAAKxRXXP8
ผู้สร้าง    (2020-08-15 08:59:39)
ECONOMIC DECLINE</t>
        </r>
      </text>
    </comment>
    <comment ref="M695" authorId="0" shapeId="0" xr:uid="{00000000-0006-0000-0200-000001000000}">
      <text>
        <r>
          <rPr>
            <sz val="11"/>
            <color theme="1"/>
            <rFont val="Century Gothic"/>
          </rPr>
          <t>======
ID#AAAAKxRXXQE
ผู้สร้าง    (2020-08-15 08:59:39)
ECONOMIC DECLINE</t>
        </r>
      </text>
    </comment>
    <comment ref="M696" authorId="0" shapeId="0" xr:uid="{00000000-0006-0000-0200-000003000000}">
      <text>
        <r>
          <rPr>
            <sz val="11"/>
            <color theme="1"/>
            <rFont val="Century Gothic"/>
          </rPr>
          <t>======
ID#AAAAKxRXXQY
ผู้สร้าง    (2020-08-15 08:59:39)
ECONOMIC DECLINE 2ND HALF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asHKjDO/2/CVLjEl9sglWBufYB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5" authorId="0" shapeId="0" xr:uid="{75DC948F-1C6C-430B-9C9F-7B5F7F674A72}">
      <text>
        <r>
          <rPr>
            <sz val="11"/>
            <color theme="1"/>
            <rFont val="Century Gothic"/>
          </rPr>
          <t>======
ID#AAAAKxRXXQc
Nuchsara Pondchaivorakul    (2020-11-14 03:13:06)
เพิ่มเอง</t>
        </r>
      </text>
    </comment>
    <comment ref="L676" authorId="0" shapeId="0" xr:uid="{C7883DE8-4830-4EC0-A984-06B8BC816832}">
      <text>
        <r>
          <rPr>
            <sz val="11"/>
            <color theme="1"/>
            <rFont val="Century Gothic"/>
          </rPr>
          <t>======
ID#AAAAKxRXXQU
Microsoft Office User    (2020-11-14 03:13:06)
- TFRS15
+ มาตรฐานเดิมคือ 1849</t>
        </r>
      </text>
    </comment>
    <comment ref="M676" authorId="0" shapeId="0" xr:uid="{554A3E37-2491-4A4A-B0BB-F2AB4D417C93}">
      <text>
        <r>
          <rPr>
            <sz val="11"/>
            <color theme="1"/>
            <rFont val="Century Gothic"/>
          </rPr>
          <t>======
ID#AAAAKxRXXQQ
Microsoft Office User    (2020-11-14 03:13:06)
บันทึกรายได้ด้วยมาตรฐานบัญชีใหม่ (TFRS15)</t>
        </r>
      </text>
    </comment>
    <comment ref="L686" authorId="0" shapeId="0" xr:uid="{37FFE0C0-9C1C-49C7-B6F3-813E6E9F297F}">
      <text>
        <r>
          <rPr>
            <sz val="11"/>
            <color theme="1"/>
            <rFont val="Century Gothic"/>
          </rPr>
          <t>======
ID#AAAAKxRXXQA
Microsoft Office User    (2020-11-14 03:13:06)
- TFRS15 Effect</t>
        </r>
      </text>
    </comment>
    <comment ref="M686" authorId="0" shapeId="0" xr:uid="{08C1D4D5-5155-4270-A44D-F295D1EE664A}">
      <text>
        <r>
          <rPr>
            <sz val="11"/>
            <color theme="1"/>
            <rFont val="Century Gothic"/>
          </rPr>
          <t>======
ID#AAAAKxRXXQI
Microsoft Office User    (2020-11-14 03:13:06)
- TFRS15 Effect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9" authorId="0" shapeId="0" xr:uid="{2A3C2F1C-5BA9-4951-8461-F96E8EDDD8CB}">
      <text>
        <r>
          <rPr>
            <sz val="11"/>
            <color theme="1"/>
            <rFont val="Century Gothic"/>
          </rPr>
          <t>======
ID#AAAAKxRXXQc
Nuchsara Pondchaivorakul    (2020-11-14 03:13:06)
เพิ่มเอง</t>
        </r>
      </text>
    </comment>
    <comment ref="L725" authorId="0" shapeId="0" xr:uid="{003FD89D-6DD5-4088-9F19-45605BD2FE77}">
      <text>
        <r>
          <rPr>
            <sz val="11"/>
            <color theme="1"/>
            <rFont val="Century Gothic"/>
          </rPr>
          <t>======
ID#AAAAKxRXXQU
Microsoft Office User    (2020-11-14 03:13:06)
- TFRS15
+ มาตรฐานเดิมคือ 1849</t>
        </r>
      </text>
    </comment>
    <comment ref="M725" authorId="0" shapeId="0" xr:uid="{154B1B16-7233-4E21-A9E7-7EBD92242932}">
      <text>
        <r>
          <rPr>
            <sz val="11"/>
            <color theme="1"/>
            <rFont val="Century Gothic"/>
          </rPr>
          <t>======
ID#AAAAKxRXXQQ
Microsoft Office User    (2020-11-14 03:13:06)
บันทึกรายได้ด้วยมาตรฐานบัญชีใหม่ (TFRS15)</t>
        </r>
      </text>
    </comment>
    <comment ref="L735" authorId="0" shapeId="0" xr:uid="{5A6EFF3A-E115-4998-8096-C892416A61D0}">
      <text>
        <r>
          <rPr>
            <sz val="11"/>
            <color theme="1"/>
            <rFont val="Century Gothic"/>
          </rPr>
          <t>======
ID#AAAAKxRXXQA
Microsoft Office User    (2020-11-14 03:13:06)
- TFRS15 Effect</t>
        </r>
      </text>
    </comment>
    <comment ref="M735" authorId="0" shapeId="0" xr:uid="{91C16526-9221-4B26-AA78-6FAC583606E8}">
      <text>
        <r>
          <rPr>
            <sz val="11"/>
            <color theme="1"/>
            <rFont val="Century Gothic"/>
          </rPr>
          <t>======
ID#AAAAKxRXXQI
Microsoft Office User    (2020-11-14 03:13:06)
- TFRS15 Effect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25" authorId="0" shapeId="0" xr:uid="{00000000-0006-0000-0300-000002000000}">
      <text>
        <r>
          <rPr>
            <sz val="11"/>
            <color theme="1"/>
            <rFont val="Century Gothic"/>
          </rPr>
          <t>======
ID#AAAAKxRXXQc
Nuchsara Pondchaivorakul    (2020-11-14 03:13:06)
เพิ่มเอง</t>
        </r>
      </text>
    </comment>
    <comment ref="L704" authorId="0" shapeId="0" xr:uid="{00000000-0006-0000-0300-000001000000}">
      <text>
        <r>
          <rPr>
            <sz val="11"/>
            <color theme="1"/>
            <rFont val="Century Gothic"/>
          </rPr>
          <t>======
ID#AAAAKxRXXQU
Microsoft Office User    (2020-11-14 03:13:06)
- TFRS15
+ มาตรฐานเดิมคือ 1849</t>
        </r>
      </text>
    </comment>
    <comment ref="M704" authorId="0" shapeId="0" xr:uid="{00000000-0006-0000-0300-000003000000}">
      <text>
        <r>
          <rPr>
            <sz val="11"/>
            <color theme="1"/>
            <rFont val="Century Gothic"/>
          </rPr>
          <t>======
ID#AAAAKxRXXQQ
Microsoft Office User    (2020-11-14 03:13:06)
บันทึกรายได้ด้วยมาตรฐานบัญชีใหม่ (TFRS15)</t>
        </r>
      </text>
    </comment>
    <comment ref="L714" authorId="0" shapeId="0" xr:uid="{00000000-0006-0000-0300-000005000000}">
      <text>
        <r>
          <rPr>
            <sz val="11"/>
            <color theme="1"/>
            <rFont val="Century Gothic"/>
          </rPr>
          <t>======
ID#AAAAKxRXXQA
Microsoft Office User    (2020-11-14 03:13:06)
- TFRS15 Effect</t>
        </r>
      </text>
    </comment>
    <comment ref="M714" authorId="0" shapeId="0" xr:uid="{00000000-0006-0000-0300-000004000000}">
      <text>
        <r>
          <rPr>
            <sz val="11"/>
            <color theme="1"/>
            <rFont val="Century Gothic"/>
          </rPr>
          <t>======
ID#AAAAKxRXXQI
Microsoft Office User    (2020-11-14 03:13:06)
- TFRS15 Effect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1EFbCgapRmcaSHGVXn+UqrZ4nGQ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11" authorId="0" shapeId="0" xr:uid="{5288CE73-F514-4F19-94F3-E6C1D66D4E6B}">
      <text>
        <r>
          <rPr>
            <sz val="11"/>
            <color theme="1"/>
            <rFont val="Century Gothic"/>
          </rPr>
          <t>======
ID#AAAAKxRXXQc
Nuchsara Pondchaivorakul    (2020-11-14 03:13:06)
เพิ่มเอง</t>
        </r>
      </text>
    </comment>
    <comment ref="L690" authorId="0" shapeId="0" xr:uid="{A67580B9-B4F3-43F7-93F2-F2C2D1D3441E}">
      <text>
        <r>
          <rPr>
            <sz val="11"/>
            <color theme="1"/>
            <rFont val="Century Gothic"/>
          </rPr>
          <t>======
ID#AAAAKxRXXQU
Microsoft Office User    (2020-11-14 03:13:06)
- TFRS15
+ มาตรฐานเดิมคือ 1849</t>
        </r>
      </text>
    </comment>
    <comment ref="M690" authorId="0" shapeId="0" xr:uid="{2C297EE8-59DD-4D4C-A6DD-B1564D87B12D}">
      <text>
        <r>
          <rPr>
            <sz val="11"/>
            <color theme="1"/>
            <rFont val="Century Gothic"/>
          </rPr>
          <t>======
ID#AAAAKxRXXQQ
Microsoft Office User    (2020-11-14 03:13:06)
บันทึกรายได้ด้วยมาตรฐานบัญชีใหม่ (TFRS15)</t>
        </r>
      </text>
    </comment>
    <comment ref="L700" authorId="0" shapeId="0" xr:uid="{2DA77524-8F9A-4CBF-8E1B-64179DE94EB1}">
      <text>
        <r>
          <rPr>
            <sz val="11"/>
            <color theme="1"/>
            <rFont val="Century Gothic"/>
          </rPr>
          <t>======
ID#AAAAKxRXXQA
Microsoft Office User    (2020-11-14 03:13:06)
- TFRS15 Effect</t>
        </r>
      </text>
    </comment>
    <comment ref="M700" authorId="0" shapeId="0" xr:uid="{D5B71751-D698-4AEF-A50C-576BCE7C28A7}">
      <text>
        <r>
          <rPr>
            <sz val="11"/>
            <color theme="1"/>
            <rFont val="Century Gothic"/>
          </rPr>
          <t>======
ID#AAAAKxRXXQI
Microsoft Office User    (2020-11-14 03:13:06)
- TFRS15 Effect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86" authorId="0" shapeId="0" xr:uid="{12A1B738-76DE-4683-B2CF-B0295562C2E0}">
      <text>
        <r>
          <rPr>
            <sz val="11"/>
            <color theme="1"/>
            <rFont val="Century Gothic"/>
          </rPr>
          <t>======
ID#AAAAKxRXXQc
Nuchsara Pondchaivorakul    (2020-11-14 03:13:06)
เพิ่มเอง</t>
        </r>
      </text>
    </comment>
    <comment ref="L665" authorId="0" shapeId="0" xr:uid="{51CD3253-464D-4D99-9783-C5C83597C9CA}">
      <text>
        <r>
          <rPr>
            <sz val="11"/>
            <color theme="1"/>
            <rFont val="Century Gothic"/>
          </rPr>
          <t>======
ID#AAAAKxRXXQU
Microsoft Office User    (2020-11-14 03:13:06)
- TFRS15
+ มาตรฐานเดิมคือ 1849</t>
        </r>
      </text>
    </comment>
    <comment ref="M665" authorId="0" shapeId="0" xr:uid="{75F3275B-9407-4943-BE96-E96BBE8EB57C}">
      <text>
        <r>
          <rPr>
            <sz val="11"/>
            <color theme="1"/>
            <rFont val="Century Gothic"/>
          </rPr>
          <t>======
ID#AAAAKxRXXQQ
Microsoft Office User    (2020-11-14 03:13:06)
บันทึกรายได้ด้วยมาตรฐานบัญชีใหม่ (TFRS15)</t>
        </r>
      </text>
    </comment>
    <comment ref="L675" authorId="0" shapeId="0" xr:uid="{8114E670-9059-423D-BA43-C2F0DBA20BD0}">
      <text>
        <r>
          <rPr>
            <sz val="11"/>
            <color theme="1"/>
            <rFont val="Century Gothic"/>
          </rPr>
          <t>======
ID#AAAAKxRXXQA
Microsoft Office User    (2020-11-14 03:13:06)
- TFRS15 Effect</t>
        </r>
      </text>
    </comment>
    <comment ref="M675" authorId="0" shapeId="0" xr:uid="{84FE6161-7F1F-4034-899A-7A45E6E04110}">
      <text>
        <r>
          <rPr>
            <sz val="11"/>
            <color theme="1"/>
            <rFont val="Century Gothic"/>
          </rPr>
          <t>======
ID#AAAAKxRXXQI
Microsoft Office User    (2020-11-14 03:13:06)
- TFRS15 Effect</t>
        </r>
      </text>
    </comment>
  </commentList>
</comments>
</file>

<file path=xl/sharedStrings.xml><?xml version="1.0" encoding="utf-8"?>
<sst xmlns="http://schemas.openxmlformats.org/spreadsheetml/2006/main" count="6136" uniqueCount="1554">
  <si>
    <t>2S</t>
  </si>
  <si>
    <t>7UP</t>
  </si>
  <si>
    <t>A</t>
  </si>
  <si>
    <t>A5</t>
  </si>
  <si>
    <t>SPNC</t>
  </si>
  <si>
    <t>AAV</t>
  </si>
  <si>
    <t>ABICO</t>
  </si>
  <si>
    <t>ABM</t>
  </si>
  <si>
    <t>ACAP</t>
  </si>
  <si>
    <t>ACC</t>
  </si>
  <si>
    <t>ACE</t>
  </si>
  <si>
    <t>ACG</t>
  </si>
  <si>
    <t>ADB</t>
  </si>
  <si>
    <t>ADVANC</t>
  </si>
  <si>
    <t>AEC</t>
  </si>
  <si>
    <t>C</t>
  </si>
  <si>
    <t>AEONTS</t>
  </si>
  <si>
    <t>AF</t>
  </si>
  <si>
    <t>AFC</t>
  </si>
  <si>
    <t>AGE</t>
  </si>
  <si>
    <t>AH</t>
  </si>
  <si>
    <t>AHC</t>
  </si>
  <si>
    <t>AI</t>
  </si>
  <si>
    <t>AIE</t>
  </si>
  <si>
    <t>AIRA</t>
  </si>
  <si>
    <t>AIT</t>
  </si>
  <si>
    <t>AJ</t>
  </si>
  <si>
    <t>AJA</t>
  </si>
  <si>
    <t>AKP</t>
  </si>
  <si>
    <t>AKR</t>
  </si>
  <si>
    <t>ALL</t>
  </si>
  <si>
    <t>ALLA</t>
  </si>
  <si>
    <t>ALT</t>
  </si>
  <si>
    <t>ALUCON</t>
  </si>
  <si>
    <t>AMA</t>
  </si>
  <si>
    <t>AMANAH</t>
  </si>
  <si>
    <t>AMARIN</t>
  </si>
  <si>
    <t>AMATA</t>
  </si>
  <si>
    <t>AMATAV</t>
  </si>
  <si>
    <t>AMC</t>
  </si>
  <si>
    <t>ANAN</t>
  </si>
  <si>
    <t>AOT</t>
  </si>
  <si>
    <t>AP</t>
  </si>
  <si>
    <t>APCO</t>
  </si>
  <si>
    <t>APCS</t>
  </si>
  <si>
    <t>APEX</t>
  </si>
  <si>
    <t>APP</t>
  </si>
  <si>
    <t>APURE</t>
  </si>
  <si>
    <t>AQ</t>
  </si>
  <si>
    <t>AQUA</t>
  </si>
  <si>
    <t>ARIN</t>
  </si>
  <si>
    <t>ARIP</t>
  </si>
  <si>
    <t>ARROW</t>
  </si>
  <si>
    <t>AS</t>
  </si>
  <si>
    <t>ASAP</t>
  </si>
  <si>
    <t>ASEFA</t>
  </si>
  <si>
    <t>ASIA</t>
  </si>
  <si>
    <t>ASIAN</t>
  </si>
  <si>
    <t>ASIMAR</t>
  </si>
  <si>
    <t>ASK</t>
  </si>
  <si>
    <t>ASN</t>
  </si>
  <si>
    <t>ASP</t>
  </si>
  <si>
    <t>ATP30</t>
  </si>
  <si>
    <t>AU</t>
  </si>
  <si>
    <t>AUCT</t>
  </si>
  <si>
    <t>AWC</t>
  </si>
  <si>
    <t>AYUD</t>
  </si>
  <si>
    <t>B</t>
  </si>
  <si>
    <t>B52</t>
  </si>
  <si>
    <t>BA</t>
  </si>
  <si>
    <t>BAFS</t>
  </si>
  <si>
    <t>BAM</t>
  </si>
  <si>
    <t>BANPU</t>
  </si>
  <si>
    <t>BAT-3K</t>
  </si>
  <si>
    <t>BAY</t>
  </si>
  <si>
    <t>BBL</t>
  </si>
  <si>
    <t>BC</t>
  </si>
  <si>
    <t>BCH</t>
  </si>
  <si>
    <t>BCP</t>
  </si>
  <si>
    <t>BCPG</t>
  </si>
  <si>
    <t>BCT</t>
  </si>
  <si>
    <t>BDMS</t>
  </si>
  <si>
    <t>BEAUTY</t>
  </si>
  <si>
    <t>BEC</t>
  </si>
  <si>
    <t>BEM</t>
  </si>
  <si>
    <t>BFIT</t>
  </si>
  <si>
    <t>BGC</t>
  </si>
  <si>
    <t>BGRIM</t>
  </si>
  <si>
    <t>BGT</t>
  </si>
  <si>
    <t>BH</t>
  </si>
  <si>
    <t>BIG</t>
  </si>
  <si>
    <t>BIZ</t>
  </si>
  <si>
    <t>BJC</t>
  </si>
  <si>
    <t>BJCHI</t>
  </si>
  <si>
    <t>BKD</t>
  </si>
  <si>
    <t>BKI</t>
  </si>
  <si>
    <t>BLA</t>
  </si>
  <si>
    <t>BLAND</t>
  </si>
  <si>
    <t>BLISS</t>
  </si>
  <si>
    <t>SPNPNC</t>
  </si>
  <si>
    <t>BM</t>
  </si>
  <si>
    <t>BOL</t>
  </si>
  <si>
    <t>BPP</t>
  </si>
  <si>
    <t>BR</t>
  </si>
  <si>
    <t>BROCK</t>
  </si>
  <si>
    <t>BROOK</t>
  </si>
  <si>
    <t>BRR</t>
  </si>
  <si>
    <t>BSBM</t>
  </si>
  <si>
    <t>BSM</t>
  </si>
  <si>
    <t>BTNC</t>
  </si>
  <si>
    <t>BTS</t>
  </si>
  <si>
    <t>BTW</t>
  </si>
  <si>
    <t>BUI</t>
  </si>
  <si>
    <t>BWG</t>
  </si>
  <si>
    <t>CAZ</t>
  </si>
  <si>
    <t>CBG</t>
  </si>
  <si>
    <t>CCET</t>
  </si>
  <si>
    <t>CCP</t>
  </si>
  <si>
    <t>CEN</t>
  </si>
  <si>
    <t>CENTEL</t>
  </si>
  <si>
    <t>CFRESH</t>
  </si>
  <si>
    <t>CGD</t>
  </si>
  <si>
    <t>CGH</t>
  </si>
  <si>
    <t>CHARAN</t>
  </si>
  <si>
    <t>CHAYO</t>
  </si>
  <si>
    <t>CHEWA</t>
  </si>
  <si>
    <t>CHG</t>
  </si>
  <si>
    <t>CHO</t>
  </si>
  <si>
    <t>CHOTI</t>
  </si>
  <si>
    <t>CHOW</t>
  </si>
  <si>
    <t>CI</t>
  </si>
  <si>
    <t>CIG</t>
  </si>
  <si>
    <t>CIMBT</t>
  </si>
  <si>
    <t>CITY</t>
  </si>
  <si>
    <t>CK</t>
  </si>
  <si>
    <t>CKP</t>
  </si>
  <si>
    <t>CM</t>
  </si>
  <si>
    <t>CMAN</t>
  </si>
  <si>
    <t>CMC</t>
  </si>
  <si>
    <t>CMO</t>
  </si>
  <si>
    <t>CMR</t>
  </si>
  <si>
    <t>CNT</t>
  </si>
  <si>
    <t>COL</t>
  </si>
  <si>
    <t>COLOR</t>
  </si>
  <si>
    <t>COM7</t>
  </si>
  <si>
    <t>COMAN</t>
  </si>
  <si>
    <t>COTTO</t>
  </si>
  <si>
    <t>CPALL</t>
  </si>
  <si>
    <t>CPF</t>
  </si>
  <si>
    <t>CPH</t>
  </si>
  <si>
    <t>CPI</t>
  </si>
  <si>
    <t>CPL</t>
  </si>
  <si>
    <t>CPN</t>
  </si>
  <si>
    <t>CPR</t>
  </si>
  <si>
    <t>CPT</t>
  </si>
  <si>
    <t>CPW</t>
  </si>
  <si>
    <t>CRANE</t>
  </si>
  <si>
    <t>CRC</t>
  </si>
  <si>
    <t>CRD</t>
  </si>
  <si>
    <t>CSC</t>
  </si>
  <si>
    <t>CSP</t>
  </si>
  <si>
    <t>CSR</t>
  </si>
  <si>
    <t>CSS</t>
  </si>
  <si>
    <t>CTW</t>
  </si>
  <si>
    <t>CWT</t>
  </si>
  <si>
    <t>D</t>
  </si>
  <si>
    <t>DCC</t>
  </si>
  <si>
    <t>DCON</t>
  </si>
  <si>
    <t>DCORP</t>
  </si>
  <si>
    <t>DDD</t>
  </si>
  <si>
    <t>DELTA</t>
  </si>
  <si>
    <t>DEMCO</t>
  </si>
  <si>
    <t>DIMET</t>
  </si>
  <si>
    <t>DOD</t>
  </si>
  <si>
    <t>DOHOME</t>
  </si>
  <si>
    <t>DRT</t>
  </si>
  <si>
    <t>DTAC</t>
  </si>
  <si>
    <t>DTC</t>
  </si>
  <si>
    <t>DTCI</t>
  </si>
  <si>
    <t>DV8</t>
  </si>
  <si>
    <t> i </t>
  </si>
  <si>
    <t>EA</t>
  </si>
  <si>
    <t>EASON</t>
  </si>
  <si>
    <t>EASTW</t>
  </si>
  <si>
    <t>ECF</t>
  </si>
  <si>
    <t>ECL</t>
  </si>
  <si>
    <t>EE</t>
  </si>
  <si>
    <t>EFORL</t>
  </si>
  <si>
    <t>EGCO</t>
  </si>
  <si>
    <t>EKH</t>
  </si>
  <si>
    <t>EMC</t>
  </si>
  <si>
    <t>EP</t>
  </si>
  <si>
    <t>EPG</t>
  </si>
  <si>
    <t>ERW</t>
  </si>
  <si>
    <t>ESSO</t>
  </si>
  <si>
    <t>ESTAR</t>
  </si>
  <si>
    <t>ETC</t>
  </si>
  <si>
    <t>ETE</t>
  </si>
  <si>
    <t>EVER</t>
  </si>
  <si>
    <t>F&amp;D</t>
  </si>
  <si>
    <t>FANCY</t>
  </si>
  <si>
    <t>FE</t>
  </si>
  <si>
    <t>FLOYD</t>
  </si>
  <si>
    <t>FMT</t>
  </si>
  <si>
    <t>FN</t>
  </si>
  <si>
    <t>FNS</t>
  </si>
  <si>
    <t>FORTH</t>
  </si>
  <si>
    <t>FPI</t>
  </si>
  <si>
    <t>FPT</t>
  </si>
  <si>
    <t>FSMART</t>
  </si>
  <si>
    <t>FSS</t>
  </si>
  <si>
    <t>FTE</t>
  </si>
  <si>
    <t>FVC</t>
  </si>
  <si>
    <t>GBX</t>
  </si>
  <si>
    <t>GC</t>
  </si>
  <si>
    <t>GCAP</t>
  </si>
  <si>
    <t>GEL</t>
  </si>
  <si>
    <t>GENCO</t>
  </si>
  <si>
    <t>GFPT</t>
  </si>
  <si>
    <t>GGC</t>
  </si>
  <si>
    <t>GIFT</t>
  </si>
  <si>
    <t>GJS</t>
  </si>
  <si>
    <t>GL</t>
  </si>
  <si>
    <t>GLAND</t>
  </si>
  <si>
    <t>GLOBAL</t>
  </si>
  <si>
    <t>GLOCON</t>
  </si>
  <si>
    <t>GOLD</t>
  </si>
  <si>
    <t>GPI</t>
  </si>
  <si>
    <t>GPSC</t>
  </si>
  <si>
    <t>GRAMMY</t>
  </si>
  <si>
    <t>GRAND</t>
  </si>
  <si>
    <t>GREEN</t>
  </si>
  <si>
    <t>GSC</t>
  </si>
  <si>
    <t>GSTEEL</t>
  </si>
  <si>
    <t>GTB</t>
  </si>
  <si>
    <t>GULF</t>
  </si>
  <si>
    <t>GUNKUL</t>
  </si>
  <si>
    <t>GYT</t>
  </si>
  <si>
    <t>HANA</t>
  </si>
  <si>
    <t>HARN</t>
  </si>
  <si>
    <t>HFT</t>
  </si>
  <si>
    <t>HMPRO</t>
  </si>
  <si>
    <t>HPT</t>
  </si>
  <si>
    <t>HTC</t>
  </si>
  <si>
    <t>HTECH</t>
  </si>
  <si>
    <t>HUMAN</t>
  </si>
  <si>
    <t>HYDRO</t>
  </si>
  <si>
    <t>ICC</t>
  </si>
  <si>
    <t>ICHI</t>
  </si>
  <si>
    <t>ICN</t>
  </si>
  <si>
    <t>IFEC</t>
  </si>
  <si>
    <t>IFS</t>
  </si>
  <si>
    <t>IHL</t>
  </si>
  <si>
    <t>IIG</t>
  </si>
  <si>
    <t>III</t>
  </si>
  <si>
    <t>ILINK</t>
  </si>
  <si>
    <t>ILM</t>
  </si>
  <si>
    <t>IMH</t>
  </si>
  <si>
    <t>INET</t>
  </si>
  <si>
    <t>INGRS</t>
  </si>
  <si>
    <t>INOX</t>
  </si>
  <si>
    <t>INSET</t>
  </si>
  <si>
    <t>INSURE</t>
  </si>
  <si>
    <t>INTUCH</t>
  </si>
  <si>
    <t>IP</t>
  </si>
  <si>
    <t>IRC</t>
  </si>
  <si>
    <t>IRCP</t>
  </si>
  <si>
    <t>IRPC</t>
  </si>
  <si>
    <t>IT</t>
  </si>
  <si>
    <t>ITD</t>
  </si>
  <si>
    <t>ITEL</t>
  </si>
  <si>
    <t>IVL</t>
  </si>
  <si>
    <t>J</t>
  </si>
  <si>
    <t>JAS</t>
  </si>
  <si>
    <t>JCK</t>
  </si>
  <si>
    <t>JCKH</t>
  </si>
  <si>
    <t>JCT</t>
  </si>
  <si>
    <t>JKN</t>
  </si>
  <si>
    <t>JMART</t>
  </si>
  <si>
    <t>JMT</t>
  </si>
  <si>
    <t>JSP</t>
  </si>
  <si>
    <t>JTS</t>
  </si>
  <si>
    <t>JUBILE</t>
  </si>
  <si>
    <t>JUTHA</t>
  </si>
  <si>
    <t>JWD</t>
  </si>
  <si>
    <t>K</t>
  </si>
  <si>
    <t>KAMART</t>
  </si>
  <si>
    <t>KASET</t>
  </si>
  <si>
    <t>KBANK</t>
  </si>
  <si>
    <t>KBS</t>
  </si>
  <si>
    <t>KC</t>
  </si>
  <si>
    <t>KCAR</t>
  </si>
  <si>
    <t>KCE</t>
  </si>
  <si>
    <t>KCM</t>
  </si>
  <si>
    <t>KDH</t>
  </si>
  <si>
    <t>KGI</t>
  </si>
  <si>
    <t>KIAT</t>
  </si>
  <si>
    <t>KKC</t>
  </si>
  <si>
    <t>KKP</t>
  </si>
  <si>
    <t>KOOL</t>
  </si>
  <si>
    <t>KSL</t>
  </si>
  <si>
    <t>KTB</t>
  </si>
  <si>
    <t>KTC</t>
  </si>
  <si>
    <t>KTECH</t>
  </si>
  <si>
    <t>KTIS</t>
  </si>
  <si>
    <t>KUMWEL</t>
  </si>
  <si>
    <t>KUN</t>
  </si>
  <si>
    <t>KWC</t>
  </si>
  <si>
    <t>KWG</t>
  </si>
  <si>
    <t>KWM</t>
  </si>
  <si>
    <t>KYE</t>
  </si>
  <si>
    <t>L&amp;E</t>
  </si>
  <si>
    <t>LALIN</t>
  </si>
  <si>
    <t>LANNA</t>
  </si>
  <si>
    <t>LDC</t>
  </si>
  <si>
    <t>LEE</t>
  </si>
  <si>
    <t>LH</t>
  </si>
  <si>
    <t>LHFG</t>
  </si>
  <si>
    <t>LHK</t>
  </si>
  <si>
    <t>LIT</t>
  </si>
  <si>
    <t>LOXLEY</t>
  </si>
  <si>
    <t>LPH</t>
  </si>
  <si>
    <t>LPN</t>
  </si>
  <si>
    <t>LRH</t>
  </si>
  <si>
    <t>LST</t>
  </si>
  <si>
    <t>M</t>
  </si>
  <si>
    <t>M-CHAI</t>
  </si>
  <si>
    <t>MACO</t>
  </si>
  <si>
    <t>MAJOR</t>
  </si>
  <si>
    <t>MAKRO</t>
  </si>
  <si>
    <t>MALEE</t>
  </si>
  <si>
    <t>MANRIN</t>
  </si>
  <si>
    <t>MATCH</t>
  </si>
  <si>
    <t>MATI</t>
  </si>
  <si>
    <t>MAX</t>
  </si>
  <si>
    <t>MBAX</t>
  </si>
  <si>
    <t>MBK</t>
  </si>
  <si>
    <t>MBKET</t>
  </si>
  <si>
    <t>MC</t>
  </si>
  <si>
    <t>MCOT</t>
  </si>
  <si>
    <t>MCS</t>
  </si>
  <si>
    <t>MDX</t>
  </si>
  <si>
    <t>MEGA</t>
  </si>
  <si>
    <t>META</t>
  </si>
  <si>
    <t>METCO</t>
  </si>
  <si>
    <t>MFC</t>
  </si>
  <si>
    <t>MFEC</t>
  </si>
  <si>
    <t>MGT</t>
  </si>
  <si>
    <t>MIDA</t>
  </si>
  <si>
    <t>MILL</t>
  </si>
  <si>
    <t>MINT</t>
  </si>
  <si>
    <t>MITSIB</t>
  </si>
  <si>
    <t>MJD</t>
  </si>
  <si>
    <t>MK</t>
  </si>
  <si>
    <t>ML</t>
  </si>
  <si>
    <t>MM</t>
  </si>
  <si>
    <t>MODERN</t>
  </si>
  <si>
    <t>MONO</t>
  </si>
  <si>
    <t>MOONG</t>
  </si>
  <si>
    <t>MORE</t>
  </si>
  <si>
    <t>MPG</t>
  </si>
  <si>
    <t>MPIC</t>
  </si>
  <si>
    <t>MSC</t>
  </si>
  <si>
    <t>MTC</t>
  </si>
  <si>
    <t>MTI</t>
  </si>
  <si>
    <t>MVP</t>
  </si>
  <si>
    <t>NBC</t>
  </si>
  <si>
    <t>NC</t>
  </si>
  <si>
    <t>NCH</t>
  </si>
  <si>
    <t>NCL</t>
  </si>
  <si>
    <t>NDR</t>
  </si>
  <si>
    <t>NEP</t>
  </si>
  <si>
    <t>NER</t>
  </si>
  <si>
    <t>NETBAY</t>
  </si>
  <si>
    <t>NEW</t>
  </si>
  <si>
    <t>NEWS</t>
  </si>
  <si>
    <t>NEX</t>
  </si>
  <si>
    <t>NFC</t>
  </si>
  <si>
    <t>NINE</t>
  </si>
  <si>
    <t>NKI</t>
  </si>
  <si>
    <t>NMG</t>
  </si>
  <si>
    <t>SPC</t>
  </si>
  <si>
    <t>NNCL</t>
  </si>
  <si>
    <t>NOBLE</t>
  </si>
  <si>
    <t>NOK</t>
  </si>
  <si>
    <t>CNP</t>
  </si>
  <si>
    <t>NPK</t>
  </si>
  <si>
    <t>NSI</t>
  </si>
  <si>
    <t>NTV</t>
  </si>
  <si>
    <t>NUSA</t>
  </si>
  <si>
    <t>NVD</t>
  </si>
  <si>
    <t>NWR</t>
  </si>
  <si>
    <t>NYT</t>
  </si>
  <si>
    <t>OCC</t>
  </si>
  <si>
    <t>OCEAN</t>
  </si>
  <si>
    <t>OGC</t>
  </si>
  <si>
    <t>OHTL</t>
  </si>
  <si>
    <t>OISHI</t>
  </si>
  <si>
    <t>ORI</t>
  </si>
  <si>
    <t>OSP</t>
  </si>
  <si>
    <t>OTO</t>
  </si>
  <si>
    <t>PACE</t>
  </si>
  <si>
    <t>PAE</t>
  </si>
  <si>
    <t>PAF</t>
  </si>
  <si>
    <t>PAP</t>
  </si>
  <si>
    <t>PATO</t>
  </si>
  <si>
    <t>PB</t>
  </si>
  <si>
    <t>PCSGH</t>
  </si>
  <si>
    <t>PDG</t>
  </si>
  <si>
    <t>PDI</t>
  </si>
  <si>
    <t>PDJ</t>
  </si>
  <si>
    <t>PE</t>
  </si>
  <si>
    <t>PERM</t>
  </si>
  <si>
    <t>PF</t>
  </si>
  <si>
    <t>PG</t>
  </si>
  <si>
    <t>PHOL</t>
  </si>
  <si>
    <t>PICO</t>
  </si>
  <si>
    <t>PIMO</t>
  </si>
  <si>
    <t>PJW</t>
  </si>
  <si>
    <t>PK</t>
  </si>
  <si>
    <t>PL</t>
  </si>
  <si>
    <t>PLANB</t>
  </si>
  <si>
    <t>PLANET</t>
  </si>
  <si>
    <t>PLAT</t>
  </si>
  <si>
    <t>PLE</t>
  </si>
  <si>
    <t>PM</t>
  </si>
  <si>
    <t>PMTA</t>
  </si>
  <si>
    <t>POLAR</t>
  </si>
  <si>
    <t>PORT</t>
  </si>
  <si>
    <t>POST</t>
  </si>
  <si>
    <t>PPM</t>
  </si>
  <si>
    <t>PPP</t>
  </si>
  <si>
    <t>PPPM</t>
  </si>
  <si>
    <t>NP</t>
  </si>
  <si>
    <t>PPS</t>
  </si>
  <si>
    <t>PR9</t>
  </si>
  <si>
    <t>PRAKIT</t>
  </si>
  <si>
    <t>PREB</t>
  </si>
  <si>
    <t>PRECHA</t>
  </si>
  <si>
    <t>PRG</t>
  </si>
  <si>
    <t>PRIME</t>
  </si>
  <si>
    <t>PRIN</t>
  </si>
  <si>
    <t>PRINC</t>
  </si>
  <si>
    <t>PRM</t>
  </si>
  <si>
    <t>PRO</t>
  </si>
  <si>
    <t>PROUD</t>
  </si>
  <si>
    <t>PSH</t>
  </si>
  <si>
    <t>PSL</t>
  </si>
  <si>
    <t>PSTC</t>
  </si>
  <si>
    <t>PT</t>
  </si>
  <si>
    <t>PTG</t>
  </si>
  <si>
    <t>PTL</t>
  </si>
  <si>
    <t>PTT</t>
  </si>
  <si>
    <t>PTTEP</t>
  </si>
  <si>
    <t>PTTGC</t>
  </si>
  <si>
    <t>PYLON</t>
  </si>
  <si>
    <t>Q-CON</t>
  </si>
  <si>
    <t>QH</t>
  </si>
  <si>
    <t>QLT</t>
  </si>
  <si>
    <t>QTC</t>
  </si>
  <si>
    <t>RAM</t>
  </si>
  <si>
    <t>RATCH</t>
  </si>
  <si>
    <t>RBF</t>
  </si>
  <si>
    <t>RCI</t>
  </si>
  <si>
    <t>RCL</t>
  </si>
  <si>
    <t>RICH</t>
  </si>
  <si>
    <t>RICHY</t>
  </si>
  <si>
    <t>RJH</t>
  </si>
  <si>
    <t>RML</t>
  </si>
  <si>
    <t>ROCK</t>
  </si>
  <si>
    <t>ROH</t>
  </si>
  <si>
    <t>ROJNA</t>
  </si>
  <si>
    <t>RP</t>
  </si>
  <si>
    <t>RPC</t>
  </si>
  <si>
    <t>RPH</t>
  </si>
  <si>
    <t>RS</t>
  </si>
  <si>
    <t>RSP</t>
  </si>
  <si>
    <t>RWI</t>
  </si>
  <si>
    <t>S&amp;J</t>
  </si>
  <si>
    <t>S</t>
  </si>
  <si>
    <t>S11</t>
  </si>
  <si>
    <t>SAAM</t>
  </si>
  <si>
    <t>SABINA</t>
  </si>
  <si>
    <t>SALEE</t>
  </si>
  <si>
    <t>SAM</t>
  </si>
  <si>
    <t>SAMART</t>
  </si>
  <si>
    <t>SAMCO</t>
  </si>
  <si>
    <t>SAMTEL</t>
  </si>
  <si>
    <t>SANKO</t>
  </si>
  <si>
    <t>SAPPE</t>
  </si>
  <si>
    <t>SAT</t>
  </si>
  <si>
    <t>SAUCE</t>
  </si>
  <si>
    <t>SAWAD</t>
  </si>
  <si>
    <t>SAWANG</t>
  </si>
  <si>
    <t>SC</t>
  </si>
  <si>
    <t>SCB</t>
  </si>
  <si>
    <t>SCC</t>
  </si>
  <si>
    <t>SCCC</t>
  </si>
  <si>
    <t>SCG</t>
  </si>
  <si>
    <t>SCI</t>
  </si>
  <si>
    <t>SCM</t>
  </si>
  <si>
    <t>SCN</t>
  </si>
  <si>
    <t>SCP</t>
  </si>
  <si>
    <t>SDC</t>
  </si>
  <si>
    <t>SE</t>
  </si>
  <si>
    <t>SE-ED</t>
  </si>
  <si>
    <t>SEAFCO</t>
  </si>
  <si>
    <t>SEAOIL</t>
  </si>
  <si>
    <t>SEG</t>
  </si>
  <si>
    <t>SELIC</t>
  </si>
  <si>
    <t>SENA</t>
  </si>
  <si>
    <t>SF</t>
  </si>
  <si>
    <t>SFLEX</t>
  </si>
  <si>
    <t>SFP</t>
  </si>
  <si>
    <t>SGF</t>
  </si>
  <si>
    <t>SGP</t>
  </si>
  <si>
    <t>SHANG</t>
  </si>
  <si>
    <t>SHR</t>
  </si>
  <si>
    <t>SIAM</t>
  </si>
  <si>
    <t>SICT</t>
  </si>
  <si>
    <t>SIMAT</t>
  </si>
  <si>
    <t>SINGER</t>
  </si>
  <si>
    <t>SIRI</t>
  </si>
  <si>
    <t>SIS</t>
  </si>
  <si>
    <t>SISB</t>
  </si>
  <si>
    <t>SITHAI</t>
  </si>
  <si>
    <t>SKE</t>
  </si>
  <si>
    <t>SKN</t>
  </si>
  <si>
    <t>SKR</t>
  </si>
  <si>
    <t>SKY</t>
  </si>
  <si>
    <t>SLM</t>
  </si>
  <si>
    <t>SLP</t>
  </si>
  <si>
    <t>SMART</t>
  </si>
  <si>
    <t>SMIT</t>
  </si>
  <si>
    <t>SMK</t>
  </si>
  <si>
    <t>SMPC</t>
  </si>
  <si>
    <t>SMT</t>
  </si>
  <si>
    <t>SNC</t>
  </si>
  <si>
    <t>SNP</t>
  </si>
  <si>
    <t>SOLAR</t>
  </si>
  <si>
    <t>SONIC</t>
  </si>
  <si>
    <t>SORKON</t>
  </si>
  <si>
    <t>SPA</t>
  </si>
  <si>
    <t>SPACK</t>
  </si>
  <si>
    <t>SPALI</t>
  </si>
  <si>
    <t>SPCG</t>
  </si>
  <si>
    <t>SPG</t>
  </si>
  <si>
    <t>SPI</t>
  </si>
  <si>
    <t>SPRC</t>
  </si>
  <si>
    <t>SPVI</t>
  </si>
  <si>
    <t>SQ</t>
  </si>
  <si>
    <t>SR</t>
  </si>
  <si>
    <t>SRICHA</t>
  </si>
  <si>
    <t>SSC</t>
  </si>
  <si>
    <t>SSF</t>
  </si>
  <si>
    <t>SSI</t>
  </si>
  <si>
    <t>SSP</t>
  </si>
  <si>
    <t>SSSC</t>
  </si>
  <si>
    <t>SST</t>
  </si>
  <si>
    <t>STA</t>
  </si>
  <si>
    <t>STANLY</t>
  </si>
  <si>
    <t>STAR</t>
  </si>
  <si>
    <t>STARK</t>
  </si>
  <si>
    <t>STC</t>
  </si>
  <si>
    <t>STEC</t>
  </si>
  <si>
    <t>STGT</t>
  </si>
  <si>
    <t>STHAI</t>
  </si>
  <si>
    <t>STI</t>
  </si>
  <si>
    <t>STPI</t>
  </si>
  <si>
    <t>SUC</t>
  </si>
  <si>
    <t>SUN</t>
  </si>
  <si>
    <t>SUPER</t>
  </si>
  <si>
    <t>SUSCO</t>
  </si>
  <si>
    <t>SUTHA</t>
  </si>
  <si>
    <t>SVH</t>
  </si>
  <si>
    <t>SVI</t>
  </si>
  <si>
    <t>SVOA</t>
  </si>
  <si>
    <t>SWC</t>
  </si>
  <si>
    <t>SYMC</t>
  </si>
  <si>
    <t>SYNEX</t>
  </si>
  <si>
    <t>SYNTEC</t>
  </si>
  <si>
    <t>T</t>
  </si>
  <si>
    <t>TACC</t>
  </si>
  <si>
    <t>TAE</t>
  </si>
  <si>
    <t>TAKUNI</t>
  </si>
  <si>
    <t>TAPAC</t>
  </si>
  <si>
    <t>TASCO</t>
  </si>
  <si>
    <t>TBSP</t>
  </si>
  <si>
    <t>TC</t>
  </si>
  <si>
    <t>TCAP</t>
  </si>
  <si>
    <t>TCC</t>
  </si>
  <si>
    <t>TCCC</t>
  </si>
  <si>
    <t>TCJ</t>
  </si>
  <si>
    <t>TCMC</t>
  </si>
  <si>
    <t>TCOAT</t>
  </si>
  <si>
    <t>TEAM</t>
  </si>
  <si>
    <t>TEAMG</t>
  </si>
  <si>
    <t>TFG</t>
  </si>
  <si>
    <t>TFI</t>
  </si>
  <si>
    <t>TFMAMA</t>
  </si>
  <si>
    <t>TGPRO</t>
  </si>
  <si>
    <t>TH</t>
  </si>
  <si>
    <t>THAI</t>
  </si>
  <si>
    <t>THANA</t>
  </si>
  <si>
    <t>THANI</t>
  </si>
  <si>
    <t>THCOM</t>
  </si>
  <si>
    <t>THE</t>
  </si>
  <si>
    <t>THG</t>
  </si>
  <si>
    <t>THIP</t>
  </si>
  <si>
    <t>THL</t>
  </si>
  <si>
    <t>THMUI</t>
  </si>
  <si>
    <t>THRE</t>
  </si>
  <si>
    <t>THREL</t>
  </si>
  <si>
    <t>TIGER</t>
  </si>
  <si>
    <t>TIP</t>
  </si>
  <si>
    <t>TIPCO</t>
  </si>
  <si>
    <t>TISCO</t>
  </si>
  <si>
    <t>TITLE</t>
  </si>
  <si>
    <t>TIW</t>
  </si>
  <si>
    <t>TK</t>
  </si>
  <si>
    <t>TKN</t>
  </si>
  <si>
    <t>TKS</t>
  </si>
  <si>
    <t>TKT</t>
  </si>
  <si>
    <t>TM</t>
  </si>
  <si>
    <t>TMB</t>
  </si>
  <si>
    <t>TMC</t>
  </si>
  <si>
    <t>TMD</t>
  </si>
  <si>
    <t>TMI</t>
  </si>
  <si>
    <t>TMILL</t>
  </si>
  <si>
    <t>TMT</t>
  </si>
  <si>
    <t>TMW</t>
  </si>
  <si>
    <t>TNDT</t>
  </si>
  <si>
    <t>TNH</t>
  </si>
  <si>
    <t>TNITY</t>
  </si>
  <si>
    <t>TNL</t>
  </si>
  <si>
    <t>TNP</t>
  </si>
  <si>
    <t>TNPC</t>
  </si>
  <si>
    <t>TNR</t>
  </si>
  <si>
    <t>TOA</t>
  </si>
  <si>
    <t>TOG</t>
  </si>
  <si>
    <t>TOP</t>
  </si>
  <si>
    <t>TOPP</t>
  </si>
  <si>
    <t>TPA</t>
  </si>
  <si>
    <t>TPAC</t>
  </si>
  <si>
    <t>TPBI</t>
  </si>
  <si>
    <t>TPCH</t>
  </si>
  <si>
    <t>TPCORP</t>
  </si>
  <si>
    <t>TPIPL</t>
  </si>
  <si>
    <t>TPIPP</t>
  </si>
  <si>
    <t>TPLAS</t>
  </si>
  <si>
    <t>TPOLY</t>
  </si>
  <si>
    <t>TPP</t>
  </si>
  <si>
    <t>TPS</t>
  </si>
  <si>
    <t>TQM</t>
  </si>
  <si>
    <t>TR</t>
  </si>
  <si>
    <t>TRC</t>
  </si>
  <si>
    <t>TRITN</t>
  </si>
  <si>
    <t>TRT</t>
  </si>
  <si>
    <t>TRU</t>
  </si>
  <si>
    <t>TRUBB</t>
  </si>
  <si>
    <t>TSC</t>
  </si>
  <si>
    <t>TSE</t>
  </si>
  <si>
    <t>TSF</t>
  </si>
  <si>
    <t>TSI</t>
  </si>
  <si>
    <t>TSR</t>
  </si>
  <si>
    <t>TSTE</t>
  </si>
  <si>
    <t>TSTH</t>
  </si>
  <si>
    <t>TTA</t>
  </si>
  <si>
    <t>TTCL</t>
  </si>
  <si>
    <t>TTI</t>
  </si>
  <si>
    <t>TTT</t>
  </si>
  <si>
    <t>TTW</t>
  </si>
  <si>
    <t>TU</t>
  </si>
  <si>
    <t>TVD</t>
  </si>
  <si>
    <t>TVI</t>
  </si>
  <si>
    <t>TVO</t>
  </si>
  <si>
    <t>TVT</t>
  </si>
  <si>
    <t>TWP</t>
  </si>
  <si>
    <t>TWPC</t>
  </si>
  <si>
    <t>TWZ</t>
  </si>
  <si>
    <t>TYCN</t>
  </si>
  <si>
    <t>U</t>
  </si>
  <si>
    <t>UAC</t>
  </si>
  <si>
    <t>UBIS</t>
  </si>
  <si>
    <t>UEC</t>
  </si>
  <si>
    <t>UKEM</t>
  </si>
  <si>
    <t>UMI</t>
  </si>
  <si>
    <t>UMS</t>
  </si>
  <si>
    <t>UNIQ</t>
  </si>
  <si>
    <t>UOBKH</t>
  </si>
  <si>
    <t>UP</t>
  </si>
  <si>
    <t>UPA</t>
  </si>
  <si>
    <t>UPF</t>
  </si>
  <si>
    <t>UPOIC</t>
  </si>
  <si>
    <t>UREKA</t>
  </si>
  <si>
    <t>UT</t>
  </si>
  <si>
    <t>UTP</t>
  </si>
  <si>
    <t>UV</t>
  </si>
  <si>
    <t>UVAN</t>
  </si>
  <si>
    <t>UWC</t>
  </si>
  <si>
    <t>VARO</t>
  </si>
  <si>
    <t>VCOM</t>
  </si>
  <si>
    <t>VGI</t>
  </si>
  <si>
    <t>VIBHA</t>
  </si>
  <si>
    <t>VIH</t>
  </si>
  <si>
    <t>VL</t>
  </si>
  <si>
    <t>VNG</t>
  </si>
  <si>
    <t>VNT</t>
  </si>
  <si>
    <t>VPO</t>
  </si>
  <si>
    <t>VRANDA</t>
  </si>
  <si>
    <t>W</t>
  </si>
  <si>
    <t>WACOAL</t>
  </si>
  <si>
    <t>WAVE</t>
  </si>
  <si>
    <t>WG</t>
  </si>
  <si>
    <t>WHA</t>
  </si>
  <si>
    <t>WHAUP</t>
  </si>
  <si>
    <t>WICE</t>
  </si>
  <si>
    <t>WIIK</t>
  </si>
  <si>
    <t>WIN</t>
  </si>
  <si>
    <t>WINNER</t>
  </si>
  <si>
    <t>WORK</t>
  </si>
  <si>
    <t>WP</t>
  </si>
  <si>
    <t>WPH</t>
  </si>
  <si>
    <t>WR</t>
  </si>
  <si>
    <t>XO</t>
  </si>
  <si>
    <t>YCI</t>
  </si>
  <si>
    <t>YGG</t>
  </si>
  <si>
    <t>YUASA</t>
  </si>
  <si>
    <t>ZEN</t>
  </si>
  <si>
    <t>ZIGA</t>
  </si>
  <si>
    <t>ZMICO</t>
  </si>
  <si>
    <t>Balance Sheet</t>
  </si>
  <si>
    <t/>
  </si>
  <si>
    <t>Q1/2008</t>
  </si>
  <si>
    <t>Q2/2008</t>
  </si>
  <si>
    <t>Q3/2008</t>
  </si>
  <si>
    <t>Yearly/2008</t>
  </si>
  <si>
    <t>Q1/2009</t>
  </si>
  <si>
    <t>Q2/2009</t>
  </si>
  <si>
    <t>Q3/2009</t>
  </si>
  <si>
    <t>Yearly/2009</t>
  </si>
  <si>
    <t>Q1/2010</t>
  </si>
  <si>
    <t>Q2/2010</t>
  </si>
  <si>
    <t>Q3/2010</t>
  </si>
  <si>
    <t>Yearly/2010</t>
  </si>
  <si>
    <t>Q1/2011</t>
  </si>
  <si>
    <t>Q2/2011</t>
  </si>
  <si>
    <t>Q3/2011</t>
  </si>
  <si>
    <t>Yearly/2011</t>
  </si>
  <si>
    <t>Q1/2012</t>
  </si>
  <si>
    <t>Q2/2012</t>
  </si>
  <si>
    <t>Q3/2012</t>
  </si>
  <si>
    <t>Yearly/2012</t>
  </si>
  <si>
    <t>Q1/2013</t>
  </si>
  <si>
    <t>Q2/2013</t>
  </si>
  <si>
    <t>Q3/2013</t>
  </si>
  <si>
    <t>Yearly/2013</t>
  </si>
  <si>
    <t>Q1/2014</t>
  </si>
  <si>
    <t>Q2/2014</t>
  </si>
  <si>
    <t>Q3/2014</t>
  </si>
  <si>
    <t>Yearly/2014</t>
  </si>
  <si>
    <t>Q1/2015</t>
  </si>
  <si>
    <t>Q2/2015</t>
  </si>
  <si>
    <t>Q3/2015</t>
  </si>
  <si>
    <t>Yearly/2015</t>
  </si>
  <si>
    <t>Q1/2016</t>
  </si>
  <si>
    <t>Q2/2016</t>
  </si>
  <si>
    <t>Q3/2016</t>
  </si>
  <si>
    <t>Yearly/2016</t>
  </si>
  <si>
    <t>Q1/2017</t>
  </si>
  <si>
    <t>Q2/2017</t>
  </si>
  <si>
    <t>Q3/2017</t>
  </si>
  <si>
    <t>Yearly/2017</t>
  </si>
  <si>
    <t>Q1/2018</t>
  </si>
  <si>
    <t>Q2/2018</t>
  </si>
  <si>
    <t>Q3/2018</t>
  </si>
  <si>
    <t>Yearly/2018</t>
  </si>
  <si>
    <t>Q1/2019</t>
  </si>
  <si>
    <t>Q2/2019</t>
  </si>
  <si>
    <t>Q3/2019</t>
  </si>
  <si>
    <t>Yearly/2019</t>
  </si>
  <si>
    <t>Q1/2020</t>
  </si>
  <si>
    <t>Q2/2020</t>
  </si>
  <si>
    <t>Assets</t>
  </si>
  <si>
    <t xml:space="preserve"> Cash and Cash Equivalents</t>
  </si>
  <si>
    <t xml:space="preserve"> Investments - Net</t>
  </si>
  <si>
    <t xml:space="preserve">    Held-for-Trading Investments</t>
  </si>
  <si>
    <t xml:space="preserve">    Available-for-Sale Invesments</t>
  </si>
  <si>
    <t xml:space="preserve">    Other Investments</t>
  </si>
  <si>
    <t xml:space="preserve"> Loans Receivable and Accrued Interest Receivables - Net</t>
  </si>
  <si>
    <t xml:space="preserve">    Loans and Receivables</t>
  </si>
  <si>
    <t xml:space="preserve">    Deferred Revenue</t>
  </si>
  <si>
    <t xml:space="preserve">    Less : Allowance for Doubtful Accounts</t>
  </si>
  <si>
    <t xml:space="preserve"> Assets Forclosed - Net</t>
  </si>
  <si>
    <t xml:space="preserve"> Property, Plant and Equipments - Net</t>
  </si>
  <si>
    <t xml:space="preserve">    Property, Plant and Equipments</t>
  </si>
  <si>
    <t xml:space="preserve">    Improvement of Property, Plant and Equipments</t>
  </si>
  <si>
    <t xml:space="preserve">    Less : Accumulated Depreciation of Property, Plant and Equipments</t>
  </si>
  <si>
    <t xml:space="preserve"> Intangible Assets - Net</t>
  </si>
  <si>
    <t xml:space="preserve">    Software Licences</t>
  </si>
  <si>
    <t xml:space="preserve">    Other Intangible Assets</t>
  </si>
  <si>
    <t xml:space="preserve">    Less : Accumulated Amortisation of Intangible Assets</t>
  </si>
  <si>
    <t xml:space="preserve"> Financial Assets</t>
  </si>
  <si>
    <t xml:space="preserve">    Other Financial Assets</t>
  </si>
  <si>
    <t xml:space="preserve"> Deferred Tax Assets</t>
  </si>
  <si>
    <t xml:space="preserve"> Other Receivables - Net</t>
  </si>
  <si>
    <t xml:space="preserve"> Other Assets - Net</t>
  </si>
  <si>
    <t xml:space="preserve">    Other Assets - Other</t>
  </si>
  <si>
    <t xml:space="preserve"> Total Assets</t>
  </si>
  <si>
    <t>Liabilities</t>
  </si>
  <si>
    <t xml:space="preserve"> Borrowings and Deposits</t>
  </si>
  <si>
    <t xml:space="preserve">    Borrowings</t>
  </si>
  <si>
    <t xml:space="preserve">      Short-Term Borrowings</t>
  </si>
  <si>
    <t xml:space="preserve">      Long-Term Borrowings</t>
  </si>
  <si>
    <t xml:space="preserve"> Liabilities Under Acceptances</t>
  </si>
  <si>
    <t xml:space="preserve"> Liabilities to Deliver Security</t>
  </si>
  <si>
    <t xml:space="preserve"> Debentures and Other Debt Instruments</t>
  </si>
  <si>
    <t xml:space="preserve"> Financial Liabilities</t>
  </si>
  <si>
    <t xml:space="preserve">    Other Financial Liabilities</t>
  </si>
  <si>
    <t xml:space="preserve"> Provisions</t>
  </si>
  <si>
    <t xml:space="preserve"> Other Payables</t>
  </si>
  <si>
    <t xml:space="preserve"> Income Tax Payable</t>
  </si>
  <si>
    <t xml:space="preserve"> Other Liabilities</t>
  </si>
  <si>
    <t xml:space="preserve"> Total Liabilities</t>
  </si>
  <si>
    <t>Equities</t>
  </si>
  <si>
    <t xml:space="preserve"> Authorized Share Capital</t>
  </si>
  <si>
    <t xml:space="preserve">    Ordinary Shares</t>
  </si>
  <si>
    <t xml:space="preserve"> Issued and Fully Paid-Up Share Capital</t>
  </si>
  <si>
    <t xml:space="preserve"> Premium (Discount) on Share Capital</t>
  </si>
  <si>
    <t xml:space="preserve"> Retained Earnings (Deficit)</t>
  </si>
  <si>
    <t xml:space="preserve">    Retained Earnings - Appropriated</t>
  </si>
  <si>
    <t xml:space="preserve">      Legal and Statutory Reserves</t>
  </si>
  <si>
    <t xml:space="preserve">    Retained Earnings (Deficit) - Unappropriated</t>
  </si>
  <si>
    <t xml:space="preserve"> Other Components of Equity</t>
  </si>
  <si>
    <t xml:space="preserve">    Other Surplus (Deficit)</t>
  </si>
  <si>
    <t xml:space="preserve">      Other Surplus (Deficit) - Others</t>
  </si>
  <si>
    <t xml:space="preserve">    Other Items</t>
  </si>
  <si>
    <t xml:space="preserve"> Equity Attributable to Equity Holders of Parent</t>
  </si>
  <si>
    <t xml:space="preserve"> Total Equity</t>
  </si>
  <si>
    <t>P&amp;L</t>
  </si>
  <si>
    <t>Q4/2008</t>
  </si>
  <si>
    <t>Q4/2009</t>
  </si>
  <si>
    <t>Q4/2010</t>
  </si>
  <si>
    <t>Q4/2011</t>
  </si>
  <si>
    <t>Q4/2012</t>
  </si>
  <si>
    <t>Q4/2013</t>
  </si>
  <si>
    <t>Q4/2014</t>
  </si>
  <si>
    <t>Q4/2015</t>
  </si>
  <si>
    <t>Q4/2016</t>
  </si>
  <si>
    <t>Q4/2017</t>
  </si>
  <si>
    <t>Q4/2018</t>
  </si>
  <si>
    <t>Q4/2019</t>
  </si>
  <si>
    <t>Revenues and Expenses</t>
  </si>
  <si>
    <t xml:space="preserve"> Interest</t>
  </si>
  <si>
    <t xml:space="preserve">    Loans</t>
  </si>
  <si>
    <t xml:space="preserve">    Loans and Deposits</t>
  </si>
  <si>
    <t xml:space="preserve">    Hire Purchase and Finance Lease Income</t>
  </si>
  <si>
    <t xml:space="preserve">    Investment and Trading Transactions</t>
  </si>
  <si>
    <t xml:space="preserve"> Interest Expense</t>
  </si>
  <si>
    <t xml:space="preserve">    Fees and Charges</t>
  </si>
  <si>
    <t xml:space="preserve">    Interest and Discounts</t>
  </si>
  <si>
    <t xml:space="preserve"> Net Interest Income</t>
  </si>
  <si>
    <t xml:space="preserve"> Fees and Service Income</t>
  </si>
  <si>
    <t xml:space="preserve">    Others</t>
  </si>
  <si>
    <t xml:space="preserve"> Net Fees and Service Income</t>
  </si>
  <si>
    <t xml:space="preserve"> Other Operating Incomes</t>
  </si>
  <si>
    <t xml:space="preserve">    Other Income</t>
  </si>
  <si>
    <t xml:space="preserve"> Other Operating Expenses</t>
  </si>
  <si>
    <t xml:space="preserve">    Management and Directors' Remuneration</t>
  </si>
  <si>
    <t xml:space="preserve">    Provision Expenses</t>
  </si>
  <si>
    <t xml:space="preserve">    Other Expenses - Other</t>
  </si>
  <si>
    <t xml:space="preserve"> Bad Debt, Doubtful Accounts and Impairment Loss of Loans and Debt Securities</t>
  </si>
  <si>
    <t xml:space="preserve">    Bad Debt and Doubtful Accounts</t>
  </si>
  <si>
    <t>Net Profit</t>
  </si>
  <si>
    <t xml:space="preserve"> Profit (Loss) Before Income Tax Expenses</t>
  </si>
  <si>
    <t xml:space="preserve"> Income Tax Expenses</t>
  </si>
  <si>
    <t xml:space="preserve"> Net Profit (Loss)</t>
  </si>
  <si>
    <t xml:space="preserve"> Profit (Loss) Attributable to Equity Holders of the Parent</t>
  </si>
  <si>
    <t xml:space="preserve"> Basic Earnings per Share (Unit : Baht)</t>
  </si>
  <si>
    <t>Other Comprehensive Income Statement</t>
  </si>
  <si>
    <t xml:space="preserve"> Actuarial Gains (Losses) on Employee Benefit Plans</t>
  </si>
  <si>
    <t xml:space="preserve"> Total Other Comprehensive Income</t>
  </si>
  <si>
    <t xml:space="preserve">    Total Comprehensive Income Attributable to Equity Holders of the Parent</t>
  </si>
  <si>
    <t>Cashflow</t>
  </si>
  <si>
    <t>Operating Activities</t>
  </si>
  <si>
    <t xml:space="preserve"> Profit (Loss) Before Financial Costs And/or Income Tax Expenses</t>
  </si>
  <si>
    <t xml:space="preserve"> Period Net Profit (Loss)/attributable to Equity Holders of Parent</t>
  </si>
  <si>
    <t xml:space="preserve"> Depreciation and Amortisation</t>
  </si>
  <si>
    <t xml:space="preserve">    Depreciation</t>
  </si>
  <si>
    <t xml:space="preserve">    Amortisation</t>
  </si>
  <si>
    <t xml:space="preserve"> Bad Debt and Doubtful Accounts (Reversal)</t>
  </si>
  <si>
    <t xml:space="preserve"> (Gain) Loss on Disposal of Fixed Assets</t>
  </si>
  <si>
    <t xml:space="preserve"> Impairment Loss of Investments (Reversal)</t>
  </si>
  <si>
    <t xml:space="preserve"> Impairment Loss of Properties Foreclosed (Reversal)</t>
  </si>
  <si>
    <t xml:space="preserve"> Impairment Loss of Other Assets (Reversal)</t>
  </si>
  <si>
    <t xml:space="preserve"> (Gain) Loss on Fair Value Adjustments of Investments</t>
  </si>
  <si>
    <t xml:space="preserve"> Dividend and Interest Income</t>
  </si>
  <si>
    <t xml:space="preserve">    Dividend Received</t>
  </si>
  <si>
    <t xml:space="preserve">    Interest Received</t>
  </si>
  <si>
    <t xml:space="preserve"> Finance Costs</t>
  </si>
  <si>
    <t xml:space="preserve"> Other Reconciliation Items</t>
  </si>
  <si>
    <t xml:space="preserve"> Cash Flows From (Used In) Operations Before Changes in Operating Assets and Liabilities</t>
  </si>
  <si>
    <t xml:space="preserve"> (Increase) Decrease in Operating Assets</t>
  </si>
  <si>
    <t xml:space="preserve">    (Increase) Decrease in Loans</t>
  </si>
  <si>
    <t xml:space="preserve">    (Increase) Decrease in Properties Foreclosed</t>
  </si>
  <si>
    <t xml:space="preserve">    (Increase) Decrease in Other Current Assets</t>
  </si>
  <si>
    <t xml:space="preserve">    (Increase) Decrease in Other Non-Current Assets</t>
  </si>
  <si>
    <t xml:space="preserve"> Increase (Decrease) in Operating Liabilities</t>
  </si>
  <si>
    <t xml:space="preserve">    Increase (Decrease) in Borrowings</t>
  </si>
  <si>
    <t xml:space="preserve">    Increase (Decrease) in Provisions</t>
  </si>
  <si>
    <t xml:space="preserve">    Increase (Decrease) in Other Current Liabilities</t>
  </si>
  <si>
    <t xml:space="preserve">    Increase (Decrease) in Other Non-Current Liabilities</t>
  </si>
  <si>
    <t xml:space="preserve"> Cash Generated From Operations</t>
  </si>
  <si>
    <t xml:space="preserve"> Interest Received</t>
  </si>
  <si>
    <t xml:space="preserve"> Interest Paid</t>
  </si>
  <si>
    <t xml:space="preserve"> Income Tax Paid</t>
  </si>
  <si>
    <t xml:space="preserve"> Net Cash Provided by (Used In) Operating Activities</t>
  </si>
  <si>
    <t>Investing Activities</t>
  </si>
  <si>
    <t xml:space="preserve"> (Increase) Decrease in Short-Term Investments</t>
  </si>
  <si>
    <t xml:space="preserve"> (Increase) Decrease in Long-Term Investments</t>
  </si>
  <si>
    <t xml:space="preserve">    (Increase) in Long-Term Investments</t>
  </si>
  <si>
    <t xml:space="preserve"> (Increase) Decrease in Property, Plant and Equipments</t>
  </si>
  <si>
    <t xml:space="preserve">    Proceeds From Disposal of Property, Plant and Equipments</t>
  </si>
  <si>
    <t xml:space="preserve">    Purchases of Property, Plant and Equipments</t>
  </si>
  <si>
    <t xml:space="preserve"> (Increase) Decrease in Intangible Assets</t>
  </si>
  <si>
    <t xml:space="preserve">    (Increase) in Intangible Assets</t>
  </si>
  <si>
    <t xml:space="preserve"> (Increase) Decrease in Restricted Deposits at Financial Institutions</t>
  </si>
  <si>
    <t xml:space="preserve"> Dividends Received</t>
  </si>
  <si>
    <t xml:space="preserve"> Other Items</t>
  </si>
  <si>
    <t xml:space="preserve"> Net Cash Provided by (Used In) Investing Activities</t>
  </si>
  <si>
    <t>Financing Activities</t>
  </si>
  <si>
    <t xml:space="preserve"> Increase (Decrease) in Short-Term Borrowings From Financial Institutions</t>
  </si>
  <si>
    <t xml:space="preserve"> Increase (Decrease) in Long-Term Borrowings From Financial Institutions</t>
  </si>
  <si>
    <t xml:space="preserve">    Increase in Long-Term Borrowings From Financial Institutions</t>
  </si>
  <si>
    <t xml:space="preserve">    (Decrease) in Long-Term Borrowings From Financial Institutions</t>
  </si>
  <si>
    <t xml:space="preserve"> Increase (Decrease) in Other Loan From Financial Institutions</t>
  </si>
  <si>
    <t xml:space="preserve">    Increase in Other Loan From Financial Institutions</t>
  </si>
  <si>
    <t xml:space="preserve">    (Decrease) in Other Loan From Financial Institutions</t>
  </si>
  <si>
    <t xml:space="preserve"> Increase (Decrease) in Short-Term Borrowings From Related Parties</t>
  </si>
  <si>
    <t xml:space="preserve"> Increase (Decrease) in Long-Term Borrowings From Related Parties</t>
  </si>
  <si>
    <t xml:space="preserve">    Increase in Long-Term Borrowings From Related Parties</t>
  </si>
  <si>
    <t xml:space="preserve">    (Decrease) in Long-Term Borrowings From Related Parties</t>
  </si>
  <si>
    <t xml:space="preserve"> Increase (Decrease) in Short-Term Borrowings From Other Parties</t>
  </si>
  <si>
    <t xml:space="preserve"> Increase (Decrease) in Finance Lease Contract Liabilities</t>
  </si>
  <si>
    <t xml:space="preserve">    (Decrease) in Finance Lease Contract Liabilities</t>
  </si>
  <si>
    <t xml:space="preserve"> Increase (Decrease) in Debt Instruments</t>
  </si>
  <si>
    <t xml:space="preserve">    Repayment of Debentures and Debt Instruments</t>
  </si>
  <si>
    <t xml:space="preserve">    Proceeds From Issuance of Debentures and Debt Instruments</t>
  </si>
  <si>
    <t xml:space="preserve"> Proceeds From Issuance of Share Capital</t>
  </si>
  <si>
    <t xml:space="preserve"> Dividend Paid</t>
  </si>
  <si>
    <t xml:space="preserve"> Net Cash Provided by (Used In) Financing Activities</t>
  </si>
  <si>
    <t>Net Cash Flow</t>
  </si>
  <si>
    <t xml:space="preserve"> Net Increase (Decrease) in Cash and Cash Equivalent</t>
  </si>
  <si>
    <t xml:space="preserve"> Cash and Cash Equivalents, Beginning Balance</t>
  </si>
  <si>
    <t xml:space="preserve"> Cash and Cash Equivalents, Ending Balance</t>
  </si>
  <si>
    <t>Asset</t>
  </si>
  <si>
    <t>Q1</t>
  </si>
  <si>
    <t>Q2</t>
  </si>
  <si>
    <t>Q3</t>
  </si>
  <si>
    <t>Yearly</t>
  </si>
  <si>
    <t>%COMMON SIZE</t>
  </si>
  <si>
    <t>D/E Ratio</t>
  </si>
  <si>
    <t>Equity</t>
  </si>
  <si>
    <t>REVENUE STRUCTURE</t>
  </si>
  <si>
    <t>Q4</t>
  </si>
  <si>
    <t>%YOY Growth</t>
  </si>
  <si>
    <t>Total Incomes</t>
  </si>
  <si>
    <t>COGS BREAKDOWN</t>
  </si>
  <si>
    <t>Gross Profit | Interest</t>
  </si>
  <si>
    <t>%GPM</t>
  </si>
  <si>
    <t>SG&amp;A</t>
  </si>
  <si>
    <t xml:space="preserve"> Fees and Service Expenses</t>
  </si>
  <si>
    <t>EBIT</t>
  </si>
  <si>
    <t>%EBIT</t>
  </si>
  <si>
    <t>EBITDA</t>
  </si>
  <si>
    <t>%EBITDA</t>
  </si>
  <si>
    <t>EBT</t>
  </si>
  <si>
    <t>%EBT</t>
  </si>
  <si>
    <t>%Tax Rate</t>
  </si>
  <si>
    <t>%NPM</t>
  </si>
  <si>
    <t xml:space="preserve"> Loss on Obsolescence (Reversal)</t>
  </si>
  <si>
    <t>CFO/Net Profit</t>
  </si>
  <si>
    <t>Free Cash Flow</t>
  </si>
  <si>
    <t>CapEX</t>
  </si>
  <si>
    <t>Financial Ratio</t>
  </si>
  <si>
    <t>Profitability Ratio</t>
  </si>
  <si>
    <t>ROA</t>
  </si>
  <si>
    <t>ROIC</t>
  </si>
  <si>
    <t>ROE</t>
  </si>
  <si>
    <t>Debt Ratio</t>
  </si>
  <si>
    <t>Debt to Equity</t>
  </si>
  <si>
    <t>Debt to Net Profit</t>
  </si>
  <si>
    <t>Market Ratio</t>
  </si>
  <si>
    <t>Common Shares</t>
  </si>
  <si>
    <t>Book Value / Share</t>
  </si>
  <si>
    <t>EPS</t>
  </si>
  <si>
    <t>EPS Growth</t>
  </si>
  <si>
    <t>Dividend per Share</t>
  </si>
  <si>
    <t>Dividend Yield</t>
  </si>
  <si>
    <t>Dividend Payout Ratio</t>
  </si>
  <si>
    <t>Market Cap</t>
  </si>
  <si>
    <t>P/BV</t>
  </si>
  <si>
    <t>P/E</t>
  </si>
  <si>
    <t>EV/EBITDA</t>
  </si>
  <si>
    <t>P/S</t>
  </si>
  <si>
    <t>Max Price</t>
  </si>
  <si>
    <t>Min Price</t>
  </si>
  <si>
    <t>Price</t>
  </si>
  <si>
    <t>Valuation</t>
  </si>
  <si>
    <t>PEG Ratio</t>
  </si>
  <si>
    <t>CONSENSUS</t>
  </si>
  <si>
    <t>P/BV MOS</t>
  </si>
  <si>
    <t>P/E MOS</t>
  </si>
  <si>
    <t>EV/EBITDA MOS</t>
  </si>
  <si>
    <t>P/S MOS</t>
  </si>
  <si>
    <t>CONSENSUS MOS</t>
  </si>
  <si>
    <t>AVERAGE MOS</t>
  </si>
  <si>
    <t>Backtesting</t>
  </si>
  <si>
    <t>DPS Consecutive</t>
  </si>
  <si>
    <t>Total Return</t>
  </si>
  <si>
    <t>%Total Return</t>
  </si>
  <si>
    <t>CAGR</t>
  </si>
  <si>
    <t>REVENUES STRUCTURE</t>
  </si>
  <si>
    <t>HIRE PURCHASE - AUTOMOBILE</t>
  </si>
  <si>
    <t>FISCAL YEAR</t>
  </si>
  <si>
    <t>FACTORING</t>
  </si>
  <si>
    <t>LEASING</t>
  </si>
  <si>
    <t>PERSONAL LOAN</t>
  </si>
  <si>
    <t>LATE FINE</t>
  </si>
  <si>
    <t>INSURANCE COMMISSION</t>
  </si>
  <si>
    <t>REVENUE BY PORTFOLIO (MB)</t>
  </si>
  <si>
    <t>NEW CAR</t>
  </si>
  <si>
    <t>COMMERCIAL (TRUCK, VAN, TAXI)</t>
  </si>
  <si>
    <t>PERSONAL USE</t>
  </si>
  <si>
    <t>USED CAR</t>
  </si>
  <si>
    <t>COMMERCIAL</t>
  </si>
  <si>
    <t>NEW CAR SALES</t>
  </si>
  <si>
    <t>COMMERCIAL TRUCK (MILLION)</t>
  </si>
  <si>
    <t>COMMERCIAL -TRUCK (MILLION)</t>
  </si>
  <si>
    <t>PERSONAL USE (MILLION)</t>
  </si>
  <si>
    <t>TOTAL (MILLION)</t>
  </si>
  <si>
    <t>MARKET | NEW CAR SALES OF THAILAND</t>
  </si>
  <si>
    <t>ANNUAL</t>
  </si>
  <si>
    <t>%PROVISION / PORTFOLIO</t>
  </si>
  <si>
    <t>%NPL / PORTFOLIO</t>
  </si>
  <si>
    <t>%PROVISION / NPL</t>
  </si>
  <si>
    <t>BRANCHES</t>
  </si>
  <si>
    <t>AVG. REVENUE / BRANCH (MB)</t>
  </si>
  <si>
    <t>ACCOUNT RECEIVABLE (AR)</t>
  </si>
  <si>
    <t>HIRE PURCHASE</t>
  </si>
  <si>
    <t>TOTAL</t>
  </si>
  <si>
    <t>INTEREST RECEIVE</t>
  </si>
  <si>
    <t>COST OF FUND</t>
  </si>
  <si>
    <t>SPREAD</t>
  </si>
  <si>
    <t>COMPETITORS</t>
  </si>
  <si>
    <t>AYUDHAYA AUTOLEASE</t>
  </si>
  <si>
    <t>TOYOTA</t>
  </si>
  <si>
    <t>TRIPETCH IZUSU</t>
  </si>
  <si>
    <t xml:space="preserve"> Short-Term Investments</t>
  </si>
  <si>
    <t xml:space="preserve"> Trade Accounts and Other Receivable</t>
  </si>
  <si>
    <t xml:space="preserve">    Other Parties</t>
  </si>
  <si>
    <t xml:space="preserve"> Inventories</t>
  </si>
  <si>
    <t xml:space="preserve">    Real Estate Development Costs</t>
  </si>
  <si>
    <t xml:space="preserve"> Other Current Financial Assets</t>
  </si>
  <si>
    <t xml:space="preserve"> Other Short-Term Account Receivables - Net</t>
  </si>
  <si>
    <t xml:space="preserve"> Other Current Assets</t>
  </si>
  <si>
    <t xml:space="preserve">    Other Current Assets - Others</t>
  </si>
  <si>
    <t xml:space="preserve"> Total Current Assets</t>
  </si>
  <si>
    <t xml:space="preserve"> Cash Restricted or Pledged</t>
  </si>
  <si>
    <t xml:space="preserve"> Investment in Associates Joint Ventures And/or Jointly-Control Entities, Equity Method</t>
  </si>
  <si>
    <t xml:space="preserve"> Investment Accounted for Using Cost Method</t>
  </si>
  <si>
    <t xml:space="preserve">    Associates, Joint Ventures And/or Jointly-Controlled Entities</t>
  </si>
  <si>
    <t xml:space="preserve">    Affiliates</t>
  </si>
  <si>
    <t xml:space="preserve">    Long-Term Investments</t>
  </si>
  <si>
    <t xml:space="preserve"> Investment Properties - Net</t>
  </si>
  <si>
    <t xml:space="preserve">    Investment Properties</t>
  </si>
  <si>
    <t xml:space="preserve"> Net of Current Portion of Long-Term Loans</t>
  </si>
  <si>
    <t xml:space="preserve">    Related Parties</t>
  </si>
  <si>
    <t xml:space="preserve"> Net Current Portion of Long-Term Receivables</t>
  </si>
  <si>
    <t xml:space="preserve"> Goodwill - Net</t>
  </si>
  <si>
    <t xml:space="preserve">    Goodwill</t>
  </si>
  <si>
    <t xml:space="preserve"> Leasehold Right - Net</t>
  </si>
  <si>
    <t xml:space="preserve"> Other Non-Current Financial Assets</t>
  </si>
  <si>
    <t xml:space="preserve"> Other Non-Current Assets</t>
  </si>
  <si>
    <t xml:space="preserve">    Advance Payments</t>
  </si>
  <si>
    <t xml:space="preserve">    Other Non-Current Assets - Other</t>
  </si>
  <si>
    <t xml:space="preserve"> Total Non-Current Assets</t>
  </si>
  <si>
    <t xml:space="preserve"> Bank Overdrafts and Short-Term Borrowings From Financial Institutions</t>
  </si>
  <si>
    <t xml:space="preserve"> Trade Accounts and Other Payable</t>
  </si>
  <si>
    <t xml:space="preserve"> Land and Construction Cost Payables</t>
  </si>
  <si>
    <t xml:space="preserve"> Other Short-Term Account Payables - Net</t>
  </si>
  <si>
    <t xml:space="preserve"> Advances and Short-Term Loans</t>
  </si>
  <si>
    <t xml:space="preserve"> Current Portion of Long-Term Liabilities</t>
  </si>
  <si>
    <t xml:space="preserve">    Long-Term Borrowings From Financial Institutions</t>
  </si>
  <si>
    <t xml:space="preserve">    Long-Term Borrowings From Other Parties</t>
  </si>
  <si>
    <t xml:space="preserve">    Finance Lease Liabilities</t>
  </si>
  <si>
    <t xml:space="preserve">    Other Long-Term Liabilities</t>
  </si>
  <si>
    <t xml:space="preserve"> Current Portion of Account Payables</t>
  </si>
  <si>
    <t xml:space="preserve"> Current Portion of Deferred Income</t>
  </si>
  <si>
    <t xml:space="preserve"> Current Portion of Advances Received From Customers</t>
  </si>
  <si>
    <t xml:space="preserve"> Short-Term Provisions</t>
  </si>
  <si>
    <t xml:space="preserve"> Current Portion of Post Employee Benefit Obligations</t>
  </si>
  <si>
    <t xml:space="preserve"> Other Current Liabilities</t>
  </si>
  <si>
    <t xml:space="preserve">    Corporate Income Tax Payable</t>
  </si>
  <si>
    <t xml:space="preserve">    Other Current Liabilities - Others</t>
  </si>
  <si>
    <t xml:space="preserve"> Total Current Liabilities</t>
  </si>
  <si>
    <t xml:space="preserve"> Net of Current Portion of Long-Term Liabilities</t>
  </si>
  <si>
    <t xml:space="preserve">    Long-Term Borrowings From Related Parties</t>
  </si>
  <si>
    <t xml:space="preserve"> Net of Current Portion of Other Account Payables</t>
  </si>
  <si>
    <t xml:space="preserve"> Net of Current Portion of Deferred Income</t>
  </si>
  <si>
    <t xml:space="preserve"> Net of Current Portion of Advance Received From Customers</t>
  </si>
  <si>
    <t xml:space="preserve"> Long-Term Provisions</t>
  </si>
  <si>
    <t xml:space="preserve"> Net of Current Portion of Post Employee Benefit Obligations</t>
  </si>
  <si>
    <t xml:space="preserve"> Deferred Tax Liabilities</t>
  </si>
  <si>
    <t xml:space="preserve"> Other Non-Current Liabilities</t>
  </si>
  <si>
    <t xml:space="preserve">    Refundable Deposits</t>
  </si>
  <si>
    <t xml:space="preserve">    Other Non-Current Liabilities - Others</t>
  </si>
  <si>
    <t xml:space="preserve"> Total Non-Current Liabilities</t>
  </si>
  <si>
    <t xml:space="preserve"> Treasury Shares / Shares of the Company Held by Subsidiaries</t>
  </si>
  <si>
    <t xml:space="preserve">    Number of Treasury Shares (Unit : Share)</t>
  </si>
  <si>
    <t xml:space="preserve">    Treasury Shares</t>
  </si>
  <si>
    <t xml:space="preserve">      Revaluation Surplus on Investments</t>
  </si>
  <si>
    <t xml:space="preserve">      Surplus (Deficit) From Business Combinations Under Common Control</t>
  </si>
  <si>
    <t xml:space="preserve">    Currency Translation Changes</t>
  </si>
  <si>
    <t xml:space="preserve"> Non-Controlling Interests</t>
  </si>
  <si>
    <t>Short-Term Debt</t>
  </si>
  <si>
    <t>Long-Term Debt</t>
  </si>
  <si>
    <t>Total Debt</t>
  </si>
  <si>
    <t>Revenues</t>
  </si>
  <si>
    <t xml:space="preserve"> Revenues From Sale of Goods and Rendering of Services</t>
  </si>
  <si>
    <t xml:space="preserve">    Revenues From Sales</t>
  </si>
  <si>
    <t xml:space="preserve">    Revenues From Sales of Real Estate</t>
  </si>
  <si>
    <t xml:space="preserve">    Revenues From Rendering of Services</t>
  </si>
  <si>
    <t xml:space="preserve"> Other Income</t>
  </si>
  <si>
    <t xml:space="preserve">    Interest Income</t>
  </si>
  <si>
    <t xml:space="preserve">    Dividend Income</t>
  </si>
  <si>
    <t xml:space="preserve">    Gain on Disposal of Investments</t>
  </si>
  <si>
    <t xml:space="preserve">    Other Incomes - Others</t>
  </si>
  <si>
    <t xml:space="preserve"> Shares of Profits From Investments Accounted for Using the Equity Method</t>
  </si>
  <si>
    <t xml:space="preserve"> Total Revenues</t>
  </si>
  <si>
    <t>Expenses</t>
  </si>
  <si>
    <t xml:space="preserve"> Cost of Sale of Goods and Rendering of Services</t>
  </si>
  <si>
    <t xml:space="preserve">    Cost of Goods Sold</t>
  </si>
  <si>
    <t xml:space="preserve">    Cost of Sales of Property</t>
  </si>
  <si>
    <t xml:space="preserve">    Cost of Rendering of Services</t>
  </si>
  <si>
    <t xml:space="preserve"> Selling and Administrative Expenses</t>
  </si>
  <si>
    <t xml:space="preserve">    Administrative Expenses</t>
  </si>
  <si>
    <t xml:space="preserve"> Other Expenses</t>
  </si>
  <si>
    <t xml:space="preserve">    Loss on Disposal of Other Assets</t>
  </si>
  <si>
    <t xml:space="preserve"> Management and Directors' Remuneration</t>
  </si>
  <si>
    <t xml:space="preserve"> Shares of Losses From Investments Accounted for Using the Equity Method</t>
  </si>
  <si>
    <t xml:space="preserve"> Total Expenses</t>
  </si>
  <si>
    <t xml:space="preserve"> Profit (Loss) Before Finance Costs and Income Tax Expenses</t>
  </si>
  <si>
    <t xml:space="preserve"> Profit (Loss) Attributable to Non-Controlling Interests</t>
  </si>
  <si>
    <t xml:space="preserve"> Unrealised Gains (Losses) on Available-for-Sale Financial Assets</t>
  </si>
  <si>
    <t xml:space="preserve"> Exchange Differences on Translating Foreign Operations</t>
  </si>
  <si>
    <t xml:space="preserve"> Other Comprehensive Income - Others</t>
  </si>
  <si>
    <t xml:space="preserve">    Total Comprehensive Income Attributable to Non-Controlling Interests</t>
  </si>
  <si>
    <t xml:space="preserve"> Other Expenses (Edited)</t>
  </si>
  <si>
    <t xml:space="preserve"> Share of (Profit) Loss From Investments Accounted for Using the Equity Method</t>
  </si>
  <si>
    <t xml:space="preserve"> Unrealised (Gain) Loss on Foreign Currency Exchange</t>
  </si>
  <si>
    <t xml:space="preserve"> Impairment Loss of Fixed Assets (Reversal)</t>
  </si>
  <si>
    <t xml:space="preserve"> (Gain) Loss on Sales of Investments in Subsidiaries and Associates</t>
  </si>
  <si>
    <t xml:space="preserve"> (Gain) Loss on Disposal of Other Investments</t>
  </si>
  <si>
    <t xml:space="preserve"> (Gain) Loss on Disposal of Other Assets</t>
  </si>
  <si>
    <t xml:space="preserve"> (Gain) Loss on Fair Value Adjustments of Other Assets</t>
  </si>
  <si>
    <t xml:space="preserve"> Loss on Write-Off Fixed Assets</t>
  </si>
  <si>
    <t xml:space="preserve"> Loss on Write-Off Other Assets</t>
  </si>
  <si>
    <t xml:space="preserve">    (Increase) Decrease in Trade Account and Other Receivables - Other Parties</t>
  </si>
  <si>
    <t xml:space="preserve">    Increase (Decrease) in Other Receivables - Other Parties</t>
  </si>
  <si>
    <t xml:space="preserve">    (Increase) Decrease in Inventories</t>
  </si>
  <si>
    <t xml:space="preserve">    Increase (Decrease) in Trade Account and Other Payables - Other Parties</t>
  </si>
  <si>
    <t xml:space="preserve">    Increase (Decrease) in Trade Account and Other Payables - Related Parties</t>
  </si>
  <si>
    <t xml:space="preserve">    Increase (Decrease) in Other Payables - Other Parties</t>
  </si>
  <si>
    <t xml:space="preserve"> Dividend Received</t>
  </si>
  <si>
    <t xml:space="preserve">    Decrease in Long-Term Investments</t>
  </si>
  <si>
    <t xml:space="preserve"> (Increase) Decrease in Investment in Subsidiaries and Associates</t>
  </si>
  <si>
    <t xml:space="preserve">    (Increase) in Investment in Subsidiaries And/or Associates</t>
  </si>
  <si>
    <t xml:space="preserve">    Decrease in Investment in Subsidiaries And/or Associates</t>
  </si>
  <si>
    <t xml:space="preserve"> (Increase) Decrease in Other Investment</t>
  </si>
  <si>
    <t xml:space="preserve">    (Increase) in Other Investment</t>
  </si>
  <si>
    <t xml:space="preserve">    Decrease in Other Investment</t>
  </si>
  <si>
    <t xml:space="preserve"> (Increase) Decrease in Debt Instruments</t>
  </si>
  <si>
    <t xml:space="preserve">    (Increase) in Debt Instruments</t>
  </si>
  <si>
    <t xml:space="preserve"> (Increase) Decrease in Long-Term Loans - Related Parties</t>
  </si>
  <si>
    <t xml:space="preserve"> (Increase) Decrease in Other Loan - Related Parties</t>
  </si>
  <si>
    <t xml:space="preserve">    (Increase) in Other Loan - Related Parties</t>
  </si>
  <si>
    <t xml:space="preserve">    Decrease in Other Loan - Related Parties</t>
  </si>
  <si>
    <t xml:space="preserve"> (Increase) Decrease in Investment Properties</t>
  </si>
  <si>
    <t xml:space="preserve">    (Increase) in Investment Properties</t>
  </si>
  <si>
    <t xml:space="preserve">    Decrease in Investment Properties</t>
  </si>
  <si>
    <t xml:space="preserve"> Increase (Decrease) in Other Loans From Related Parties</t>
  </si>
  <si>
    <t xml:space="preserve">    Increase in Other Loans From Related Parties</t>
  </si>
  <si>
    <t xml:space="preserve">    (Decrease) in Other Loans From Related Parties</t>
  </si>
  <si>
    <t xml:space="preserve"> Increase (Decrease) in Other Loans to Other Parties</t>
  </si>
  <si>
    <t xml:space="preserve">    Increase in Other Loans to Other Parties</t>
  </si>
  <si>
    <t xml:space="preserve">    (Decrease) in Other Loans to Other Parties</t>
  </si>
  <si>
    <t xml:space="preserve"> Increase (Decrease) Differences on Financial Statements Translation</t>
  </si>
  <si>
    <t>Gross Profit</t>
  </si>
  <si>
    <t xml:space="preserve">    Selling Expenses</t>
  </si>
  <si>
    <t>Liquidity Ratio</t>
  </si>
  <si>
    <t>ระยะเวลาเก็บหนี้เฉลี่ย</t>
  </si>
  <si>
    <t>ระยะเวลาขายสินค้าเฉลี่ย</t>
  </si>
  <si>
    <t>ระยะเวลาชำระหนี้เฉลี่ย</t>
  </si>
  <si>
    <t>Cash Cycle</t>
  </si>
  <si>
    <t>INCOME BREAKDOWN</t>
  </si>
  <si>
    <t>SHOPPING CENTER</t>
  </si>
  <si>
    <t>OFFICE BUILDING</t>
  </si>
  <si>
    <t>HOTEL</t>
  </si>
  <si>
    <t>RESIDENTIAL</t>
  </si>
  <si>
    <t>ENTERTAINMENT PARK</t>
  </si>
  <si>
    <t>FOOD &amp; BEVERAGE</t>
  </si>
  <si>
    <t>GRAND CANEL LAND</t>
  </si>
  <si>
    <t>PARTIAL BENEFIT</t>
  </si>
  <si>
    <t>OTHERS</t>
  </si>
  <si>
    <t>COST BREAKDOWN</t>
  </si>
  <si>
    <t>GROSS PROFIT BREAKDOWN</t>
  </si>
  <si>
    <t>Total</t>
  </si>
  <si>
    <t>MARKET SHARE (BANGKOK) (GROSS FLOOR AREA)</t>
  </si>
  <si>
    <t>THE MALL</t>
  </si>
  <si>
    <t>ROBINSON</t>
  </si>
  <si>
    <t>L&amp;H</t>
  </si>
  <si>
    <t>SEACON SQUARE</t>
  </si>
  <si>
    <t>SIAM PIWAT</t>
  </si>
  <si>
    <t>FUTURE PARK</t>
  </si>
  <si>
    <t>HYPER MARKET</t>
  </si>
  <si>
    <t xml:space="preserve">SHOPPING CENTERS </t>
  </si>
  <si>
    <t>BANGKOK</t>
  </si>
  <si>
    <t>PROVINCES</t>
  </si>
  <si>
    <t>HOTELS</t>
  </si>
  <si>
    <t>ROOMS</t>
  </si>
  <si>
    <t>RESIDENTIAL (MIXED-USE CONDOMINIUM)</t>
  </si>
  <si>
    <t>WATER PARK</t>
  </si>
  <si>
    <t>CENTRAL PARK</t>
  </si>
  <si>
    <t>THEME PARK</t>
  </si>
  <si>
    <t>Q3/2020</t>
  </si>
  <si>
    <t xml:space="preserve"> Non-Current Assets And/or the Disposal Group as Held for Sale</t>
  </si>
  <si>
    <t xml:space="preserve"> Biological Assets - Net</t>
  </si>
  <si>
    <t xml:space="preserve">    Biological Assets</t>
  </si>
  <si>
    <t xml:space="preserve">    Debentures and Debt Certificates</t>
  </si>
  <si>
    <t xml:space="preserve"> Other Current Financial Liabilities</t>
  </si>
  <si>
    <t xml:space="preserve">    Dividend Payable</t>
  </si>
  <si>
    <t xml:space="preserve">    Retention</t>
  </si>
  <si>
    <t xml:space="preserve">      Unrealised Gain (Loss) From Changes in Investments Interest</t>
  </si>
  <si>
    <t xml:space="preserve">    Share Subscription Received in Advance</t>
  </si>
  <si>
    <t xml:space="preserve">    Gain on Foreign Currency Exchange</t>
  </si>
  <si>
    <t xml:space="preserve">    Reversal Impariment Loss of Fixed Assets</t>
  </si>
  <si>
    <t xml:space="preserve">    Reversal Impairment Loss of Other Assets</t>
  </si>
  <si>
    <t xml:space="preserve">    Loss on Foreign Currency Exchange</t>
  </si>
  <si>
    <t xml:space="preserve">    Impairment Loss of Other Assets</t>
  </si>
  <si>
    <t xml:space="preserve"> Diluted Earnings per Share (Unit : Baht)</t>
  </si>
  <si>
    <t xml:space="preserve"> Change in Assets Revaluation Surplus</t>
  </si>
  <si>
    <t xml:space="preserve"> Share of Other Comprehensive Income of Associates</t>
  </si>
  <si>
    <t xml:space="preserve"> Income Tax Relating to Components of Other Comprehensive Income</t>
  </si>
  <si>
    <t xml:space="preserve"> Loss on Diminution in Value of Inventories (Reversal)</t>
  </si>
  <si>
    <t xml:space="preserve"> (Gain) Loss on Fair Value Adjustments of Fixed Assets</t>
  </si>
  <si>
    <t xml:space="preserve"> Loss on Write-Off Intangible Assets</t>
  </si>
  <si>
    <t xml:space="preserve"> (Increase) Decrease in Advances and Short-Term Loans - Other Parties</t>
  </si>
  <si>
    <t xml:space="preserve"> (Increase) Decrease in Other Loan - Other Parties</t>
  </si>
  <si>
    <t xml:space="preserve">    Decrease in Other Loans - Other Parties</t>
  </si>
  <si>
    <t xml:space="preserve"> (Increase) Decrease in Advances and Short-Term Loans - Related Parties</t>
  </si>
  <si>
    <t xml:space="preserve">    Decrease in Intangible Assets</t>
  </si>
  <si>
    <t xml:space="preserve"> Effect of Exchange Rate Changes on Cash and Cash Equivalents</t>
  </si>
  <si>
    <t xml:space="preserve">    Finished Goods</t>
  </si>
  <si>
    <t xml:space="preserve"> Derivative Assets, Current</t>
  </si>
  <si>
    <t xml:space="preserve">    Debt Securities Held to Maturity</t>
  </si>
  <si>
    <t xml:space="preserve"> Derivative Liabilities, Current</t>
  </si>
  <si>
    <t xml:space="preserve">      Surplus (Deficit) From Shareholders' Equity Transaction of Subsidiaries And/or Associates</t>
  </si>
  <si>
    <t xml:space="preserve">        Others</t>
  </si>
  <si>
    <t xml:space="preserve">    Gain on Fair Value Adjustments of Investments</t>
  </si>
  <si>
    <t xml:space="preserve"> Gains (Losses) on Cash Flow Hedges</t>
  </si>
  <si>
    <t xml:space="preserve"> Impairment Loss of Identifiable Intangible Assets (Reversal)</t>
  </si>
  <si>
    <t xml:space="preserve"> (Gain) Loss on Disposal of Intangible Assets</t>
  </si>
  <si>
    <t xml:space="preserve">    (Increase) Decrease in Trade Account and Other Receivables - Related Parties</t>
  </si>
  <si>
    <t xml:space="preserve">    Decrease in Debt Instruments</t>
  </si>
  <si>
    <t xml:space="preserve"> Increase (Decrease) in Long-Term Borrowings From Other Parties</t>
  </si>
  <si>
    <t xml:space="preserve">    Increase in Long-Term Borrowings From Other Parties</t>
  </si>
  <si>
    <t xml:space="preserve"> Interbank and Money Market Items</t>
  </si>
  <si>
    <t xml:space="preserve">    Domestic - Interest Bearing</t>
  </si>
  <si>
    <t xml:space="preserve">    Domestic - Non-Interest Bearing</t>
  </si>
  <si>
    <t xml:space="preserve">    Foreign - Interest Bearing</t>
  </si>
  <si>
    <t xml:space="preserve">    Foreign - Non-Interest Bearing</t>
  </si>
  <si>
    <t xml:space="preserve">    Investment in Associates Joint Ventures And/or Jointly-Control Entities, Equity Method</t>
  </si>
  <si>
    <t xml:space="preserve">    Accrued Interest Receivables</t>
  </si>
  <si>
    <t xml:space="preserve">    Less : Revaluation Allowance for Debt Restructuring</t>
  </si>
  <si>
    <t xml:space="preserve"> Customers' Liabilities Under Acceptances</t>
  </si>
  <si>
    <t xml:space="preserve"> Claims on Security / Customers' Liabilities Under Collateral</t>
  </si>
  <si>
    <t xml:space="preserve">    Derivative Assets</t>
  </si>
  <si>
    <t xml:space="preserve">    Deposits</t>
  </si>
  <si>
    <t xml:space="preserve">      Deposits in Baht</t>
  </si>
  <si>
    <t xml:space="preserve">      Deposits in Foreign Currencies</t>
  </si>
  <si>
    <t xml:space="preserve"> Liabilities Payable on Demand</t>
  </si>
  <si>
    <t xml:space="preserve">    Financial Liabilities Designated at Fair Value Through Profit and Loss</t>
  </si>
  <si>
    <t xml:space="preserve">    Derivatives Liabilities</t>
  </si>
  <si>
    <t xml:space="preserve">      Treasury Shares Reserve</t>
  </si>
  <si>
    <t xml:space="preserve">      Revaluation Surplus of Fixed Assets</t>
  </si>
  <si>
    <t xml:space="preserve">    Interbank and Money Market Items</t>
  </si>
  <si>
    <t xml:space="preserve">    Contributions to Financial Institution Development Fund and Deposit Protection Agency</t>
  </si>
  <si>
    <t xml:space="preserve">    Short-Term Borrowings</t>
  </si>
  <si>
    <t xml:space="preserve">    Long-Term Borrowings</t>
  </si>
  <si>
    <t xml:space="preserve">    Acceptances, Aval and Guarantees</t>
  </si>
  <si>
    <t xml:space="preserve"> Gain (Loss) on Trading and Foreign Currency Exchange</t>
  </si>
  <si>
    <t xml:space="preserve"> Gain (Loss) on Financial Instrument Designated at Fair Value Through Profit and Loss</t>
  </si>
  <si>
    <t xml:space="preserve"> Gain (Loss) on Selling Investments</t>
  </si>
  <si>
    <t xml:space="preserve">    Gain on Investments</t>
  </si>
  <si>
    <t xml:space="preserve"> Share of Profit (Loss) From Investment Accounted for Using the Equity Method</t>
  </si>
  <si>
    <t xml:space="preserve">    Shares of Profits From Investments Accounted for Using the Equity Method</t>
  </si>
  <si>
    <t xml:space="preserve">    Personnel Expenses</t>
  </si>
  <si>
    <t xml:space="preserve">    Premises and Equipment Expenses</t>
  </si>
  <si>
    <t xml:space="preserve">    Taxes and Duties</t>
  </si>
  <si>
    <t xml:space="preserve">      Directors' Remuneration</t>
  </si>
  <si>
    <t xml:space="preserve">    Impairment Loss of Intangible Assets</t>
  </si>
  <si>
    <t xml:space="preserve">    Loss on Debt Restructuring</t>
  </si>
  <si>
    <t xml:space="preserve"> (Gain) Loss on Debt Restructuring</t>
  </si>
  <si>
    <t xml:space="preserve"> Loss on Write-Off Investments</t>
  </si>
  <si>
    <t xml:space="preserve">    (Increase) Decrease in Interbank and Money Market Items</t>
  </si>
  <si>
    <t xml:space="preserve">    (Increase) Decrease in Short-Term Investments</t>
  </si>
  <si>
    <t xml:space="preserve">    Increase (Decrease) in Deposits</t>
  </si>
  <si>
    <t xml:space="preserve">    Increase (Decrease) in Interbank and Money Market Items</t>
  </si>
  <si>
    <t xml:space="preserve">    Increase (Decrease) in Liabilities Payable on Demand</t>
  </si>
  <si>
    <t xml:space="preserve">    Increase (Decrease) in Accrued Expenses</t>
  </si>
  <si>
    <t xml:space="preserve">    (Decrease) in Long-Term Borrowings From Other Parties</t>
  </si>
  <si>
    <t xml:space="preserve"> Purchase of Treasury Shares</t>
  </si>
  <si>
    <r>
      <t> </t>
    </r>
    <r>
      <rPr>
        <sz val="7"/>
        <color rgb="FF639CBF"/>
        <rFont val="Arial"/>
        <family val="2"/>
      </rPr>
      <t>i</t>
    </r>
    <r>
      <rPr>
        <sz val="7"/>
        <color rgb="FF8A8A8A"/>
        <rFont val="Arial"/>
        <family val="2"/>
      </rPr>
      <t> | </t>
    </r>
    <r>
      <rPr>
        <sz val="7"/>
        <color rgb="FF639CBF"/>
        <rFont val="Arial"/>
        <family val="2"/>
      </rPr>
      <t>1</t>
    </r>
    <r>
      <rPr>
        <sz val="7"/>
        <color rgb="FF8A8A8A"/>
        <rFont val="Arial"/>
        <family val="2"/>
      </rPr>
      <t> | </t>
    </r>
    <r>
      <rPr>
        <sz val="7"/>
        <color rgb="FF639CBF"/>
        <rFont val="Arial"/>
        <family val="2"/>
      </rPr>
      <t>2</t>
    </r>
    <r>
      <rPr>
        <sz val="7"/>
        <color rgb="FF8A8A8A"/>
        <rFont val="Arial"/>
        <family val="2"/>
      </rPr>
      <t> | </t>
    </r>
    <r>
      <rPr>
        <sz val="7"/>
        <color rgb="FF639CBF"/>
        <rFont val="Arial"/>
        <family val="2"/>
      </rPr>
      <t>3</t>
    </r>
    <r>
      <rPr>
        <sz val="7"/>
        <color rgb="FF8A8A8A"/>
        <rFont val="Arial"/>
        <family val="2"/>
      </rPr>
      <t> </t>
    </r>
  </si>
  <si>
    <t>3K-BAT</t>
  </si>
  <si>
    <r>
      <t> </t>
    </r>
    <r>
      <rPr>
        <sz val="7"/>
        <color rgb="FF639CBF"/>
        <rFont val="Arial"/>
        <family val="2"/>
      </rPr>
      <t>i</t>
    </r>
    <r>
      <rPr>
        <sz val="7"/>
        <color rgb="FF8A8A8A"/>
        <rFont val="Arial"/>
        <family val="2"/>
      </rPr>
      <t> | </t>
    </r>
    <r>
      <rPr>
        <sz val="7"/>
        <color rgb="FF639CBF"/>
        <rFont val="Arial"/>
        <family val="2"/>
      </rPr>
      <t>1</t>
    </r>
    <r>
      <rPr>
        <sz val="7"/>
        <color rgb="FF8A8A8A"/>
        <rFont val="Arial"/>
        <family val="2"/>
      </rPr>
      <t> | </t>
    </r>
    <r>
      <rPr>
        <sz val="7"/>
        <color rgb="FF639CBF"/>
        <rFont val="Arial"/>
        <family val="2"/>
      </rPr>
      <t>3</t>
    </r>
    <r>
      <rPr>
        <sz val="7"/>
        <color rgb="FF8A8A8A"/>
        <rFont val="Arial"/>
        <family val="2"/>
      </rPr>
      <t> </t>
    </r>
  </si>
  <si>
    <t>XD</t>
  </si>
  <si>
    <t>DHOUSE</t>
  </si>
  <si>
    <r>
      <t> </t>
    </r>
    <r>
      <rPr>
        <sz val="7"/>
        <color rgb="FF639CBF"/>
        <rFont val="Arial"/>
        <family val="2"/>
      </rPr>
      <t>i</t>
    </r>
    <r>
      <rPr>
        <sz val="7"/>
        <color rgb="FF8A8A8A"/>
        <rFont val="Arial"/>
        <family val="2"/>
      </rPr>
      <t> | </t>
    </r>
    <r>
      <rPr>
        <sz val="7"/>
        <color rgb="FF639CBF"/>
        <rFont val="Arial"/>
        <family val="2"/>
      </rPr>
      <t>2</t>
    </r>
    <r>
      <rPr>
        <sz val="7"/>
        <color rgb="FF8A8A8A"/>
        <rFont val="Arial"/>
        <family val="2"/>
      </rPr>
      <t> </t>
    </r>
  </si>
  <si>
    <t>SP</t>
  </si>
  <si>
    <t>KK</t>
  </si>
  <si>
    <t>LEO</t>
  </si>
  <si>
    <t>MICRO</t>
  </si>
  <si>
    <t>NCAP</t>
  </si>
  <si>
    <t>NRF</t>
  </si>
  <si>
    <t>PRAPAT</t>
  </si>
  <si>
    <t>RT</t>
  </si>
  <si>
    <t>SABUY</t>
  </si>
  <si>
    <t>SCGP</t>
  </si>
  <si>
    <t>SFT</t>
  </si>
  <si>
    <t>SK</t>
  </si>
  <si>
    <t>SO</t>
  </si>
  <si>
    <t>WGE</t>
  </si>
  <si>
    <t xml:space="preserve">    Prepaid Expenses</t>
  </si>
  <si>
    <t xml:space="preserve">    Other</t>
  </si>
  <si>
    <t xml:space="preserve"> Hash and Hash Equivalents</t>
  </si>
  <si>
    <t xml:space="preserve"> Assets ForHlosed - Net</t>
  </si>
  <si>
    <t xml:space="preserve">    Property, Plant and Equipments Under FinanHe Leases</t>
  </si>
  <si>
    <t xml:space="preserve">    Software LiHenHes</t>
  </si>
  <si>
    <t xml:space="preserve"> Authorized Share Hapital</t>
  </si>
  <si>
    <t xml:space="preserve"> Issued and Fully Paid-Up Share Hapital</t>
  </si>
  <si>
    <t xml:space="preserve"> Premium (DisHount) on Share Hapital</t>
  </si>
  <si>
    <t xml:space="preserve"> Retained Earnings (DefiHit)</t>
  </si>
  <si>
    <t xml:space="preserve">    Retained Earnings (DefiHit) - Unappropriated</t>
  </si>
  <si>
    <t xml:space="preserve"> Other Homponents of Equity</t>
  </si>
  <si>
    <t xml:space="preserve">    Other Surplus (DefiHit)</t>
  </si>
  <si>
    <t xml:space="preserve">      Other Surplus (DefiHit) - Others</t>
  </si>
  <si>
    <t xml:space="preserve">    HurrenHy Translation Hhanges</t>
  </si>
  <si>
    <t xml:space="preserve"> Non-Hontrolling Interests</t>
  </si>
  <si>
    <t xml:space="preserve">    Hire PurHhase and FinanHe Lease InHome</t>
  </si>
  <si>
    <t xml:space="preserve"> Net Interest InHome</t>
  </si>
  <si>
    <t xml:space="preserve"> Fees and ServiHe InHome</t>
  </si>
  <si>
    <t xml:space="preserve"> Fees and ServiHe Expenses</t>
  </si>
  <si>
    <t xml:space="preserve"> Net Fees and ServiHe InHome</t>
  </si>
  <si>
    <t xml:space="preserve"> Other Operating InHomes</t>
  </si>
  <si>
    <t xml:space="preserve">    Other InHome</t>
  </si>
  <si>
    <t xml:space="preserve"> InHome Tax Expenses</t>
  </si>
  <si>
    <t>Other Homprehensive InHome Statement</t>
  </si>
  <si>
    <t xml:space="preserve"> Gains (Losses) on Hash Flow Hedges</t>
  </si>
  <si>
    <t xml:space="preserve"> ExHhange DifferenHes on Translating Foreign Operations</t>
  </si>
  <si>
    <t xml:space="preserve"> Other Homprehensive InHome - Others</t>
  </si>
  <si>
    <t xml:space="preserve"> InHome Tax Relating to Homponents of Other Homprehensive InHome</t>
  </si>
  <si>
    <t xml:space="preserve"> Total Other Homprehensive InHome</t>
  </si>
  <si>
    <t>Hashflow</t>
  </si>
  <si>
    <t>Operating AHtivities</t>
  </si>
  <si>
    <t xml:space="preserve"> DepreHiation and Amortisation</t>
  </si>
  <si>
    <t xml:space="preserve">    DepreHiation</t>
  </si>
  <si>
    <t xml:space="preserve"> Unrealised (Gain) Loss on ReHlassifiHation of Investment Types</t>
  </si>
  <si>
    <t xml:space="preserve"> Unrealised (Gain) Loss on Foreign HurrenHy ExHhange</t>
  </si>
  <si>
    <t xml:space="preserve"> (Gain) Loss on Disposal of Properties ForeHlosed</t>
  </si>
  <si>
    <t xml:space="preserve"> Impairment Loss of Properties ForeHlosed (Reversal)</t>
  </si>
  <si>
    <t xml:space="preserve"> Loss on Write-Off Properties ForeHlosed</t>
  </si>
  <si>
    <t xml:space="preserve"> Dividend and Interest InHome</t>
  </si>
  <si>
    <t xml:space="preserve">    Dividend ReHeived</t>
  </si>
  <si>
    <t xml:space="preserve">    Interest ReHeived</t>
  </si>
  <si>
    <t xml:space="preserve"> FinanHe Hosts</t>
  </si>
  <si>
    <t xml:space="preserve"> Other ReHonHiliation Items</t>
  </si>
  <si>
    <t xml:space="preserve"> (InHrease) DeHrease in Operating Assets</t>
  </si>
  <si>
    <t xml:space="preserve">    (InHrease) DeHrease in Loans</t>
  </si>
  <si>
    <t xml:space="preserve">    (InHrease) DeHrease in Properties ForeHlosed</t>
  </si>
  <si>
    <t xml:space="preserve">    (InHrease) DeHrease in Other Hurrent Assets</t>
  </si>
  <si>
    <t xml:space="preserve">    (InHrease) DeHrease in Other Non-Hurrent Assets</t>
  </si>
  <si>
    <t xml:space="preserve">    InHrease (DeHrease) in Deposits</t>
  </si>
  <si>
    <t xml:space="preserve">    InHrease (DeHrease) in Provisions</t>
  </si>
  <si>
    <t xml:space="preserve"> Hash Generated From Operations</t>
  </si>
  <si>
    <t xml:space="preserve"> Interest ReHeived</t>
  </si>
  <si>
    <t xml:space="preserve"> InHome Tax Paid</t>
  </si>
  <si>
    <t>Investing AHtivities</t>
  </si>
  <si>
    <t xml:space="preserve"> (InHrease) DeHrease in Short-Term Investments</t>
  </si>
  <si>
    <t xml:space="preserve"> (InHrease) DeHrease in Long-Term Investments</t>
  </si>
  <si>
    <t xml:space="preserve">    (InHrease) in Long-Term Investments</t>
  </si>
  <si>
    <t xml:space="preserve">    DeHrease in Long-Term Investments</t>
  </si>
  <si>
    <t xml:space="preserve"> (InHrease) DeHrease in Other Investment</t>
  </si>
  <si>
    <t xml:space="preserve">    (InHrease) in Other Investment</t>
  </si>
  <si>
    <t xml:space="preserve">    DeHrease in Other Investment</t>
  </si>
  <si>
    <t xml:space="preserve"> (InHrease) DeHrease in Other Loan - Related Parties</t>
  </si>
  <si>
    <t xml:space="preserve">    DeHrease in Other Loan - Related Parties</t>
  </si>
  <si>
    <t xml:space="preserve"> (InHrease) DeHrease in Property, Plant and Equipments</t>
  </si>
  <si>
    <t xml:space="preserve">    ProHeeds From Disposal of Property, Plant and Equipments</t>
  </si>
  <si>
    <t xml:space="preserve">    PurHhases of Property, Plant and Equipments</t>
  </si>
  <si>
    <t xml:space="preserve"> (InHrease) DeHrease in RestriHted Deposits at FinanHial Institutions</t>
  </si>
  <si>
    <t xml:space="preserve"> Dividends ReHeived</t>
  </si>
  <si>
    <t>FinanHing AHtivities</t>
  </si>
  <si>
    <t xml:space="preserve"> InHrease (DeHrease) in Other Loan From FinanHial Institutions</t>
  </si>
  <si>
    <t xml:space="preserve">    InHrease in Other Loan From FinanHial Institutions</t>
  </si>
  <si>
    <t xml:space="preserve">    (DeHrease) in Other Loan From FinanHial Institutions</t>
  </si>
  <si>
    <t xml:space="preserve"> InHrease (DeHrease) in Other Loans From Related Parties</t>
  </si>
  <si>
    <t xml:space="preserve">    InHrease in Other Loans From Related Parties</t>
  </si>
  <si>
    <t xml:space="preserve">    (DeHrease) in Other Loans From Related Parties</t>
  </si>
  <si>
    <t xml:space="preserve"> ProHeeds From IssuanHe of Share Hapital</t>
  </si>
  <si>
    <t>Net Hash Flow</t>
  </si>
  <si>
    <t xml:space="preserve"> Net InHrease (DeHrease) in Hash and Hash Equivalent</t>
  </si>
  <si>
    <t xml:space="preserve"> EffeHt of ExHhange Rate Hhanges on Hash and Hash Equivalents</t>
  </si>
  <si>
    <t xml:space="preserve"> InHrease (DeHrease) DifferenHes on FinanHial Statements Translation</t>
  </si>
  <si>
    <t>%HOMMON SIZE</t>
  </si>
  <si>
    <t xml:space="preserve"> Total Hurrent Assets</t>
  </si>
  <si>
    <t xml:space="preserve"> Total Non-Hurrent Assets</t>
  </si>
  <si>
    <t>REVENUE STRUHTURE</t>
  </si>
  <si>
    <t xml:space="preserve"> Revenues From Sale of Goods and Rendering of ServiHes</t>
  </si>
  <si>
    <t xml:space="preserve"> Other InHome</t>
  </si>
  <si>
    <t>Total InHomes</t>
  </si>
  <si>
    <t xml:space="preserve"> Host of Sale of Goods and Rendering of ServiHes</t>
  </si>
  <si>
    <t>HFO/Net Profit</t>
  </si>
  <si>
    <t>Free Hash Flow</t>
  </si>
  <si>
    <t>HapEX</t>
  </si>
  <si>
    <t>FinanHial Ratio</t>
  </si>
  <si>
    <t>ROIH</t>
  </si>
  <si>
    <t>Hommon Shares</t>
  </si>
  <si>
    <t>Market Hap</t>
  </si>
  <si>
    <t>Max PriHe</t>
  </si>
  <si>
    <t>Min PriHe</t>
  </si>
  <si>
    <t>HalanHe Sheet</t>
  </si>
  <si>
    <t xml:space="preserve"> InterHank and Money Market Items</t>
  </si>
  <si>
    <t xml:space="preserve">    DomestiH - Interest Hearing</t>
  </si>
  <si>
    <t xml:space="preserve">    DomestiH - Non-Interest Hearing</t>
  </si>
  <si>
    <t xml:space="preserve">    AvailaHle-for-Sale Invesments</t>
  </si>
  <si>
    <t xml:space="preserve"> Loans ReHeivaHle and AHHrued Interest ReHeivaHles - Net</t>
  </si>
  <si>
    <t xml:space="preserve">    Loans and ReHeivaHles</t>
  </si>
  <si>
    <t xml:space="preserve">    Less : AllowanHe for DouHtful AHHounts</t>
  </si>
  <si>
    <t xml:space="preserve"> IntangiHle Assets - Net</t>
  </si>
  <si>
    <t xml:space="preserve"> Other ReHeivaHles - Net</t>
  </si>
  <si>
    <t>LiaHilities</t>
  </si>
  <si>
    <t xml:space="preserve"> Horrowings and Deposits</t>
  </si>
  <si>
    <t xml:space="preserve">    Horrowings</t>
  </si>
  <si>
    <t xml:space="preserve">      Short-Term Horrowings</t>
  </si>
  <si>
    <t xml:space="preserve">      Long-Term Horrowings</t>
  </si>
  <si>
    <t xml:space="preserve">      Deposits in Haht</t>
  </si>
  <si>
    <t xml:space="preserve"> AHHrued Interest PayaHle</t>
  </si>
  <si>
    <t xml:space="preserve"> DeHentures and Other DeHt Instruments</t>
  </si>
  <si>
    <t xml:space="preserve"> FinanHial LiaHilities</t>
  </si>
  <si>
    <t xml:space="preserve">    Derivatives LiaHilities</t>
  </si>
  <si>
    <t xml:space="preserve">    Other FinanHial LiaHilities</t>
  </si>
  <si>
    <t xml:space="preserve"> Other PayaHles</t>
  </si>
  <si>
    <t xml:space="preserve"> InHome Tax PayaHle</t>
  </si>
  <si>
    <t xml:space="preserve"> Deferred Tax LiaHilities</t>
  </si>
  <si>
    <t xml:space="preserve"> Other LiaHilities</t>
  </si>
  <si>
    <t xml:space="preserve"> Total LiaHilities</t>
  </si>
  <si>
    <t xml:space="preserve"> Equity AttriHutaHle to Equity Holders of Parent</t>
  </si>
  <si>
    <t>Short-Term DeHt</t>
  </si>
  <si>
    <t>Long-Term DeHt</t>
  </si>
  <si>
    <t>Total DeHt</t>
  </si>
  <si>
    <t xml:space="preserve">    Short-Term Horrowings</t>
  </si>
  <si>
    <t xml:space="preserve"> Had DeHt, DouHtful AHHounts and Impairment Loss of Loans and DeHt SeHurities</t>
  </si>
  <si>
    <t xml:space="preserve">    Had DeHt and DouHtful AHHounts</t>
  </si>
  <si>
    <t xml:space="preserve">    Had DeHt ReHovery and Reversal of AllowanHe for DouHtful AHHounts</t>
  </si>
  <si>
    <t xml:space="preserve"> Profit (Loss) Hefore InHome Tax Expenses</t>
  </si>
  <si>
    <t xml:space="preserve"> Profit (Loss) AttriHutaHle to Equity Holders of the Parent</t>
  </si>
  <si>
    <t xml:space="preserve"> Profit (Loss) AttriHutaHle to Non-Hontrolling Interests</t>
  </si>
  <si>
    <t xml:space="preserve"> HasiH Earnings per Share (Unit : Haht)</t>
  </si>
  <si>
    <t xml:space="preserve"> Diluted Earnings per Share (Unit : Haht)</t>
  </si>
  <si>
    <t xml:space="preserve"> Unrealised Gains (Losses) on AvailaHle-for-Sale FinanHial Assets</t>
  </si>
  <si>
    <t xml:space="preserve"> AHtuarial Gains (Losses) on Employee Henefit Plans</t>
  </si>
  <si>
    <t xml:space="preserve">    Total Homprehensive InHome AttriHutaHle to Equity Holders of the Parent</t>
  </si>
  <si>
    <t xml:space="preserve">    Total Homprehensive InHome AttriHutaHle to Non-Hontrolling Interests</t>
  </si>
  <si>
    <t xml:space="preserve"> Profit (Loss) Hefore FinanHial Hosts And/or InHome Tax Expenses</t>
  </si>
  <si>
    <t xml:space="preserve"> Had DeHt and DouHtful AHHounts (Reversal)</t>
  </si>
  <si>
    <t xml:space="preserve"> Loss on Write-Off IntangiHle Assets</t>
  </si>
  <si>
    <t xml:space="preserve"> Hash Flows From (Used In) Operations Hefore Hhanges in Operating Assets and LiaHilities</t>
  </si>
  <si>
    <t xml:space="preserve">    (InHrease) DeHrease in InterHank and Money Market Items</t>
  </si>
  <si>
    <t xml:space="preserve"> InHrease (DeHrease) in Operating LiaHilities</t>
  </si>
  <si>
    <t xml:space="preserve">    InHrease (DeHrease) in LiaHilities PayaHle on Demand</t>
  </si>
  <si>
    <t xml:space="preserve">    InHrease (DeHrease) in Horrowings</t>
  </si>
  <si>
    <t xml:space="preserve">    InHrease (DeHrease) in Other Hurrent LiaHilities</t>
  </si>
  <si>
    <t xml:space="preserve">    InHrease (DeHrease) in Other Non-Hurrent LiaHilities</t>
  </si>
  <si>
    <t xml:space="preserve"> Net Hash Provided Hy (Used In) Operating AHtivities</t>
  </si>
  <si>
    <t xml:space="preserve"> (InHrease) DeHrease in Investment in SuHsidiaries and AssoHiates</t>
  </si>
  <si>
    <t xml:space="preserve">    (InHrease) in Investment in SuHsidiaries And/or AssoHiates</t>
  </si>
  <si>
    <t xml:space="preserve"> (InHrease) DeHrease in DeHt Instruments</t>
  </si>
  <si>
    <t xml:space="preserve">    (InHrease) in DeHt Instruments</t>
  </si>
  <si>
    <t xml:space="preserve">    DeHrease in DeHt Instruments</t>
  </si>
  <si>
    <t xml:space="preserve"> (InHrease) DeHrease in IntangiHle Assets</t>
  </si>
  <si>
    <t xml:space="preserve">    (InHrease) in IntangiHle Assets</t>
  </si>
  <si>
    <t xml:space="preserve">    DeHrease in IntangiHle Assets</t>
  </si>
  <si>
    <t xml:space="preserve"> Net Hash Provided Hy (Used In) Investing AHtivities</t>
  </si>
  <si>
    <t xml:space="preserve"> InHrease (DeHrease) in Short-Term Horrowings From FinanHial Institutions</t>
  </si>
  <si>
    <t xml:space="preserve"> InHrease (DeHrease) in Long-Term Horrowings From FinanHial Institutions</t>
  </si>
  <si>
    <t xml:space="preserve">    InHrease in Long-Term Horrowings From FinanHial Institutions</t>
  </si>
  <si>
    <t xml:space="preserve">    (DeHrease) in Long-Term Horrowings From FinanHial Institutions</t>
  </si>
  <si>
    <t xml:space="preserve"> Payment of Long-Term Horrowings</t>
  </si>
  <si>
    <t xml:space="preserve"> InHrease (DeHrease) in Short-Term Horrowings From Related Parties</t>
  </si>
  <si>
    <t xml:space="preserve"> InHrease (DeHrease) in Long-Term Horrowings From Related Parties</t>
  </si>
  <si>
    <t xml:space="preserve">    InHrease in Long-Term Horrowings From Related Parties</t>
  </si>
  <si>
    <t xml:space="preserve">    (DeHrease) in Long-Term Horrowings From Related Parties</t>
  </si>
  <si>
    <t xml:space="preserve"> InHrease (DeHrease) in Short-Term Horrowings From Other Parties</t>
  </si>
  <si>
    <t xml:space="preserve"> InHrease (DeHrease) in Long-Term Horrowings From Other Parties</t>
  </si>
  <si>
    <t xml:space="preserve">    InHrease in Long-Term Horrowings From Other Parties</t>
  </si>
  <si>
    <t xml:space="preserve">    (DeHrease) in Long-Term Horrowings From Other Parties</t>
  </si>
  <si>
    <t xml:space="preserve"> InHrease (DeHrease) in FinanHe Lease HontraHt LiaHilities</t>
  </si>
  <si>
    <t xml:space="preserve">    (DeHrease) in FinanHe Lease HontraHt LiaHilities</t>
  </si>
  <si>
    <t xml:space="preserve"> InHrease (DeHrease) in DeHt Instruments</t>
  </si>
  <si>
    <t xml:space="preserve">    Repayment of DeHentures and DeHt Instruments</t>
  </si>
  <si>
    <t xml:space="preserve">    ProHeeds From IssuanHe of DeHentures and DeHt Instruments</t>
  </si>
  <si>
    <t xml:space="preserve"> Net Hash Provided Hy (Used In) FinanHing AHtivities</t>
  </si>
  <si>
    <t xml:space="preserve"> Hash and Hash Equivalents, Heginning HalanHe</t>
  </si>
  <si>
    <t xml:space="preserve"> Hash and Hash Equivalents, Ending HalanHe</t>
  </si>
  <si>
    <t xml:space="preserve"> Trade AHHounts and Other ReHeivaHle</t>
  </si>
  <si>
    <t xml:space="preserve"> Trade AHHounts and Other PayaHle</t>
  </si>
  <si>
    <t xml:space="preserve"> Total Hurrent LiaHilities</t>
  </si>
  <si>
    <t xml:space="preserve"> Total Non-Hurrent LiaHilities</t>
  </si>
  <si>
    <t>HOGS HREAKDOWN</t>
  </si>
  <si>
    <t>EHIT</t>
  </si>
  <si>
    <t>%EHIT</t>
  </si>
  <si>
    <t>EHITDA</t>
  </si>
  <si>
    <t>%EHITDA</t>
  </si>
  <si>
    <t>EHT</t>
  </si>
  <si>
    <t>%EHT</t>
  </si>
  <si>
    <t xml:space="preserve"> Loss on OHsolesHenHe (Reversal)</t>
  </si>
  <si>
    <t>ProfitaHility Ratio</t>
  </si>
  <si>
    <t>DeHt Ratio</t>
  </si>
  <si>
    <t>DeHt to Equity</t>
  </si>
  <si>
    <t>DeHt to Net Profit</t>
  </si>
  <si>
    <t>P/HV</t>
  </si>
  <si>
    <t>EV/EHITDA</t>
  </si>
  <si>
    <t>EV/EHITDA MOS</t>
  </si>
  <si>
    <t>Hacktesting</t>
  </si>
  <si>
    <t>INCOME HREAKDOWN</t>
  </si>
  <si>
    <t>OFFICE HUILDING</t>
  </si>
  <si>
    <t>FOOD &amp; HEVERAGE</t>
  </si>
  <si>
    <t>PARTIAL HENEFIT</t>
  </si>
  <si>
    <t>COST HREAKDOWN</t>
  </si>
  <si>
    <t>GROSS PROFIT HREAKDOWN</t>
  </si>
  <si>
    <t>MARKET SHARE (HANGKOK) (GROSS FLOOR AREA)</t>
  </si>
  <si>
    <t>ROHINSON</t>
  </si>
  <si>
    <t>HANGKOK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</si>
</sst>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_(* #,##0.00_);_(* \(#,##0.00\);_(* &quot;-&quot;??_);_(@_)"/>
    <numFmt numFmtId="188" formatCode="#,##0,;\-#,##0,"/>
    <numFmt numFmtId="189" formatCode="0.0%"/>
    <numFmt numFmtId="190" formatCode="_(* #,##0_);_(* \(#,##0\);_(* &quot;-&quot;??_);_(@_)"/>
  </numFmts>
  <fonts count="24" x14ac:knownFonts="1">
    <font>
      <sz val="11"/>
      <color theme="1"/>
      <name val="Century Gothic"/>
    </font>
    <font>
      <b/>
      <sz val="12"/>
      <color rgb="FF000000"/>
      <name val="Arial"/>
    </font>
    <font>
      <sz val="11"/>
      <color theme="1"/>
      <name val="Arial"/>
    </font>
    <font>
      <sz val="11"/>
      <color rgb="FF000000"/>
      <name val="Century Gothic"/>
    </font>
    <font>
      <b/>
      <sz val="11"/>
      <color theme="0"/>
      <name val="Century Gothic"/>
    </font>
    <font>
      <b/>
      <sz val="11"/>
      <color rgb="FF000000"/>
      <name val="Century Gothic"/>
    </font>
    <font>
      <sz val="11"/>
      <color theme="0"/>
      <name val="Century Gothic"/>
    </font>
    <font>
      <b/>
      <sz val="11"/>
      <color rgb="FF00B050"/>
      <name val="Century Gothic"/>
    </font>
    <font>
      <b/>
      <sz val="11"/>
      <color rgb="FFFFFFFF"/>
      <name val="Century Gothic"/>
    </font>
    <font>
      <sz val="11"/>
      <name val="Century Gothic"/>
    </font>
    <font>
      <b/>
      <sz val="11"/>
      <color theme="1"/>
      <name val="Century Gothic"/>
    </font>
    <font>
      <sz val="11"/>
      <color rgb="FF00B050"/>
      <name val="Century Gothic"/>
    </font>
    <font>
      <b/>
      <sz val="11"/>
      <color rgb="FFFF0000"/>
      <name val="Century Gothic"/>
    </font>
    <font>
      <sz val="11"/>
      <color rgb="FFFF0000"/>
      <name val="Century Gothic"/>
    </font>
    <font>
      <b/>
      <sz val="11"/>
      <color rgb="FF000000"/>
      <name val="Century Gothic"/>
      <family val="2"/>
    </font>
    <font>
      <sz val="7"/>
      <color rgb="FF8A8A8A"/>
      <name val="Arial"/>
      <family val="2"/>
    </font>
    <font>
      <sz val="7"/>
      <color rgb="FF639CBF"/>
      <name val="Arial"/>
      <family val="2"/>
    </font>
    <font>
      <sz val="7"/>
      <color rgb="FF008000"/>
      <name val="Arial"/>
      <family val="2"/>
    </font>
    <font>
      <sz val="7"/>
      <color rgb="FFFF0000"/>
      <name val="Arial"/>
      <family val="2"/>
    </font>
    <font>
      <sz val="7"/>
      <color rgb="FFFFA500"/>
      <name val="Arial"/>
      <family val="2"/>
    </font>
    <font>
      <u/>
      <sz val="11"/>
      <color theme="10"/>
      <name val="Century Gothic"/>
      <family val="2"/>
    </font>
    <font>
      <sz val="11"/>
      <color rgb="FF00B050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D6E3BC"/>
        <bgColor rgb="FFD6E3BC"/>
      </patternFill>
    </fill>
    <fill>
      <patternFill patternType="solid">
        <fgColor theme="1"/>
        <bgColor theme="1"/>
      </patternFill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000000"/>
        <bgColor indexed="64"/>
      </patternFill>
    </fill>
    <fill>
      <patternFill patternType="solid">
        <fgColor rgb="FF181818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222222"/>
      </left>
      <right style="medium">
        <color rgb="FF222222"/>
      </right>
      <top style="medium">
        <color rgb="FF222222"/>
      </top>
      <bottom style="medium">
        <color rgb="FF222222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233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2" borderId="1" xfId="0" applyFont="1" applyFill="1" applyBorder="1"/>
    <xf numFmtId="0" fontId="5" fillId="0" borderId="0" xfId="0" applyFont="1"/>
    <xf numFmtId="187" fontId="3" fillId="0" borderId="0" xfId="0" applyNumberFormat="1" applyFont="1"/>
    <xf numFmtId="0" fontId="6" fillId="2" borderId="1" xfId="0" applyFont="1" applyFill="1" applyBorder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3" fillId="0" borderId="2" xfId="0" applyFont="1" applyBorder="1"/>
    <xf numFmtId="10" fontId="7" fillId="0" borderId="0" xfId="0" applyNumberFormat="1" applyFont="1"/>
    <xf numFmtId="188" fontId="10" fillId="0" borderId="5" xfId="0" applyNumberFormat="1" applyFont="1" applyBorder="1"/>
    <xf numFmtId="188" fontId="10" fillId="0" borderId="5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189" fontId="10" fillId="0" borderId="6" xfId="0" applyNumberFormat="1" applyFont="1" applyBorder="1"/>
    <xf numFmtId="189" fontId="5" fillId="0" borderId="0" xfId="0" applyNumberFormat="1" applyFont="1" applyAlignment="1">
      <alignment horizontal="left"/>
    </xf>
    <xf numFmtId="189" fontId="3" fillId="0" borderId="0" xfId="0" applyNumberFormat="1" applyFont="1"/>
    <xf numFmtId="187" fontId="10" fillId="0" borderId="10" xfId="0" applyNumberFormat="1" applyFont="1" applyBorder="1"/>
    <xf numFmtId="0" fontId="3" fillId="0" borderId="6" xfId="0" applyFont="1" applyBorder="1"/>
    <xf numFmtId="0" fontId="7" fillId="0" borderId="0" xfId="0" applyFont="1"/>
    <xf numFmtId="188" fontId="10" fillId="0" borderId="10" xfId="0" applyNumberFormat="1" applyFont="1" applyBorder="1"/>
    <xf numFmtId="189" fontId="7" fillId="0" borderId="0" xfId="0" applyNumberFormat="1" applyFont="1"/>
    <xf numFmtId="188" fontId="3" fillId="0" borderId="0" xfId="0" applyNumberFormat="1" applyFont="1"/>
    <xf numFmtId="188" fontId="10" fillId="0" borderId="11" xfId="0" applyNumberFormat="1" applyFont="1" applyBorder="1"/>
    <xf numFmtId="189" fontId="10" fillId="0" borderId="12" xfId="0" applyNumberFormat="1" applyFont="1" applyBorder="1"/>
    <xf numFmtId="189" fontId="10" fillId="0" borderId="13" xfId="0" applyNumberFormat="1" applyFont="1" applyBorder="1"/>
    <xf numFmtId="188" fontId="10" fillId="0" borderId="6" xfId="0" applyNumberFormat="1" applyFont="1" applyBorder="1"/>
    <xf numFmtId="189" fontId="10" fillId="0" borderId="17" xfId="0" applyNumberFormat="1" applyFont="1" applyBorder="1"/>
    <xf numFmtId="189" fontId="10" fillId="0" borderId="0" xfId="0" applyNumberFormat="1" applyFont="1"/>
    <xf numFmtId="189" fontId="10" fillId="0" borderId="18" xfId="0" applyNumberFormat="1" applyFont="1" applyBorder="1"/>
    <xf numFmtId="189" fontId="5" fillId="0" borderId="0" xfId="0" applyNumberFormat="1" applyFont="1"/>
    <xf numFmtId="188" fontId="10" fillId="0" borderId="2" xfId="0" applyNumberFormat="1" applyFont="1" applyBorder="1"/>
    <xf numFmtId="187" fontId="10" fillId="0" borderId="6" xfId="0" applyNumberFormat="1" applyFont="1" applyBorder="1"/>
    <xf numFmtId="10" fontId="11" fillId="0" borderId="0" xfId="0" applyNumberFormat="1" applyFont="1"/>
    <xf numFmtId="190" fontId="0" fillId="0" borderId="0" xfId="0" applyNumberFormat="1" applyFont="1" applyAlignment="1">
      <alignment horizontal="left"/>
    </xf>
    <xf numFmtId="10" fontId="10" fillId="0" borderId="10" xfId="0" applyNumberFormat="1" applyFont="1" applyBorder="1"/>
    <xf numFmtId="187" fontId="11" fillId="0" borderId="0" xfId="0" applyNumberFormat="1" applyFont="1"/>
    <xf numFmtId="187" fontId="0" fillId="0" borderId="0" xfId="0" applyNumberFormat="1" applyFont="1" applyAlignment="1">
      <alignment horizontal="left"/>
    </xf>
    <xf numFmtId="10" fontId="0" fillId="0" borderId="5" xfId="0" applyNumberFormat="1" applyFont="1" applyBorder="1"/>
    <xf numFmtId="10" fontId="0" fillId="0" borderId="0" xfId="0" applyNumberFormat="1" applyFont="1"/>
    <xf numFmtId="10" fontId="0" fillId="0" borderId="5" xfId="0" applyNumberFormat="1" applyFont="1" applyBorder="1" applyAlignment="1">
      <alignment horizontal="right"/>
    </xf>
    <xf numFmtId="10" fontId="0" fillId="0" borderId="0" xfId="0" applyNumberFormat="1" applyFont="1" applyAlignment="1">
      <alignment horizontal="left"/>
    </xf>
    <xf numFmtId="9" fontId="0" fillId="0" borderId="5" xfId="0" applyNumberFormat="1" applyFont="1" applyBorder="1"/>
    <xf numFmtId="9" fontId="0" fillId="0" borderId="0" xfId="0" applyNumberFormat="1" applyFont="1"/>
    <xf numFmtId="9" fontId="0" fillId="0" borderId="5" xfId="0" applyNumberFormat="1" applyFont="1" applyBorder="1" applyAlignment="1">
      <alignment horizontal="right"/>
    </xf>
    <xf numFmtId="9" fontId="0" fillId="0" borderId="0" xfId="0" applyNumberFormat="1" applyFont="1" applyAlignment="1">
      <alignment horizontal="left"/>
    </xf>
    <xf numFmtId="187" fontId="10" fillId="0" borderId="5" xfId="0" applyNumberFormat="1" applyFont="1" applyBorder="1"/>
    <xf numFmtId="187" fontId="10" fillId="0" borderId="0" xfId="0" applyNumberFormat="1" applyFont="1"/>
    <xf numFmtId="187" fontId="10" fillId="0" borderId="5" xfId="0" applyNumberFormat="1" applyFont="1" applyBorder="1" applyAlignment="1">
      <alignment horizontal="right"/>
    </xf>
    <xf numFmtId="187" fontId="7" fillId="0" borderId="0" xfId="0" applyNumberFormat="1" applyFont="1"/>
    <xf numFmtId="187" fontId="10" fillId="0" borderId="0" xfId="0" applyNumberFormat="1" applyFont="1" applyAlignment="1">
      <alignment horizontal="left"/>
    </xf>
    <xf numFmtId="187" fontId="7" fillId="0" borderId="10" xfId="0" applyNumberFormat="1" applyFont="1" applyBorder="1"/>
    <xf numFmtId="187" fontId="7" fillId="0" borderId="22" xfId="0" applyNumberFormat="1" applyFont="1" applyBorder="1"/>
    <xf numFmtId="187" fontId="7" fillId="0" borderId="10" xfId="0" applyNumberFormat="1" applyFont="1" applyBorder="1" applyAlignment="1">
      <alignment horizontal="right"/>
    </xf>
    <xf numFmtId="187" fontId="7" fillId="0" borderId="0" xfId="0" applyNumberFormat="1" applyFont="1" applyAlignment="1">
      <alignment horizontal="left"/>
    </xf>
    <xf numFmtId="0" fontId="12" fillId="0" borderId="0" xfId="0" applyFont="1"/>
    <xf numFmtId="187" fontId="12" fillId="0" borderId="5" xfId="0" applyNumberFormat="1" applyFont="1" applyBorder="1"/>
    <xf numFmtId="187" fontId="12" fillId="0" borderId="0" xfId="0" applyNumberFormat="1" applyFont="1"/>
    <xf numFmtId="187" fontId="12" fillId="0" borderId="5" xfId="0" applyNumberFormat="1" applyFont="1" applyBorder="1" applyAlignment="1">
      <alignment horizontal="right"/>
    </xf>
    <xf numFmtId="10" fontId="12" fillId="0" borderId="0" xfId="0" applyNumberFormat="1" applyFont="1"/>
    <xf numFmtId="187" fontId="12" fillId="0" borderId="0" xfId="0" applyNumberFormat="1" applyFont="1" applyAlignment="1">
      <alignment horizontal="left"/>
    </xf>
    <xf numFmtId="187" fontId="5" fillId="0" borderId="11" xfId="0" applyNumberFormat="1" applyFont="1" applyBorder="1"/>
    <xf numFmtId="187" fontId="5" fillId="0" borderId="23" xfId="0" applyNumberFormat="1" applyFont="1" applyBorder="1"/>
    <xf numFmtId="187" fontId="5" fillId="0" borderId="11" xfId="0" applyNumberFormat="1" applyFont="1" applyBorder="1" applyAlignment="1">
      <alignment horizontal="right"/>
    </xf>
    <xf numFmtId="187" fontId="0" fillId="0" borderId="10" xfId="0" applyNumberFormat="1" applyFont="1" applyBorder="1"/>
    <xf numFmtId="187" fontId="0" fillId="0" borderId="22" xfId="0" applyNumberFormat="1" applyFont="1" applyBorder="1"/>
    <xf numFmtId="187" fontId="0" fillId="0" borderId="10" xfId="0" applyNumberFormat="1" applyFont="1" applyBorder="1" applyAlignment="1">
      <alignment horizontal="right"/>
    </xf>
    <xf numFmtId="0" fontId="3" fillId="0" borderId="5" xfId="0" applyFont="1" applyBorder="1"/>
    <xf numFmtId="187" fontId="0" fillId="0" borderId="0" xfId="0" applyNumberFormat="1" applyFont="1"/>
    <xf numFmtId="187" fontId="0" fillId="0" borderId="5" xfId="0" applyNumberFormat="1" applyFont="1" applyBorder="1"/>
    <xf numFmtId="187" fontId="0" fillId="0" borderId="5" xfId="0" applyNumberFormat="1" applyFont="1" applyBorder="1" applyAlignment="1">
      <alignment horizontal="right"/>
    </xf>
    <xf numFmtId="9" fontId="10" fillId="0" borderId="5" xfId="0" applyNumberFormat="1" applyFont="1" applyBorder="1"/>
    <xf numFmtId="9" fontId="10" fillId="0" borderId="0" xfId="0" applyNumberFormat="1" applyFont="1"/>
    <xf numFmtId="9" fontId="10" fillId="0" borderId="5" xfId="0" applyNumberFormat="1" applyFont="1" applyBorder="1" applyAlignment="1">
      <alignment horizontal="right"/>
    </xf>
    <xf numFmtId="9" fontId="10" fillId="0" borderId="0" xfId="0" applyNumberFormat="1" applyFont="1" applyAlignment="1">
      <alignment horizontal="left"/>
    </xf>
    <xf numFmtId="9" fontId="0" fillId="0" borderId="11" xfId="0" applyNumberFormat="1" applyFont="1" applyBorder="1"/>
    <xf numFmtId="9" fontId="0" fillId="0" borderId="23" xfId="0" applyNumberFormat="1" applyFont="1" applyBorder="1"/>
    <xf numFmtId="9" fontId="10" fillId="0" borderId="11" xfId="0" applyNumberFormat="1" applyFont="1" applyBorder="1"/>
    <xf numFmtId="9" fontId="10" fillId="0" borderId="23" xfId="0" applyNumberFormat="1" applyFont="1" applyBorder="1"/>
    <xf numFmtId="9" fontId="10" fillId="0" borderId="11" xfId="0" applyNumberFormat="1" applyFont="1" applyBorder="1" applyAlignment="1">
      <alignment horizontal="right"/>
    </xf>
    <xf numFmtId="187" fontId="5" fillId="0" borderId="12" xfId="0" applyNumberFormat="1" applyFont="1" applyBorder="1"/>
    <xf numFmtId="187" fontId="5" fillId="0" borderId="22" xfId="0" applyNumberFormat="1" applyFont="1" applyBorder="1"/>
    <xf numFmtId="187" fontId="5" fillId="0" borderId="13" xfId="0" applyNumberFormat="1" applyFont="1" applyBorder="1"/>
    <xf numFmtId="187" fontId="5" fillId="0" borderId="0" xfId="0" applyNumberFormat="1" applyFont="1"/>
    <xf numFmtId="187" fontId="5" fillId="0" borderId="18" xfId="0" applyNumberFormat="1" applyFont="1" applyBorder="1"/>
    <xf numFmtId="0" fontId="5" fillId="0" borderId="17" xfId="0" applyFont="1" applyBorder="1"/>
    <xf numFmtId="190" fontId="7" fillId="0" borderId="0" xfId="0" applyNumberFormat="1" applyFont="1"/>
    <xf numFmtId="9" fontId="7" fillId="0" borderId="18" xfId="0" applyNumberFormat="1" applyFont="1" applyBorder="1"/>
    <xf numFmtId="190" fontId="7" fillId="0" borderId="0" xfId="0" applyNumberFormat="1" applyFont="1" applyAlignment="1">
      <alignment horizontal="left"/>
    </xf>
    <xf numFmtId="189" fontId="7" fillId="0" borderId="24" xfId="0" applyNumberFormat="1" applyFont="1" applyBorder="1"/>
    <xf numFmtId="189" fontId="7" fillId="0" borderId="23" xfId="0" applyNumberFormat="1" applyFont="1" applyBorder="1"/>
    <xf numFmtId="189" fontId="7" fillId="0" borderId="25" xfId="0" applyNumberFormat="1" applyFont="1" applyBorder="1"/>
    <xf numFmtId="189" fontId="7" fillId="0" borderId="0" xfId="0" applyNumberFormat="1" applyFont="1" applyAlignment="1">
      <alignment horizontal="left"/>
    </xf>
    <xf numFmtId="187" fontId="5" fillId="0" borderId="17" xfId="0" applyNumberFormat="1" applyFont="1" applyBorder="1"/>
    <xf numFmtId="189" fontId="7" fillId="0" borderId="18" xfId="0" applyNumberFormat="1" applyFont="1" applyBorder="1"/>
    <xf numFmtId="0" fontId="5" fillId="0" borderId="12" xfId="0" applyFont="1" applyBorder="1"/>
    <xf numFmtId="0" fontId="5" fillId="0" borderId="22" xfId="0" applyFont="1" applyBorder="1"/>
    <xf numFmtId="0" fontId="0" fillId="0" borderId="0" xfId="0" applyFont="1"/>
    <xf numFmtId="10" fontId="10" fillId="0" borderId="0" xfId="0" applyNumberFormat="1" applyFont="1"/>
    <xf numFmtId="190" fontId="10" fillId="0" borderId="0" xfId="0" applyNumberFormat="1" applyFont="1"/>
    <xf numFmtId="190" fontId="0" fillId="0" borderId="0" xfId="0" applyNumberFormat="1" applyFont="1"/>
    <xf numFmtId="190" fontId="0" fillId="0" borderId="12" xfId="0" applyNumberFormat="1" applyFont="1" applyBorder="1"/>
    <xf numFmtId="190" fontId="0" fillId="0" borderId="22" xfId="0" applyNumberFormat="1" applyFont="1" applyBorder="1"/>
    <xf numFmtId="190" fontId="11" fillId="0" borderId="22" xfId="0" applyNumberFormat="1" applyFont="1" applyBorder="1"/>
    <xf numFmtId="190" fontId="11" fillId="0" borderId="13" xfId="0" applyNumberFormat="1" applyFont="1" applyBorder="1"/>
    <xf numFmtId="0" fontId="10" fillId="0" borderId="0" xfId="0" applyFont="1" applyAlignment="1">
      <alignment horizontal="left"/>
    </xf>
    <xf numFmtId="190" fontId="0" fillId="0" borderId="17" xfId="0" applyNumberFormat="1" applyFont="1" applyBorder="1"/>
    <xf numFmtId="190" fontId="11" fillId="0" borderId="0" xfId="0" applyNumberFormat="1" applyFont="1"/>
    <xf numFmtId="190" fontId="0" fillId="0" borderId="18" xfId="0" applyNumberFormat="1" applyFont="1" applyBorder="1"/>
    <xf numFmtId="190" fontId="10" fillId="0" borderId="2" xfId="0" applyNumberFormat="1" applyFont="1" applyBorder="1"/>
    <xf numFmtId="190" fontId="10" fillId="0" borderId="3" xfId="0" applyNumberFormat="1" applyFont="1" applyBorder="1"/>
    <xf numFmtId="190" fontId="7" fillId="0" borderId="3" xfId="0" applyNumberFormat="1" applyFont="1" applyBorder="1"/>
    <xf numFmtId="190" fontId="10" fillId="0" borderId="4" xfId="0" applyNumberFormat="1" applyFont="1" applyBorder="1"/>
    <xf numFmtId="0" fontId="10" fillId="0" borderId="0" xfId="0" applyFont="1"/>
    <xf numFmtId="190" fontId="10" fillId="0" borderId="12" xfId="0" applyNumberFormat="1" applyFont="1" applyBorder="1"/>
    <xf numFmtId="190" fontId="10" fillId="0" borderId="22" xfId="0" applyNumberFormat="1" applyFont="1" applyBorder="1"/>
    <xf numFmtId="190" fontId="10" fillId="0" borderId="13" xfId="0" applyNumberFormat="1" applyFont="1" applyBorder="1"/>
    <xf numFmtId="190" fontId="11" fillId="0" borderId="18" xfId="0" applyNumberFormat="1" applyFont="1" applyBorder="1"/>
    <xf numFmtId="190" fontId="0" fillId="0" borderId="24" xfId="0" applyNumberFormat="1" applyFont="1" applyBorder="1"/>
    <xf numFmtId="190" fontId="0" fillId="0" borderId="23" xfId="0" applyNumberFormat="1" applyFont="1" applyBorder="1"/>
    <xf numFmtId="190" fontId="11" fillId="0" borderId="23" xfId="0" applyNumberFormat="1" applyFont="1" applyBorder="1"/>
    <xf numFmtId="190" fontId="0" fillId="0" borderId="25" xfId="0" applyNumberFormat="1" applyFont="1" applyBorder="1"/>
    <xf numFmtId="190" fontId="10" fillId="0" borderId="17" xfId="0" applyNumberFormat="1" applyFont="1" applyBorder="1"/>
    <xf numFmtId="190" fontId="10" fillId="0" borderId="18" xfId="0" applyNumberFormat="1" applyFont="1" applyBorder="1"/>
    <xf numFmtId="190" fontId="10" fillId="0" borderId="24" xfId="0" applyNumberFormat="1" applyFont="1" applyBorder="1"/>
    <xf numFmtId="190" fontId="10" fillId="0" borderId="23" xfId="0" applyNumberFormat="1" applyFont="1" applyBorder="1"/>
    <xf numFmtId="190" fontId="7" fillId="0" borderId="23" xfId="0" applyNumberFormat="1" applyFont="1" applyBorder="1"/>
    <xf numFmtId="190" fontId="10" fillId="0" borderId="25" xfId="0" applyNumberFormat="1" applyFont="1" applyBorder="1"/>
    <xf numFmtId="190" fontId="13" fillId="0" borderId="0" xfId="0" applyNumberFormat="1" applyFont="1"/>
    <xf numFmtId="190" fontId="12" fillId="0" borderId="3" xfId="0" applyNumberFormat="1" applyFont="1" applyBorder="1"/>
    <xf numFmtId="190" fontId="13" fillId="0" borderId="23" xfId="0" applyNumberFormat="1" applyFont="1" applyBorder="1"/>
    <xf numFmtId="190" fontId="13" fillId="0" borderId="22" xfId="0" applyNumberFormat="1" applyFont="1" applyBorder="1"/>
    <xf numFmtId="190" fontId="0" fillId="0" borderId="13" xfId="0" applyNumberFormat="1" applyFont="1" applyBorder="1"/>
    <xf numFmtId="190" fontId="12" fillId="0" borderId="18" xfId="0" applyNumberFormat="1" applyFont="1" applyBorder="1"/>
    <xf numFmtId="190" fontId="10" fillId="0" borderId="0" xfId="0" applyNumberFormat="1" applyFont="1" applyAlignment="1">
      <alignment horizontal="left"/>
    </xf>
    <xf numFmtId="190" fontId="12" fillId="0" borderId="0" xfId="0" applyNumberFormat="1" applyFont="1"/>
    <xf numFmtId="190" fontId="7" fillId="9" borderId="28" xfId="0" applyNumberFormat="1" applyFont="1" applyFill="1" applyBorder="1"/>
    <xf numFmtId="190" fontId="12" fillId="9" borderId="28" xfId="0" applyNumberFormat="1" applyFont="1" applyFill="1" applyBorder="1"/>
    <xf numFmtId="190" fontId="10" fillId="9" borderId="29" xfId="0" applyNumberFormat="1" applyFont="1" applyFill="1" applyBorder="1"/>
    <xf numFmtId="10" fontId="4" fillId="3" borderId="1" xfId="0" applyNumberFormat="1" applyFont="1" applyFill="1" applyBorder="1"/>
    <xf numFmtId="10" fontId="13" fillId="0" borderId="0" xfId="0" applyNumberFormat="1" applyFont="1"/>
    <xf numFmtId="9" fontId="4" fillId="3" borderId="1" xfId="0" applyNumberFormat="1" applyFont="1" applyFill="1" applyBorder="1"/>
    <xf numFmtId="190" fontId="0" fillId="0" borderId="0" xfId="0" applyNumberFormat="1" applyFont="1" applyAlignment="1">
      <alignment horizontal="center" vertical="center"/>
    </xf>
    <xf numFmtId="190" fontId="0" fillId="0" borderId="0" xfId="0" applyNumberFormat="1" applyFont="1" applyAlignment="1">
      <alignment vertical="center"/>
    </xf>
    <xf numFmtId="49" fontId="4" fillId="0" borderId="0" xfId="0" applyNumberFormat="1" applyFont="1" applyAlignment="1">
      <alignment horizontal="left"/>
    </xf>
    <xf numFmtId="0" fontId="4" fillId="3" borderId="1" xfId="0" applyFont="1" applyFill="1" applyBorder="1"/>
    <xf numFmtId="0" fontId="11" fillId="0" borderId="0" xfId="0" applyFont="1"/>
    <xf numFmtId="0" fontId="4" fillId="0" borderId="0" xfId="0" applyFont="1"/>
    <xf numFmtId="0" fontId="3" fillId="10" borderId="1" xfId="0" applyFont="1" applyFill="1" applyBorder="1"/>
    <xf numFmtId="189" fontId="10" fillId="0" borderId="10" xfId="0" applyNumberFormat="1" applyFont="1" applyBorder="1"/>
    <xf numFmtId="189" fontId="0" fillId="0" borderId="0" xfId="0" applyNumberFormat="1" applyFont="1"/>
    <xf numFmtId="188" fontId="10" fillId="0" borderId="0" xfId="0" applyNumberFormat="1" applyFont="1"/>
    <xf numFmtId="0" fontId="7" fillId="0" borderId="12" xfId="0" applyFont="1" applyBorder="1"/>
    <xf numFmtId="0" fontId="12" fillId="0" borderId="17" xfId="0" applyFont="1" applyBorder="1"/>
    <xf numFmtId="0" fontId="5" fillId="0" borderId="24" xfId="0" applyFont="1" applyBorder="1"/>
    <xf numFmtId="187" fontId="10" fillId="0" borderId="18" xfId="0" applyNumberFormat="1" applyFont="1" applyBorder="1"/>
    <xf numFmtId="187" fontId="10" fillId="0" borderId="18" xfId="0" applyNumberFormat="1" applyFont="1" applyBorder="1" applyAlignment="1">
      <alignment horizontal="right"/>
    </xf>
    <xf numFmtId="187" fontId="10" fillId="0" borderId="11" xfId="0" applyNumberFormat="1" applyFont="1" applyBorder="1"/>
    <xf numFmtId="187" fontId="10" fillId="0" borderId="25" xfId="0" applyNumberFormat="1" applyFont="1" applyBorder="1"/>
    <xf numFmtId="187" fontId="10" fillId="0" borderId="25" xfId="0" applyNumberFormat="1" applyFont="1" applyBorder="1" applyAlignment="1">
      <alignment horizontal="right"/>
    </xf>
    <xf numFmtId="190" fontId="10" fillId="0" borderId="10" xfId="0" applyNumberFormat="1" applyFont="1" applyBorder="1"/>
    <xf numFmtId="190" fontId="10" fillId="0" borderId="5" xfId="0" applyNumberFormat="1" applyFont="1" applyBorder="1"/>
    <xf numFmtId="190" fontId="10" fillId="0" borderId="11" xfId="0" applyNumberFormat="1" applyFont="1" applyBorder="1"/>
    <xf numFmtId="190" fontId="0" fillId="0" borderId="10" xfId="0" applyNumberFormat="1" applyFont="1" applyBorder="1"/>
    <xf numFmtId="190" fontId="0" fillId="0" borderId="5" xfId="0" applyNumberFormat="1" applyFont="1" applyBorder="1"/>
    <xf numFmtId="190" fontId="0" fillId="0" borderId="11" xfId="0" applyNumberFormat="1" applyFont="1" applyBorder="1"/>
    <xf numFmtId="9" fontId="0" fillId="0" borderId="17" xfId="0" applyNumberFormat="1" applyFont="1" applyBorder="1"/>
    <xf numFmtId="9" fontId="0" fillId="0" borderId="10" xfId="0" applyNumberFormat="1" applyFont="1" applyBorder="1"/>
    <xf numFmtId="9" fontId="11" fillId="0" borderId="0" xfId="0" applyNumberFormat="1" applyFont="1"/>
    <xf numFmtId="10" fontId="10" fillId="0" borderId="6" xfId="0" applyNumberFormat="1" applyFont="1" applyBorder="1"/>
    <xf numFmtId="9" fontId="10" fillId="0" borderId="6" xfId="0" applyNumberFormat="1" applyFont="1" applyBorder="1"/>
    <xf numFmtId="49" fontId="0" fillId="0" borderId="0" xfId="0" applyNumberFormat="1" applyFont="1"/>
    <xf numFmtId="9" fontId="7" fillId="0" borderId="0" xfId="0" applyNumberFormat="1" applyFont="1"/>
    <xf numFmtId="189" fontId="10" fillId="0" borderId="5" xfId="0" applyNumberFormat="1" applyFont="1" applyBorder="1"/>
    <xf numFmtId="189" fontId="10" fillId="0" borderId="24" xfId="0" applyNumberFormat="1" applyFont="1" applyBorder="1"/>
    <xf numFmtId="189" fontId="10" fillId="0" borderId="23" xfId="0" applyNumberFormat="1" applyFont="1" applyBorder="1"/>
    <xf numFmtId="189" fontId="10" fillId="0" borderId="11" xfId="0" applyNumberFormat="1" applyFont="1" applyBorder="1"/>
    <xf numFmtId="189" fontId="10" fillId="0" borderId="25" xfId="0" applyNumberFormat="1" applyFont="1" applyBorder="1"/>
    <xf numFmtId="0" fontId="0" fillId="0" borderId="0" xfId="0"/>
    <xf numFmtId="0" fontId="14" fillId="0" borderId="0" xfId="0" applyFont="1"/>
    <xf numFmtId="0" fontId="0" fillId="11" borderId="0" xfId="0" applyFont="1" applyFill="1" applyAlignment="1"/>
    <xf numFmtId="0" fontId="20" fillId="11" borderId="30" xfId="1" applyFill="1" applyBorder="1" applyAlignment="1">
      <alignment vertical="center"/>
    </xf>
    <xf numFmtId="0" fontId="15" fillId="11" borderId="30" xfId="0" applyFont="1" applyFill="1" applyBorder="1" applyAlignment="1">
      <alignment vertical="center"/>
    </xf>
    <xf numFmtId="3" fontId="15" fillId="11" borderId="30" xfId="0" applyNumberFormat="1" applyFont="1" applyFill="1" applyBorder="1" applyAlignment="1">
      <alignment vertical="center"/>
    </xf>
    <xf numFmtId="0" fontId="17" fillId="11" borderId="30" xfId="0" applyFont="1" applyFill="1" applyBorder="1" applyAlignment="1">
      <alignment vertical="center"/>
    </xf>
    <xf numFmtId="0" fontId="20" fillId="12" borderId="30" xfId="1" applyFill="1" applyBorder="1" applyAlignment="1">
      <alignment vertical="center"/>
    </xf>
    <xf numFmtId="0" fontId="15" fillId="12" borderId="30" xfId="0" applyFont="1" applyFill="1" applyBorder="1" applyAlignment="1">
      <alignment vertical="center"/>
    </xf>
    <xf numFmtId="0" fontId="18" fillId="12" borderId="30" xfId="0" applyFont="1" applyFill="1" applyBorder="1" applyAlignment="1">
      <alignment vertical="center"/>
    </xf>
    <xf numFmtId="3" fontId="15" fillId="12" borderId="30" xfId="0" applyNumberFormat="1" applyFont="1" applyFill="1" applyBorder="1" applyAlignment="1">
      <alignment vertical="center"/>
    </xf>
    <xf numFmtId="0" fontId="17" fillId="12" borderId="30" xfId="0" applyFont="1" applyFill="1" applyBorder="1" applyAlignment="1">
      <alignment vertical="center"/>
    </xf>
    <xf numFmtId="0" fontId="18" fillId="11" borderId="30" xfId="0" applyFont="1" applyFill="1" applyBorder="1" applyAlignment="1">
      <alignment vertical="center"/>
    </xf>
    <xf numFmtId="0" fontId="19" fillId="11" borderId="30" xfId="0" applyFont="1" applyFill="1" applyBorder="1" applyAlignment="1">
      <alignment vertical="center"/>
    </xf>
    <xf numFmtId="0" fontId="19" fillId="12" borderId="30" xfId="0" applyFont="1" applyFill="1" applyBorder="1" applyAlignment="1">
      <alignment vertical="center"/>
    </xf>
    <xf numFmtId="4" fontId="15" fillId="11" borderId="30" xfId="0" applyNumberFormat="1" applyFont="1" applyFill="1" applyBorder="1" applyAlignment="1">
      <alignment vertical="center"/>
    </xf>
    <xf numFmtId="4" fontId="15" fillId="12" borderId="30" xfId="0" applyNumberFormat="1" applyFont="1" applyFill="1" applyBorder="1" applyAlignment="1">
      <alignment vertical="center"/>
    </xf>
    <xf numFmtId="0" fontId="0" fillId="13" borderId="0" xfId="0" applyFill="1"/>
    <xf numFmtId="0" fontId="4" fillId="3" borderId="7" xfId="0" applyFont="1" applyFill="1" applyBorder="1" applyAlignment="1">
      <alignment horizontal="center"/>
    </xf>
    <xf numFmtId="0" fontId="9" fillId="0" borderId="8" xfId="0" applyFont="1" applyBorder="1"/>
    <xf numFmtId="0" fontId="9" fillId="0" borderId="9" xfId="0" applyFont="1" applyBorder="1"/>
    <xf numFmtId="190" fontId="4" fillId="6" borderId="2" xfId="0" applyNumberFormat="1" applyFont="1" applyFill="1" applyBorder="1" applyAlignment="1">
      <alignment horizontal="center"/>
    </xf>
    <xf numFmtId="0" fontId="9" fillId="0" borderId="3" xfId="0" applyFont="1" applyBorder="1"/>
    <xf numFmtId="0" fontId="9" fillId="0" borderId="4" xfId="0" applyFont="1" applyBorder="1"/>
    <xf numFmtId="190" fontId="4" fillId="8" borderId="2" xfId="0" applyNumberFormat="1" applyFont="1" applyFill="1" applyBorder="1" applyAlignment="1">
      <alignment horizontal="center"/>
    </xf>
    <xf numFmtId="0" fontId="4" fillId="2" borderId="26" xfId="0" applyFont="1" applyFill="1" applyBorder="1" applyAlignment="1">
      <alignment horizontal="center"/>
    </xf>
    <xf numFmtId="0" fontId="9" fillId="0" borderId="20" xfId="0" applyFont="1" applyBorder="1"/>
    <xf numFmtId="0" fontId="9" fillId="0" borderId="27" xfId="0" applyFont="1" applyBorder="1"/>
    <xf numFmtId="0" fontId="4" fillId="3" borderId="2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/>
    </xf>
    <xf numFmtId="0" fontId="10" fillId="7" borderId="2" xfId="0" applyFont="1" applyFill="1" applyBorder="1" applyAlignment="1">
      <alignment horizontal="center"/>
    </xf>
    <xf numFmtId="0" fontId="8" fillId="5" borderId="14" xfId="0" applyFont="1" applyFill="1" applyBorder="1" applyAlignment="1">
      <alignment horizontal="center"/>
    </xf>
    <xf numFmtId="0" fontId="9" fillId="0" borderId="15" xfId="0" applyFont="1" applyBorder="1"/>
    <xf numFmtId="0" fontId="9" fillId="0" borderId="16" xfId="0" applyFont="1" applyBorder="1"/>
    <xf numFmtId="190" fontId="4" fillId="2" borderId="2" xfId="0" applyNumberFormat="1" applyFont="1" applyFill="1" applyBorder="1" applyAlignment="1">
      <alignment horizontal="center"/>
    </xf>
    <xf numFmtId="190" fontId="4" fillId="3" borderId="2" xfId="0" applyNumberFormat="1" applyFont="1" applyFill="1" applyBorder="1" applyAlignment="1">
      <alignment horizontal="center"/>
    </xf>
    <xf numFmtId="0" fontId="8" fillId="8" borderId="19" xfId="0" applyFont="1" applyFill="1" applyBorder="1" applyAlignment="1">
      <alignment horizontal="center"/>
    </xf>
    <xf numFmtId="0" fontId="9" fillId="0" borderId="21" xfId="0" applyFont="1" applyBorder="1"/>
    <xf numFmtId="0" fontId="8" fillId="3" borderId="14" xfId="0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10" fontId="21" fillId="0" borderId="0" xfId="0" applyNumberFormat="1" applyFont="1"/>
    <xf numFmtId="43" fontId="0" fillId="0" borderId="5" xfId="0" applyNumberFormat="1" applyFont="1" applyBorder="1"/>
    <xf numFmtId="43" fontId="0" fillId="0" borderId="0" xfId="0" applyNumberFormat="1" applyFont="1"/>
    <xf numFmtId="187" fontId="22" fillId="0" borderId="0" xfId="0" applyNumberFormat="1" applyFont="1" applyAlignment="1">
      <alignment horizontal="left"/>
    </xf>
    <xf numFmtId="9" fontId="23" fillId="0" borderId="0" xfId="0" applyNumberFormat="1" applyFont="1" applyAlignment="1">
      <alignment horizontal="left"/>
    </xf>
  </cellXfs>
  <cellStyles count="2">
    <cellStyle name="Hyperlink" xfId="1" builtinId="8"/>
    <cellStyle name="ปกติ" xfId="0" builtinId="0"/>
  </cellStyles>
  <dxfs count="5830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B05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5725" cy="85725"/>
    <xdr:pic>
      <xdr:nvPicPr>
        <xdr:cNvPr id="2" name="image1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57150" cy="57150"/>
    <xdr:pic>
      <xdr:nvPicPr>
        <xdr:cNvPr id="3" name="image1.gif" descr="http://siamchart.com/css/sort_down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H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H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://siamchart.com/stock-ichart/ACC/" TargetMode="External"/><Relationship Id="rId170" Type="http://schemas.openxmlformats.org/officeDocument/2006/relationships/hyperlink" Target="http://siamchart.com/stock-chart/BFIT/" TargetMode="External"/><Relationship Id="rId268" Type="http://schemas.openxmlformats.org/officeDocument/2006/relationships/hyperlink" Target="http://siamchart.com/stock-chart/CKP/" TargetMode="External"/><Relationship Id="rId475" Type="http://schemas.openxmlformats.org/officeDocument/2006/relationships/hyperlink" Target="http://siamchart.com/stock-chart/HANA/" TargetMode="External"/><Relationship Id="rId682" Type="http://schemas.openxmlformats.org/officeDocument/2006/relationships/hyperlink" Target="http://siamchart.com/stock-chart/MC/" TargetMode="External"/><Relationship Id="rId128" Type="http://schemas.openxmlformats.org/officeDocument/2006/relationships/hyperlink" Target="http://siamchart.com/stock-chart/AUCT/" TargetMode="External"/><Relationship Id="rId335" Type="http://schemas.openxmlformats.org/officeDocument/2006/relationships/hyperlink" Target="http://siamchart.com/stock-ichart/DCORP/" TargetMode="External"/><Relationship Id="rId542" Type="http://schemas.openxmlformats.org/officeDocument/2006/relationships/hyperlink" Target="http://siamchart.com/stock-chart/IVL/" TargetMode="External"/><Relationship Id="rId987" Type="http://schemas.openxmlformats.org/officeDocument/2006/relationships/hyperlink" Target="http://siamchart.com/stock-chart/SAM/" TargetMode="External"/><Relationship Id="rId1172" Type="http://schemas.openxmlformats.org/officeDocument/2006/relationships/hyperlink" Target="http://siamchart.com/stock-ichart/STI/" TargetMode="External"/><Relationship Id="rId402" Type="http://schemas.openxmlformats.org/officeDocument/2006/relationships/hyperlink" Target="http://siamchart.com/stock-ichart/FE/" TargetMode="External"/><Relationship Id="rId847" Type="http://schemas.openxmlformats.org/officeDocument/2006/relationships/hyperlink" Target="http://siamchart.com/stock-chart/PJW/" TargetMode="External"/><Relationship Id="rId1032" Type="http://schemas.openxmlformats.org/officeDocument/2006/relationships/hyperlink" Target="http://siamchart.com/stock-chart/SE-ED/" TargetMode="External"/><Relationship Id="rId1477" Type="http://schemas.openxmlformats.org/officeDocument/2006/relationships/hyperlink" Target="http://siamchart.com/stock-ichart/WIIK/" TargetMode="External"/><Relationship Id="rId707" Type="http://schemas.openxmlformats.org/officeDocument/2006/relationships/hyperlink" Target="http://siamchart.com/stock-chart/MILL/" TargetMode="External"/><Relationship Id="rId914" Type="http://schemas.openxmlformats.org/officeDocument/2006/relationships/hyperlink" Target="http://siamchart.com/stock-chart/PTL/" TargetMode="External"/><Relationship Id="rId1337" Type="http://schemas.openxmlformats.org/officeDocument/2006/relationships/hyperlink" Target="http://siamchart.com/stock-chart/TPOLY/" TargetMode="External"/><Relationship Id="rId43" Type="http://schemas.openxmlformats.org/officeDocument/2006/relationships/hyperlink" Target="http://siamchart.com/stock-ichart/AHC/" TargetMode="External"/><Relationship Id="rId1404" Type="http://schemas.openxmlformats.org/officeDocument/2006/relationships/hyperlink" Target="http://siamchart.com/stock-ichart/UAC/" TargetMode="External"/><Relationship Id="rId192" Type="http://schemas.openxmlformats.org/officeDocument/2006/relationships/hyperlink" Target="http://siamchart.com/stock-chart/BLA/" TargetMode="External"/><Relationship Id="rId497" Type="http://schemas.openxmlformats.org/officeDocument/2006/relationships/hyperlink" Target="http://siamchart.com/stock-chart/ICN/" TargetMode="External"/><Relationship Id="rId357" Type="http://schemas.openxmlformats.org/officeDocument/2006/relationships/hyperlink" Target="http://siamchart.com/stock-chart/DTCI/" TargetMode="External"/><Relationship Id="rId1194" Type="http://schemas.openxmlformats.org/officeDocument/2006/relationships/hyperlink" Target="http://siamchart.com/stock-ichart/SYMC/" TargetMode="External"/><Relationship Id="rId217" Type="http://schemas.openxmlformats.org/officeDocument/2006/relationships/hyperlink" Target="http://siamchart.com/stock-ichart/BTNC/" TargetMode="External"/><Relationship Id="rId564" Type="http://schemas.openxmlformats.org/officeDocument/2006/relationships/hyperlink" Target="http://siamchart.com/stock-chart/JUBILE/" TargetMode="External"/><Relationship Id="rId771" Type="http://schemas.openxmlformats.org/officeDocument/2006/relationships/hyperlink" Target="http://siamchart.com/stock-ichart/NKI/" TargetMode="External"/><Relationship Id="rId869" Type="http://schemas.openxmlformats.org/officeDocument/2006/relationships/hyperlink" Target="http://siamchart.com/stock-chart/POST/" TargetMode="External"/><Relationship Id="rId1499" Type="http://schemas.openxmlformats.org/officeDocument/2006/relationships/hyperlink" Target="http://siamchart.com/stock-ichart/ZEN/" TargetMode="External"/><Relationship Id="rId424" Type="http://schemas.openxmlformats.org/officeDocument/2006/relationships/hyperlink" Target="http://siamchart.com/stock-ichart/FVC/" TargetMode="External"/><Relationship Id="rId631" Type="http://schemas.openxmlformats.org/officeDocument/2006/relationships/hyperlink" Target="http://siamchart.com/stock-chart/LDC/" TargetMode="External"/><Relationship Id="rId729" Type="http://schemas.openxmlformats.org/officeDocument/2006/relationships/hyperlink" Target="http://siamchart.com/stock-chart/MPG/" TargetMode="External"/><Relationship Id="rId1054" Type="http://schemas.openxmlformats.org/officeDocument/2006/relationships/hyperlink" Target="http://siamchart.com/stock-chart/SGF/" TargetMode="External"/><Relationship Id="rId1261" Type="http://schemas.openxmlformats.org/officeDocument/2006/relationships/hyperlink" Target="http://siamchart.com/stock-chart/THREL/" TargetMode="External"/><Relationship Id="rId1359" Type="http://schemas.openxmlformats.org/officeDocument/2006/relationships/hyperlink" Target="http://siamchart.com/stock-chart/TSC/" TargetMode="External"/><Relationship Id="rId936" Type="http://schemas.openxmlformats.org/officeDocument/2006/relationships/hyperlink" Target="http://siamchart.com/stock-chart/RBF/" TargetMode="External"/><Relationship Id="rId1121" Type="http://schemas.openxmlformats.org/officeDocument/2006/relationships/hyperlink" Target="http://siamchart.com/stock-chart/SPALI/" TargetMode="External"/><Relationship Id="rId1219" Type="http://schemas.openxmlformats.org/officeDocument/2006/relationships/hyperlink" Target="http://siamchart.com/stock-chart/TCCC/" TargetMode="External"/><Relationship Id="rId65" Type="http://schemas.openxmlformats.org/officeDocument/2006/relationships/hyperlink" Target="http://siamchart.com/stock-ichart/ALT/" TargetMode="External"/><Relationship Id="rId1426" Type="http://schemas.openxmlformats.org/officeDocument/2006/relationships/hyperlink" Target="http://siamchart.com/stock-ichart/UPOIC/" TargetMode="External"/><Relationship Id="rId281" Type="http://schemas.openxmlformats.org/officeDocument/2006/relationships/hyperlink" Target="http://siamchart.com/stock-ichart/CNT/" TargetMode="External"/><Relationship Id="rId141" Type="http://schemas.openxmlformats.org/officeDocument/2006/relationships/hyperlink" Target="http://siamchart.com/stock-ichart/BAFS/" TargetMode="External"/><Relationship Id="rId379" Type="http://schemas.openxmlformats.org/officeDocument/2006/relationships/hyperlink" Target="http://siamchart.com/stock-chart/EMC/" TargetMode="External"/><Relationship Id="rId586" Type="http://schemas.openxmlformats.org/officeDocument/2006/relationships/hyperlink" Target="http://siamchart.com/stock-chart/KCM/" TargetMode="External"/><Relationship Id="rId793" Type="http://schemas.openxmlformats.org/officeDocument/2006/relationships/hyperlink" Target="http://siamchart.com/stock-chart/NWR/" TargetMode="External"/><Relationship Id="rId7" Type="http://schemas.openxmlformats.org/officeDocument/2006/relationships/hyperlink" Target="http://siamchart.com/stock-ichart/7UP/" TargetMode="External"/><Relationship Id="rId239" Type="http://schemas.openxmlformats.org/officeDocument/2006/relationships/hyperlink" Target="http://siamchart.com/stock-ichart/CFRESH/" TargetMode="External"/><Relationship Id="rId446" Type="http://schemas.openxmlformats.org/officeDocument/2006/relationships/hyperlink" Target="http://siamchart.com/stock-ichart/GLAND/" TargetMode="External"/><Relationship Id="rId653" Type="http://schemas.openxmlformats.org/officeDocument/2006/relationships/hyperlink" Target="http://siamchart.com/stock-ichart/LRH/" TargetMode="External"/><Relationship Id="rId1076" Type="http://schemas.openxmlformats.org/officeDocument/2006/relationships/hyperlink" Target="http://siamchart.com/stock-ichart/SISB/" TargetMode="External"/><Relationship Id="rId1283" Type="http://schemas.openxmlformats.org/officeDocument/2006/relationships/hyperlink" Target="http://siamchart.com/stock-chart/TM/" TargetMode="External"/><Relationship Id="rId1490" Type="http://schemas.openxmlformats.org/officeDocument/2006/relationships/hyperlink" Target="http://siamchart.com/stock-chart/XO/" TargetMode="External"/><Relationship Id="rId306" Type="http://schemas.openxmlformats.org/officeDocument/2006/relationships/hyperlink" Target="http://siamchart.com/stock-chart/CPT/" TargetMode="External"/><Relationship Id="rId860" Type="http://schemas.openxmlformats.org/officeDocument/2006/relationships/hyperlink" Target="http://siamchart.com/stock-ichart/PLE/" TargetMode="External"/><Relationship Id="rId958" Type="http://schemas.openxmlformats.org/officeDocument/2006/relationships/hyperlink" Target="http://siamchart.com/stock-chart/RPC/" TargetMode="External"/><Relationship Id="rId1143" Type="http://schemas.openxmlformats.org/officeDocument/2006/relationships/hyperlink" Target="http://siamchart.com/stock-chart/SSF/" TargetMode="External"/><Relationship Id="rId87" Type="http://schemas.openxmlformats.org/officeDocument/2006/relationships/hyperlink" Target="http://siamchart.com/stock-ichart/APCO/" TargetMode="External"/><Relationship Id="rId513" Type="http://schemas.openxmlformats.org/officeDocument/2006/relationships/hyperlink" Target="http://siamchart.com/stock-ichart/ILM/" TargetMode="External"/><Relationship Id="rId720" Type="http://schemas.openxmlformats.org/officeDocument/2006/relationships/hyperlink" Target="http://siamchart.com/stock-ichart/MM/" TargetMode="External"/><Relationship Id="rId818" Type="http://schemas.openxmlformats.org/officeDocument/2006/relationships/hyperlink" Target="http://siamchart.com/stock-ichart/PAF/" TargetMode="External"/><Relationship Id="rId1350" Type="http://schemas.openxmlformats.org/officeDocument/2006/relationships/hyperlink" Target="http://siamchart.com/stock-ichart/TRITN/" TargetMode="External"/><Relationship Id="rId1448" Type="http://schemas.openxmlformats.org/officeDocument/2006/relationships/hyperlink" Target="http://siamchart.com/stock-ichart/VIH/" TargetMode="External"/><Relationship Id="rId1003" Type="http://schemas.openxmlformats.org/officeDocument/2006/relationships/hyperlink" Target="http://siamchart.com/stock-chart/SAWAD/" TargetMode="External"/><Relationship Id="rId1210" Type="http://schemas.openxmlformats.org/officeDocument/2006/relationships/hyperlink" Target="http://siamchart.com/stock-ichart/TASCO/" TargetMode="External"/><Relationship Id="rId1308" Type="http://schemas.openxmlformats.org/officeDocument/2006/relationships/hyperlink" Target="http://siamchart.com/stock-ichart/TNP/" TargetMode="External"/><Relationship Id="rId14" Type="http://schemas.openxmlformats.org/officeDocument/2006/relationships/hyperlink" Target="http://siamchart.com/stock-chart/ABICO/" TargetMode="External"/><Relationship Id="rId163" Type="http://schemas.openxmlformats.org/officeDocument/2006/relationships/hyperlink" Target="http://siamchart.com/stock-ichart/BDMS/" TargetMode="External"/><Relationship Id="rId370" Type="http://schemas.openxmlformats.org/officeDocument/2006/relationships/hyperlink" Target="http://siamchart.com/stock-ichart/ECL/" TargetMode="External"/><Relationship Id="rId230" Type="http://schemas.openxmlformats.org/officeDocument/2006/relationships/hyperlink" Target="http://siamchart.com/stock-chart/CCET/" TargetMode="External"/><Relationship Id="rId468" Type="http://schemas.openxmlformats.org/officeDocument/2006/relationships/hyperlink" Target="http://siamchart.com/stock-ichart/GTB/" TargetMode="External"/><Relationship Id="rId675" Type="http://schemas.openxmlformats.org/officeDocument/2006/relationships/hyperlink" Target="http://siamchart.com/stock-ichart/MAX/" TargetMode="External"/><Relationship Id="rId882" Type="http://schemas.openxmlformats.org/officeDocument/2006/relationships/hyperlink" Target="http://siamchart.com/stock-ichart/PRAKIT/" TargetMode="External"/><Relationship Id="rId1098" Type="http://schemas.openxmlformats.org/officeDocument/2006/relationships/hyperlink" Target="http://siamchart.com/stock-chart/SMK/" TargetMode="External"/><Relationship Id="rId328" Type="http://schemas.openxmlformats.org/officeDocument/2006/relationships/hyperlink" Target="http://siamchart.com/stock-chart/D/" TargetMode="External"/><Relationship Id="rId535" Type="http://schemas.openxmlformats.org/officeDocument/2006/relationships/hyperlink" Target="http://siamchart.com/stock-ichart/IRPC/" TargetMode="External"/><Relationship Id="rId742" Type="http://schemas.openxmlformats.org/officeDocument/2006/relationships/hyperlink" Target="http://siamchart.com/stock-ichart/NBC/" TargetMode="External"/><Relationship Id="rId1165" Type="http://schemas.openxmlformats.org/officeDocument/2006/relationships/hyperlink" Target="http://siamchart.com/stock-ichart/STEC/" TargetMode="External"/><Relationship Id="rId1372" Type="http://schemas.openxmlformats.org/officeDocument/2006/relationships/hyperlink" Target="http://siamchart.com/stock-ichart/TSTH/" TargetMode="External"/><Relationship Id="rId602" Type="http://schemas.openxmlformats.org/officeDocument/2006/relationships/hyperlink" Target="http://siamchart.com/stock-ichart/KOOL/" TargetMode="External"/><Relationship Id="rId1025" Type="http://schemas.openxmlformats.org/officeDocument/2006/relationships/hyperlink" Target="http://siamchart.com/stock-ichart/SCN/" TargetMode="External"/><Relationship Id="rId1232" Type="http://schemas.openxmlformats.org/officeDocument/2006/relationships/hyperlink" Target="http://siamchart.com/stock-ichart/TFG/" TargetMode="External"/><Relationship Id="rId907" Type="http://schemas.openxmlformats.org/officeDocument/2006/relationships/hyperlink" Target="http://siamchart.com/stock-ichart/PSL/" TargetMode="External"/><Relationship Id="rId36" Type="http://schemas.openxmlformats.org/officeDocument/2006/relationships/hyperlink" Target="http://siamchart.com/stock-chart/AFC/" TargetMode="External"/><Relationship Id="rId185" Type="http://schemas.openxmlformats.org/officeDocument/2006/relationships/hyperlink" Target="http://siamchart.com/stock-ichart/BJC/" TargetMode="External"/><Relationship Id="rId392" Type="http://schemas.openxmlformats.org/officeDocument/2006/relationships/hyperlink" Target="http://siamchart.com/stock-ichart/ETC/" TargetMode="External"/><Relationship Id="rId697" Type="http://schemas.openxmlformats.org/officeDocument/2006/relationships/hyperlink" Target="http://siamchart.com/stock-ichart/MFC/" TargetMode="External"/><Relationship Id="rId252" Type="http://schemas.openxmlformats.org/officeDocument/2006/relationships/hyperlink" Target="http://siamchart.com/stock-chart/CHO/" TargetMode="External"/><Relationship Id="rId1187" Type="http://schemas.openxmlformats.org/officeDocument/2006/relationships/hyperlink" Target="http://siamchart.com/stock-chart/SVI/" TargetMode="External"/><Relationship Id="rId112" Type="http://schemas.openxmlformats.org/officeDocument/2006/relationships/hyperlink" Target="http://siamchart.com/stock-chart/ASIA/" TargetMode="External"/><Relationship Id="rId557" Type="http://schemas.openxmlformats.org/officeDocument/2006/relationships/hyperlink" Target="http://siamchart.com/stock-ichart/JMART/" TargetMode="External"/><Relationship Id="rId764" Type="http://schemas.openxmlformats.org/officeDocument/2006/relationships/hyperlink" Target="http://siamchart.com/stock-chart/NEX/" TargetMode="External"/><Relationship Id="rId971" Type="http://schemas.openxmlformats.org/officeDocument/2006/relationships/hyperlink" Target="http://siamchart.com/stock-chart/S_26J/" TargetMode="External"/><Relationship Id="rId1394" Type="http://schemas.openxmlformats.org/officeDocument/2006/relationships/hyperlink" Target="http://siamchart.com/stock-ichart/TWP/" TargetMode="External"/><Relationship Id="rId417" Type="http://schemas.openxmlformats.org/officeDocument/2006/relationships/hyperlink" Target="http://siamchart.com/stock-chart/FSMART/" TargetMode="External"/><Relationship Id="rId624" Type="http://schemas.openxmlformats.org/officeDocument/2006/relationships/hyperlink" Target="http://siamchart.com/stock-ichart/KYE/" TargetMode="External"/><Relationship Id="rId831" Type="http://schemas.openxmlformats.org/officeDocument/2006/relationships/hyperlink" Target="http://siamchart.com/stock-chart/PDJ/" TargetMode="External"/><Relationship Id="rId1047" Type="http://schemas.openxmlformats.org/officeDocument/2006/relationships/hyperlink" Target="http://siamchart.com/stock-ichart/SFLEX/" TargetMode="External"/><Relationship Id="rId1254" Type="http://schemas.openxmlformats.org/officeDocument/2006/relationships/hyperlink" Target="http://siamchart.com/stock-ichart/THIP/" TargetMode="External"/><Relationship Id="rId1461" Type="http://schemas.openxmlformats.org/officeDocument/2006/relationships/hyperlink" Target="http://siamchart.com/stock-chart/WACOAL/" TargetMode="External"/><Relationship Id="rId929" Type="http://schemas.openxmlformats.org/officeDocument/2006/relationships/hyperlink" Target="http://siamchart.com/stock-ichart/QLT/" TargetMode="External"/><Relationship Id="rId1114" Type="http://schemas.openxmlformats.org/officeDocument/2006/relationships/hyperlink" Target="http://siamchart.com/stock-ichart/SONIC/" TargetMode="External"/><Relationship Id="rId1321" Type="http://schemas.openxmlformats.org/officeDocument/2006/relationships/hyperlink" Target="http://siamchart.com/stock-chart/TPA/" TargetMode="External"/><Relationship Id="rId58" Type="http://schemas.openxmlformats.org/officeDocument/2006/relationships/hyperlink" Target="http://siamchart.com/stock-chart/AKR/" TargetMode="External"/><Relationship Id="rId1419" Type="http://schemas.openxmlformats.org/officeDocument/2006/relationships/hyperlink" Target="http://siamchart.com/stock-chart/UP/" TargetMode="External"/><Relationship Id="rId274" Type="http://schemas.openxmlformats.org/officeDocument/2006/relationships/hyperlink" Target="http://siamchart.com/stock-chart/CMC/" TargetMode="External"/><Relationship Id="rId481" Type="http://schemas.openxmlformats.org/officeDocument/2006/relationships/hyperlink" Target="http://siamchart.com/stock-chart/HMPRO/" TargetMode="External"/><Relationship Id="rId134" Type="http://schemas.openxmlformats.org/officeDocument/2006/relationships/hyperlink" Target="http://siamchart.com/stock-chart/B/" TargetMode="External"/><Relationship Id="rId579" Type="http://schemas.openxmlformats.org/officeDocument/2006/relationships/hyperlink" Target="http://siamchart.com/stock-ichart/KBS/" TargetMode="External"/><Relationship Id="rId786" Type="http://schemas.openxmlformats.org/officeDocument/2006/relationships/hyperlink" Target="http://siamchart.com/stock-ichart/NSI/" TargetMode="External"/><Relationship Id="rId993" Type="http://schemas.openxmlformats.org/officeDocument/2006/relationships/hyperlink" Target="http://siamchart.com/stock-chart/SAMTEL/" TargetMode="External"/><Relationship Id="rId341" Type="http://schemas.openxmlformats.org/officeDocument/2006/relationships/hyperlink" Target="http://siamchart.com/stock-ichart/DEMCO/" TargetMode="External"/><Relationship Id="rId439" Type="http://schemas.openxmlformats.org/officeDocument/2006/relationships/hyperlink" Target="http://siamchart.com/stock-chart/GIFT/" TargetMode="External"/><Relationship Id="rId646" Type="http://schemas.openxmlformats.org/officeDocument/2006/relationships/hyperlink" Target="http://siamchart.com/stock-chart/LOXLEY/" TargetMode="External"/><Relationship Id="rId1069" Type="http://schemas.openxmlformats.org/officeDocument/2006/relationships/hyperlink" Target="http://siamchart.com/stock-chart/SINGER/" TargetMode="External"/><Relationship Id="rId1276" Type="http://schemas.openxmlformats.org/officeDocument/2006/relationships/hyperlink" Target="http://siamchart.com/stock-ichart/TK/" TargetMode="External"/><Relationship Id="rId1483" Type="http://schemas.openxmlformats.org/officeDocument/2006/relationships/hyperlink" Target="http://siamchart.com/stock-ichart/WORK/" TargetMode="External"/><Relationship Id="rId201" Type="http://schemas.openxmlformats.org/officeDocument/2006/relationships/hyperlink" Target="http://siamchart.com/stock-ichart/BOL/" TargetMode="External"/><Relationship Id="rId506" Type="http://schemas.openxmlformats.org/officeDocument/2006/relationships/hyperlink" Target="http://siamchart.com/stock-ichart/IIG/" TargetMode="External"/><Relationship Id="rId853" Type="http://schemas.openxmlformats.org/officeDocument/2006/relationships/hyperlink" Target="http://siamchart.com/stock-chart/PLANB/" TargetMode="External"/><Relationship Id="rId1136" Type="http://schemas.openxmlformats.org/officeDocument/2006/relationships/hyperlink" Target="http://siamchart.com/stock-ichart/SQ/" TargetMode="External"/><Relationship Id="rId713" Type="http://schemas.openxmlformats.org/officeDocument/2006/relationships/hyperlink" Target="http://siamchart.com/stock-chart/MJD/" TargetMode="External"/><Relationship Id="rId920" Type="http://schemas.openxmlformats.org/officeDocument/2006/relationships/hyperlink" Target="http://siamchart.com/stock-chart/PTTGC/" TargetMode="External"/><Relationship Id="rId1343" Type="http://schemas.openxmlformats.org/officeDocument/2006/relationships/hyperlink" Target="http://siamchart.com/stock-chart/TQM/" TargetMode="External"/><Relationship Id="rId1203" Type="http://schemas.openxmlformats.org/officeDocument/2006/relationships/hyperlink" Target="http://siamchart.com/stock-chart/TAE/" TargetMode="External"/><Relationship Id="rId1410" Type="http://schemas.openxmlformats.org/officeDocument/2006/relationships/hyperlink" Target="http://siamchart.com/stock-ichart/UKEM/" TargetMode="External"/><Relationship Id="rId296" Type="http://schemas.openxmlformats.org/officeDocument/2006/relationships/hyperlink" Target="http://siamchart.com/stock-chart/CPH/" TargetMode="External"/><Relationship Id="rId156" Type="http://schemas.openxmlformats.org/officeDocument/2006/relationships/hyperlink" Target="http://siamchart.com/stock-chart/BCP/" TargetMode="External"/><Relationship Id="rId363" Type="http://schemas.openxmlformats.org/officeDocument/2006/relationships/hyperlink" Target="http://siamchart.com/stock-chart/EASON/" TargetMode="External"/><Relationship Id="rId570" Type="http://schemas.openxmlformats.org/officeDocument/2006/relationships/hyperlink" Target="http://siamchart.com/stock-chart/K/" TargetMode="External"/><Relationship Id="rId223" Type="http://schemas.openxmlformats.org/officeDocument/2006/relationships/hyperlink" Target="http://siamchart.com/stock-ichart/BUI/" TargetMode="External"/><Relationship Id="rId430" Type="http://schemas.openxmlformats.org/officeDocument/2006/relationships/hyperlink" Target="http://siamchart.com/stock-ichart/GCAP/" TargetMode="External"/><Relationship Id="rId668" Type="http://schemas.openxmlformats.org/officeDocument/2006/relationships/hyperlink" Target="http://siamchart.com/stock-chart/MANRIN/" TargetMode="External"/><Relationship Id="rId875" Type="http://schemas.openxmlformats.org/officeDocument/2006/relationships/hyperlink" Target="http://siamchart.com/stock-chart/PPPM/" TargetMode="External"/><Relationship Id="rId1060" Type="http://schemas.openxmlformats.org/officeDocument/2006/relationships/hyperlink" Target="http://siamchart.com/stock-chart/SHR/" TargetMode="External"/><Relationship Id="rId1298" Type="http://schemas.openxmlformats.org/officeDocument/2006/relationships/hyperlink" Target="http://siamchart.com/stock-ichart/TMW/" TargetMode="External"/><Relationship Id="rId528" Type="http://schemas.openxmlformats.org/officeDocument/2006/relationships/hyperlink" Target="http://siamchart.com/stock-chart/IP/" TargetMode="External"/><Relationship Id="rId735" Type="http://schemas.openxmlformats.org/officeDocument/2006/relationships/hyperlink" Target="http://siamchart.com/stock-chart/MTC/" TargetMode="External"/><Relationship Id="rId942" Type="http://schemas.openxmlformats.org/officeDocument/2006/relationships/hyperlink" Target="http://siamchart.com/stock-chart/RICH/" TargetMode="External"/><Relationship Id="rId1158" Type="http://schemas.openxmlformats.org/officeDocument/2006/relationships/hyperlink" Target="http://siamchart.com/stock-ichart/STAR/" TargetMode="External"/><Relationship Id="rId1365" Type="http://schemas.openxmlformats.org/officeDocument/2006/relationships/hyperlink" Target="http://siamchart.com/stock-chart/TSI/" TargetMode="External"/><Relationship Id="rId1018" Type="http://schemas.openxmlformats.org/officeDocument/2006/relationships/hyperlink" Target="http://siamchart.com/stock-ichart/SCGP/" TargetMode="External"/><Relationship Id="rId1225" Type="http://schemas.openxmlformats.org/officeDocument/2006/relationships/hyperlink" Target="http://siamchart.com/stock-chart/TCOAT/" TargetMode="External"/><Relationship Id="rId1432" Type="http://schemas.openxmlformats.org/officeDocument/2006/relationships/hyperlink" Target="http://siamchart.com/stock-ichart/UTP/" TargetMode="External"/><Relationship Id="rId71" Type="http://schemas.openxmlformats.org/officeDocument/2006/relationships/hyperlink" Target="http://siamchart.com/stock-ichart/AMANAH/" TargetMode="External"/><Relationship Id="rId802" Type="http://schemas.openxmlformats.org/officeDocument/2006/relationships/hyperlink" Target="http://siamchart.com/stock-ichart/OGC/" TargetMode="External"/><Relationship Id="rId29" Type="http://schemas.openxmlformats.org/officeDocument/2006/relationships/hyperlink" Target="http://siamchart.com/stock-ichart/ADVANC/" TargetMode="External"/><Relationship Id="rId178" Type="http://schemas.openxmlformats.org/officeDocument/2006/relationships/hyperlink" Target="http://siamchart.com/stock-chart/BH/" TargetMode="External"/><Relationship Id="rId385" Type="http://schemas.openxmlformats.org/officeDocument/2006/relationships/hyperlink" Target="http://siamchart.com/stock-chart/ERW/" TargetMode="External"/><Relationship Id="rId592" Type="http://schemas.openxmlformats.org/officeDocument/2006/relationships/hyperlink" Target="http://siamchart.com/stock-chart/KIAT/" TargetMode="External"/><Relationship Id="rId245" Type="http://schemas.openxmlformats.org/officeDocument/2006/relationships/hyperlink" Target="http://siamchart.com/stock-ichart/CHARAN/" TargetMode="External"/><Relationship Id="rId452" Type="http://schemas.openxmlformats.org/officeDocument/2006/relationships/hyperlink" Target="http://siamchart.com/stock-ichart/GOLD/" TargetMode="External"/><Relationship Id="rId897" Type="http://schemas.openxmlformats.org/officeDocument/2006/relationships/hyperlink" Target="http://siamchart.com/stock-ichart/PRINC/" TargetMode="External"/><Relationship Id="rId1082" Type="http://schemas.openxmlformats.org/officeDocument/2006/relationships/hyperlink" Target="http://siamchart.com/stock-chart/SKE/" TargetMode="External"/><Relationship Id="rId105" Type="http://schemas.openxmlformats.org/officeDocument/2006/relationships/hyperlink" Target="http://siamchart.com/stock-ichart/ARROW/" TargetMode="External"/><Relationship Id="rId312" Type="http://schemas.openxmlformats.org/officeDocument/2006/relationships/hyperlink" Target="http://siamchart.com/stock-chart/CRC/" TargetMode="External"/><Relationship Id="rId757" Type="http://schemas.openxmlformats.org/officeDocument/2006/relationships/hyperlink" Target="http://siamchart.com/stock-ichart/NER/" TargetMode="External"/><Relationship Id="rId964" Type="http://schemas.openxmlformats.org/officeDocument/2006/relationships/hyperlink" Target="http://siamchart.com/stock-chart/RSP/" TargetMode="External"/><Relationship Id="rId1387" Type="http://schemas.openxmlformats.org/officeDocument/2006/relationships/hyperlink" Target="http://siamchart.com/stock-chart/TVI/" TargetMode="External"/><Relationship Id="rId93" Type="http://schemas.openxmlformats.org/officeDocument/2006/relationships/hyperlink" Target="http://siamchart.com/stock-ichart/APP/" TargetMode="External"/><Relationship Id="rId617" Type="http://schemas.openxmlformats.org/officeDocument/2006/relationships/hyperlink" Target="http://siamchart.com/stock-chart/KWC/" TargetMode="External"/><Relationship Id="rId824" Type="http://schemas.openxmlformats.org/officeDocument/2006/relationships/hyperlink" Target="http://siamchart.com/stock-ichart/PB/" TargetMode="External"/><Relationship Id="rId1247" Type="http://schemas.openxmlformats.org/officeDocument/2006/relationships/hyperlink" Target="http://siamchart.com/stock-chart/THCOM/" TargetMode="External"/><Relationship Id="rId1454" Type="http://schemas.openxmlformats.org/officeDocument/2006/relationships/hyperlink" Target="http://siamchart.com/stock-ichart/VNT/" TargetMode="External"/><Relationship Id="rId1107" Type="http://schemas.openxmlformats.org/officeDocument/2006/relationships/hyperlink" Target="http://siamchart.com/stock-ichart/SNP/" TargetMode="External"/><Relationship Id="rId1314" Type="http://schemas.openxmlformats.org/officeDocument/2006/relationships/hyperlink" Target="http://siamchart.com/stock-ichart/TOA/" TargetMode="External"/><Relationship Id="rId20" Type="http://schemas.openxmlformats.org/officeDocument/2006/relationships/hyperlink" Target="http://siamchart.com/stock-chart/ACC/" TargetMode="External"/><Relationship Id="rId267" Type="http://schemas.openxmlformats.org/officeDocument/2006/relationships/hyperlink" Target="http://siamchart.com/stock-ichart/CK/" TargetMode="External"/><Relationship Id="rId474" Type="http://schemas.openxmlformats.org/officeDocument/2006/relationships/hyperlink" Target="http://siamchart.com/stock-ichart/GYT/" TargetMode="External"/><Relationship Id="rId127" Type="http://schemas.openxmlformats.org/officeDocument/2006/relationships/hyperlink" Target="http://siamchart.com/stock-ichart/AU/" TargetMode="External"/><Relationship Id="rId681" Type="http://schemas.openxmlformats.org/officeDocument/2006/relationships/hyperlink" Target="http://siamchart.com/stock-ichart/MBKET/" TargetMode="External"/><Relationship Id="rId779" Type="http://schemas.openxmlformats.org/officeDocument/2006/relationships/hyperlink" Target="http://siamchart.com/stock-ichart/NOK/" TargetMode="External"/><Relationship Id="rId986" Type="http://schemas.openxmlformats.org/officeDocument/2006/relationships/hyperlink" Target="http://siamchart.com/stock-ichart/SALEE/" TargetMode="External"/><Relationship Id="rId334" Type="http://schemas.openxmlformats.org/officeDocument/2006/relationships/hyperlink" Target="http://siamchart.com/stock-chart/DCORP/" TargetMode="External"/><Relationship Id="rId541" Type="http://schemas.openxmlformats.org/officeDocument/2006/relationships/hyperlink" Target="http://siamchart.com/stock-ichart/ITEL/" TargetMode="External"/><Relationship Id="rId639" Type="http://schemas.openxmlformats.org/officeDocument/2006/relationships/hyperlink" Target="http://siamchart.com/stock-ichart/LH/" TargetMode="External"/><Relationship Id="rId1171" Type="http://schemas.openxmlformats.org/officeDocument/2006/relationships/hyperlink" Target="http://siamchart.com/stock-chart/STI/" TargetMode="External"/><Relationship Id="rId1269" Type="http://schemas.openxmlformats.org/officeDocument/2006/relationships/hyperlink" Target="http://siamchart.com/stock-chart/TISCO/" TargetMode="External"/><Relationship Id="rId1476" Type="http://schemas.openxmlformats.org/officeDocument/2006/relationships/hyperlink" Target="http://siamchart.com/stock-chart/WIIK/" TargetMode="External"/><Relationship Id="rId401" Type="http://schemas.openxmlformats.org/officeDocument/2006/relationships/hyperlink" Target="http://siamchart.com/stock-chart/FE/" TargetMode="External"/><Relationship Id="rId846" Type="http://schemas.openxmlformats.org/officeDocument/2006/relationships/hyperlink" Target="http://siamchart.com/stock-ichart/PIMO/" TargetMode="External"/><Relationship Id="rId1031" Type="http://schemas.openxmlformats.org/officeDocument/2006/relationships/hyperlink" Target="http://siamchart.com/stock-ichart/SE/" TargetMode="External"/><Relationship Id="rId1129" Type="http://schemas.openxmlformats.org/officeDocument/2006/relationships/hyperlink" Target="http://siamchart.com/stock-chart/SPI/" TargetMode="External"/><Relationship Id="rId706" Type="http://schemas.openxmlformats.org/officeDocument/2006/relationships/hyperlink" Target="http://siamchart.com/stock-ichart/MIDA/" TargetMode="External"/><Relationship Id="rId913" Type="http://schemas.openxmlformats.org/officeDocument/2006/relationships/hyperlink" Target="http://siamchart.com/stock-ichart/PTG/" TargetMode="External"/><Relationship Id="rId1336" Type="http://schemas.openxmlformats.org/officeDocument/2006/relationships/hyperlink" Target="http://siamchart.com/stock-ichart/TPLAS/" TargetMode="External"/><Relationship Id="rId42" Type="http://schemas.openxmlformats.org/officeDocument/2006/relationships/hyperlink" Target="http://siamchart.com/stock-chart/AHC/" TargetMode="External"/><Relationship Id="rId1403" Type="http://schemas.openxmlformats.org/officeDocument/2006/relationships/hyperlink" Target="http://siamchart.com/stock-chart/UAC/" TargetMode="External"/><Relationship Id="rId191" Type="http://schemas.openxmlformats.org/officeDocument/2006/relationships/hyperlink" Target="http://siamchart.com/stock-ichart/BKI/" TargetMode="External"/><Relationship Id="rId289" Type="http://schemas.openxmlformats.org/officeDocument/2006/relationships/hyperlink" Target="http://siamchart.com/stock-ichart/COMAN/" TargetMode="External"/><Relationship Id="rId496" Type="http://schemas.openxmlformats.org/officeDocument/2006/relationships/hyperlink" Target="http://siamchart.com/stock-ichart/ICHI/" TargetMode="External"/><Relationship Id="rId149" Type="http://schemas.openxmlformats.org/officeDocument/2006/relationships/hyperlink" Target="http://siamchart.com/stock-ichart/BAY/" TargetMode="External"/><Relationship Id="rId356" Type="http://schemas.openxmlformats.org/officeDocument/2006/relationships/hyperlink" Target="http://siamchart.com/stock-ichart/DTC/" TargetMode="External"/><Relationship Id="rId563" Type="http://schemas.openxmlformats.org/officeDocument/2006/relationships/hyperlink" Target="http://siamchart.com/stock-ichart/JTS/" TargetMode="External"/><Relationship Id="rId770" Type="http://schemas.openxmlformats.org/officeDocument/2006/relationships/hyperlink" Target="http://siamchart.com/stock-chart/NKI/" TargetMode="External"/><Relationship Id="rId1193" Type="http://schemas.openxmlformats.org/officeDocument/2006/relationships/hyperlink" Target="http://siamchart.com/stock-chart/SYMC/" TargetMode="External"/><Relationship Id="rId216" Type="http://schemas.openxmlformats.org/officeDocument/2006/relationships/hyperlink" Target="http://siamchart.com/stock-chart/BTNC/" TargetMode="External"/><Relationship Id="rId423" Type="http://schemas.openxmlformats.org/officeDocument/2006/relationships/hyperlink" Target="http://siamchart.com/stock-chart/FVC/" TargetMode="External"/><Relationship Id="rId868" Type="http://schemas.openxmlformats.org/officeDocument/2006/relationships/hyperlink" Target="http://siamchart.com/stock-ichart/PORT/" TargetMode="External"/><Relationship Id="rId1053" Type="http://schemas.openxmlformats.org/officeDocument/2006/relationships/hyperlink" Target="http://siamchart.com/stock-info/SFT/" TargetMode="External"/><Relationship Id="rId1260" Type="http://schemas.openxmlformats.org/officeDocument/2006/relationships/hyperlink" Target="http://siamchart.com/stock-ichart/THRE/" TargetMode="External"/><Relationship Id="rId1498" Type="http://schemas.openxmlformats.org/officeDocument/2006/relationships/hyperlink" Target="http://siamchart.com/stock-chart/ZEN/" TargetMode="External"/><Relationship Id="rId630" Type="http://schemas.openxmlformats.org/officeDocument/2006/relationships/hyperlink" Target="http://siamchart.com/stock-ichart/LANNA/" TargetMode="External"/><Relationship Id="rId728" Type="http://schemas.openxmlformats.org/officeDocument/2006/relationships/hyperlink" Target="http://siamchart.com/stock-ichart/MORE/" TargetMode="External"/><Relationship Id="rId935" Type="http://schemas.openxmlformats.org/officeDocument/2006/relationships/hyperlink" Target="http://siamchart.com/stock-ichart/RATCH/" TargetMode="External"/><Relationship Id="rId1358" Type="http://schemas.openxmlformats.org/officeDocument/2006/relationships/hyperlink" Target="http://siamchart.com/stock-ichart/TRUE/" TargetMode="External"/><Relationship Id="rId64" Type="http://schemas.openxmlformats.org/officeDocument/2006/relationships/hyperlink" Target="http://siamchart.com/stock-chart/ALT/" TargetMode="External"/><Relationship Id="rId1120" Type="http://schemas.openxmlformats.org/officeDocument/2006/relationships/hyperlink" Target="http://siamchart.com/stock-ichart/SPACK/" TargetMode="External"/><Relationship Id="rId1218" Type="http://schemas.openxmlformats.org/officeDocument/2006/relationships/hyperlink" Target="http://siamchart.com/stock-ichart/TCC/" TargetMode="External"/><Relationship Id="rId1425" Type="http://schemas.openxmlformats.org/officeDocument/2006/relationships/hyperlink" Target="http://siamchart.com/stock-chart/UPOIC/" TargetMode="External"/><Relationship Id="rId280" Type="http://schemas.openxmlformats.org/officeDocument/2006/relationships/hyperlink" Target="http://siamchart.com/stock-chart/CNT/" TargetMode="External"/><Relationship Id="rId140" Type="http://schemas.openxmlformats.org/officeDocument/2006/relationships/hyperlink" Target="http://siamchart.com/stock-chart/BAFS/" TargetMode="External"/><Relationship Id="rId378" Type="http://schemas.openxmlformats.org/officeDocument/2006/relationships/hyperlink" Target="http://siamchart.com/stock-ichart/EKH/" TargetMode="External"/><Relationship Id="rId585" Type="http://schemas.openxmlformats.org/officeDocument/2006/relationships/hyperlink" Target="http://siamchart.com/stock-ichart/KCE/" TargetMode="External"/><Relationship Id="rId792" Type="http://schemas.openxmlformats.org/officeDocument/2006/relationships/hyperlink" Target="http://siamchart.com/stock-ichart/NVD/" TargetMode="External"/><Relationship Id="rId6" Type="http://schemas.openxmlformats.org/officeDocument/2006/relationships/hyperlink" Target="http://siamchart.com/stock-chart/7UP/" TargetMode="External"/><Relationship Id="rId238" Type="http://schemas.openxmlformats.org/officeDocument/2006/relationships/hyperlink" Target="http://siamchart.com/stock-chart/CFRESH/" TargetMode="External"/><Relationship Id="rId445" Type="http://schemas.openxmlformats.org/officeDocument/2006/relationships/hyperlink" Target="http://siamchart.com/stock-chart/GLAND/" TargetMode="External"/><Relationship Id="rId652" Type="http://schemas.openxmlformats.org/officeDocument/2006/relationships/hyperlink" Target="http://siamchart.com/stock-chart/LRH/" TargetMode="External"/><Relationship Id="rId1075" Type="http://schemas.openxmlformats.org/officeDocument/2006/relationships/hyperlink" Target="http://siamchart.com/stock-chart/SISB/" TargetMode="External"/><Relationship Id="rId1282" Type="http://schemas.openxmlformats.org/officeDocument/2006/relationships/hyperlink" Target="http://siamchart.com/stock-ichart/TKT/" TargetMode="External"/><Relationship Id="rId305" Type="http://schemas.openxmlformats.org/officeDocument/2006/relationships/hyperlink" Target="http://siamchart.com/stock-ichart/CPR/" TargetMode="External"/><Relationship Id="rId512" Type="http://schemas.openxmlformats.org/officeDocument/2006/relationships/hyperlink" Target="http://siamchart.com/stock-chart/ILM/" TargetMode="External"/><Relationship Id="rId957" Type="http://schemas.openxmlformats.org/officeDocument/2006/relationships/hyperlink" Target="http://siamchart.com/stock-ichart/RP/" TargetMode="External"/><Relationship Id="rId1142" Type="http://schemas.openxmlformats.org/officeDocument/2006/relationships/hyperlink" Target="http://siamchart.com/stock-ichart/SSC/" TargetMode="External"/><Relationship Id="rId86" Type="http://schemas.openxmlformats.org/officeDocument/2006/relationships/hyperlink" Target="http://siamchart.com/stock-chart/APCO/" TargetMode="External"/><Relationship Id="rId817" Type="http://schemas.openxmlformats.org/officeDocument/2006/relationships/hyperlink" Target="http://siamchart.com/stock-chart/PAF/" TargetMode="External"/><Relationship Id="rId1002" Type="http://schemas.openxmlformats.org/officeDocument/2006/relationships/hyperlink" Target="http://siamchart.com/stock-ichart/SAUCE/" TargetMode="External"/><Relationship Id="rId1447" Type="http://schemas.openxmlformats.org/officeDocument/2006/relationships/hyperlink" Target="http://siamchart.com/stock-chart/VIH/" TargetMode="External"/><Relationship Id="rId1307" Type="http://schemas.openxmlformats.org/officeDocument/2006/relationships/hyperlink" Target="http://siamchart.com/stock-chart/TNP/" TargetMode="External"/><Relationship Id="rId13" Type="http://schemas.openxmlformats.org/officeDocument/2006/relationships/hyperlink" Target="http://siamchart.com/stock-ichart/AAV/" TargetMode="External"/><Relationship Id="rId162" Type="http://schemas.openxmlformats.org/officeDocument/2006/relationships/hyperlink" Target="http://siamchart.com/stock-chart/BDMS/" TargetMode="External"/><Relationship Id="rId467" Type="http://schemas.openxmlformats.org/officeDocument/2006/relationships/hyperlink" Target="http://siamchart.com/stock-chart/GTB/" TargetMode="External"/><Relationship Id="rId1097" Type="http://schemas.openxmlformats.org/officeDocument/2006/relationships/hyperlink" Target="http://siamchart.com/stock-ichart/SMIT/" TargetMode="External"/><Relationship Id="rId674" Type="http://schemas.openxmlformats.org/officeDocument/2006/relationships/hyperlink" Target="http://siamchart.com/stock-chart/MAX/" TargetMode="External"/><Relationship Id="rId881" Type="http://schemas.openxmlformats.org/officeDocument/2006/relationships/hyperlink" Target="http://siamchart.com/stock-chart/PRAKIT/" TargetMode="External"/><Relationship Id="rId979" Type="http://schemas.openxmlformats.org/officeDocument/2006/relationships/hyperlink" Target="http://siamchart.com/stock-ichart/SAAM/" TargetMode="External"/><Relationship Id="rId327" Type="http://schemas.openxmlformats.org/officeDocument/2006/relationships/hyperlink" Target="http://siamchart.com/stock-ichart/CWT/" TargetMode="External"/><Relationship Id="rId534" Type="http://schemas.openxmlformats.org/officeDocument/2006/relationships/hyperlink" Target="http://siamchart.com/stock-chart/IRPC/" TargetMode="External"/><Relationship Id="rId741" Type="http://schemas.openxmlformats.org/officeDocument/2006/relationships/hyperlink" Target="http://siamchart.com/stock-chart/NBC/" TargetMode="External"/><Relationship Id="rId839" Type="http://schemas.openxmlformats.org/officeDocument/2006/relationships/hyperlink" Target="http://siamchart.com/stock-chart/PG/" TargetMode="External"/><Relationship Id="rId1164" Type="http://schemas.openxmlformats.org/officeDocument/2006/relationships/hyperlink" Target="http://siamchart.com/stock-chart/STEC/" TargetMode="External"/><Relationship Id="rId1371" Type="http://schemas.openxmlformats.org/officeDocument/2006/relationships/hyperlink" Target="http://siamchart.com/stock-chart/TSTH/" TargetMode="External"/><Relationship Id="rId1469" Type="http://schemas.openxmlformats.org/officeDocument/2006/relationships/hyperlink" Target="http://siamchart.com/stock-info/WGE/" TargetMode="External"/><Relationship Id="rId601" Type="http://schemas.openxmlformats.org/officeDocument/2006/relationships/hyperlink" Target="http://siamchart.com/stock-chart/KOOL/" TargetMode="External"/><Relationship Id="rId1024" Type="http://schemas.openxmlformats.org/officeDocument/2006/relationships/hyperlink" Target="http://siamchart.com/stock-chart/SCN/" TargetMode="External"/><Relationship Id="rId1231" Type="http://schemas.openxmlformats.org/officeDocument/2006/relationships/hyperlink" Target="http://siamchart.com/stock-chart/TFG/" TargetMode="External"/><Relationship Id="rId906" Type="http://schemas.openxmlformats.org/officeDocument/2006/relationships/hyperlink" Target="http://siamchart.com/stock-chart/PSL/" TargetMode="External"/><Relationship Id="rId1329" Type="http://schemas.openxmlformats.org/officeDocument/2006/relationships/hyperlink" Target="http://siamchart.com/stock-chart/TPCORP/" TargetMode="External"/><Relationship Id="rId35" Type="http://schemas.openxmlformats.org/officeDocument/2006/relationships/hyperlink" Target="http://siamchart.com/stock-ichart/AF/" TargetMode="External"/><Relationship Id="rId184" Type="http://schemas.openxmlformats.org/officeDocument/2006/relationships/hyperlink" Target="http://siamchart.com/stock-chart/BJC/" TargetMode="External"/><Relationship Id="rId391" Type="http://schemas.openxmlformats.org/officeDocument/2006/relationships/hyperlink" Target="http://siamchart.com/stock-chart/ETC/" TargetMode="External"/><Relationship Id="rId251" Type="http://schemas.openxmlformats.org/officeDocument/2006/relationships/hyperlink" Target="http://siamchart.com/stock-ichart/CHG/" TargetMode="External"/><Relationship Id="rId489" Type="http://schemas.openxmlformats.org/officeDocument/2006/relationships/hyperlink" Target="http://siamchart.com/stock-chart/HUMAN/" TargetMode="External"/><Relationship Id="rId696" Type="http://schemas.openxmlformats.org/officeDocument/2006/relationships/hyperlink" Target="http://siamchart.com/stock-chart/MFC/" TargetMode="External"/><Relationship Id="rId349" Type="http://schemas.openxmlformats.org/officeDocument/2006/relationships/hyperlink" Target="http://siamchart.com/stock-chart/DOHOME/" TargetMode="External"/><Relationship Id="rId556" Type="http://schemas.openxmlformats.org/officeDocument/2006/relationships/hyperlink" Target="http://siamchart.com/stock-chart/JMART/" TargetMode="External"/><Relationship Id="rId763" Type="http://schemas.openxmlformats.org/officeDocument/2006/relationships/hyperlink" Target="http://siamchart.com/stock-ichart/NEWS/" TargetMode="External"/><Relationship Id="rId1186" Type="http://schemas.openxmlformats.org/officeDocument/2006/relationships/hyperlink" Target="http://siamchart.com/stock-ichart/SVH/" TargetMode="External"/><Relationship Id="rId1393" Type="http://schemas.openxmlformats.org/officeDocument/2006/relationships/hyperlink" Target="http://siamchart.com/stock-chart/TWP/" TargetMode="External"/><Relationship Id="rId111" Type="http://schemas.openxmlformats.org/officeDocument/2006/relationships/hyperlink" Target="http://siamchart.com/stock-ichart/ASEFA/" TargetMode="External"/><Relationship Id="rId209" Type="http://schemas.openxmlformats.org/officeDocument/2006/relationships/hyperlink" Target="http://siamchart.com/stock-ichart/BROOK/" TargetMode="External"/><Relationship Id="rId416" Type="http://schemas.openxmlformats.org/officeDocument/2006/relationships/hyperlink" Target="http://siamchart.com/stock-ichart/FPT/" TargetMode="External"/><Relationship Id="rId970" Type="http://schemas.openxmlformats.org/officeDocument/2006/relationships/hyperlink" Target="http://siamchart.com/stock-ichart/RWI/" TargetMode="External"/><Relationship Id="rId1046" Type="http://schemas.openxmlformats.org/officeDocument/2006/relationships/hyperlink" Target="http://siamchart.com/stock-chart/SFLEX/" TargetMode="External"/><Relationship Id="rId1253" Type="http://schemas.openxmlformats.org/officeDocument/2006/relationships/hyperlink" Target="http://siamchart.com/stock-chart/THIP/" TargetMode="External"/><Relationship Id="rId623" Type="http://schemas.openxmlformats.org/officeDocument/2006/relationships/hyperlink" Target="http://siamchart.com/stock-chart/KYE/" TargetMode="External"/><Relationship Id="rId830" Type="http://schemas.openxmlformats.org/officeDocument/2006/relationships/hyperlink" Target="http://siamchart.com/stock-ichart/PDI/" TargetMode="External"/><Relationship Id="rId928" Type="http://schemas.openxmlformats.org/officeDocument/2006/relationships/hyperlink" Target="http://siamchart.com/stock-chart/QLT/" TargetMode="External"/><Relationship Id="rId1460" Type="http://schemas.openxmlformats.org/officeDocument/2006/relationships/hyperlink" Target="http://siamchart.com/stock-ichart/W/" TargetMode="External"/><Relationship Id="rId57" Type="http://schemas.openxmlformats.org/officeDocument/2006/relationships/hyperlink" Target="http://siamchart.com/stock-ichart/AKP/" TargetMode="External"/><Relationship Id="rId1113" Type="http://schemas.openxmlformats.org/officeDocument/2006/relationships/hyperlink" Target="http://siamchart.com/stock-chart/SONIC/" TargetMode="External"/><Relationship Id="rId1320" Type="http://schemas.openxmlformats.org/officeDocument/2006/relationships/hyperlink" Target="http://siamchart.com/stock-ichart/TOPP/" TargetMode="External"/><Relationship Id="rId1418" Type="http://schemas.openxmlformats.org/officeDocument/2006/relationships/hyperlink" Target="http://siamchart.com/stock-ichart/UOBKH/" TargetMode="External"/><Relationship Id="rId273" Type="http://schemas.openxmlformats.org/officeDocument/2006/relationships/hyperlink" Target="http://siamchart.com/stock-ichart/CMAN/" TargetMode="External"/><Relationship Id="rId480" Type="http://schemas.openxmlformats.org/officeDocument/2006/relationships/hyperlink" Target="http://siamchart.com/stock-ichart/HFT/" TargetMode="External"/><Relationship Id="rId133" Type="http://schemas.openxmlformats.org/officeDocument/2006/relationships/hyperlink" Target="http://siamchart.com/stock-ichart/AYUD/" TargetMode="External"/><Relationship Id="rId340" Type="http://schemas.openxmlformats.org/officeDocument/2006/relationships/hyperlink" Target="http://siamchart.com/stock-chart/DEMCO/" TargetMode="External"/><Relationship Id="rId578" Type="http://schemas.openxmlformats.org/officeDocument/2006/relationships/hyperlink" Target="http://siamchart.com/stock-chart/KBS/" TargetMode="External"/><Relationship Id="rId785" Type="http://schemas.openxmlformats.org/officeDocument/2006/relationships/hyperlink" Target="http://siamchart.com/stock-chart/NSI/" TargetMode="External"/><Relationship Id="rId992" Type="http://schemas.openxmlformats.org/officeDocument/2006/relationships/hyperlink" Target="http://siamchart.com/stock-ichart/SAMCO/" TargetMode="External"/><Relationship Id="rId200" Type="http://schemas.openxmlformats.org/officeDocument/2006/relationships/hyperlink" Target="http://siamchart.com/stock-chart/BOL/" TargetMode="External"/><Relationship Id="rId438" Type="http://schemas.openxmlformats.org/officeDocument/2006/relationships/hyperlink" Target="http://siamchart.com/stock-ichart/GGC/" TargetMode="External"/><Relationship Id="rId645" Type="http://schemas.openxmlformats.org/officeDocument/2006/relationships/hyperlink" Target="http://siamchart.com/stock-ichart/LIT/" TargetMode="External"/><Relationship Id="rId852" Type="http://schemas.openxmlformats.org/officeDocument/2006/relationships/hyperlink" Target="http://siamchart.com/stock-ichart/PL/" TargetMode="External"/><Relationship Id="rId1068" Type="http://schemas.openxmlformats.org/officeDocument/2006/relationships/hyperlink" Target="http://siamchart.com/stock-ichart/SIMAT/" TargetMode="External"/><Relationship Id="rId1275" Type="http://schemas.openxmlformats.org/officeDocument/2006/relationships/hyperlink" Target="http://siamchart.com/stock-chart/TK/" TargetMode="External"/><Relationship Id="rId1482" Type="http://schemas.openxmlformats.org/officeDocument/2006/relationships/hyperlink" Target="http://siamchart.com/stock-chart/WORK/" TargetMode="External"/><Relationship Id="rId505" Type="http://schemas.openxmlformats.org/officeDocument/2006/relationships/hyperlink" Target="http://siamchart.com/stock-chart/IIG/" TargetMode="External"/><Relationship Id="rId712" Type="http://schemas.openxmlformats.org/officeDocument/2006/relationships/hyperlink" Target="http://siamchart.com/stock-ichart/MITSIB/" TargetMode="External"/><Relationship Id="rId1135" Type="http://schemas.openxmlformats.org/officeDocument/2006/relationships/hyperlink" Target="http://siamchart.com/stock-chart/SQ/" TargetMode="External"/><Relationship Id="rId1342" Type="http://schemas.openxmlformats.org/officeDocument/2006/relationships/hyperlink" Target="http://siamchart.com/stock-ichart/TPS/" TargetMode="External"/><Relationship Id="rId79" Type="http://schemas.openxmlformats.org/officeDocument/2006/relationships/hyperlink" Target="http://siamchart.com/stock-ichart/AMC/" TargetMode="External"/><Relationship Id="rId1202" Type="http://schemas.openxmlformats.org/officeDocument/2006/relationships/hyperlink" Target="http://siamchart.com/stock-ichart/TACC/" TargetMode="External"/><Relationship Id="rId295" Type="http://schemas.openxmlformats.org/officeDocument/2006/relationships/hyperlink" Target="http://siamchart.com/stock-ichart/CPF/" TargetMode="External"/><Relationship Id="rId155" Type="http://schemas.openxmlformats.org/officeDocument/2006/relationships/hyperlink" Target="http://siamchart.com/stock-ichart/BCH/" TargetMode="External"/><Relationship Id="rId362" Type="http://schemas.openxmlformats.org/officeDocument/2006/relationships/hyperlink" Target="http://siamchart.com/stock-ichart/EA/" TargetMode="External"/><Relationship Id="rId1297" Type="http://schemas.openxmlformats.org/officeDocument/2006/relationships/hyperlink" Target="http://siamchart.com/stock-chart/TMW/" TargetMode="External"/><Relationship Id="rId222" Type="http://schemas.openxmlformats.org/officeDocument/2006/relationships/hyperlink" Target="http://siamchart.com/stock-chart/BUI/" TargetMode="External"/><Relationship Id="rId667" Type="http://schemas.openxmlformats.org/officeDocument/2006/relationships/hyperlink" Target="http://siamchart.com/stock-ichart/MALEE/" TargetMode="External"/><Relationship Id="rId874" Type="http://schemas.openxmlformats.org/officeDocument/2006/relationships/hyperlink" Target="http://siamchart.com/stock-ichart/PPP/" TargetMode="External"/><Relationship Id="rId527" Type="http://schemas.openxmlformats.org/officeDocument/2006/relationships/hyperlink" Target="http://siamchart.com/stock-ichart/INTUCH/" TargetMode="External"/><Relationship Id="rId734" Type="http://schemas.openxmlformats.org/officeDocument/2006/relationships/hyperlink" Target="http://siamchart.com/stock-ichart/MSC/" TargetMode="External"/><Relationship Id="rId941" Type="http://schemas.openxmlformats.org/officeDocument/2006/relationships/hyperlink" Target="http://siamchart.com/stock-ichart/RCL/" TargetMode="External"/><Relationship Id="rId1157" Type="http://schemas.openxmlformats.org/officeDocument/2006/relationships/hyperlink" Target="http://siamchart.com/stock-chart/STAR/" TargetMode="External"/><Relationship Id="rId1364" Type="http://schemas.openxmlformats.org/officeDocument/2006/relationships/hyperlink" Target="http://siamchart.com/stock-ichart/TSF/" TargetMode="External"/><Relationship Id="rId70" Type="http://schemas.openxmlformats.org/officeDocument/2006/relationships/hyperlink" Target="http://siamchart.com/stock-chart/AMANAH/" TargetMode="External"/><Relationship Id="rId801" Type="http://schemas.openxmlformats.org/officeDocument/2006/relationships/hyperlink" Target="http://siamchart.com/stock-chart/OGC/" TargetMode="External"/><Relationship Id="rId1017" Type="http://schemas.openxmlformats.org/officeDocument/2006/relationships/hyperlink" Target="http://siamchart.com/stock-chart/SCGP/" TargetMode="External"/><Relationship Id="rId1224" Type="http://schemas.openxmlformats.org/officeDocument/2006/relationships/hyperlink" Target="http://siamchart.com/stock-ichart/TCMC/" TargetMode="External"/><Relationship Id="rId1431" Type="http://schemas.openxmlformats.org/officeDocument/2006/relationships/hyperlink" Target="http://siamchart.com/stock-chart/UTP/" TargetMode="External"/><Relationship Id="rId28" Type="http://schemas.openxmlformats.org/officeDocument/2006/relationships/hyperlink" Target="http://siamchart.com/stock-chart/ADVANC/" TargetMode="External"/><Relationship Id="rId177" Type="http://schemas.openxmlformats.org/officeDocument/2006/relationships/hyperlink" Target="http://siamchart.com/stock-ichart/BGT/" TargetMode="External"/><Relationship Id="rId384" Type="http://schemas.openxmlformats.org/officeDocument/2006/relationships/hyperlink" Target="http://siamchart.com/stock-ichart/EPG/" TargetMode="External"/><Relationship Id="rId591" Type="http://schemas.openxmlformats.org/officeDocument/2006/relationships/hyperlink" Target="http://siamchart.com/stock-ichart/KGI/" TargetMode="External"/><Relationship Id="rId244" Type="http://schemas.openxmlformats.org/officeDocument/2006/relationships/hyperlink" Target="http://siamchart.com/stock-chart/CHARAN/" TargetMode="External"/><Relationship Id="rId689" Type="http://schemas.openxmlformats.org/officeDocument/2006/relationships/hyperlink" Target="http://siamchart.com/stock-ichart/MDX/" TargetMode="External"/><Relationship Id="rId896" Type="http://schemas.openxmlformats.org/officeDocument/2006/relationships/hyperlink" Target="http://siamchart.com/stock-chart/PRINC/" TargetMode="External"/><Relationship Id="rId1081" Type="http://schemas.openxmlformats.org/officeDocument/2006/relationships/hyperlink" Target="http://siamchart.com/stock-info/SK/" TargetMode="External"/><Relationship Id="rId451" Type="http://schemas.openxmlformats.org/officeDocument/2006/relationships/hyperlink" Target="http://siamchart.com/stock-chart/GOLD/" TargetMode="External"/><Relationship Id="rId549" Type="http://schemas.openxmlformats.org/officeDocument/2006/relationships/hyperlink" Target="http://siamchart.com/stock-ichart/JCK/" TargetMode="External"/><Relationship Id="rId756" Type="http://schemas.openxmlformats.org/officeDocument/2006/relationships/hyperlink" Target="http://siamchart.com/stock-chart/NER/" TargetMode="External"/><Relationship Id="rId1179" Type="http://schemas.openxmlformats.org/officeDocument/2006/relationships/hyperlink" Target="http://siamchart.com/stock-chart/SUPER/" TargetMode="External"/><Relationship Id="rId1386" Type="http://schemas.openxmlformats.org/officeDocument/2006/relationships/hyperlink" Target="http://siamchart.com/stock-ichart/TVD/" TargetMode="External"/><Relationship Id="rId104" Type="http://schemas.openxmlformats.org/officeDocument/2006/relationships/hyperlink" Target="http://siamchart.com/stock-chart/ARROW/" TargetMode="External"/><Relationship Id="rId311" Type="http://schemas.openxmlformats.org/officeDocument/2006/relationships/hyperlink" Target="http://siamchart.com/stock-ichart/CRANE/" TargetMode="External"/><Relationship Id="rId409" Type="http://schemas.openxmlformats.org/officeDocument/2006/relationships/hyperlink" Target="http://siamchart.com/stock-chart/FNS/" TargetMode="External"/><Relationship Id="rId963" Type="http://schemas.openxmlformats.org/officeDocument/2006/relationships/hyperlink" Target="http://siamchart.com/stock-ichart/RS/" TargetMode="External"/><Relationship Id="rId1039" Type="http://schemas.openxmlformats.org/officeDocument/2006/relationships/hyperlink" Target="http://siamchart.com/stock-ichart/SEG/" TargetMode="External"/><Relationship Id="rId1246" Type="http://schemas.openxmlformats.org/officeDocument/2006/relationships/hyperlink" Target="http://siamchart.com/stock-ichart/THANI/" TargetMode="External"/><Relationship Id="rId92" Type="http://schemas.openxmlformats.org/officeDocument/2006/relationships/hyperlink" Target="http://siamchart.com/stock-chart/APP/" TargetMode="External"/><Relationship Id="rId616" Type="http://schemas.openxmlformats.org/officeDocument/2006/relationships/hyperlink" Target="http://siamchart.com/stock-ichart/KUN/" TargetMode="External"/><Relationship Id="rId823" Type="http://schemas.openxmlformats.org/officeDocument/2006/relationships/hyperlink" Target="http://siamchart.com/stock-chart/PB/" TargetMode="External"/><Relationship Id="rId1453" Type="http://schemas.openxmlformats.org/officeDocument/2006/relationships/hyperlink" Target="http://siamchart.com/stock-chart/VNT/" TargetMode="External"/><Relationship Id="rId1106" Type="http://schemas.openxmlformats.org/officeDocument/2006/relationships/hyperlink" Target="http://siamchart.com/stock-chart/SNP/" TargetMode="External"/><Relationship Id="rId1313" Type="http://schemas.openxmlformats.org/officeDocument/2006/relationships/hyperlink" Target="http://siamchart.com/stock-chart/TOA/" TargetMode="External"/><Relationship Id="rId199" Type="http://schemas.openxmlformats.org/officeDocument/2006/relationships/hyperlink" Target="http://siamchart.com/stock-ichart/BM/" TargetMode="External"/><Relationship Id="rId266" Type="http://schemas.openxmlformats.org/officeDocument/2006/relationships/hyperlink" Target="http://siamchart.com/stock-chart/CK/" TargetMode="External"/><Relationship Id="rId473" Type="http://schemas.openxmlformats.org/officeDocument/2006/relationships/hyperlink" Target="http://siamchart.com/stock-chart/GYT/" TargetMode="External"/><Relationship Id="rId680" Type="http://schemas.openxmlformats.org/officeDocument/2006/relationships/hyperlink" Target="http://siamchart.com/stock-chart/MBKET/" TargetMode="External"/><Relationship Id="rId126" Type="http://schemas.openxmlformats.org/officeDocument/2006/relationships/hyperlink" Target="http://siamchart.com/stock-chart/AU/" TargetMode="External"/><Relationship Id="rId333" Type="http://schemas.openxmlformats.org/officeDocument/2006/relationships/hyperlink" Target="http://siamchart.com/stock-ichart/DCON/" TargetMode="External"/><Relationship Id="rId540" Type="http://schemas.openxmlformats.org/officeDocument/2006/relationships/hyperlink" Target="http://siamchart.com/stock-chart/ITEL/" TargetMode="External"/><Relationship Id="rId778" Type="http://schemas.openxmlformats.org/officeDocument/2006/relationships/hyperlink" Target="http://siamchart.com/stock-chart/NOK/" TargetMode="External"/><Relationship Id="rId985" Type="http://schemas.openxmlformats.org/officeDocument/2006/relationships/hyperlink" Target="http://siamchart.com/stock-chart/SALEE/" TargetMode="External"/><Relationship Id="rId1170" Type="http://schemas.openxmlformats.org/officeDocument/2006/relationships/hyperlink" Target="http://siamchart.com/stock-ichart/STHAI/" TargetMode="External"/><Relationship Id="rId638" Type="http://schemas.openxmlformats.org/officeDocument/2006/relationships/hyperlink" Target="http://siamchart.com/stock-chart/LH/" TargetMode="External"/><Relationship Id="rId845" Type="http://schemas.openxmlformats.org/officeDocument/2006/relationships/hyperlink" Target="http://siamchart.com/stock-chart/PIMO/" TargetMode="External"/><Relationship Id="rId1030" Type="http://schemas.openxmlformats.org/officeDocument/2006/relationships/hyperlink" Target="http://siamchart.com/stock-chart/SE/" TargetMode="External"/><Relationship Id="rId1268" Type="http://schemas.openxmlformats.org/officeDocument/2006/relationships/hyperlink" Target="http://siamchart.com/stock-ichart/TIPCO/" TargetMode="External"/><Relationship Id="rId1475" Type="http://schemas.openxmlformats.org/officeDocument/2006/relationships/hyperlink" Target="http://siamchart.com/stock-ichart/WICE/" TargetMode="External"/><Relationship Id="rId277" Type="http://schemas.openxmlformats.org/officeDocument/2006/relationships/hyperlink" Target="http://siamchart.com/stock-ichart/CMO/" TargetMode="External"/><Relationship Id="rId400" Type="http://schemas.openxmlformats.org/officeDocument/2006/relationships/hyperlink" Target="http://siamchart.com/stock-ichart/FANCY/" TargetMode="External"/><Relationship Id="rId484" Type="http://schemas.openxmlformats.org/officeDocument/2006/relationships/hyperlink" Target="http://siamchart.com/stock-ichart/HPT/" TargetMode="External"/><Relationship Id="rId705" Type="http://schemas.openxmlformats.org/officeDocument/2006/relationships/hyperlink" Target="http://siamchart.com/stock-chart/MIDA/" TargetMode="External"/><Relationship Id="rId1128" Type="http://schemas.openxmlformats.org/officeDocument/2006/relationships/hyperlink" Target="http://siamchart.com/stock-ichart/SPG/" TargetMode="External"/><Relationship Id="rId1335" Type="http://schemas.openxmlformats.org/officeDocument/2006/relationships/hyperlink" Target="http://siamchart.com/stock-chart/TPLAS/" TargetMode="External"/><Relationship Id="rId137" Type="http://schemas.openxmlformats.org/officeDocument/2006/relationships/hyperlink" Target="http://siamchart.com/stock-ichart/B52/" TargetMode="External"/><Relationship Id="rId344" Type="http://schemas.openxmlformats.org/officeDocument/2006/relationships/hyperlink" Target="http://siamchart.com/stock-info/DHOUSE/" TargetMode="External"/><Relationship Id="rId691" Type="http://schemas.openxmlformats.org/officeDocument/2006/relationships/hyperlink" Target="http://siamchart.com/stock-ichart/MEGA/" TargetMode="External"/><Relationship Id="rId789" Type="http://schemas.openxmlformats.org/officeDocument/2006/relationships/hyperlink" Target="http://siamchart.com/stock-chart/NUSA/" TargetMode="External"/><Relationship Id="rId912" Type="http://schemas.openxmlformats.org/officeDocument/2006/relationships/hyperlink" Target="http://siamchart.com/stock-chart/PTG/" TargetMode="External"/><Relationship Id="rId996" Type="http://schemas.openxmlformats.org/officeDocument/2006/relationships/hyperlink" Target="http://siamchart.com/stock-ichart/SANKO/" TargetMode="External"/><Relationship Id="rId41" Type="http://schemas.openxmlformats.org/officeDocument/2006/relationships/hyperlink" Target="http://siamchart.com/stock-ichart/AH/" TargetMode="External"/><Relationship Id="rId551" Type="http://schemas.openxmlformats.org/officeDocument/2006/relationships/hyperlink" Target="http://siamchart.com/stock-ichart/JCKH/" TargetMode="External"/><Relationship Id="rId649" Type="http://schemas.openxmlformats.org/officeDocument/2006/relationships/hyperlink" Target="http://siamchart.com/stock-ichart/LPH/" TargetMode="External"/><Relationship Id="rId856" Type="http://schemas.openxmlformats.org/officeDocument/2006/relationships/hyperlink" Target="http://siamchart.com/stock-ichart/PLANET/" TargetMode="External"/><Relationship Id="rId1181" Type="http://schemas.openxmlformats.org/officeDocument/2006/relationships/hyperlink" Target="http://siamchart.com/stock-chart/SUSCO/" TargetMode="External"/><Relationship Id="rId1279" Type="http://schemas.openxmlformats.org/officeDocument/2006/relationships/hyperlink" Target="http://siamchart.com/stock-chart/TKS/" TargetMode="External"/><Relationship Id="rId1402" Type="http://schemas.openxmlformats.org/officeDocument/2006/relationships/hyperlink" Target="http://siamchart.com/stock-ichart/U/" TargetMode="External"/><Relationship Id="rId1486" Type="http://schemas.openxmlformats.org/officeDocument/2006/relationships/hyperlink" Target="http://siamchart.com/stock-chart/WPH/" TargetMode="External"/><Relationship Id="rId190" Type="http://schemas.openxmlformats.org/officeDocument/2006/relationships/hyperlink" Target="http://siamchart.com/stock-chart/BKI/" TargetMode="External"/><Relationship Id="rId204" Type="http://schemas.openxmlformats.org/officeDocument/2006/relationships/hyperlink" Target="http://siamchart.com/stock-chart/BR/" TargetMode="External"/><Relationship Id="rId288" Type="http://schemas.openxmlformats.org/officeDocument/2006/relationships/hyperlink" Target="http://siamchart.com/stock-chart/COMAN/" TargetMode="External"/><Relationship Id="rId411" Type="http://schemas.openxmlformats.org/officeDocument/2006/relationships/hyperlink" Target="http://siamchart.com/stock-chart/FORTH/" TargetMode="External"/><Relationship Id="rId509" Type="http://schemas.openxmlformats.org/officeDocument/2006/relationships/hyperlink" Target="http://siamchart.com/stock-ichart/III/" TargetMode="External"/><Relationship Id="rId1041" Type="http://schemas.openxmlformats.org/officeDocument/2006/relationships/hyperlink" Target="http://siamchart.com/stock-ichart/SELIC/" TargetMode="External"/><Relationship Id="rId1139" Type="http://schemas.openxmlformats.org/officeDocument/2006/relationships/hyperlink" Target="http://siamchart.com/stock-chart/SRICHA/" TargetMode="External"/><Relationship Id="rId1346" Type="http://schemas.openxmlformats.org/officeDocument/2006/relationships/hyperlink" Target="http://siamchart.com/stock-ichart/TR/" TargetMode="External"/><Relationship Id="rId495" Type="http://schemas.openxmlformats.org/officeDocument/2006/relationships/hyperlink" Target="http://siamchart.com/stock-chart/ICHI/" TargetMode="External"/><Relationship Id="rId716" Type="http://schemas.openxmlformats.org/officeDocument/2006/relationships/hyperlink" Target="http://siamchart.com/stock-ichart/MK/" TargetMode="External"/><Relationship Id="rId923" Type="http://schemas.openxmlformats.org/officeDocument/2006/relationships/hyperlink" Target="http://siamchart.com/stock-ichart/PYLON/" TargetMode="External"/><Relationship Id="rId52" Type="http://schemas.openxmlformats.org/officeDocument/2006/relationships/hyperlink" Target="http://siamchart.com/stock-chart/AJ/" TargetMode="External"/><Relationship Id="rId148" Type="http://schemas.openxmlformats.org/officeDocument/2006/relationships/hyperlink" Target="http://siamchart.com/stock-chart/BAY/" TargetMode="External"/><Relationship Id="rId355" Type="http://schemas.openxmlformats.org/officeDocument/2006/relationships/hyperlink" Target="http://siamchart.com/stock-chart/DTC/" TargetMode="External"/><Relationship Id="rId562" Type="http://schemas.openxmlformats.org/officeDocument/2006/relationships/hyperlink" Target="http://siamchart.com/stock-chart/JTS/" TargetMode="External"/><Relationship Id="rId1192" Type="http://schemas.openxmlformats.org/officeDocument/2006/relationships/hyperlink" Target="http://siamchart.com/stock-ichart/SWC/" TargetMode="External"/><Relationship Id="rId1206" Type="http://schemas.openxmlformats.org/officeDocument/2006/relationships/hyperlink" Target="http://siamchart.com/stock-ichart/TAKUNI/" TargetMode="External"/><Relationship Id="rId1413" Type="http://schemas.openxmlformats.org/officeDocument/2006/relationships/hyperlink" Target="http://siamchart.com/stock-chart/UMS/" TargetMode="External"/><Relationship Id="rId215" Type="http://schemas.openxmlformats.org/officeDocument/2006/relationships/hyperlink" Target="http://siamchart.com/stock-ichart/BSM/" TargetMode="External"/><Relationship Id="rId422" Type="http://schemas.openxmlformats.org/officeDocument/2006/relationships/hyperlink" Target="http://siamchart.com/stock-ichart/FTE/" TargetMode="External"/><Relationship Id="rId867" Type="http://schemas.openxmlformats.org/officeDocument/2006/relationships/hyperlink" Target="http://siamchart.com/stock-chart/PORT/" TargetMode="External"/><Relationship Id="rId1052" Type="http://schemas.openxmlformats.org/officeDocument/2006/relationships/hyperlink" Target="http://siamchart.com/stock-ichart/SFT/" TargetMode="External"/><Relationship Id="rId1497" Type="http://schemas.openxmlformats.org/officeDocument/2006/relationships/hyperlink" Target="http://siamchart.com/stock-ichart/YUASA/" TargetMode="External"/><Relationship Id="rId299" Type="http://schemas.openxmlformats.org/officeDocument/2006/relationships/hyperlink" Target="http://siamchart.com/stock-ichart/CPI/" TargetMode="External"/><Relationship Id="rId727" Type="http://schemas.openxmlformats.org/officeDocument/2006/relationships/hyperlink" Target="http://siamchart.com/stock-chart/MORE/" TargetMode="External"/><Relationship Id="rId934" Type="http://schemas.openxmlformats.org/officeDocument/2006/relationships/hyperlink" Target="http://siamchart.com/stock-chart/RATCH/" TargetMode="External"/><Relationship Id="rId1357" Type="http://schemas.openxmlformats.org/officeDocument/2006/relationships/hyperlink" Target="http://siamchart.com/stock-chart/TRUE/" TargetMode="External"/><Relationship Id="rId63" Type="http://schemas.openxmlformats.org/officeDocument/2006/relationships/hyperlink" Target="http://siamchart.com/stock-ichart/ALLA/" TargetMode="External"/><Relationship Id="rId159" Type="http://schemas.openxmlformats.org/officeDocument/2006/relationships/hyperlink" Target="http://siamchart.com/stock-ichart/BCPG/" TargetMode="External"/><Relationship Id="rId366" Type="http://schemas.openxmlformats.org/officeDocument/2006/relationships/hyperlink" Target="http://siamchart.com/stock-ichart/EASTW/" TargetMode="External"/><Relationship Id="rId573" Type="http://schemas.openxmlformats.org/officeDocument/2006/relationships/hyperlink" Target="http://siamchart.com/stock-ichart/KAMART/" TargetMode="External"/><Relationship Id="rId780" Type="http://schemas.openxmlformats.org/officeDocument/2006/relationships/hyperlink" Target="http://siamchart.com/stock-chart/NPK/" TargetMode="External"/><Relationship Id="rId1217" Type="http://schemas.openxmlformats.org/officeDocument/2006/relationships/hyperlink" Target="http://siamchart.com/stock-chart/TCC/" TargetMode="External"/><Relationship Id="rId1424" Type="http://schemas.openxmlformats.org/officeDocument/2006/relationships/hyperlink" Target="http://siamchart.com/stock-ichart/UPF/" TargetMode="External"/><Relationship Id="rId226" Type="http://schemas.openxmlformats.org/officeDocument/2006/relationships/hyperlink" Target="http://siamchart.com/stock-chart/CAZ/" TargetMode="External"/><Relationship Id="rId433" Type="http://schemas.openxmlformats.org/officeDocument/2006/relationships/hyperlink" Target="http://siamchart.com/stock-chart/GENCO/" TargetMode="External"/><Relationship Id="rId878" Type="http://schemas.openxmlformats.org/officeDocument/2006/relationships/hyperlink" Target="http://siamchart.com/stock-ichart/PPS/" TargetMode="External"/><Relationship Id="rId1063" Type="http://schemas.openxmlformats.org/officeDocument/2006/relationships/hyperlink" Target="http://siamchart.com/stock-ichart/SIAM/" TargetMode="External"/><Relationship Id="rId1270" Type="http://schemas.openxmlformats.org/officeDocument/2006/relationships/hyperlink" Target="http://siamchart.com/stock-ichart/TISCO/" TargetMode="External"/><Relationship Id="rId640" Type="http://schemas.openxmlformats.org/officeDocument/2006/relationships/hyperlink" Target="http://siamchart.com/stock-chart/LHFG/" TargetMode="External"/><Relationship Id="rId738" Type="http://schemas.openxmlformats.org/officeDocument/2006/relationships/hyperlink" Target="http://siamchart.com/stock-ichart/MTI/" TargetMode="External"/><Relationship Id="rId945" Type="http://schemas.openxmlformats.org/officeDocument/2006/relationships/hyperlink" Target="http://siamchart.com/stock-ichart/RICHY/" TargetMode="External"/><Relationship Id="rId1368" Type="http://schemas.openxmlformats.org/officeDocument/2006/relationships/hyperlink" Target="http://siamchart.com/stock-ichart/TSR/" TargetMode="External"/><Relationship Id="rId74" Type="http://schemas.openxmlformats.org/officeDocument/2006/relationships/hyperlink" Target="http://siamchart.com/stock-chart/AMATA/" TargetMode="External"/><Relationship Id="rId377" Type="http://schemas.openxmlformats.org/officeDocument/2006/relationships/hyperlink" Target="http://siamchart.com/stock-chart/EKH/" TargetMode="External"/><Relationship Id="rId500" Type="http://schemas.openxmlformats.org/officeDocument/2006/relationships/hyperlink" Target="http://siamchart.com/stock-ichart/IFEC/" TargetMode="External"/><Relationship Id="rId584" Type="http://schemas.openxmlformats.org/officeDocument/2006/relationships/hyperlink" Target="http://siamchart.com/stock-chart/KCE/" TargetMode="External"/><Relationship Id="rId805" Type="http://schemas.openxmlformats.org/officeDocument/2006/relationships/hyperlink" Target="http://siamchart.com/stock-chart/OISHI/" TargetMode="External"/><Relationship Id="rId1130" Type="http://schemas.openxmlformats.org/officeDocument/2006/relationships/hyperlink" Target="http://siamchart.com/stock-ichart/SPI/" TargetMode="External"/><Relationship Id="rId1228" Type="http://schemas.openxmlformats.org/officeDocument/2006/relationships/hyperlink" Target="http://siamchart.com/stock-ichart/TEAM/" TargetMode="External"/><Relationship Id="rId1435" Type="http://schemas.openxmlformats.org/officeDocument/2006/relationships/hyperlink" Target="http://siamchart.com/stock-chart/UVAN/" TargetMode="External"/><Relationship Id="rId5" Type="http://schemas.openxmlformats.org/officeDocument/2006/relationships/hyperlink" Target="http://siamchart.com/stock-info/3K-BAT/" TargetMode="External"/><Relationship Id="rId237" Type="http://schemas.openxmlformats.org/officeDocument/2006/relationships/hyperlink" Target="http://siamchart.com/stock-ichart/CENTEL/" TargetMode="External"/><Relationship Id="rId791" Type="http://schemas.openxmlformats.org/officeDocument/2006/relationships/hyperlink" Target="http://siamchart.com/stock-chart/NVD/" TargetMode="External"/><Relationship Id="rId889" Type="http://schemas.openxmlformats.org/officeDocument/2006/relationships/hyperlink" Target="http://siamchart.com/stock-ichart/PRECHA/" TargetMode="External"/><Relationship Id="rId1074" Type="http://schemas.openxmlformats.org/officeDocument/2006/relationships/hyperlink" Target="http://siamchart.com/stock-ichart/SIS/" TargetMode="External"/><Relationship Id="rId444" Type="http://schemas.openxmlformats.org/officeDocument/2006/relationships/hyperlink" Target="http://siamchart.com/stock-ichart/GL/" TargetMode="External"/><Relationship Id="rId651" Type="http://schemas.openxmlformats.org/officeDocument/2006/relationships/hyperlink" Target="http://siamchart.com/stock-ichart/LPN/" TargetMode="External"/><Relationship Id="rId749" Type="http://schemas.openxmlformats.org/officeDocument/2006/relationships/hyperlink" Target="http://siamchart.com/stock-ichart/NCH/" TargetMode="External"/><Relationship Id="rId1281" Type="http://schemas.openxmlformats.org/officeDocument/2006/relationships/hyperlink" Target="http://siamchart.com/stock-chart/TKT/" TargetMode="External"/><Relationship Id="rId1379" Type="http://schemas.openxmlformats.org/officeDocument/2006/relationships/hyperlink" Target="http://siamchart.com/stock-chart/TTT/" TargetMode="External"/><Relationship Id="rId1502" Type="http://schemas.openxmlformats.org/officeDocument/2006/relationships/hyperlink" Target="http://siamchart.com/stock-chart/ZMICO/" TargetMode="External"/><Relationship Id="rId290" Type="http://schemas.openxmlformats.org/officeDocument/2006/relationships/hyperlink" Target="http://siamchart.com/stock-chart/COTTO/" TargetMode="External"/><Relationship Id="rId304" Type="http://schemas.openxmlformats.org/officeDocument/2006/relationships/hyperlink" Target="http://siamchart.com/stock-chart/CPR/" TargetMode="External"/><Relationship Id="rId388" Type="http://schemas.openxmlformats.org/officeDocument/2006/relationships/hyperlink" Target="http://siamchart.com/stock-ichart/ESSO/" TargetMode="External"/><Relationship Id="rId511" Type="http://schemas.openxmlformats.org/officeDocument/2006/relationships/hyperlink" Target="http://siamchart.com/stock-ichart/ILINK/" TargetMode="External"/><Relationship Id="rId609" Type="http://schemas.openxmlformats.org/officeDocument/2006/relationships/hyperlink" Target="http://siamchart.com/stock-chart/KTECH/" TargetMode="External"/><Relationship Id="rId956" Type="http://schemas.openxmlformats.org/officeDocument/2006/relationships/hyperlink" Target="http://siamchart.com/stock-chart/RP/" TargetMode="External"/><Relationship Id="rId1141" Type="http://schemas.openxmlformats.org/officeDocument/2006/relationships/hyperlink" Target="http://siamchart.com/stock-chart/SSC/" TargetMode="External"/><Relationship Id="rId1239" Type="http://schemas.openxmlformats.org/officeDocument/2006/relationships/hyperlink" Target="http://siamchart.com/stock-chart/TH/" TargetMode="External"/><Relationship Id="rId85" Type="http://schemas.openxmlformats.org/officeDocument/2006/relationships/hyperlink" Target="http://siamchart.com/stock-ichart/AP/" TargetMode="External"/><Relationship Id="rId150" Type="http://schemas.openxmlformats.org/officeDocument/2006/relationships/hyperlink" Target="http://siamchart.com/stock-chart/BBL/" TargetMode="External"/><Relationship Id="rId595" Type="http://schemas.openxmlformats.org/officeDocument/2006/relationships/hyperlink" Target="http://siamchart.com/stock-ichart/KK/" TargetMode="External"/><Relationship Id="rId816" Type="http://schemas.openxmlformats.org/officeDocument/2006/relationships/hyperlink" Target="http://siamchart.com/stock-ichart/PAE/" TargetMode="External"/><Relationship Id="rId1001" Type="http://schemas.openxmlformats.org/officeDocument/2006/relationships/hyperlink" Target="http://siamchart.com/stock-chart/SAUCE/" TargetMode="External"/><Relationship Id="rId1446" Type="http://schemas.openxmlformats.org/officeDocument/2006/relationships/hyperlink" Target="http://siamchart.com/stock-ichart/VIBHA/" TargetMode="External"/><Relationship Id="rId248" Type="http://schemas.openxmlformats.org/officeDocument/2006/relationships/hyperlink" Target="http://siamchart.com/stock-chart/CHEWA/" TargetMode="External"/><Relationship Id="rId455" Type="http://schemas.openxmlformats.org/officeDocument/2006/relationships/hyperlink" Target="http://siamchart.com/stock-chart/GPSC/" TargetMode="External"/><Relationship Id="rId662" Type="http://schemas.openxmlformats.org/officeDocument/2006/relationships/hyperlink" Target="http://siamchart.com/stock-chart/MAJOR/" TargetMode="External"/><Relationship Id="rId1085" Type="http://schemas.openxmlformats.org/officeDocument/2006/relationships/hyperlink" Target="http://siamchart.com/stock-ichart/SKN/" TargetMode="External"/><Relationship Id="rId1292" Type="http://schemas.openxmlformats.org/officeDocument/2006/relationships/hyperlink" Target="http://siamchart.com/stock-ichart/TMI/" TargetMode="External"/><Relationship Id="rId1306" Type="http://schemas.openxmlformats.org/officeDocument/2006/relationships/hyperlink" Target="http://siamchart.com/stock-ichart/TNL/" TargetMode="External"/><Relationship Id="rId12" Type="http://schemas.openxmlformats.org/officeDocument/2006/relationships/hyperlink" Target="http://siamchart.com/stock-chart/AAV/" TargetMode="External"/><Relationship Id="rId108" Type="http://schemas.openxmlformats.org/officeDocument/2006/relationships/hyperlink" Target="http://siamchart.com/stock-chart/ASAP/" TargetMode="External"/><Relationship Id="rId315" Type="http://schemas.openxmlformats.org/officeDocument/2006/relationships/hyperlink" Target="http://siamchart.com/stock-ichart/CRD/" TargetMode="External"/><Relationship Id="rId522" Type="http://schemas.openxmlformats.org/officeDocument/2006/relationships/hyperlink" Target="http://siamchart.com/stock-chart/INSET/" TargetMode="External"/><Relationship Id="rId967" Type="http://schemas.openxmlformats.org/officeDocument/2006/relationships/hyperlink" Target="http://siamchart.com/stock-ichart/RT/" TargetMode="External"/><Relationship Id="rId1152" Type="http://schemas.openxmlformats.org/officeDocument/2006/relationships/hyperlink" Target="http://siamchart.com/stock-ichart/SST/" TargetMode="External"/><Relationship Id="rId96" Type="http://schemas.openxmlformats.org/officeDocument/2006/relationships/hyperlink" Target="http://siamchart.com/stock-chart/AQ/" TargetMode="External"/><Relationship Id="rId161" Type="http://schemas.openxmlformats.org/officeDocument/2006/relationships/hyperlink" Target="http://siamchart.com/stock-ichart/BCT/" TargetMode="External"/><Relationship Id="rId399" Type="http://schemas.openxmlformats.org/officeDocument/2006/relationships/hyperlink" Target="http://siamchart.com/stock-chart/FANCY/" TargetMode="External"/><Relationship Id="rId827" Type="http://schemas.openxmlformats.org/officeDocument/2006/relationships/hyperlink" Target="http://siamchart.com/stock-chart/PDG/" TargetMode="External"/><Relationship Id="rId1012" Type="http://schemas.openxmlformats.org/officeDocument/2006/relationships/hyperlink" Target="http://siamchart.com/stock-ichart/SCC/" TargetMode="External"/><Relationship Id="rId1457" Type="http://schemas.openxmlformats.org/officeDocument/2006/relationships/hyperlink" Target="http://siamchart.com/stock-chart/VRANDA/" TargetMode="External"/><Relationship Id="rId259" Type="http://schemas.openxmlformats.org/officeDocument/2006/relationships/hyperlink" Target="http://siamchart.com/stock-ichart/CI/" TargetMode="External"/><Relationship Id="rId466" Type="http://schemas.openxmlformats.org/officeDocument/2006/relationships/hyperlink" Target="http://siamchart.com/stock-ichart/GSTEEL/" TargetMode="External"/><Relationship Id="rId673" Type="http://schemas.openxmlformats.org/officeDocument/2006/relationships/hyperlink" Target="http://siamchart.com/stock-ichart/MATI/" TargetMode="External"/><Relationship Id="rId880" Type="http://schemas.openxmlformats.org/officeDocument/2006/relationships/hyperlink" Target="http://siamchart.com/stock-ichart/PR9/" TargetMode="External"/><Relationship Id="rId1096" Type="http://schemas.openxmlformats.org/officeDocument/2006/relationships/hyperlink" Target="http://siamchart.com/stock-chart/SMIT/" TargetMode="External"/><Relationship Id="rId1317" Type="http://schemas.openxmlformats.org/officeDocument/2006/relationships/hyperlink" Target="http://siamchart.com/stock-chart/TOP/" TargetMode="External"/><Relationship Id="rId23" Type="http://schemas.openxmlformats.org/officeDocument/2006/relationships/hyperlink" Target="http://siamchart.com/stock-ichart/ACE/" TargetMode="External"/><Relationship Id="rId119" Type="http://schemas.openxmlformats.org/officeDocument/2006/relationships/hyperlink" Target="http://siamchart.com/stock-ichart/ASK/" TargetMode="External"/><Relationship Id="rId326" Type="http://schemas.openxmlformats.org/officeDocument/2006/relationships/hyperlink" Target="http://siamchart.com/stock-chart/CWT/" TargetMode="External"/><Relationship Id="rId533" Type="http://schemas.openxmlformats.org/officeDocument/2006/relationships/hyperlink" Target="http://siamchart.com/stock-ichart/IRCP/" TargetMode="External"/><Relationship Id="rId978" Type="http://schemas.openxmlformats.org/officeDocument/2006/relationships/hyperlink" Target="http://siamchart.com/stock-chart/SAAM/" TargetMode="External"/><Relationship Id="rId1163" Type="http://schemas.openxmlformats.org/officeDocument/2006/relationships/hyperlink" Target="http://siamchart.com/stock-info/STC/" TargetMode="External"/><Relationship Id="rId1370" Type="http://schemas.openxmlformats.org/officeDocument/2006/relationships/hyperlink" Target="http://siamchart.com/stock-ichart/TSTE/" TargetMode="External"/><Relationship Id="rId740" Type="http://schemas.openxmlformats.org/officeDocument/2006/relationships/hyperlink" Target="http://siamchart.com/stock-ichart/MVP/" TargetMode="External"/><Relationship Id="rId838" Type="http://schemas.openxmlformats.org/officeDocument/2006/relationships/hyperlink" Target="http://siamchart.com/stock-ichart/PF/" TargetMode="External"/><Relationship Id="rId1023" Type="http://schemas.openxmlformats.org/officeDocument/2006/relationships/hyperlink" Target="http://siamchart.com/stock-info/SCM/" TargetMode="External"/><Relationship Id="rId1468" Type="http://schemas.openxmlformats.org/officeDocument/2006/relationships/hyperlink" Target="http://siamchart.com/stock-ichart/WGE/" TargetMode="External"/><Relationship Id="rId172" Type="http://schemas.openxmlformats.org/officeDocument/2006/relationships/hyperlink" Target="http://siamchart.com/stock-chart/BGC/" TargetMode="External"/><Relationship Id="rId477" Type="http://schemas.openxmlformats.org/officeDocument/2006/relationships/hyperlink" Target="http://siamchart.com/stock-chart/HARN/" TargetMode="External"/><Relationship Id="rId600" Type="http://schemas.openxmlformats.org/officeDocument/2006/relationships/hyperlink" Target="http://siamchart.com/stock-ichart/KKP/" TargetMode="External"/><Relationship Id="rId684" Type="http://schemas.openxmlformats.org/officeDocument/2006/relationships/hyperlink" Target="http://siamchart.com/stock-chart/MCOT/" TargetMode="External"/><Relationship Id="rId1230" Type="http://schemas.openxmlformats.org/officeDocument/2006/relationships/hyperlink" Target="http://siamchart.com/stock-ichart/TEAMG/" TargetMode="External"/><Relationship Id="rId1328" Type="http://schemas.openxmlformats.org/officeDocument/2006/relationships/hyperlink" Target="http://siamchart.com/stock-ichart/TPCH/" TargetMode="External"/><Relationship Id="rId337" Type="http://schemas.openxmlformats.org/officeDocument/2006/relationships/hyperlink" Target="http://siamchart.com/stock-ichart/DDD/" TargetMode="External"/><Relationship Id="rId891" Type="http://schemas.openxmlformats.org/officeDocument/2006/relationships/hyperlink" Target="http://siamchart.com/stock-ichart/PRG/" TargetMode="External"/><Relationship Id="rId905" Type="http://schemas.openxmlformats.org/officeDocument/2006/relationships/hyperlink" Target="http://siamchart.com/stock-ichart/PSH/" TargetMode="External"/><Relationship Id="rId989" Type="http://schemas.openxmlformats.org/officeDocument/2006/relationships/hyperlink" Target="http://siamchart.com/stock-chart/SAMART/" TargetMode="External"/><Relationship Id="rId34" Type="http://schemas.openxmlformats.org/officeDocument/2006/relationships/hyperlink" Target="http://siamchart.com/stock-chart/AF/" TargetMode="External"/><Relationship Id="rId544" Type="http://schemas.openxmlformats.org/officeDocument/2006/relationships/hyperlink" Target="http://siamchart.com/stock-chart/J/" TargetMode="External"/><Relationship Id="rId751" Type="http://schemas.openxmlformats.org/officeDocument/2006/relationships/hyperlink" Target="http://siamchart.com/stock-ichart/NCL/" TargetMode="External"/><Relationship Id="rId849" Type="http://schemas.openxmlformats.org/officeDocument/2006/relationships/hyperlink" Target="http://siamchart.com/stock-chart/PK/" TargetMode="External"/><Relationship Id="rId1174" Type="http://schemas.openxmlformats.org/officeDocument/2006/relationships/hyperlink" Target="http://siamchart.com/stock-ichart/STPI/" TargetMode="External"/><Relationship Id="rId1381" Type="http://schemas.openxmlformats.org/officeDocument/2006/relationships/hyperlink" Target="http://siamchart.com/stock-chart/TTW/" TargetMode="External"/><Relationship Id="rId1479" Type="http://schemas.openxmlformats.org/officeDocument/2006/relationships/hyperlink" Target="http://siamchart.com/stock-ichart/WIN/" TargetMode="External"/><Relationship Id="rId183" Type="http://schemas.openxmlformats.org/officeDocument/2006/relationships/hyperlink" Target="http://siamchart.com/stock-ichart/BIZ/" TargetMode="External"/><Relationship Id="rId390" Type="http://schemas.openxmlformats.org/officeDocument/2006/relationships/hyperlink" Target="http://siamchart.com/stock-ichart/ESTAR/" TargetMode="External"/><Relationship Id="rId404" Type="http://schemas.openxmlformats.org/officeDocument/2006/relationships/hyperlink" Target="http://siamchart.com/stock-ichart/FLOYD/" TargetMode="External"/><Relationship Id="rId611" Type="http://schemas.openxmlformats.org/officeDocument/2006/relationships/hyperlink" Target="http://siamchart.com/stock-chart/KTIS/" TargetMode="External"/><Relationship Id="rId1034" Type="http://schemas.openxmlformats.org/officeDocument/2006/relationships/hyperlink" Target="http://siamchart.com/stock-chart/SEAFCO/" TargetMode="External"/><Relationship Id="rId1241" Type="http://schemas.openxmlformats.org/officeDocument/2006/relationships/hyperlink" Target="http://siamchart.com/stock-chart/THAI/" TargetMode="External"/><Relationship Id="rId1339" Type="http://schemas.openxmlformats.org/officeDocument/2006/relationships/hyperlink" Target="http://siamchart.com/stock-chart/TPP/" TargetMode="External"/><Relationship Id="rId250" Type="http://schemas.openxmlformats.org/officeDocument/2006/relationships/hyperlink" Target="http://siamchart.com/stock-chart/CHG/" TargetMode="External"/><Relationship Id="rId488" Type="http://schemas.openxmlformats.org/officeDocument/2006/relationships/hyperlink" Target="http://siamchart.com/stock-ichart/HTECH/" TargetMode="External"/><Relationship Id="rId695" Type="http://schemas.openxmlformats.org/officeDocument/2006/relationships/hyperlink" Target="http://siamchart.com/stock-ichart/METCO/" TargetMode="External"/><Relationship Id="rId709" Type="http://schemas.openxmlformats.org/officeDocument/2006/relationships/hyperlink" Target="http://siamchart.com/stock-chart/MINT/" TargetMode="External"/><Relationship Id="rId916" Type="http://schemas.openxmlformats.org/officeDocument/2006/relationships/hyperlink" Target="http://siamchart.com/stock-chart/PTT/" TargetMode="External"/><Relationship Id="rId1101" Type="http://schemas.openxmlformats.org/officeDocument/2006/relationships/hyperlink" Target="http://siamchart.com/stock-ichart/SMPC/" TargetMode="External"/><Relationship Id="rId45" Type="http://schemas.openxmlformats.org/officeDocument/2006/relationships/hyperlink" Target="http://siamchart.com/stock-ichart/AI/" TargetMode="External"/><Relationship Id="rId110" Type="http://schemas.openxmlformats.org/officeDocument/2006/relationships/hyperlink" Target="http://siamchart.com/stock-chart/ASEFA/" TargetMode="External"/><Relationship Id="rId348" Type="http://schemas.openxmlformats.org/officeDocument/2006/relationships/hyperlink" Target="http://siamchart.com/stock-ichart/DOD/" TargetMode="External"/><Relationship Id="rId555" Type="http://schemas.openxmlformats.org/officeDocument/2006/relationships/hyperlink" Target="http://siamchart.com/stock-ichart/JKN/" TargetMode="External"/><Relationship Id="rId762" Type="http://schemas.openxmlformats.org/officeDocument/2006/relationships/hyperlink" Target="http://siamchart.com/stock-chart/NEWS/" TargetMode="External"/><Relationship Id="rId1185" Type="http://schemas.openxmlformats.org/officeDocument/2006/relationships/hyperlink" Target="http://siamchart.com/stock-chart/SVH/" TargetMode="External"/><Relationship Id="rId1392" Type="http://schemas.openxmlformats.org/officeDocument/2006/relationships/hyperlink" Target="http://siamchart.com/stock-ichart/TVT/" TargetMode="External"/><Relationship Id="rId1406" Type="http://schemas.openxmlformats.org/officeDocument/2006/relationships/hyperlink" Target="http://siamchart.com/stock-ichart/UBIS/" TargetMode="External"/><Relationship Id="rId194" Type="http://schemas.openxmlformats.org/officeDocument/2006/relationships/hyperlink" Target="http://siamchart.com/stock-chart/BLAND/" TargetMode="External"/><Relationship Id="rId208" Type="http://schemas.openxmlformats.org/officeDocument/2006/relationships/hyperlink" Target="http://siamchart.com/stock-chart/BROOK/" TargetMode="External"/><Relationship Id="rId415" Type="http://schemas.openxmlformats.org/officeDocument/2006/relationships/hyperlink" Target="http://siamchart.com/stock-chart/FPT/" TargetMode="External"/><Relationship Id="rId622" Type="http://schemas.openxmlformats.org/officeDocument/2006/relationships/hyperlink" Target="http://siamchart.com/stock-ichart/KWM/" TargetMode="External"/><Relationship Id="rId1045" Type="http://schemas.openxmlformats.org/officeDocument/2006/relationships/hyperlink" Target="http://siamchart.com/stock-ichart/SF/" TargetMode="External"/><Relationship Id="rId1252" Type="http://schemas.openxmlformats.org/officeDocument/2006/relationships/hyperlink" Target="http://siamchart.com/stock-ichart/THG/" TargetMode="External"/><Relationship Id="rId261" Type="http://schemas.openxmlformats.org/officeDocument/2006/relationships/hyperlink" Target="http://siamchart.com/stock-ichart/CIG/" TargetMode="External"/><Relationship Id="rId499" Type="http://schemas.openxmlformats.org/officeDocument/2006/relationships/hyperlink" Target="http://siamchart.com/stock-chart/IFEC/" TargetMode="External"/><Relationship Id="rId927" Type="http://schemas.openxmlformats.org/officeDocument/2006/relationships/hyperlink" Target="http://siamchart.com/stock-ichart/QH/" TargetMode="External"/><Relationship Id="rId1112" Type="http://schemas.openxmlformats.org/officeDocument/2006/relationships/hyperlink" Target="http://siamchart.com/stock-ichart/SOLAR/" TargetMode="External"/><Relationship Id="rId56" Type="http://schemas.openxmlformats.org/officeDocument/2006/relationships/hyperlink" Target="http://siamchart.com/stock-chart/AKP/" TargetMode="External"/><Relationship Id="rId359" Type="http://schemas.openxmlformats.org/officeDocument/2006/relationships/hyperlink" Target="http://siamchart.com/stock-chart/DV8/" TargetMode="External"/><Relationship Id="rId566" Type="http://schemas.openxmlformats.org/officeDocument/2006/relationships/hyperlink" Target="http://siamchart.com/stock-chart/JUTHA/" TargetMode="External"/><Relationship Id="rId773" Type="http://schemas.openxmlformats.org/officeDocument/2006/relationships/hyperlink" Target="http://siamchart.com/stock-ichart/NMG/" TargetMode="External"/><Relationship Id="rId1196" Type="http://schemas.openxmlformats.org/officeDocument/2006/relationships/hyperlink" Target="http://siamchart.com/stock-ichart/SYNEX/" TargetMode="External"/><Relationship Id="rId1417" Type="http://schemas.openxmlformats.org/officeDocument/2006/relationships/hyperlink" Target="http://siamchart.com/stock-chart/UOBKH/" TargetMode="External"/><Relationship Id="rId121" Type="http://schemas.openxmlformats.org/officeDocument/2006/relationships/hyperlink" Target="http://siamchart.com/stock-ichart/ASN/" TargetMode="External"/><Relationship Id="rId219" Type="http://schemas.openxmlformats.org/officeDocument/2006/relationships/hyperlink" Target="http://siamchart.com/stock-ichart/BTS/" TargetMode="External"/><Relationship Id="rId426" Type="http://schemas.openxmlformats.org/officeDocument/2006/relationships/hyperlink" Target="http://siamchart.com/stock-ichart/GBX/" TargetMode="External"/><Relationship Id="rId633" Type="http://schemas.openxmlformats.org/officeDocument/2006/relationships/hyperlink" Target="http://siamchart.com/stock-chart/LEE/" TargetMode="External"/><Relationship Id="rId980" Type="http://schemas.openxmlformats.org/officeDocument/2006/relationships/hyperlink" Target="http://siamchart.com/stock-chart/SABINA/" TargetMode="External"/><Relationship Id="rId1056" Type="http://schemas.openxmlformats.org/officeDocument/2006/relationships/hyperlink" Target="http://siamchart.com/stock-chart/SGP/" TargetMode="External"/><Relationship Id="rId1263" Type="http://schemas.openxmlformats.org/officeDocument/2006/relationships/hyperlink" Target="http://siamchart.com/stock-chart/TIGER/" TargetMode="External"/><Relationship Id="rId840" Type="http://schemas.openxmlformats.org/officeDocument/2006/relationships/hyperlink" Target="http://siamchart.com/stock-ichart/PG/" TargetMode="External"/><Relationship Id="rId938" Type="http://schemas.openxmlformats.org/officeDocument/2006/relationships/hyperlink" Target="http://siamchart.com/stock-chart/RCI/" TargetMode="External"/><Relationship Id="rId1470" Type="http://schemas.openxmlformats.org/officeDocument/2006/relationships/hyperlink" Target="http://siamchart.com/stock-chart/WHA/" TargetMode="External"/><Relationship Id="rId67" Type="http://schemas.openxmlformats.org/officeDocument/2006/relationships/hyperlink" Target="http://siamchart.com/stock-ichart/ALUCON/" TargetMode="External"/><Relationship Id="rId272" Type="http://schemas.openxmlformats.org/officeDocument/2006/relationships/hyperlink" Target="http://siamchart.com/stock-chart/CMAN/" TargetMode="External"/><Relationship Id="rId577" Type="http://schemas.openxmlformats.org/officeDocument/2006/relationships/hyperlink" Target="http://siamchart.com/stock-ichart/KBANK/" TargetMode="External"/><Relationship Id="rId700" Type="http://schemas.openxmlformats.org/officeDocument/2006/relationships/hyperlink" Target="http://siamchart.com/stock-chart/MGT/" TargetMode="External"/><Relationship Id="rId1123" Type="http://schemas.openxmlformats.org/officeDocument/2006/relationships/hyperlink" Target="http://siamchart.com/stock-chart/SPC/" TargetMode="External"/><Relationship Id="rId1330" Type="http://schemas.openxmlformats.org/officeDocument/2006/relationships/hyperlink" Target="http://siamchart.com/stock-ichart/TPCORP/" TargetMode="External"/><Relationship Id="rId1428" Type="http://schemas.openxmlformats.org/officeDocument/2006/relationships/hyperlink" Target="http://siamchart.com/stock-ichart/UREKA/" TargetMode="External"/><Relationship Id="rId132" Type="http://schemas.openxmlformats.org/officeDocument/2006/relationships/hyperlink" Target="http://siamchart.com/stock-chart/AYUD/" TargetMode="External"/><Relationship Id="rId784" Type="http://schemas.openxmlformats.org/officeDocument/2006/relationships/hyperlink" Target="http://siamchart.com/stock-info/NRF/" TargetMode="External"/><Relationship Id="rId991" Type="http://schemas.openxmlformats.org/officeDocument/2006/relationships/hyperlink" Target="http://siamchart.com/stock-chart/SAMCO/" TargetMode="External"/><Relationship Id="rId1067" Type="http://schemas.openxmlformats.org/officeDocument/2006/relationships/hyperlink" Target="http://siamchart.com/stock-chart/SIMAT/" TargetMode="External"/><Relationship Id="rId437" Type="http://schemas.openxmlformats.org/officeDocument/2006/relationships/hyperlink" Target="http://siamchart.com/stock-chart/GGC/" TargetMode="External"/><Relationship Id="rId644" Type="http://schemas.openxmlformats.org/officeDocument/2006/relationships/hyperlink" Target="http://siamchart.com/stock-chart/LIT/" TargetMode="External"/><Relationship Id="rId851" Type="http://schemas.openxmlformats.org/officeDocument/2006/relationships/hyperlink" Target="http://siamchart.com/stock-chart/PL/" TargetMode="External"/><Relationship Id="rId1274" Type="http://schemas.openxmlformats.org/officeDocument/2006/relationships/hyperlink" Target="http://siamchart.com/stock-ichart/TIW/" TargetMode="External"/><Relationship Id="rId1481" Type="http://schemas.openxmlformats.org/officeDocument/2006/relationships/hyperlink" Target="http://siamchart.com/stock-ichart/WINNER/" TargetMode="External"/><Relationship Id="rId283" Type="http://schemas.openxmlformats.org/officeDocument/2006/relationships/hyperlink" Target="http://siamchart.com/stock-ichart/COL/" TargetMode="External"/><Relationship Id="rId490" Type="http://schemas.openxmlformats.org/officeDocument/2006/relationships/hyperlink" Target="http://siamchart.com/stock-ichart/HUMAN/" TargetMode="External"/><Relationship Id="rId504" Type="http://schemas.openxmlformats.org/officeDocument/2006/relationships/hyperlink" Target="http://siamchart.com/stock-ichart/IHL/" TargetMode="External"/><Relationship Id="rId711" Type="http://schemas.openxmlformats.org/officeDocument/2006/relationships/hyperlink" Target="http://siamchart.com/stock-chart/MITSIB/" TargetMode="External"/><Relationship Id="rId949" Type="http://schemas.openxmlformats.org/officeDocument/2006/relationships/hyperlink" Target="http://siamchart.com/stock-ichart/RML/" TargetMode="External"/><Relationship Id="rId1134" Type="http://schemas.openxmlformats.org/officeDocument/2006/relationships/hyperlink" Target="http://siamchart.com/stock-ichart/SPVI/" TargetMode="External"/><Relationship Id="rId1341" Type="http://schemas.openxmlformats.org/officeDocument/2006/relationships/hyperlink" Target="http://siamchart.com/stock-chart/TPS/" TargetMode="External"/><Relationship Id="rId78" Type="http://schemas.openxmlformats.org/officeDocument/2006/relationships/hyperlink" Target="http://siamchart.com/stock-chart/AMC/" TargetMode="External"/><Relationship Id="rId143" Type="http://schemas.openxmlformats.org/officeDocument/2006/relationships/hyperlink" Target="http://siamchart.com/stock-ichart/BAM/" TargetMode="External"/><Relationship Id="rId350" Type="http://schemas.openxmlformats.org/officeDocument/2006/relationships/hyperlink" Target="http://siamchart.com/stock-ichart/DOHOME/" TargetMode="External"/><Relationship Id="rId588" Type="http://schemas.openxmlformats.org/officeDocument/2006/relationships/hyperlink" Target="http://siamchart.com/stock-chart/KDH/" TargetMode="External"/><Relationship Id="rId795" Type="http://schemas.openxmlformats.org/officeDocument/2006/relationships/hyperlink" Target="http://siamchart.com/stock-chart/NYT/" TargetMode="External"/><Relationship Id="rId809" Type="http://schemas.openxmlformats.org/officeDocument/2006/relationships/hyperlink" Target="http://siamchart.com/stock-chart/OSP/" TargetMode="External"/><Relationship Id="rId1201" Type="http://schemas.openxmlformats.org/officeDocument/2006/relationships/hyperlink" Target="http://siamchart.com/stock-chart/TACC/" TargetMode="External"/><Relationship Id="rId1439" Type="http://schemas.openxmlformats.org/officeDocument/2006/relationships/hyperlink" Target="http://siamchart.com/stock-chart/VARO/" TargetMode="External"/><Relationship Id="rId9" Type="http://schemas.openxmlformats.org/officeDocument/2006/relationships/hyperlink" Target="http://siamchart.com/stock-ichart/A/" TargetMode="External"/><Relationship Id="rId210" Type="http://schemas.openxmlformats.org/officeDocument/2006/relationships/hyperlink" Target="http://siamchart.com/stock-chart/BRR/" TargetMode="External"/><Relationship Id="rId448" Type="http://schemas.openxmlformats.org/officeDocument/2006/relationships/hyperlink" Target="http://siamchart.com/stock-ichart/GLOBAL/" TargetMode="External"/><Relationship Id="rId655" Type="http://schemas.openxmlformats.org/officeDocument/2006/relationships/hyperlink" Target="http://siamchart.com/stock-ichart/LST/" TargetMode="External"/><Relationship Id="rId862" Type="http://schemas.openxmlformats.org/officeDocument/2006/relationships/hyperlink" Target="http://siamchart.com/stock-ichart/PM/" TargetMode="External"/><Relationship Id="rId1078" Type="http://schemas.openxmlformats.org/officeDocument/2006/relationships/hyperlink" Target="http://siamchart.com/stock-ichart/SITHAI/" TargetMode="External"/><Relationship Id="rId1285" Type="http://schemas.openxmlformats.org/officeDocument/2006/relationships/hyperlink" Target="http://siamchart.com/stock-chart/TMB/" TargetMode="External"/><Relationship Id="rId1492" Type="http://schemas.openxmlformats.org/officeDocument/2006/relationships/hyperlink" Target="http://siamchart.com/stock-chart/YCI/" TargetMode="External"/><Relationship Id="rId294" Type="http://schemas.openxmlformats.org/officeDocument/2006/relationships/hyperlink" Target="http://siamchart.com/stock-chart/CPF/" TargetMode="External"/><Relationship Id="rId308" Type="http://schemas.openxmlformats.org/officeDocument/2006/relationships/hyperlink" Target="http://siamchart.com/stock-chart/CPW/" TargetMode="External"/><Relationship Id="rId515" Type="http://schemas.openxmlformats.org/officeDocument/2006/relationships/hyperlink" Target="http://siamchart.com/stock-ichart/IMH/" TargetMode="External"/><Relationship Id="rId722" Type="http://schemas.openxmlformats.org/officeDocument/2006/relationships/hyperlink" Target="http://siamchart.com/stock-ichart/MODERN/" TargetMode="External"/><Relationship Id="rId1145" Type="http://schemas.openxmlformats.org/officeDocument/2006/relationships/hyperlink" Target="http://siamchart.com/stock-chart/SSI/" TargetMode="External"/><Relationship Id="rId1352" Type="http://schemas.openxmlformats.org/officeDocument/2006/relationships/hyperlink" Target="http://siamchart.com/stock-ichart/TRT/" TargetMode="External"/><Relationship Id="rId89" Type="http://schemas.openxmlformats.org/officeDocument/2006/relationships/hyperlink" Target="http://siamchart.com/stock-ichart/APCS/" TargetMode="External"/><Relationship Id="rId154" Type="http://schemas.openxmlformats.org/officeDocument/2006/relationships/hyperlink" Target="http://siamchart.com/stock-chart/BCH/" TargetMode="External"/><Relationship Id="rId361" Type="http://schemas.openxmlformats.org/officeDocument/2006/relationships/hyperlink" Target="http://siamchart.com/stock-chart/EA/" TargetMode="External"/><Relationship Id="rId599" Type="http://schemas.openxmlformats.org/officeDocument/2006/relationships/hyperlink" Target="http://siamchart.com/stock-chart/KKP/" TargetMode="External"/><Relationship Id="rId1005" Type="http://schemas.openxmlformats.org/officeDocument/2006/relationships/hyperlink" Target="http://siamchart.com/stock-chart/SAWANG/" TargetMode="External"/><Relationship Id="rId1212" Type="http://schemas.openxmlformats.org/officeDocument/2006/relationships/hyperlink" Target="http://siamchart.com/stock-ichart/TBSP/" TargetMode="External"/><Relationship Id="rId459" Type="http://schemas.openxmlformats.org/officeDocument/2006/relationships/hyperlink" Target="http://siamchart.com/stock-chart/GRAND/" TargetMode="External"/><Relationship Id="rId666" Type="http://schemas.openxmlformats.org/officeDocument/2006/relationships/hyperlink" Target="http://siamchart.com/stock-chart/MALEE/" TargetMode="External"/><Relationship Id="rId873" Type="http://schemas.openxmlformats.org/officeDocument/2006/relationships/hyperlink" Target="http://siamchart.com/stock-chart/PPP/" TargetMode="External"/><Relationship Id="rId1089" Type="http://schemas.openxmlformats.org/officeDocument/2006/relationships/hyperlink" Target="http://siamchart.com/stock-ichart/SKY/" TargetMode="External"/><Relationship Id="rId1296" Type="http://schemas.openxmlformats.org/officeDocument/2006/relationships/hyperlink" Target="http://siamchart.com/stock-ichart/TMT/" TargetMode="External"/><Relationship Id="rId16" Type="http://schemas.openxmlformats.org/officeDocument/2006/relationships/hyperlink" Target="http://siamchart.com/stock-chart/ABM/" TargetMode="External"/><Relationship Id="rId221" Type="http://schemas.openxmlformats.org/officeDocument/2006/relationships/hyperlink" Target="http://siamchart.com/stock-ichart/BTW/" TargetMode="External"/><Relationship Id="rId319" Type="http://schemas.openxmlformats.org/officeDocument/2006/relationships/hyperlink" Target="http://siamchart.com/stock-ichart/CSP/" TargetMode="External"/><Relationship Id="rId526" Type="http://schemas.openxmlformats.org/officeDocument/2006/relationships/hyperlink" Target="http://siamchart.com/stock-chart/INTUCH/" TargetMode="External"/><Relationship Id="rId1156" Type="http://schemas.openxmlformats.org/officeDocument/2006/relationships/hyperlink" Target="http://siamchart.com/stock-ichart/STANLY/" TargetMode="External"/><Relationship Id="rId1363" Type="http://schemas.openxmlformats.org/officeDocument/2006/relationships/hyperlink" Target="http://siamchart.com/stock-chart/TSF/" TargetMode="External"/><Relationship Id="rId733" Type="http://schemas.openxmlformats.org/officeDocument/2006/relationships/hyperlink" Target="http://siamchart.com/stock-chart/MSC/" TargetMode="External"/><Relationship Id="rId940" Type="http://schemas.openxmlformats.org/officeDocument/2006/relationships/hyperlink" Target="http://siamchart.com/stock-chart/RCL/" TargetMode="External"/><Relationship Id="rId1016" Type="http://schemas.openxmlformats.org/officeDocument/2006/relationships/hyperlink" Target="http://siamchart.com/stock-ichart/SCG/" TargetMode="External"/><Relationship Id="rId165" Type="http://schemas.openxmlformats.org/officeDocument/2006/relationships/hyperlink" Target="http://siamchart.com/stock-ichart/BEAUTY/" TargetMode="External"/><Relationship Id="rId372" Type="http://schemas.openxmlformats.org/officeDocument/2006/relationships/hyperlink" Target="http://siamchart.com/stock-ichart/EE/" TargetMode="External"/><Relationship Id="rId677" Type="http://schemas.openxmlformats.org/officeDocument/2006/relationships/hyperlink" Target="http://siamchart.com/stock-ichart/MBAX/" TargetMode="External"/><Relationship Id="rId800" Type="http://schemas.openxmlformats.org/officeDocument/2006/relationships/hyperlink" Target="http://siamchart.com/stock-ichart/OCEAN/" TargetMode="External"/><Relationship Id="rId1223" Type="http://schemas.openxmlformats.org/officeDocument/2006/relationships/hyperlink" Target="http://siamchart.com/stock-chart/TCMC/" TargetMode="External"/><Relationship Id="rId1430" Type="http://schemas.openxmlformats.org/officeDocument/2006/relationships/hyperlink" Target="http://siamchart.com/stock-ichart/UT/" TargetMode="External"/><Relationship Id="rId232" Type="http://schemas.openxmlformats.org/officeDocument/2006/relationships/hyperlink" Target="http://siamchart.com/stock-chart/CCP/" TargetMode="External"/><Relationship Id="rId884" Type="http://schemas.openxmlformats.org/officeDocument/2006/relationships/hyperlink" Target="http://siamchart.com/stock-ichart/PRAPAT/" TargetMode="External"/><Relationship Id="rId27" Type="http://schemas.openxmlformats.org/officeDocument/2006/relationships/hyperlink" Target="http://siamchart.com/stock-ichart/ADB/" TargetMode="External"/><Relationship Id="rId537" Type="http://schemas.openxmlformats.org/officeDocument/2006/relationships/hyperlink" Target="http://siamchart.com/stock-ichart/IT/" TargetMode="External"/><Relationship Id="rId744" Type="http://schemas.openxmlformats.org/officeDocument/2006/relationships/hyperlink" Target="http://siamchart.com/stock-ichart/NC/" TargetMode="External"/><Relationship Id="rId951" Type="http://schemas.openxmlformats.org/officeDocument/2006/relationships/hyperlink" Target="http://siamchart.com/stock-ichart/ROCK/" TargetMode="External"/><Relationship Id="rId1167" Type="http://schemas.openxmlformats.org/officeDocument/2006/relationships/hyperlink" Target="http://siamchart.com/stock-ichart/STGT/" TargetMode="External"/><Relationship Id="rId1374" Type="http://schemas.openxmlformats.org/officeDocument/2006/relationships/hyperlink" Target="http://siamchart.com/stock-ichart/TTA/" TargetMode="External"/><Relationship Id="rId80" Type="http://schemas.openxmlformats.org/officeDocument/2006/relationships/hyperlink" Target="http://siamchart.com/stock-chart/ANAN/" TargetMode="External"/><Relationship Id="rId176" Type="http://schemas.openxmlformats.org/officeDocument/2006/relationships/hyperlink" Target="http://siamchart.com/stock-chart/BGT/" TargetMode="External"/><Relationship Id="rId383" Type="http://schemas.openxmlformats.org/officeDocument/2006/relationships/hyperlink" Target="http://siamchart.com/stock-chart/EPG/" TargetMode="External"/><Relationship Id="rId590" Type="http://schemas.openxmlformats.org/officeDocument/2006/relationships/hyperlink" Target="http://siamchart.com/stock-chart/KGI/" TargetMode="External"/><Relationship Id="rId604" Type="http://schemas.openxmlformats.org/officeDocument/2006/relationships/hyperlink" Target="http://siamchart.com/stock-ichart/KSL/" TargetMode="External"/><Relationship Id="rId811" Type="http://schemas.openxmlformats.org/officeDocument/2006/relationships/hyperlink" Target="http://siamchart.com/stock-chart/OTO/" TargetMode="External"/><Relationship Id="rId1027" Type="http://schemas.openxmlformats.org/officeDocument/2006/relationships/hyperlink" Target="http://siamchart.com/stock-ichart/SCP/" TargetMode="External"/><Relationship Id="rId1234" Type="http://schemas.openxmlformats.org/officeDocument/2006/relationships/hyperlink" Target="http://siamchart.com/stock-ichart/TFI/" TargetMode="External"/><Relationship Id="rId1441" Type="http://schemas.openxmlformats.org/officeDocument/2006/relationships/hyperlink" Target="http://siamchart.com/stock-chart/VCOM/" TargetMode="External"/><Relationship Id="rId243" Type="http://schemas.openxmlformats.org/officeDocument/2006/relationships/hyperlink" Target="http://siamchart.com/stock-ichart/CGH/" TargetMode="External"/><Relationship Id="rId450" Type="http://schemas.openxmlformats.org/officeDocument/2006/relationships/hyperlink" Target="http://siamchart.com/stock-ichart/GLOCON/" TargetMode="External"/><Relationship Id="rId688" Type="http://schemas.openxmlformats.org/officeDocument/2006/relationships/hyperlink" Target="http://siamchart.com/stock-chart/MDX/" TargetMode="External"/><Relationship Id="rId895" Type="http://schemas.openxmlformats.org/officeDocument/2006/relationships/hyperlink" Target="http://siamchart.com/stock-ichart/PRIN/" TargetMode="External"/><Relationship Id="rId909" Type="http://schemas.openxmlformats.org/officeDocument/2006/relationships/hyperlink" Target="http://siamchart.com/stock-ichart/PSTC/" TargetMode="External"/><Relationship Id="rId1080" Type="http://schemas.openxmlformats.org/officeDocument/2006/relationships/hyperlink" Target="http://siamchart.com/stock-ichart/SK/" TargetMode="External"/><Relationship Id="rId1301" Type="http://schemas.openxmlformats.org/officeDocument/2006/relationships/hyperlink" Target="http://siamchart.com/stock-chart/TNH/" TargetMode="External"/><Relationship Id="rId38" Type="http://schemas.openxmlformats.org/officeDocument/2006/relationships/hyperlink" Target="http://siamchart.com/stock-chart/AGE/" TargetMode="External"/><Relationship Id="rId103" Type="http://schemas.openxmlformats.org/officeDocument/2006/relationships/hyperlink" Target="http://siamchart.com/stock-ichart/ARIP/" TargetMode="External"/><Relationship Id="rId310" Type="http://schemas.openxmlformats.org/officeDocument/2006/relationships/hyperlink" Target="http://siamchart.com/stock-chart/CRANE/" TargetMode="External"/><Relationship Id="rId548" Type="http://schemas.openxmlformats.org/officeDocument/2006/relationships/hyperlink" Target="http://siamchart.com/stock-chart/JCK/" TargetMode="External"/><Relationship Id="rId755" Type="http://schemas.openxmlformats.org/officeDocument/2006/relationships/hyperlink" Target="http://siamchart.com/stock-ichart/NEP/" TargetMode="External"/><Relationship Id="rId962" Type="http://schemas.openxmlformats.org/officeDocument/2006/relationships/hyperlink" Target="http://siamchart.com/stock-chart/RS/" TargetMode="External"/><Relationship Id="rId1178" Type="http://schemas.openxmlformats.org/officeDocument/2006/relationships/hyperlink" Target="http://siamchart.com/stock-ichart/SUN/" TargetMode="External"/><Relationship Id="rId1385" Type="http://schemas.openxmlformats.org/officeDocument/2006/relationships/hyperlink" Target="http://siamchart.com/stock-chart/TVD/" TargetMode="External"/><Relationship Id="rId91" Type="http://schemas.openxmlformats.org/officeDocument/2006/relationships/hyperlink" Target="http://siamchart.com/stock-ichart/APEX/" TargetMode="External"/><Relationship Id="rId187" Type="http://schemas.openxmlformats.org/officeDocument/2006/relationships/hyperlink" Target="http://siamchart.com/stock-ichart/BJCHI/" TargetMode="External"/><Relationship Id="rId394" Type="http://schemas.openxmlformats.org/officeDocument/2006/relationships/hyperlink" Target="http://siamchart.com/stock-ichart/ETE/" TargetMode="External"/><Relationship Id="rId408" Type="http://schemas.openxmlformats.org/officeDocument/2006/relationships/hyperlink" Target="http://siamchart.com/stock-ichart/FN/" TargetMode="External"/><Relationship Id="rId615" Type="http://schemas.openxmlformats.org/officeDocument/2006/relationships/hyperlink" Target="http://siamchart.com/stock-chart/KUN/" TargetMode="External"/><Relationship Id="rId822" Type="http://schemas.openxmlformats.org/officeDocument/2006/relationships/hyperlink" Target="http://siamchart.com/stock-ichart/PATO/" TargetMode="External"/><Relationship Id="rId1038" Type="http://schemas.openxmlformats.org/officeDocument/2006/relationships/hyperlink" Target="http://siamchart.com/stock-chart/SEG/" TargetMode="External"/><Relationship Id="rId1245" Type="http://schemas.openxmlformats.org/officeDocument/2006/relationships/hyperlink" Target="http://siamchart.com/stock-chart/THANI/" TargetMode="External"/><Relationship Id="rId1452" Type="http://schemas.openxmlformats.org/officeDocument/2006/relationships/hyperlink" Target="http://siamchart.com/stock-ichart/VNG/" TargetMode="External"/><Relationship Id="rId254" Type="http://schemas.openxmlformats.org/officeDocument/2006/relationships/hyperlink" Target="http://siamchart.com/stock-chart/CHOTI/" TargetMode="External"/><Relationship Id="rId699" Type="http://schemas.openxmlformats.org/officeDocument/2006/relationships/hyperlink" Target="http://siamchart.com/stock-ichart/MFEC/" TargetMode="External"/><Relationship Id="rId1091" Type="http://schemas.openxmlformats.org/officeDocument/2006/relationships/hyperlink" Target="http://siamchart.com/stock-ichart/SLM/" TargetMode="External"/><Relationship Id="rId1105" Type="http://schemas.openxmlformats.org/officeDocument/2006/relationships/hyperlink" Target="http://siamchart.com/stock-ichart/SNC/" TargetMode="External"/><Relationship Id="rId1312" Type="http://schemas.openxmlformats.org/officeDocument/2006/relationships/hyperlink" Target="http://siamchart.com/stock-ichart/TNR/" TargetMode="External"/><Relationship Id="rId49" Type="http://schemas.openxmlformats.org/officeDocument/2006/relationships/hyperlink" Target="http://siamchart.com/stock-ichart/AIRA/" TargetMode="External"/><Relationship Id="rId114" Type="http://schemas.openxmlformats.org/officeDocument/2006/relationships/hyperlink" Target="http://siamchart.com/stock-chart/ASIAN/" TargetMode="External"/><Relationship Id="rId461" Type="http://schemas.openxmlformats.org/officeDocument/2006/relationships/hyperlink" Target="http://siamchart.com/stock-chart/GREEN/" TargetMode="External"/><Relationship Id="rId559" Type="http://schemas.openxmlformats.org/officeDocument/2006/relationships/hyperlink" Target="http://siamchart.com/stock-ichart/JMT/" TargetMode="External"/><Relationship Id="rId766" Type="http://schemas.openxmlformats.org/officeDocument/2006/relationships/hyperlink" Target="http://siamchart.com/stock-chart/NFC/" TargetMode="External"/><Relationship Id="rId1189" Type="http://schemas.openxmlformats.org/officeDocument/2006/relationships/hyperlink" Target="http://siamchart.com/stock-chart/SVOA/" TargetMode="External"/><Relationship Id="rId1396" Type="http://schemas.openxmlformats.org/officeDocument/2006/relationships/hyperlink" Target="http://siamchart.com/stock-ichart/TWPC/" TargetMode="External"/><Relationship Id="rId198" Type="http://schemas.openxmlformats.org/officeDocument/2006/relationships/hyperlink" Target="http://siamchart.com/stock-chart/BM/" TargetMode="External"/><Relationship Id="rId321" Type="http://schemas.openxmlformats.org/officeDocument/2006/relationships/hyperlink" Target="http://siamchart.com/stock-ichart/CSR/" TargetMode="External"/><Relationship Id="rId419" Type="http://schemas.openxmlformats.org/officeDocument/2006/relationships/hyperlink" Target="http://siamchart.com/stock-chart/FSS/" TargetMode="External"/><Relationship Id="rId626" Type="http://schemas.openxmlformats.org/officeDocument/2006/relationships/hyperlink" Target="http://siamchart.com/stock-ichart/L_26E/" TargetMode="External"/><Relationship Id="rId973" Type="http://schemas.openxmlformats.org/officeDocument/2006/relationships/hyperlink" Target="http://siamchart.com/stock-info/S_26J/" TargetMode="External"/><Relationship Id="rId1049" Type="http://schemas.openxmlformats.org/officeDocument/2006/relationships/hyperlink" Target="http://siamchart.com/stock-chart/SFP/" TargetMode="External"/><Relationship Id="rId1256" Type="http://schemas.openxmlformats.org/officeDocument/2006/relationships/hyperlink" Target="http://siamchart.com/stock-ichart/THL/" TargetMode="External"/><Relationship Id="rId833" Type="http://schemas.openxmlformats.org/officeDocument/2006/relationships/hyperlink" Target="http://siamchart.com/stock-chart/PE/" TargetMode="External"/><Relationship Id="rId1116" Type="http://schemas.openxmlformats.org/officeDocument/2006/relationships/hyperlink" Target="http://siamchart.com/stock-ichart/SORKON/" TargetMode="External"/><Relationship Id="rId1463" Type="http://schemas.openxmlformats.org/officeDocument/2006/relationships/hyperlink" Target="http://siamchart.com/stock-chart/WAVE/" TargetMode="External"/><Relationship Id="rId265" Type="http://schemas.openxmlformats.org/officeDocument/2006/relationships/hyperlink" Target="http://siamchart.com/stock-ichart/CITY/" TargetMode="External"/><Relationship Id="rId472" Type="http://schemas.openxmlformats.org/officeDocument/2006/relationships/hyperlink" Target="http://siamchart.com/stock-ichart/GUNKUL/" TargetMode="External"/><Relationship Id="rId900" Type="http://schemas.openxmlformats.org/officeDocument/2006/relationships/hyperlink" Target="http://siamchart.com/stock-chart/PRO/" TargetMode="External"/><Relationship Id="rId1323" Type="http://schemas.openxmlformats.org/officeDocument/2006/relationships/hyperlink" Target="http://siamchart.com/stock-chart/TPAC/" TargetMode="External"/><Relationship Id="rId125" Type="http://schemas.openxmlformats.org/officeDocument/2006/relationships/hyperlink" Target="http://siamchart.com/stock-ichart/ATP30/" TargetMode="External"/><Relationship Id="rId332" Type="http://schemas.openxmlformats.org/officeDocument/2006/relationships/hyperlink" Target="http://siamchart.com/stock-chart/DCON/" TargetMode="External"/><Relationship Id="rId777" Type="http://schemas.openxmlformats.org/officeDocument/2006/relationships/hyperlink" Target="http://siamchart.com/stock-ichart/NOBLE/" TargetMode="External"/><Relationship Id="rId984" Type="http://schemas.openxmlformats.org/officeDocument/2006/relationships/hyperlink" Target="http://siamchart.com/stock-info/SABUY/" TargetMode="External"/><Relationship Id="rId637" Type="http://schemas.openxmlformats.org/officeDocument/2006/relationships/hyperlink" Target="http://siamchart.com/stock-info/LEO/" TargetMode="External"/><Relationship Id="rId844" Type="http://schemas.openxmlformats.org/officeDocument/2006/relationships/hyperlink" Target="http://siamchart.com/stock-ichart/PICO/" TargetMode="External"/><Relationship Id="rId1267" Type="http://schemas.openxmlformats.org/officeDocument/2006/relationships/hyperlink" Target="http://siamchart.com/stock-chart/TIPCO/" TargetMode="External"/><Relationship Id="rId1474" Type="http://schemas.openxmlformats.org/officeDocument/2006/relationships/hyperlink" Target="http://siamchart.com/stock-chart/WICE/" TargetMode="External"/><Relationship Id="rId276" Type="http://schemas.openxmlformats.org/officeDocument/2006/relationships/hyperlink" Target="http://siamchart.com/stock-chart/CMO/" TargetMode="External"/><Relationship Id="rId483" Type="http://schemas.openxmlformats.org/officeDocument/2006/relationships/hyperlink" Target="http://siamchart.com/stock-chart/HPT/" TargetMode="External"/><Relationship Id="rId690" Type="http://schemas.openxmlformats.org/officeDocument/2006/relationships/hyperlink" Target="http://siamchart.com/stock-chart/MEGA/" TargetMode="External"/><Relationship Id="rId704" Type="http://schemas.openxmlformats.org/officeDocument/2006/relationships/hyperlink" Target="http://siamchart.com/stock-info/MICRO/" TargetMode="External"/><Relationship Id="rId911" Type="http://schemas.openxmlformats.org/officeDocument/2006/relationships/hyperlink" Target="http://siamchart.com/stock-ichart/PT/" TargetMode="External"/><Relationship Id="rId1127" Type="http://schemas.openxmlformats.org/officeDocument/2006/relationships/hyperlink" Target="http://siamchart.com/stock-chart/SPG/" TargetMode="External"/><Relationship Id="rId1334" Type="http://schemas.openxmlformats.org/officeDocument/2006/relationships/hyperlink" Target="http://siamchart.com/stock-ichart/TPIPP/" TargetMode="External"/><Relationship Id="rId40" Type="http://schemas.openxmlformats.org/officeDocument/2006/relationships/hyperlink" Target="http://siamchart.com/stock-chart/AH/" TargetMode="External"/><Relationship Id="rId136" Type="http://schemas.openxmlformats.org/officeDocument/2006/relationships/hyperlink" Target="http://siamchart.com/stock-chart/B52/" TargetMode="External"/><Relationship Id="rId343" Type="http://schemas.openxmlformats.org/officeDocument/2006/relationships/hyperlink" Target="http://siamchart.com/stock-ichart/DHOUSE/" TargetMode="External"/><Relationship Id="rId550" Type="http://schemas.openxmlformats.org/officeDocument/2006/relationships/hyperlink" Target="http://siamchart.com/stock-chart/JCKH/" TargetMode="External"/><Relationship Id="rId788" Type="http://schemas.openxmlformats.org/officeDocument/2006/relationships/hyperlink" Target="http://siamchart.com/stock-ichart/NTV/" TargetMode="External"/><Relationship Id="rId995" Type="http://schemas.openxmlformats.org/officeDocument/2006/relationships/hyperlink" Target="http://siamchart.com/stock-chart/SANKO/" TargetMode="External"/><Relationship Id="rId1180" Type="http://schemas.openxmlformats.org/officeDocument/2006/relationships/hyperlink" Target="http://siamchart.com/stock-ichart/SUPER/" TargetMode="External"/><Relationship Id="rId1401" Type="http://schemas.openxmlformats.org/officeDocument/2006/relationships/hyperlink" Target="http://siamchart.com/stock-chart/U/" TargetMode="External"/><Relationship Id="rId203" Type="http://schemas.openxmlformats.org/officeDocument/2006/relationships/hyperlink" Target="http://siamchart.com/stock-ichart/BPP/" TargetMode="External"/><Relationship Id="rId648" Type="http://schemas.openxmlformats.org/officeDocument/2006/relationships/hyperlink" Target="http://siamchart.com/stock-chart/LPH/" TargetMode="External"/><Relationship Id="rId855" Type="http://schemas.openxmlformats.org/officeDocument/2006/relationships/hyperlink" Target="http://siamchart.com/stock-chart/PLANET/" TargetMode="External"/><Relationship Id="rId1040" Type="http://schemas.openxmlformats.org/officeDocument/2006/relationships/hyperlink" Target="http://siamchart.com/stock-chart/SELIC/" TargetMode="External"/><Relationship Id="rId1278" Type="http://schemas.openxmlformats.org/officeDocument/2006/relationships/hyperlink" Target="http://siamchart.com/stock-ichart/TKN/" TargetMode="External"/><Relationship Id="rId1485" Type="http://schemas.openxmlformats.org/officeDocument/2006/relationships/hyperlink" Target="http://siamchart.com/stock-ichart/WP/" TargetMode="External"/><Relationship Id="rId287" Type="http://schemas.openxmlformats.org/officeDocument/2006/relationships/hyperlink" Target="http://siamchart.com/stock-ichart/COM7/" TargetMode="External"/><Relationship Id="rId410" Type="http://schemas.openxmlformats.org/officeDocument/2006/relationships/hyperlink" Target="http://siamchart.com/stock-ichart/FNS/" TargetMode="External"/><Relationship Id="rId494" Type="http://schemas.openxmlformats.org/officeDocument/2006/relationships/hyperlink" Target="http://siamchart.com/stock-ichart/ICC/" TargetMode="External"/><Relationship Id="rId508" Type="http://schemas.openxmlformats.org/officeDocument/2006/relationships/hyperlink" Target="http://siamchart.com/stock-chart/III/" TargetMode="External"/><Relationship Id="rId715" Type="http://schemas.openxmlformats.org/officeDocument/2006/relationships/hyperlink" Target="http://siamchart.com/stock-chart/MK/" TargetMode="External"/><Relationship Id="rId922" Type="http://schemas.openxmlformats.org/officeDocument/2006/relationships/hyperlink" Target="http://siamchart.com/stock-chart/PYLON/" TargetMode="External"/><Relationship Id="rId1138" Type="http://schemas.openxmlformats.org/officeDocument/2006/relationships/hyperlink" Target="http://siamchart.com/stock-ichart/SR/" TargetMode="External"/><Relationship Id="rId1345" Type="http://schemas.openxmlformats.org/officeDocument/2006/relationships/hyperlink" Target="http://siamchart.com/stock-chart/TR/" TargetMode="External"/><Relationship Id="rId147" Type="http://schemas.openxmlformats.org/officeDocument/2006/relationships/hyperlink" Target="http://siamchart.com/stock-ichart/BAT-3K/" TargetMode="External"/><Relationship Id="rId354" Type="http://schemas.openxmlformats.org/officeDocument/2006/relationships/hyperlink" Target="http://siamchart.com/stock-ichart/DTAC/" TargetMode="External"/><Relationship Id="rId799" Type="http://schemas.openxmlformats.org/officeDocument/2006/relationships/hyperlink" Target="http://siamchart.com/stock-chart/OCEAN/" TargetMode="External"/><Relationship Id="rId1191" Type="http://schemas.openxmlformats.org/officeDocument/2006/relationships/hyperlink" Target="http://siamchart.com/stock-chart/SWC/" TargetMode="External"/><Relationship Id="rId1205" Type="http://schemas.openxmlformats.org/officeDocument/2006/relationships/hyperlink" Target="http://siamchart.com/stock-chart/TAKUNI/" TargetMode="External"/><Relationship Id="rId51" Type="http://schemas.openxmlformats.org/officeDocument/2006/relationships/hyperlink" Target="http://siamchart.com/stock-ichart/AIT/" TargetMode="External"/><Relationship Id="rId561" Type="http://schemas.openxmlformats.org/officeDocument/2006/relationships/hyperlink" Target="http://siamchart.com/stock-ichart/JSP/" TargetMode="External"/><Relationship Id="rId659" Type="http://schemas.openxmlformats.org/officeDocument/2006/relationships/hyperlink" Target="http://siamchart.com/stock-ichart/M-CHAI/" TargetMode="External"/><Relationship Id="rId866" Type="http://schemas.openxmlformats.org/officeDocument/2006/relationships/hyperlink" Target="http://siamchart.com/stock-ichart/POLAR/" TargetMode="External"/><Relationship Id="rId1289" Type="http://schemas.openxmlformats.org/officeDocument/2006/relationships/hyperlink" Target="http://siamchart.com/stock-chart/TMD/" TargetMode="External"/><Relationship Id="rId1412" Type="http://schemas.openxmlformats.org/officeDocument/2006/relationships/hyperlink" Target="http://siamchart.com/stock-ichart/UMI/" TargetMode="External"/><Relationship Id="rId1496" Type="http://schemas.openxmlformats.org/officeDocument/2006/relationships/hyperlink" Target="http://siamchart.com/stock-chart/YUASA/" TargetMode="External"/><Relationship Id="rId214" Type="http://schemas.openxmlformats.org/officeDocument/2006/relationships/hyperlink" Target="http://siamchart.com/stock-chart/BSM/" TargetMode="External"/><Relationship Id="rId298" Type="http://schemas.openxmlformats.org/officeDocument/2006/relationships/hyperlink" Target="http://siamchart.com/stock-chart/CPI/" TargetMode="External"/><Relationship Id="rId421" Type="http://schemas.openxmlformats.org/officeDocument/2006/relationships/hyperlink" Target="http://siamchart.com/stock-chart/FTE/" TargetMode="External"/><Relationship Id="rId519" Type="http://schemas.openxmlformats.org/officeDocument/2006/relationships/hyperlink" Target="http://siamchart.com/stock-ichart/INGRS/" TargetMode="External"/><Relationship Id="rId1051" Type="http://schemas.openxmlformats.org/officeDocument/2006/relationships/hyperlink" Target="http://siamchart.com/stock-chart/SFT/" TargetMode="External"/><Relationship Id="rId1149" Type="http://schemas.openxmlformats.org/officeDocument/2006/relationships/hyperlink" Target="http://siamchart.com/stock-chart/SSSC/" TargetMode="External"/><Relationship Id="rId1356" Type="http://schemas.openxmlformats.org/officeDocument/2006/relationships/hyperlink" Target="http://siamchart.com/stock-ichart/TRUBB/" TargetMode="External"/><Relationship Id="rId158" Type="http://schemas.openxmlformats.org/officeDocument/2006/relationships/hyperlink" Target="http://siamchart.com/stock-chart/BCPG/" TargetMode="External"/><Relationship Id="rId726" Type="http://schemas.openxmlformats.org/officeDocument/2006/relationships/hyperlink" Target="http://siamchart.com/stock-ichart/MOONG/" TargetMode="External"/><Relationship Id="rId933" Type="http://schemas.openxmlformats.org/officeDocument/2006/relationships/hyperlink" Target="http://siamchart.com/stock-ichart/RAM/" TargetMode="External"/><Relationship Id="rId1009" Type="http://schemas.openxmlformats.org/officeDocument/2006/relationships/hyperlink" Target="http://siamchart.com/stock-chart/SCB/" TargetMode="External"/><Relationship Id="rId62" Type="http://schemas.openxmlformats.org/officeDocument/2006/relationships/hyperlink" Target="http://siamchart.com/stock-chart/ALLA/" TargetMode="External"/><Relationship Id="rId365" Type="http://schemas.openxmlformats.org/officeDocument/2006/relationships/hyperlink" Target="http://siamchart.com/stock-chart/EASTW/" TargetMode="External"/><Relationship Id="rId572" Type="http://schemas.openxmlformats.org/officeDocument/2006/relationships/hyperlink" Target="http://siamchart.com/stock-chart/KAMART/" TargetMode="External"/><Relationship Id="rId1216" Type="http://schemas.openxmlformats.org/officeDocument/2006/relationships/hyperlink" Target="http://siamchart.com/stock-ichart/TCAP/" TargetMode="External"/><Relationship Id="rId1423" Type="http://schemas.openxmlformats.org/officeDocument/2006/relationships/hyperlink" Target="http://siamchart.com/stock-chart/UPF/" TargetMode="External"/><Relationship Id="rId225" Type="http://schemas.openxmlformats.org/officeDocument/2006/relationships/hyperlink" Target="http://siamchart.com/stock-ichart/BWG/" TargetMode="External"/><Relationship Id="rId432" Type="http://schemas.openxmlformats.org/officeDocument/2006/relationships/hyperlink" Target="http://siamchart.com/stock-ichart/GEL/" TargetMode="External"/><Relationship Id="rId877" Type="http://schemas.openxmlformats.org/officeDocument/2006/relationships/hyperlink" Target="http://siamchart.com/stock-chart/PPS/" TargetMode="External"/><Relationship Id="rId1062" Type="http://schemas.openxmlformats.org/officeDocument/2006/relationships/hyperlink" Target="http://siamchart.com/stock-chart/SIAM/" TargetMode="External"/><Relationship Id="rId737" Type="http://schemas.openxmlformats.org/officeDocument/2006/relationships/hyperlink" Target="http://siamchart.com/stock-chart/MTI/" TargetMode="External"/><Relationship Id="rId944" Type="http://schemas.openxmlformats.org/officeDocument/2006/relationships/hyperlink" Target="http://siamchart.com/stock-chart/RICHY/" TargetMode="External"/><Relationship Id="rId1367" Type="http://schemas.openxmlformats.org/officeDocument/2006/relationships/hyperlink" Target="http://siamchart.com/stock-chart/TSR/" TargetMode="External"/><Relationship Id="rId73" Type="http://schemas.openxmlformats.org/officeDocument/2006/relationships/hyperlink" Target="http://siamchart.com/stock-ichart/AMARIN/" TargetMode="External"/><Relationship Id="rId169" Type="http://schemas.openxmlformats.org/officeDocument/2006/relationships/hyperlink" Target="http://siamchart.com/stock-ichart/BEM/" TargetMode="External"/><Relationship Id="rId376" Type="http://schemas.openxmlformats.org/officeDocument/2006/relationships/hyperlink" Target="http://siamchart.com/stock-ichart/EGCO/" TargetMode="External"/><Relationship Id="rId583" Type="http://schemas.openxmlformats.org/officeDocument/2006/relationships/hyperlink" Target="http://siamchart.com/stock-ichart/KCAR/" TargetMode="External"/><Relationship Id="rId790" Type="http://schemas.openxmlformats.org/officeDocument/2006/relationships/hyperlink" Target="http://siamchart.com/stock-ichart/NUSA/" TargetMode="External"/><Relationship Id="rId804" Type="http://schemas.openxmlformats.org/officeDocument/2006/relationships/hyperlink" Target="http://siamchart.com/stock-ichart/OHTL/" TargetMode="External"/><Relationship Id="rId1227" Type="http://schemas.openxmlformats.org/officeDocument/2006/relationships/hyperlink" Target="http://siamchart.com/stock-chart/TEAM/" TargetMode="External"/><Relationship Id="rId1434" Type="http://schemas.openxmlformats.org/officeDocument/2006/relationships/hyperlink" Target="http://siamchart.com/stock-ichart/UV/" TargetMode="External"/><Relationship Id="rId4" Type="http://schemas.openxmlformats.org/officeDocument/2006/relationships/hyperlink" Target="http://siamchart.com/stock-ichart/3K-BAT/" TargetMode="External"/><Relationship Id="rId236" Type="http://schemas.openxmlformats.org/officeDocument/2006/relationships/hyperlink" Target="http://siamchart.com/stock-chart/CENTEL/" TargetMode="External"/><Relationship Id="rId443" Type="http://schemas.openxmlformats.org/officeDocument/2006/relationships/hyperlink" Target="http://siamchart.com/stock-chart/GL/" TargetMode="External"/><Relationship Id="rId650" Type="http://schemas.openxmlformats.org/officeDocument/2006/relationships/hyperlink" Target="http://siamchart.com/stock-chart/LPN/" TargetMode="External"/><Relationship Id="rId888" Type="http://schemas.openxmlformats.org/officeDocument/2006/relationships/hyperlink" Target="http://siamchart.com/stock-chart/PRECHA/" TargetMode="External"/><Relationship Id="rId1073" Type="http://schemas.openxmlformats.org/officeDocument/2006/relationships/hyperlink" Target="http://siamchart.com/stock-chart/SIS/" TargetMode="External"/><Relationship Id="rId1280" Type="http://schemas.openxmlformats.org/officeDocument/2006/relationships/hyperlink" Target="http://siamchart.com/stock-ichart/TKS/" TargetMode="External"/><Relationship Id="rId1501" Type="http://schemas.openxmlformats.org/officeDocument/2006/relationships/hyperlink" Target="http://siamchart.com/stock-ichart/ZIGA/" TargetMode="External"/><Relationship Id="rId303" Type="http://schemas.openxmlformats.org/officeDocument/2006/relationships/hyperlink" Target="http://siamchart.com/stock-ichart/CPN/" TargetMode="External"/><Relationship Id="rId748" Type="http://schemas.openxmlformats.org/officeDocument/2006/relationships/hyperlink" Target="http://siamchart.com/stock-chart/NCH/" TargetMode="External"/><Relationship Id="rId955" Type="http://schemas.openxmlformats.org/officeDocument/2006/relationships/hyperlink" Target="http://siamchart.com/stock-ichart/ROJNA/" TargetMode="External"/><Relationship Id="rId1140" Type="http://schemas.openxmlformats.org/officeDocument/2006/relationships/hyperlink" Target="http://siamchart.com/stock-ichart/SRICHA/" TargetMode="External"/><Relationship Id="rId1378" Type="http://schemas.openxmlformats.org/officeDocument/2006/relationships/hyperlink" Target="http://siamchart.com/stock-ichart/TTI/" TargetMode="External"/><Relationship Id="rId84" Type="http://schemas.openxmlformats.org/officeDocument/2006/relationships/hyperlink" Target="http://siamchart.com/stock-chart/AP/" TargetMode="External"/><Relationship Id="rId387" Type="http://schemas.openxmlformats.org/officeDocument/2006/relationships/hyperlink" Target="http://siamchart.com/stock-chart/ESSO/" TargetMode="External"/><Relationship Id="rId510" Type="http://schemas.openxmlformats.org/officeDocument/2006/relationships/hyperlink" Target="http://siamchart.com/stock-chart/ILINK/" TargetMode="External"/><Relationship Id="rId594" Type="http://schemas.openxmlformats.org/officeDocument/2006/relationships/hyperlink" Target="http://siamchart.com/stock-chart/KK/" TargetMode="External"/><Relationship Id="rId608" Type="http://schemas.openxmlformats.org/officeDocument/2006/relationships/hyperlink" Target="http://siamchart.com/stock-ichart/KTC/" TargetMode="External"/><Relationship Id="rId815" Type="http://schemas.openxmlformats.org/officeDocument/2006/relationships/hyperlink" Target="http://siamchart.com/stock-chart/PAE/" TargetMode="External"/><Relationship Id="rId1238" Type="http://schemas.openxmlformats.org/officeDocument/2006/relationships/hyperlink" Target="http://siamchart.com/stock-ichart/TGPRO/" TargetMode="External"/><Relationship Id="rId1445" Type="http://schemas.openxmlformats.org/officeDocument/2006/relationships/hyperlink" Target="http://siamchart.com/stock-chart/VIBHA/" TargetMode="External"/><Relationship Id="rId247" Type="http://schemas.openxmlformats.org/officeDocument/2006/relationships/hyperlink" Target="http://siamchart.com/stock-ichart/CHAYO/" TargetMode="External"/><Relationship Id="rId899" Type="http://schemas.openxmlformats.org/officeDocument/2006/relationships/hyperlink" Target="http://siamchart.com/stock-ichart/PRM/" TargetMode="External"/><Relationship Id="rId1000" Type="http://schemas.openxmlformats.org/officeDocument/2006/relationships/hyperlink" Target="http://siamchart.com/stock-ichart/SAT/" TargetMode="External"/><Relationship Id="rId1084" Type="http://schemas.openxmlformats.org/officeDocument/2006/relationships/hyperlink" Target="http://siamchart.com/stock-chart/SKN/" TargetMode="External"/><Relationship Id="rId1305" Type="http://schemas.openxmlformats.org/officeDocument/2006/relationships/hyperlink" Target="http://siamchart.com/stock-chart/TNL/" TargetMode="External"/><Relationship Id="rId107" Type="http://schemas.openxmlformats.org/officeDocument/2006/relationships/hyperlink" Target="http://siamchart.com/stock-ichart/AS/" TargetMode="External"/><Relationship Id="rId454" Type="http://schemas.openxmlformats.org/officeDocument/2006/relationships/hyperlink" Target="http://siamchart.com/stock-ichart/GPI/" TargetMode="External"/><Relationship Id="rId661" Type="http://schemas.openxmlformats.org/officeDocument/2006/relationships/hyperlink" Target="http://siamchart.com/stock-ichart/MACO/" TargetMode="External"/><Relationship Id="rId759" Type="http://schemas.openxmlformats.org/officeDocument/2006/relationships/hyperlink" Target="http://siamchart.com/stock-ichart/NETBAY/" TargetMode="External"/><Relationship Id="rId966" Type="http://schemas.openxmlformats.org/officeDocument/2006/relationships/hyperlink" Target="http://siamchart.com/stock-chart/RT/" TargetMode="External"/><Relationship Id="rId1291" Type="http://schemas.openxmlformats.org/officeDocument/2006/relationships/hyperlink" Target="http://siamchart.com/stock-chart/TMI/" TargetMode="External"/><Relationship Id="rId1389" Type="http://schemas.openxmlformats.org/officeDocument/2006/relationships/hyperlink" Target="http://siamchart.com/stock-chart/TVO/" TargetMode="External"/><Relationship Id="rId11" Type="http://schemas.openxmlformats.org/officeDocument/2006/relationships/hyperlink" Target="http://siamchart.com/stock-ichart/A5/" TargetMode="External"/><Relationship Id="rId314" Type="http://schemas.openxmlformats.org/officeDocument/2006/relationships/hyperlink" Target="http://siamchart.com/stock-chart/CRD/" TargetMode="External"/><Relationship Id="rId398" Type="http://schemas.openxmlformats.org/officeDocument/2006/relationships/hyperlink" Target="http://siamchart.com/stock-ichart/F_26D/" TargetMode="External"/><Relationship Id="rId521" Type="http://schemas.openxmlformats.org/officeDocument/2006/relationships/hyperlink" Target="http://siamchart.com/stock-ichart/INOX/" TargetMode="External"/><Relationship Id="rId619" Type="http://schemas.openxmlformats.org/officeDocument/2006/relationships/hyperlink" Target="http://siamchart.com/stock-chart/KWG/" TargetMode="External"/><Relationship Id="rId1151" Type="http://schemas.openxmlformats.org/officeDocument/2006/relationships/hyperlink" Target="http://siamchart.com/stock-chart/SST/" TargetMode="External"/><Relationship Id="rId1249" Type="http://schemas.openxmlformats.org/officeDocument/2006/relationships/hyperlink" Target="http://siamchart.com/stock-chart/THE/" TargetMode="External"/><Relationship Id="rId95" Type="http://schemas.openxmlformats.org/officeDocument/2006/relationships/hyperlink" Target="http://siamchart.com/stock-ichart/APURE/" TargetMode="External"/><Relationship Id="rId160" Type="http://schemas.openxmlformats.org/officeDocument/2006/relationships/hyperlink" Target="http://siamchart.com/stock-chart/BCT/" TargetMode="External"/><Relationship Id="rId826" Type="http://schemas.openxmlformats.org/officeDocument/2006/relationships/hyperlink" Target="http://siamchart.com/stock-ichart/PCSGH/" TargetMode="External"/><Relationship Id="rId1011" Type="http://schemas.openxmlformats.org/officeDocument/2006/relationships/hyperlink" Target="http://siamchart.com/stock-chart/SCC/" TargetMode="External"/><Relationship Id="rId1109" Type="http://schemas.openxmlformats.org/officeDocument/2006/relationships/hyperlink" Target="http://siamchart.com/stock-ichart/SO/" TargetMode="External"/><Relationship Id="rId1456" Type="http://schemas.openxmlformats.org/officeDocument/2006/relationships/hyperlink" Target="http://siamchart.com/stock-ichart/VPO/" TargetMode="External"/><Relationship Id="rId258" Type="http://schemas.openxmlformats.org/officeDocument/2006/relationships/hyperlink" Target="http://siamchart.com/stock-chart/CI/" TargetMode="External"/><Relationship Id="rId465" Type="http://schemas.openxmlformats.org/officeDocument/2006/relationships/hyperlink" Target="http://siamchart.com/stock-chart/GSTEEL/" TargetMode="External"/><Relationship Id="rId672" Type="http://schemas.openxmlformats.org/officeDocument/2006/relationships/hyperlink" Target="http://siamchart.com/stock-chart/MATI/" TargetMode="External"/><Relationship Id="rId1095" Type="http://schemas.openxmlformats.org/officeDocument/2006/relationships/hyperlink" Target="http://siamchart.com/stock-ichart/SMART/" TargetMode="External"/><Relationship Id="rId1316" Type="http://schemas.openxmlformats.org/officeDocument/2006/relationships/hyperlink" Target="http://siamchart.com/stock-ichart/TOG/" TargetMode="External"/><Relationship Id="rId22" Type="http://schemas.openxmlformats.org/officeDocument/2006/relationships/hyperlink" Target="http://siamchart.com/stock-chart/ACE/" TargetMode="External"/><Relationship Id="rId118" Type="http://schemas.openxmlformats.org/officeDocument/2006/relationships/hyperlink" Target="http://siamchart.com/stock-chart/ASK/" TargetMode="External"/><Relationship Id="rId325" Type="http://schemas.openxmlformats.org/officeDocument/2006/relationships/hyperlink" Target="http://siamchart.com/stock-ichart/CTW/" TargetMode="External"/><Relationship Id="rId532" Type="http://schemas.openxmlformats.org/officeDocument/2006/relationships/hyperlink" Target="http://siamchart.com/stock-chart/IRCP/" TargetMode="External"/><Relationship Id="rId977" Type="http://schemas.openxmlformats.org/officeDocument/2006/relationships/hyperlink" Target="http://siamchart.com/stock-ichart/S11/" TargetMode="External"/><Relationship Id="rId1162" Type="http://schemas.openxmlformats.org/officeDocument/2006/relationships/hyperlink" Target="http://siamchart.com/stock-ichart/STC/" TargetMode="External"/><Relationship Id="rId171" Type="http://schemas.openxmlformats.org/officeDocument/2006/relationships/hyperlink" Target="http://siamchart.com/stock-ichart/BFIT/" TargetMode="External"/><Relationship Id="rId837" Type="http://schemas.openxmlformats.org/officeDocument/2006/relationships/hyperlink" Target="http://siamchart.com/stock-chart/PF/" TargetMode="External"/><Relationship Id="rId1022" Type="http://schemas.openxmlformats.org/officeDocument/2006/relationships/hyperlink" Target="http://siamchart.com/stock-ichart/SCM/" TargetMode="External"/><Relationship Id="rId1467" Type="http://schemas.openxmlformats.org/officeDocument/2006/relationships/hyperlink" Target="http://siamchart.com/stock-chart/WGE/" TargetMode="External"/><Relationship Id="rId269" Type="http://schemas.openxmlformats.org/officeDocument/2006/relationships/hyperlink" Target="http://siamchart.com/stock-ichart/CKP/" TargetMode="External"/><Relationship Id="rId476" Type="http://schemas.openxmlformats.org/officeDocument/2006/relationships/hyperlink" Target="http://siamchart.com/stock-ichart/HANA/" TargetMode="External"/><Relationship Id="rId683" Type="http://schemas.openxmlformats.org/officeDocument/2006/relationships/hyperlink" Target="http://siamchart.com/stock-ichart/MC/" TargetMode="External"/><Relationship Id="rId890" Type="http://schemas.openxmlformats.org/officeDocument/2006/relationships/hyperlink" Target="http://siamchart.com/stock-chart/PRG/" TargetMode="External"/><Relationship Id="rId904" Type="http://schemas.openxmlformats.org/officeDocument/2006/relationships/hyperlink" Target="http://siamchart.com/stock-chart/PSH/" TargetMode="External"/><Relationship Id="rId1327" Type="http://schemas.openxmlformats.org/officeDocument/2006/relationships/hyperlink" Target="http://siamchart.com/stock-chart/TPCH/" TargetMode="External"/><Relationship Id="rId33" Type="http://schemas.openxmlformats.org/officeDocument/2006/relationships/hyperlink" Target="http://siamchart.com/stock-ichart/AEONTS/" TargetMode="External"/><Relationship Id="rId129" Type="http://schemas.openxmlformats.org/officeDocument/2006/relationships/hyperlink" Target="http://siamchart.com/stock-ichart/AUCT/" TargetMode="External"/><Relationship Id="rId336" Type="http://schemas.openxmlformats.org/officeDocument/2006/relationships/hyperlink" Target="http://siamchart.com/stock-chart/DDD/" TargetMode="External"/><Relationship Id="rId543" Type="http://schemas.openxmlformats.org/officeDocument/2006/relationships/hyperlink" Target="http://siamchart.com/stock-ichart/IVL/" TargetMode="External"/><Relationship Id="rId988" Type="http://schemas.openxmlformats.org/officeDocument/2006/relationships/hyperlink" Target="http://siamchart.com/stock-ichart/SAM/" TargetMode="External"/><Relationship Id="rId1173" Type="http://schemas.openxmlformats.org/officeDocument/2006/relationships/hyperlink" Target="http://siamchart.com/stock-chart/STPI/" TargetMode="External"/><Relationship Id="rId1380" Type="http://schemas.openxmlformats.org/officeDocument/2006/relationships/hyperlink" Target="http://siamchart.com/stock-ichart/TTT/" TargetMode="External"/><Relationship Id="rId182" Type="http://schemas.openxmlformats.org/officeDocument/2006/relationships/hyperlink" Target="http://siamchart.com/stock-chart/BIZ/" TargetMode="External"/><Relationship Id="rId403" Type="http://schemas.openxmlformats.org/officeDocument/2006/relationships/hyperlink" Target="http://siamchart.com/stock-chart/FLOYD/" TargetMode="External"/><Relationship Id="rId750" Type="http://schemas.openxmlformats.org/officeDocument/2006/relationships/hyperlink" Target="http://siamchart.com/stock-chart/NCL/" TargetMode="External"/><Relationship Id="rId848" Type="http://schemas.openxmlformats.org/officeDocument/2006/relationships/hyperlink" Target="http://siamchart.com/stock-ichart/PJW/" TargetMode="External"/><Relationship Id="rId1033" Type="http://schemas.openxmlformats.org/officeDocument/2006/relationships/hyperlink" Target="http://siamchart.com/stock-ichart/SE-ED/" TargetMode="External"/><Relationship Id="rId1478" Type="http://schemas.openxmlformats.org/officeDocument/2006/relationships/hyperlink" Target="http://siamchart.com/stock-chart/WIN/" TargetMode="External"/><Relationship Id="rId487" Type="http://schemas.openxmlformats.org/officeDocument/2006/relationships/hyperlink" Target="http://siamchart.com/stock-chart/HTECH/" TargetMode="External"/><Relationship Id="rId610" Type="http://schemas.openxmlformats.org/officeDocument/2006/relationships/hyperlink" Target="http://siamchart.com/stock-ichart/KTECH/" TargetMode="External"/><Relationship Id="rId694" Type="http://schemas.openxmlformats.org/officeDocument/2006/relationships/hyperlink" Target="http://siamchart.com/stock-chart/METCO/" TargetMode="External"/><Relationship Id="rId708" Type="http://schemas.openxmlformats.org/officeDocument/2006/relationships/hyperlink" Target="http://siamchart.com/stock-ichart/MILL/" TargetMode="External"/><Relationship Id="rId915" Type="http://schemas.openxmlformats.org/officeDocument/2006/relationships/hyperlink" Target="http://siamchart.com/stock-ichart/PTL/" TargetMode="External"/><Relationship Id="rId1240" Type="http://schemas.openxmlformats.org/officeDocument/2006/relationships/hyperlink" Target="http://siamchart.com/stock-ichart/TH/" TargetMode="External"/><Relationship Id="rId1338" Type="http://schemas.openxmlformats.org/officeDocument/2006/relationships/hyperlink" Target="http://siamchart.com/stock-ichart/TPOLY/" TargetMode="External"/><Relationship Id="rId347" Type="http://schemas.openxmlformats.org/officeDocument/2006/relationships/hyperlink" Target="http://siamchart.com/stock-chart/DOD/" TargetMode="External"/><Relationship Id="rId999" Type="http://schemas.openxmlformats.org/officeDocument/2006/relationships/hyperlink" Target="http://siamchart.com/stock-chart/SAT/" TargetMode="External"/><Relationship Id="rId1100" Type="http://schemas.openxmlformats.org/officeDocument/2006/relationships/hyperlink" Target="http://siamchart.com/stock-chart/SMPC/" TargetMode="External"/><Relationship Id="rId1184" Type="http://schemas.openxmlformats.org/officeDocument/2006/relationships/hyperlink" Target="http://siamchart.com/stock-ichart/SUTHA/" TargetMode="External"/><Relationship Id="rId1405" Type="http://schemas.openxmlformats.org/officeDocument/2006/relationships/hyperlink" Target="http://siamchart.com/stock-chart/UBIS/" TargetMode="External"/><Relationship Id="rId44" Type="http://schemas.openxmlformats.org/officeDocument/2006/relationships/hyperlink" Target="http://siamchart.com/stock-chart/AI/" TargetMode="External"/><Relationship Id="rId554" Type="http://schemas.openxmlformats.org/officeDocument/2006/relationships/hyperlink" Target="http://siamchart.com/stock-chart/JKN/" TargetMode="External"/><Relationship Id="rId761" Type="http://schemas.openxmlformats.org/officeDocument/2006/relationships/hyperlink" Target="http://siamchart.com/stock-ichart/NEW/" TargetMode="External"/><Relationship Id="rId859" Type="http://schemas.openxmlformats.org/officeDocument/2006/relationships/hyperlink" Target="http://siamchart.com/stock-chart/PLE/" TargetMode="External"/><Relationship Id="rId1391" Type="http://schemas.openxmlformats.org/officeDocument/2006/relationships/hyperlink" Target="http://siamchart.com/stock-chart/TVT/" TargetMode="External"/><Relationship Id="rId1489" Type="http://schemas.openxmlformats.org/officeDocument/2006/relationships/hyperlink" Target="http://siamchart.com/stock-ichart/WR/" TargetMode="External"/><Relationship Id="rId193" Type="http://schemas.openxmlformats.org/officeDocument/2006/relationships/hyperlink" Target="http://siamchart.com/stock-ichart/BLA/" TargetMode="External"/><Relationship Id="rId207" Type="http://schemas.openxmlformats.org/officeDocument/2006/relationships/hyperlink" Target="http://siamchart.com/stock-ichart/BROCK/" TargetMode="External"/><Relationship Id="rId414" Type="http://schemas.openxmlformats.org/officeDocument/2006/relationships/hyperlink" Target="http://siamchart.com/stock-ichart/FPI/" TargetMode="External"/><Relationship Id="rId498" Type="http://schemas.openxmlformats.org/officeDocument/2006/relationships/hyperlink" Target="http://siamchart.com/stock-ichart/ICN/" TargetMode="External"/><Relationship Id="rId621" Type="http://schemas.openxmlformats.org/officeDocument/2006/relationships/hyperlink" Target="http://siamchart.com/stock-chart/KWM/" TargetMode="External"/><Relationship Id="rId1044" Type="http://schemas.openxmlformats.org/officeDocument/2006/relationships/hyperlink" Target="http://siamchart.com/stock-chart/SF/" TargetMode="External"/><Relationship Id="rId1251" Type="http://schemas.openxmlformats.org/officeDocument/2006/relationships/hyperlink" Target="http://siamchart.com/stock-chart/THG/" TargetMode="External"/><Relationship Id="rId1349" Type="http://schemas.openxmlformats.org/officeDocument/2006/relationships/hyperlink" Target="http://siamchart.com/stock-chart/TRITN/" TargetMode="External"/><Relationship Id="rId260" Type="http://schemas.openxmlformats.org/officeDocument/2006/relationships/hyperlink" Target="http://siamchart.com/stock-chart/CIG/" TargetMode="External"/><Relationship Id="rId719" Type="http://schemas.openxmlformats.org/officeDocument/2006/relationships/hyperlink" Target="http://siamchart.com/stock-chart/MM/" TargetMode="External"/><Relationship Id="rId926" Type="http://schemas.openxmlformats.org/officeDocument/2006/relationships/hyperlink" Target="http://siamchart.com/stock-chart/QH/" TargetMode="External"/><Relationship Id="rId1111" Type="http://schemas.openxmlformats.org/officeDocument/2006/relationships/hyperlink" Target="http://siamchart.com/stock-chart/SOLAR/" TargetMode="External"/><Relationship Id="rId55" Type="http://schemas.openxmlformats.org/officeDocument/2006/relationships/hyperlink" Target="http://siamchart.com/stock-ichart/AJA/" TargetMode="External"/><Relationship Id="rId120" Type="http://schemas.openxmlformats.org/officeDocument/2006/relationships/hyperlink" Target="http://siamchart.com/stock-chart/ASN/" TargetMode="External"/><Relationship Id="rId358" Type="http://schemas.openxmlformats.org/officeDocument/2006/relationships/hyperlink" Target="http://siamchart.com/stock-ichart/DTCI/" TargetMode="External"/><Relationship Id="rId565" Type="http://schemas.openxmlformats.org/officeDocument/2006/relationships/hyperlink" Target="http://siamchart.com/stock-ichart/JUBILE/" TargetMode="External"/><Relationship Id="rId772" Type="http://schemas.openxmlformats.org/officeDocument/2006/relationships/hyperlink" Target="http://siamchart.com/stock-chart/NMG/" TargetMode="External"/><Relationship Id="rId1195" Type="http://schemas.openxmlformats.org/officeDocument/2006/relationships/hyperlink" Target="http://siamchart.com/stock-chart/SYNEX/" TargetMode="External"/><Relationship Id="rId1209" Type="http://schemas.openxmlformats.org/officeDocument/2006/relationships/hyperlink" Target="http://siamchart.com/stock-chart/TASCO/" TargetMode="External"/><Relationship Id="rId1416" Type="http://schemas.openxmlformats.org/officeDocument/2006/relationships/hyperlink" Target="http://siamchart.com/stock-ichart/UNIQ/" TargetMode="External"/><Relationship Id="rId218" Type="http://schemas.openxmlformats.org/officeDocument/2006/relationships/hyperlink" Target="http://siamchart.com/stock-chart/BTS/" TargetMode="External"/><Relationship Id="rId425" Type="http://schemas.openxmlformats.org/officeDocument/2006/relationships/hyperlink" Target="http://siamchart.com/stock-chart/GBX/" TargetMode="External"/><Relationship Id="rId632" Type="http://schemas.openxmlformats.org/officeDocument/2006/relationships/hyperlink" Target="http://siamchart.com/stock-ichart/LDC/" TargetMode="External"/><Relationship Id="rId1055" Type="http://schemas.openxmlformats.org/officeDocument/2006/relationships/hyperlink" Target="http://siamchart.com/stock-ichart/SGF/" TargetMode="External"/><Relationship Id="rId1262" Type="http://schemas.openxmlformats.org/officeDocument/2006/relationships/hyperlink" Target="http://siamchart.com/stock-ichart/THREL/" TargetMode="External"/><Relationship Id="rId271" Type="http://schemas.openxmlformats.org/officeDocument/2006/relationships/hyperlink" Target="http://siamchart.com/stock-ichart/CM/" TargetMode="External"/><Relationship Id="rId937" Type="http://schemas.openxmlformats.org/officeDocument/2006/relationships/hyperlink" Target="http://siamchart.com/stock-ichart/RBF/" TargetMode="External"/><Relationship Id="rId1122" Type="http://schemas.openxmlformats.org/officeDocument/2006/relationships/hyperlink" Target="http://siamchart.com/stock-ichart/SPALI/" TargetMode="External"/><Relationship Id="rId66" Type="http://schemas.openxmlformats.org/officeDocument/2006/relationships/hyperlink" Target="http://siamchart.com/stock-chart/ALUCON/" TargetMode="External"/><Relationship Id="rId131" Type="http://schemas.openxmlformats.org/officeDocument/2006/relationships/hyperlink" Target="http://siamchart.com/stock-ichart/AWC/" TargetMode="External"/><Relationship Id="rId369" Type="http://schemas.openxmlformats.org/officeDocument/2006/relationships/hyperlink" Target="http://siamchart.com/stock-chart/ECL/" TargetMode="External"/><Relationship Id="rId576" Type="http://schemas.openxmlformats.org/officeDocument/2006/relationships/hyperlink" Target="http://siamchart.com/stock-chart/KBANK/" TargetMode="External"/><Relationship Id="rId783" Type="http://schemas.openxmlformats.org/officeDocument/2006/relationships/hyperlink" Target="http://siamchart.com/stock-ichart/NRF/" TargetMode="External"/><Relationship Id="rId990" Type="http://schemas.openxmlformats.org/officeDocument/2006/relationships/hyperlink" Target="http://siamchart.com/stock-ichart/SAMART/" TargetMode="External"/><Relationship Id="rId1427" Type="http://schemas.openxmlformats.org/officeDocument/2006/relationships/hyperlink" Target="http://siamchart.com/stock-chart/UREKA/" TargetMode="External"/><Relationship Id="rId229" Type="http://schemas.openxmlformats.org/officeDocument/2006/relationships/hyperlink" Target="http://siamchart.com/stock-ichart/CBG/" TargetMode="External"/><Relationship Id="rId436" Type="http://schemas.openxmlformats.org/officeDocument/2006/relationships/hyperlink" Target="http://siamchart.com/stock-ichart/GFPT/" TargetMode="External"/><Relationship Id="rId643" Type="http://schemas.openxmlformats.org/officeDocument/2006/relationships/hyperlink" Target="http://siamchart.com/stock-ichart/LHK/" TargetMode="External"/><Relationship Id="rId1066" Type="http://schemas.openxmlformats.org/officeDocument/2006/relationships/hyperlink" Target="http://siamchart.com/stock-info/SICT/" TargetMode="External"/><Relationship Id="rId1273" Type="http://schemas.openxmlformats.org/officeDocument/2006/relationships/hyperlink" Target="http://siamchart.com/stock-chart/TIW/" TargetMode="External"/><Relationship Id="rId1480" Type="http://schemas.openxmlformats.org/officeDocument/2006/relationships/hyperlink" Target="http://siamchart.com/stock-chart/WINNER/" TargetMode="External"/><Relationship Id="rId850" Type="http://schemas.openxmlformats.org/officeDocument/2006/relationships/hyperlink" Target="http://siamchart.com/stock-ichart/PK/" TargetMode="External"/><Relationship Id="rId948" Type="http://schemas.openxmlformats.org/officeDocument/2006/relationships/hyperlink" Target="http://siamchart.com/stock-chart/RML/" TargetMode="External"/><Relationship Id="rId1133" Type="http://schemas.openxmlformats.org/officeDocument/2006/relationships/hyperlink" Target="http://siamchart.com/stock-chart/SPVI/" TargetMode="External"/><Relationship Id="rId77" Type="http://schemas.openxmlformats.org/officeDocument/2006/relationships/hyperlink" Target="http://siamchart.com/stock-ichart/AMATAV/" TargetMode="External"/><Relationship Id="rId282" Type="http://schemas.openxmlformats.org/officeDocument/2006/relationships/hyperlink" Target="http://siamchart.com/stock-chart/COL/" TargetMode="External"/><Relationship Id="rId503" Type="http://schemas.openxmlformats.org/officeDocument/2006/relationships/hyperlink" Target="http://siamchart.com/stock-chart/IHL/" TargetMode="External"/><Relationship Id="rId587" Type="http://schemas.openxmlformats.org/officeDocument/2006/relationships/hyperlink" Target="http://siamchart.com/stock-ichart/KCM/" TargetMode="External"/><Relationship Id="rId710" Type="http://schemas.openxmlformats.org/officeDocument/2006/relationships/hyperlink" Target="http://siamchart.com/stock-ichart/MINT/" TargetMode="External"/><Relationship Id="rId808" Type="http://schemas.openxmlformats.org/officeDocument/2006/relationships/hyperlink" Target="http://siamchart.com/stock-ichart/ORI/" TargetMode="External"/><Relationship Id="rId1340" Type="http://schemas.openxmlformats.org/officeDocument/2006/relationships/hyperlink" Target="http://siamchart.com/stock-ichart/TPP/" TargetMode="External"/><Relationship Id="rId1438" Type="http://schemas.openxmlformats.org/officeDocument/2006/relationships/hyperlink" Target="http://siamchart.com/stock-ichart/UWC/" TargetMode="External"/><Relationship Id="rId8" Type="http://schemas.openxmlformats.org/officeDocument/2006/relationships/hyperlink" Target="http://siamchart.com/stock-chart/A/" TargetMode="External"/><Relationship Id="rId142" Type="http://schemas.openxmlformats.org/officeDocument/2006/relationships/hyperlink" Target="http://siamchart.com/stock-chart/BAM/" TargetMode="External"/><Relationship Id="rId447" Type="http://schemas.openxmlformats.org/officeDocument/2006/relationships/hyperlink" Target="http://siamchart.com/stock-chart/GLOBAL/" TargetMode="External"/><Relationship Id="rId794" Type="http://schemas.openxmlformats.org/officeDocument/2006/relationships/hyperlink" Target="http://siamchart.com/stock-ichart/NWR/" TargetMode="External"/><Relationship Id="rId1077" Type="http://schemas.openxmlformats.org/officeDocument/2006/relationships/hyperlink" Target="http://siamchart.com/stock-chart/SITHAI/" TargetMode="External"/><Relationship Id="rId1200" Type="http://schemas.openxmlformats.org/officeDocument/2006/relationships/hyperlink" Target="http://siamchart.com/stock-ichart/T/" TargetMode="External"/><Relationship Id="rId654" Type="http://schemas.openxmlformats.org/officeDocument/2006/relationships/hyperlink" Target="http://siamchart.com/stock-chart/LST/" TargetMode="External"/><Relationship Id="rId861" Type="http://schemas.openxmlformats.org/officeDocument/2006/relationships/hyperlink" Target="http://siamchart.com/stock-chart/PM/" TargetMode="External"/><Relationship Id="rId959" Type="http://schemas.openxmlformats.org/officeDocument/2006/relationships/hyperlink" Target="http://siamchart.com/stock-ichart/RPC/" TargetMode="External"/><Relationship Id="rId1284" Type="http://schemas.openxmlformats.org/officeDocument/2006/relationships/hyperlink" Target="http://siamchart.com/stock-ichart/TM/" TargetMode="External"/><Relationship Id="rId1491" Type="http://schemas.openxmlformats.org/officeDocument/2006/relationships/hyperlink" Target="http://siamchart.com/stock-ichart/XO/" TargetMode="External"/><Relationship Id="rId1505" Type="http://schemas.openxmlformats.org/officeDocument/2006/relationships/drawing" Target="../drawings/drawing1.xml"/><Relationship Id="rId293" Type="http://schemas.openxmlformats.org/officeDocument/2006/relationships/hyperlink" Target="http://siamchart.com/stock-ichart/CPALL/" TargetMode="External"/><Relationship Id="rId307" Type="http://schemas.openxmlformats.org/officeDocument/2006/relationships/hyperlink" Target="http://siamchart.com/stock-ichart/CPT/" TargetMode="External"/><Relationship Id="rId514" Type="http://schemas.openxmlformats.org/officeDocument/2006/relationships/hyperlink" Target="http://siamchart.com/stock-chart/IMH/" TargetMode="External"/><Relationship Id="rId721" Type="http://schemas.openxmlformats.org/officeDocument/2006/relationships/hyperlink" Target="http://siamchart.com/stock-chart/MODERN/" TargetMode="External"/><Relationship Id="rId1144" Type="http://schemas.openxmlformats.org/officeDocument/2006/relationships/hyperlink" Target="http://siamchart.com/stock-ichart/SSF/" TargetMode="External"/><Relationship Id="rId1351" Type="http://schemas.openxmlformats.org/officeDocument/2006/relationships/hyperlink" Target="http://siamchart.com/stock-chart/TRT/" TargetMode="External"/><Relationship Id="rId1449" Type="http://schemas.openxmlformats.org/officeDocument/2006/relationships/hyperlink" Target="http://siamchart.com/stock-chart/VL/" TargetMode="External"/><Relationship Id="rId88" Type="http://schemas.openxmlformats.org/officeDocument/2006/relationships/hyperlink" Target="http://siamchart.com/stock-chart/APCS/" TargetMode="External"/><Relationship Id="rId153" Type="http://schemas.openxmlformats.org/officeDocument/2006/relationships/hyperlink" Target="http://siamchart.com/stock-ichart/BC/" TargetMode="External"/><Relationship Id="rId360" Type="http://schemas.openxmlformats.org/officeDocument/2006/relationships/hyperlink" Target="http://siamchart.com/stock-ichart/DV8/" TargetMode="External"/><Relationship Id="rId598" Type="http://schemas.openxmlformats.org/officeDocument/2006/relationships/hyperlink" Target="http://siamchart.com/stock-ichart/KKC/" TargetMode="External"/><Relationship Id="rId819" Type="http://schemas.openxmlformats.org/officeDocument/2006/relationships/hyperlink" Target="http://siamchart.com/stock-chart/PAP/" TargetMode="External"/><Relationship Id="rId1004" Type="http://schemas.openxmlformats.org/officeDocument/2006/relationships/hyperlink" Target="http://siamchart.com/stock-ichart/SAWAD/" TargetMode="External"/><Relationship Id="rId1211" Type="http://schemas.openxmlformats.org/officeDocument/2006/relationships/hyperlink" Target="http://siamchart.com/stock-chart/TBSP/" TargetMode="External"/><Relationship Id="rId220" Type="http://schemas.openxmlformats.org/officeDocument/2006/relationships/hyperlink" Target="http://siamchart.com/stock-chart/BTW/" TargetMode="External"/><Relationship Id="rId458" Type="http://schemas.openxmlformats.org/officeDocument/2006/relationships/hyperlink" Target="http://siamchart.com/stock-ichart/GRAMMY/" TargetMode="External"/><Relationship Id="rId665" Type="http://schemas.openxmlformats.org/officeDocument/2006/relationships/hyperlink" Target="http://siamchart.com/stock-ichart/MAKRO/" TargetMode="External"/><Relationship Id="rId872" Type="http://schemas.openxmlformats.org/officeDocument/2006/relationships/hyperlink" Target="http://siamchart.com/stock-ichart/PPM/" TargetMode="External"/><Relationship Id="rId1088" Type="http://schemas.openxmlformats.org/officeDocument/2006/relationships/hyperlink" Target="http://siamchart.com/stock-chart/SKY/" TargetMode="External"/><Relationship Id="rId1295" Type="http://schemas.openxmlformats.org/officeDocument/2006/relationships/hyperlink" Target="http://siamchart.com/stock-chart/TMT/" TargetMode="External"/><Relationship Id="rId1309" Type="http://schemas.openxmlformats.org/officeDocument/2006/relationships/hyperlink" Target="http://siamchart.com/stock-chart/TNPC/" TargetMode="External"/><Relationship Id="rId15" Type="http://schemas.openxmlformats.org/officeDocument/2006/relationships/hyperlink" Target="http://siamchart.com/stock-ichart/ABICO/" TargetMode="External"/><Relationship Id="rId318" Type="http://schemas.openxmlformats.org/officeDocument/2006/relationships/hyperlink" Target="http://siamchart.com/stock-chart/CSP/" TargetMode="External"/><Relationship Id="rId525" Type="http://schemas.openxmlformats.org/officeDocument/2006/relationships/hyperlink" Target="http://siamchart.com/stock-ichart/INSURE/" TargetMode="External"/><Relationship Id="rId732" Type="http://schemas.openxmlformats.org/officeDocument/2006/relationships/hyperlink" Target="http://siamchart.com/stock-ichart/MPIC/" TargetMode="External"/><Relationship Id="rId1155" Type="http://schemas.openxmlformats.org/officeDocument/2006/relationships/hyperlink" Target="http://siamchart.com/stock-chart/STANLY/" TargetMode="External"/><Relationship Id="rId1362" Type="http://schemas.openxmlformats.org/officeDocument/2006/relationships/hyperlink" Target="http://siamchart.com/stock-ichart/TSE/" TargetMode="External"/><Relationship Id="rId99" Type="http://schemas.openxmlformats.org/officeDocument/2006/relationships/hyperlink" Target="http://siamchart.com/stock-ichart/AQUA/" TargetMode="External"/><Relationship Id="rId164" Type="http://schemas.openxmlformats.org/officeDocument/2006/relationships/hyperlink" Target="http://siamchart.com/stock-chart/BEAUTY/" TargetMode="External"/><Relationship Id="rId371" Type="http://schemas.openxmlformats.org/officeDocument/2006/relationships/hyperlink" Target="http://siamchart.com/stock-chart/EE/" TargetMode="External"/><Relationship Id="rId1015" Type="http://schemas.openxmlformats.org/officeDocument/2006/relationships/hyperlink" Target="http://siamchart.com/stock-chart/SCG/" TargetMode="External"/><Relationship Id="rId1222" Type="http://schemas.openxmlformats.org/officeDocument/2006/relationships/hyperlink" Target="http://siamchart.com/stock-ichart/TCJ/" TargetMode="External"/><Relationship Id="rId469" Type="http://schemas.openxmlformats.org/officeDocument/2006/relationships/hyperlink" Target="http://siamchart.com/stock-chart/GULF/" TargetMode="External"/><Relationship Id="rId676" Type="http://schemas.openxmlformats.org/officeDocument/2006/relationships/hyperlink" Target="http://siamchart.com/stock-chart/MBAX/" TargetMode="External"/><Relationship Id="rId883" Type="http://schemas.openxmlformats.org/officeDocument/2006/relationships/hyperlink" Target="http://siamchart.com/stock-chart/PRAPAT/" TargetMode="External"/><Relationship Id="rId1099" Type="http://schemas.openxmlformats.org/officeDocument/2006/relationships/hyperlink" Target="http://siamchart.com/stock-ichart/SMK/" TargetMode="External"/><Relationship Id="rId26" Type="http://schemas.openxmlformats.org/officeDocument/2006/relationships/hyperlink" Target="http://siamchart.com/stock-chart/ADB/" TargetMode="External"/><Relationship Id="rId231" Type="http://schemas.openxmlformats.org/officeDocument/2006/relationships/hyperlink" Target="http://siamchart.com/stock-ichart/CCET/" TargetMode="External"/><Relationship Id="rId329" Type="http://schemas.openxmlformats.org/officeDocument/2006/relationships/hyperlink" Target="http://siamchart.com/stock-ichart/D/" TargetMode="External"/><Relationship Id="rId536" Type="http://schemas.openxmlformats.org/officeDocument/2006/relationships/hyperlink" Target="http://siamchart.com/stock-chart/IT/" TargetMode="External"/><Relationship Id="rId1166" Type="http://schemas.openxmlformats.org/officeDocument/2006/relationships/hyperlink" Target="http://siamchart.com/stock-chart/STGT/" TargetMode="External"/><Relationship Id="rId1373" Type="http://schemas.openxmlformats.org/officeDocument/2006/relationships/hyperlink" Target="http://siamchart.com/stock-chart/TTA/" TargetMode="External"/><Relationship Id="rId175" Type="http://schemas.openxmlformats.org/officeDocument/2006/relationships/hyperlink" Target="http://siamchart.com/stock-ichart/BGRIM/" TargetMode="External"/><Relationship Id="rId743" Type="http://schemas.openxmlformats.org/officeDocument/2006/relationships/hyperlink" Target="http://siamchart.com/stock-chart/NC/" TargetMode="External"/><Relationship Id="rId950" Type="http://schemas.openxmlformats.org/officeDocument/2006/relationships/hyperlink" Target="http://siamchart.com/stock-chart/ROCK/" TargetMode="External"/><Relationship Id="rId1026" Type="http://schemas.openxmlformats.org/officeDocument/2006/relationships/hyperlink" Target="http://siamchart.com/stock-chart/SCP/" TargetMode="External"/><Relationship Id="rId382" Type="http://schemas.openxmlformats.org/officeDocument/2006/relationships/hyperlink" Target="http://siamchart.com/stock-ichart/EP/" TargetMode="External"/><Relationship Id="rId603" Type="http://schemas.openxmlformats.org/officeDocument/2006/relationships/hyperlink" Target="http://siamchart.com/stock-chart/KSL/" TargetMode="External"/><Relationship Id="rId687" Type="http://schemas.openxmlformats.org/officeDocument/2006/relationships/hyperlink" Target="http://siamchart.com/stock-ichart/MCS/" TargetMode="External"/><Relationship Id="rId810" Type="http://schemas.openxmlformats.org/officeDocument/2006/relationships/hyperlink" Target="http://siamchart.com/stock-ichart/OSP/" TargetMode="External"/><Relationship Id="rId908" Type="http://schemas.openxmlformats.org/officeDocument/2006/relationships/hyperlink" Target="http://siamchart.com/stock-chart/PSTC/" TargetMode="External"/><Relationship Id="rId1233" Type="http://schemas.openxmlformats.org/officeDocument/2006/relationships/hyperlink" Target="http://siamchart.com/stock-chart/TFI/" TargetMode="External"/><Relationship Id="rId1440" Type="http://schemas.openxmlformats.org/officeDocument/2006/relationships/hyperlink" Target="http://siamchart.com/stock-ichart/VARO/" TargetMode="External"/><Relationship Id="rId242" Type="http://schemas.openxmlformats.org/officeDocument/2006/relationships/hyperlink" Target="http://siamchart.com/stock-chart/CGH/" TargetMode="External"/><Relationship Id="rId894" Type="http://schemas.openxmlformats.org/officeDocument/2006/relationships/hyperlink" Target="http://siamchart.com/stock-chart/PRIN/" TargetMode="External"/><Relationship Id="rId1177" Type="http://schemas.openxmlformats.org/officeDocument/2006/relationships/hyperlink" Target="http://siamchart.com/stock-chart/SUN/" TargetMode="External"/><Relationship Id="rId1300" Type="http://schemas.openxmlformats.org/officeDocument/2006/relationships/hyperlink" Target="http://siamchart.com/stock-ichart/TNDT/" TargetMode="External"/><Relationship Id="rId37" Type="http://schemas.openxmlformats.org/officeDocument/2006/relationships/hyperlink" Target="http://siamchart.com/stock-ichart/AFC/" TargetMode="External"/><Relationship Id="rId102" Type="http://schemas.openxmlformats.org/officeDocument/2006/relationships/hyperlink" Target="http://siamchart.com/stock-chart/ARIP/" TargetMode="External"/><Relationship Id="rId547" Type="http://schemas.openxmlformats.org/officeDocument/2006/relationships/hyperlink" Target="http://siamchart.com/stock-ichart/JAS/" TargetMode="External"/><Relationship Id="rId754" Type="http://schemas.openxmlformats.org/officeDocument/2006/relationships/hyperlink" Target="http://siamchart.com/stock-chart/NEP/" TargetMode="External"/><Relationship Id="rId961" Type="http://schemas.openxmlformats.org/officeDocument/2006/relationships/hyperlink" Target="http://siamchart.com/stock-ichart/RPH/" TargetMode="External"/><Relationship Id="rId1384" Type="http://schemas.openxmlformats.org/officeDocument/2006/relationships/hyperlink" Target="http://siamchart.com/stock-ichart/TU/" TargetMode="External"/><Relationship Id="rId90" Type="http://schemas.openxmlformats.org/officeDocument/2006/relationships/hyperlink" Target="http://siamchart.com/stock-chart/APEX/" TargetMode="External"/><Relationship Id="rId186" Type="http://schemas.openxmlformats.org/officeDocument/2006/relationships/hyperlink" Target="http://siamchart.com/stock-chart/BJCHI/" TargetMode="External"/><Relationship Id="rId393" Type="http://schemas.openxmlformats.org/officeDocument/2006/relationships/hyperlink" Target="http://siamchart.com/stock-chart/ETE/" TargetMode="External"/><Relationship Id="rId407" Type="http://schemas.openxmlformats.org/officeDocument/2006/relationships/hyperlink" Target="http://siamchart.com/stock-chart/FN/" TargetMode="External"/><Relationship Id="rId614" Type="http://schemas.openxmlformats.org/officeDocument/2006/relationships/hyperlink" Target="http://siamchart.com/stock-ichart/KUMWEL/" TargetMode="External"/><Relationship Id="rId821" Type="http://schemas.openxmlformats.org/officeDocument/2006/relationships/hyperlink" Target="http://siamchart.com/stock-chart/PATO/" TargetMode="External"/><Relationship Id="rId1037" Type="http://schemas.openxmlformats.org/officeDocument/2006/relationships/hyperlink" Target="http://siamchart.com/stock-ichart/SEAOIL/" TargetMode="External"/><Relationship Id="rId1244" Type="http://schemas.openxmlformats.org/officeDocument/2006/relationships/hyperlink" Target="http://siamchart.com/stock-ichart/THANA/" TargetMode="External"/><Relationship Id="rId1451" Type="http://schemas.openxmlformats.org/officeDocument/2006/relationships/hyperlink" Target="http://siamchart.com/stock-chart/VNG/" TargetMode="External"/><Relationship Id="rId253" Type="http://schemas.openxmlformats.org/officeDocument/2006/relationships/hyperlink" Target="http://siamchart.com/stock-ichart/CHO/" TargetMode="External"/><Relationship Id="rId460" Type="http://schemas.openxmlformats.org/officeDocument/2006/relationships/hyperlink" Target="http://siamchart.com/stock-ichart/GRAND/" TargetMode="External"/><Relationship Id="rId698" Type="http://schemas.openxmlformats.org/officeDocument/2006/relationships/hyperlink" Target="http://siamchart.com/stock-chart/MFEC/" TargetMode="External"/><Relationship Id="rId919" Type="http://schemas.openxmlformats.org/officeDocument/2006/relationships/hyperlink" Target="http://siamchart.com/stock-ichart/PTTEP/" TargetMode="External"/><Relationship Id="rId1090" Type="http://schemas.openxmlformats.org/officeDocument/2006/relationships/hyperlink" Target="http://siamchart.com/stock-chart/SLM/" TargetMode="External"/><Relationship Id="rId1104" Type="http://schemas.openxmlformats.org/officeDocument/2006/relationships/hyperlink" Target="http://siamchart.com/stock-chart/SNC/" TargetMode="External"/><Relationship Id="rId1311" Type="http://schemas.openxmlformats.org/officeDocument/2006/relationships/hyperlink" Target="http://siamchart.com/stock-chart/TNR/" TargetMode="External"/><Relationship Id="rId48" Type="http://schemas.openxmlformats.org/officeDocument/2006/relationships/hyperlink" Target="http://siamchart.com/stock-chart/AIRA/" TargetMode="External"/><Relationship Id="rId113" Type="http://schemas.openxmlformats.org/officeDocument/2006/relationships/hyperlink" Target="http://siamchart.com/stock-ichart/ASIA/" TargetMode="External"/><Relationship Id="rId320" Type="http://schemas.openxmlformats.org/officeDocument/2006/relationships/hyperlink" Target="http://siamchart.com/stock-chart/CSR/" TargetMode="External"/><Relationship Id="rId558" Type="http://schemas.openxmlformats.org/officeDocument/2006/relationships/hyperlink" Target="http://siamchart.com/stock-chart/JMT/" TargetMode="External"/><Relationship Id="rId765" Type="http://schemas.openxmlformats.org/officeDocument/2006/relationships/hyperlink" Target="http://siamchart.com/stock-ichart/NEX/" TargetMode="External"/><Relationship Id="rId972" Type="http://schemas.openxmlformats.org/officeDocument/2006/relationships/hyperlink" Target="http://siamchart.com/stock-ichart/S_26J/" TargetMode="External"/><Relationship Id="rId1188" Type="http://schemas.openxmlformats.org/officeDocument/2006/relationships/hyperlink" Target="http://siamchart.com/stock-ichart/SVI/" TargetMode="External"/><Relationship Id="rId1395" Type="http://schemas.openxmlformats.org/officeDocument/2006/relationships/hyperlink" Target="http://siamchart.com/stock-chart/TWPC/" TargetMode="External"/><Relationship Id="rId1409" Type="http://schemas.openxmlformats.org/officeDocument/2006/relationships/hyperlink" Target="http://siamchart.com/stock-chart/UKEM/" TargetMode="External"/><Relationship Id="rId197" Type="http://schemas.openxmlformats.org/officeDocument/2006/relationships/hyperlink" Target="http://siamchart.com/stock-ichart/BLISS/" TargetMode="External"/><Relationship Id="rId418" Type="http://schemas.openxmlformats.org/officeDocument/2006/relationships/hyperlink" Target="http://siamchart.com/stock-ichart/FSMART/" TargetMode="External"/><Relationship Id="rId625" Type="http://schemas.openxmlformats.org/officeDocument/2006/relationships/hyperlink" Target="http://siamchart.com/stock-chart/L_26E/" TargetMode="External"/><Relationship Id="rId832" Type="http://schemas.openxmlformats.org/officeDocument/2006/relationships/hyperlink" Target="http://siamchart.com/stock-ichart/PDJ/" TargetMode="External"/><Relationship Id="rId1048" Type="http://schemas.openxmlformats.org/officeDocument/2006/relationships/hyperlink" Target="http://siamchart.com/stock-info/SFLEX/" TargetMode="External"/><Relationship Id="rId1255" Type="http://schemas.openxmlformats.org/officeDocument/2006/relationships/hyperlink" Target="http://siamchart.com/stock-chart/THL/" TargetMode="External"/><Relationship Id="rId1462" Type="http://schemas.openxmlformats.org/officeDocument/2006/relationships/hyperlink" Target="http://siamchart.com/stock-ichart/WACOAL/" TargetMode="External"/><Relationship Id="rId264" Type="http://schemas.openxmlformats.org/officeDocument/2006/relationships/hyperlink" Target="http://siamchart.com/stock-chart/CITY/" TargetMode="External"/><Relationship Id="rId471" Type="http://schemas.openxmlformats.org/officeDocument/2006/relationships/hyperlink" Target="http://siamchart.com/stock-chart/GUNKUL/" TargetMode="External"/><Relationship Id="rId1115" Type="http://schemas.openxmlformats.org/officeDocument/2006/relationships/hyperlink" Target="http://siamchart.com/stock-chart/SORKON/" TargetMode="External"/><Relationship Id="rId1322" Type="http://schemas.openxmlformats.org/officeDocument/2006/relationships/hyperlink" Target="http://siamchart.com/stock-ichart/TPA/" TargetMode="External"/><Relationship Id="rId59" Type="http://schemas.openxmlformats.org/officeDocument/2006/relationships/hyperlink" Target="http://siamchart.com/stock-ichart/AKR/" TargetMode="External"/><Relationship Id="rId124" Type="http://schemas.openxmlformats.org/officeDocument/2006/relationships/hyperlink" Target="http://siamchart.com/stock-chart/ATP30/" TargetMode="External"/><Relationship Id="rId569" Type="http://schemas.openxmlformats.org/officeDocument/2006/relationships/hyperlink" Target="http://siamchart.com/stock-ichart/JWD/" TargetMode="External"/><Relationship Id="rId776" Type="http://schemas.openxmlformats.org/officeDocument/2006/relationships/hyperlink" Target="http://siamchart.com/stock-chart/NOBLE/" TargetMode="External"/><Relationship Id="rId983" Type="http://schemas.openxmlformats.org/officeDocument/2006/relationships/hyperlink" Target="http://siamchart.com/stock-ichart/SABUY/" TargetMode="External"/><Relationship Id="rId1199" Type="http://schemas.openxmlformats.org/officeDocument/2006/relationships/hyperlink" Target="http://siamchart.com/stock-chart/T/" TargetMode="External"/><Relationship Id="rId331" Type="http://schemas.openxmlformats.org/officeDocument/2006/relationships/hyperlink" Target="http://siamchart.com/stock-ichart/DCC/" TargetMode="External"/><Relationship Id="rId429" Type="http://schemas.openxmlformats.org/officeDocument/2006/relationships/hyperlink" Target="http://siamchart.com/stock-chart/GCAP/" TargetMode="External"/><Relationship Id="rId636" Type="http://schemas.openxmlformats.org/officeDocument/2006/relationships/hyperlink" Target="http://siamchart.com/stock-ichart/LEO/" TargetMode="External"/><Relationship Id="rId1059" Type="http://schemas.openxmlformats.org/officeDocument/2006/relationships/hyperlink" Target="http://siamchart.com/stock-ichart/SHANG/" TargetMode="External"/><Relationship Id="rId1266" Type="http://schemas.openxmlformats.org/officeDocument/2006/relationships/hyperlink" Target="http://siamchart.com/stock-ichart/TIP/" TargetMode="External"/><Relationship Id="rId1473" Type="http://schemas.openxmlformats.org/officeDocument/2006/relationships/hyperlink" Target="http://siamchart.com/stock-ichart/WHAUP/" TargetMode="External"/><Relationship Id="rId843" Type="http://schemas.openxmlformats.org/officeDocument/2006/relationships/hyperlink" Target="http://siamchart.com/stock-chart/PICO/" TargetMode="External"/><Relationship Id="rId1126" Type="http://schemas.openxmlformats.org/officeDocument/2006/relationships/hyperlink" Target="http://siamchart.com/stock-ichart/SPCG/" TargetMode="External"/><Relationship Id="rId275" Type="http://schemas.openxmlformats.org/officeDocument/2006/relationships/hyperlink" Target="http://siamchart.com/stock-ichart/CMC/" TargetMode="External"/><Relationship Id="rId482" Type="http://schemas.openxmlformats.org/officeDocument/2006/relationships/hyperlink" Target="http://siamchart.com/stock-ichart/HMPRO/" TargetMode="External"/><Relationship Id="rId703" Type="http://schemas.openxmlformats.org/officeDocument/2006/relationships/hyperlink" Target="http://siamchart.com/stock-ichart/MICRO/" TargetMode="External"/><Relationship Id="rId910" Type="http://schemas.openxmlformats.org/officeDocument/2006/relationships/hyperlink" Target="http://siamchart.com/stock-chart/PT/" TargetMode="External"/><Relationship Id="rId1333" Type="http://schemas.openxmlformats.org/officeDocument/2006/relationships/hyperlink" Target="http://siamchart.com/stock-chart/TPIPP/" TargetMode="External"/><Relationship Id="rId135" Type="http://schemas.openxmlformats.org/officeDocument/2006/relationships/hyperlink" Target="http://siamchart.com/stock-ichart/B/" TargetMode="External"/><Relationship Id="rId342" Type="http://schemas.openxmlformats.org/officeDocument/2006/relationships/hyperlink" Target="http://siamchart.com/stock-chart/DHOUSE/" TargetMode="External"/><Relationship Id="rId787" Type="http://schemas.openxmlformats.org/officeDocument/2006/relationships/hyperlink" Target="http://siamchart.com/stock-chart/NTV/" TargetMode="External"/><Relationship Id="rId994" Type="http://schemas.openxmlformats.org/officeDocument/2006/relationships/hyperlink" Target="http://siamchart.com/stock-ichart/SAMTEL/" TargetMode="External"/><Relationship Id="rId1400" Type="http://schemas.openxmlformats.org/officeDocument/2006/relationships/hyperlink" Target="http://siamchart.com/stock-ichart/TYCN/" TargetMode="External"/><Relationship Id="rId202" Type="http://schemas.openxmlformats.org/officeDocument/2006/relationships/hyperlink" Target="http://siamchart.com/stock-chart/BPP/" TargetMode="External"/><Relationship Id="rId647" Type="http://schemas.openxmlformats.org/officeDocument/2006/relationships/hyperlink" Target="http://siamchart.com/stock-ichart/LOXLEY/" TargetMode="External"/><Relationship Id="rId854" Type="http://schemas.openxmlformats.org/officeDocument/2006/relationships/hyperlink" Target="http://siamchart.com/stock-ichart/PLANB/" TargetMode="External"/><Relationship Id="rId1277" Type="http://schemas.openxmlformats.org/officeDocument/2006/relationships/hyperlink" Target="http://siamchart.com/stock-chart/TKN/" TargetMode="External"/><Relationship Id="rId1484" Type="http://schemas.openxmlformats.org/officeDocument/2006/relationships/hyperlink" Target="http://siamchart.com/stock-chart/WP/" TargetMode="External"/><Relationship Id="rId286" Type="http://schemas.openxmlformats.org/officeDocument/2006/relationships/hyperlink" Target="http://siamchart.com/stock-chart/COM7/" TargetMode="External"/><Relationship Id="rId493" Type="http://schemas.openxmlformats.org/officeDocument/2006/relationships/hyperlink" Target="http://siamchart.com/stock-chart/ICC/" TargetMode="External"/><Relationship Id="rId507" Type="http://schemas.openxmlformats.org/officeDocument/2006/relationships/hyperlink" Target="http://siamchart.com/stock-info/IIG/" TargetMode="External"/><Relationship Id="rId714" Type="http://schemas.openxmlformats.org/officeDocument/2006/relationships/hyperlink" Target="http://siamchart.com/stock-ichart/MJD/" TargetMode="External"/><Relationship Id="rId921" Type="http://schemas.openxmlformats.org/officeDocument/2006/relationships/hyperlink" Target="http://siamchart.com/stock-ichart/PTTGC/" TargetMode="External"/><Relationship Id="rId1137" Type="http://schemas.openxmlformats.org/officeDocument/2006/relationships/hyperlink" Target="http://siamchart.com/stock-chart/SR/" TargetMode="External"/><Relationship Id="rId1344" Type="http://schemas.openxmlformats.org/officeDocument/2006/relationships/hyperlink" Target="http://siamchart.com/stock-ichart/TQM/" TargetMode="External"/><Relationship Id="rId50" Type="http://schemas.openxmlformats.org/officeDocument/2006/relationships/hyperlink" Target="http://siamchart.com/stock-chart/AIT/" TargetMode="External"/><Relationship Id="rId146" Type="http://schemas.openxmlformats.org/officeDocument/2006/relationships/hyperlink" Target="http://siamchart.com/stock-chart/BAT-3K/" TargetMode="External"/><Relationship Id="rId353" Type="http://schemas.openxmlformats.org/officeDocument/2006/relationships/hyperlink" Target="http://siamchart.com/stock-chart/DTAC/" TargetMode="External"/><Relationship Id="rId560" Type="http://schemas.openxmlformats.org/officeDocument/2006/relationships/hyperlink" Target="http://siamchart.com/stock-chart/JSP/" TargetMode="External"/><Relationship Id="rId798" Type="http://schemas.openxmlformats.org/officeDocument/2006/relationships/hyperlink" Target="http://siamchart.com/stock-ichart/OCC/" TargetMode="External"/><Relationship Id="rId1190" Type="http://schemas.openxmlformats.org/officeDocument/2006/relationships/hyperlink" Target="http://siamchart.com/stock-ichart/SVOA/" TargetMode="External"/><Relationship Id="rId1204" Type="http://schemas.openxmlformats.org/officeDocument/2006/relationships/hyperlink" Target="http://siamchart.com/stock-ichart/TAE/" TargetMode="External"/><Relationship Id="rId1411" Type="http://schemas.openxmlformats.org/officeDocument/2006/relationships/hyperlink" Target="http://siamchart.com/stock-chart/UMI/" TargetMode="External"/><Relationship Id="rId213" Type="http://schemas.openxmlformats.org/officeDocument/2006/relationships/hyperlink" Target="http://siamchart.com/stock-ichart/BSBM/" TargetMode="External"/><Relationship Id="rId420" Type="http://schemas.openxmlformats.org/officeDocument/2006/relationships/hyperlink" Target="http://siamchart.com/stock-ichart/FSS/" TargetMode="External"/><Relationship Id="rId658" Type="http://schemas.openxmlformats.org/officeDocument/2006/relationships/hyperlink" Target="http://siamchart.com/stock-chart/M-CHAI/" TargetMode="External"/><Relationship Id="rId865" Type="http://schemas.openxmlformats.org/officeDocument/2006/relationships/hyperlink" Target="http://siamchart.com/stock-chart/POLAR/" TargetMode="External"/><Relationship Id="rId1050" Type="http://schemas.openxmlformats.org/officeDocument/2006/relationships/hyperlink" Target="http://siamchart.com/stock-ichart/SFP/" TargetMode="External"/><Relationship Id="rId1288" Type="http://schemas.openxmlformats.org/officeDocument/2006/relationships/hyperlink" Target="http://siamchart.com/stock-ichart/TMC/" TargetMode="External"/><Relationship Id="rId1495" Type="http://schemas.openxmlformats.org/officeDocument/2006/relationships/hyperlink" Target="http://siamchart.com/stock-ichart/YGG/" TargetMode="External"/><Relationship Id="rId297" Type="http://schemas.openxmlformats.org/officeDocument/2006/relationships/hyperlink" Target="http://siamchart.com/stock-ichart/CPH/" TargetMode="External"/><Relationship Id="rId518" Type="http://schemas.openxmlformats.org/officeDocument/2006/relationships/hyperlink" Target="http://siamchart.com/stock-chart/INGRS/" TargetMode="External"/><Relationship Id="rId725" Type="http://schemas.openxmlformats.org/officeDocument/2006/relationships/hyperlink" Target="http://siamchart.com/stock-chart/MOONG/" TargetMode="External"/><Relationship Id="rId932" Type="http://schemas.openxmlformats.org/officeDocument/2006/relationships/hyperlink" Target="http://siamchart.com/stock-chart/RAM/" TargetMode="External"/><Relationship Id="rId1148" Type="http://schemas.openxmlformats.org/officeDocument/2006/relationships/hyperlink" Target="http://siamchart.com/stock-ichart/SSP/" TargetMode="External"/><Relationship Id="rId1355" Type="http://schemas.openxmlformats.org/officeDocument/2006/relationships/hyperlink" Target="http://siamchart.com/stock-chart/TRUBB/" TargetMode="External"/><Relationship Id="rId157" Type="http://schemas.openxmlformats.org/officeDocument/2006/relationships/hyperlink" Target="http://siamchart.com/stock-ichart/BCP/" TargetMode="External"/><Relationship Id="rId364" Type="http://schemas.openxmlformats.org/officeDocument/2006/relationships/hyperlink" Target="http://siamchart.com/stock-ichart/EASON/" TargetMode="External"/><Relationship Id="rId1008" Type="http://schemas.openxmlformats.org/officeDocument/2006/relationships/hyperlink" Target="http://siamchart.com/stock-ichart/SC/" TargetMode="External"/><Relationship Id="rId1215" Type="http://schemas.openxmlformats.org/officeDocument/2006/relationships/hyperlink" Target="http://siamchart.com/stock-chart/TCAP/" TargetMode="External"/><Relationship Id="rId1422" Type="http://schemas.openxmlformats.org/officeDocument/2006/relationships/hyperlink" Target="http://siamchart.com/stock-ichart/UPA/" TargetMode="External"/><Relationship Id="rId61" Type="http://schemas.openxmlformats.org/officeDocument/2006/relationships/hyperlink" Target="http://siamchart.com/stock-ichart/ALL/" TargetMode="External"/><Relationship Id="rId571" Type="http://schemas.openxmlformats.org/officeDocument/2006/relationships/hyperlink" Target="http://siamchart.com/stock-ichart/K/" TargetMode="External"/><Relationship Id="rId669" Type="http://schemas.openxmlformats.org/officeDocument/2006/relationships/hyperlink" Target="http://siamchart.com/stock-ichart/MANRIN/" TargetMode="External"/><Relationship Id="rId876" Type="http://schemas.openxmlformats.org/officeDocument/2006/relationships/hyperlink" Target="http://siamchart.com/stock-ichart/PPPM/" TargetMode="External"/><Relationship Id="rId1299" Type="http://schemas.openxmlformats.org/officeDocument/2006/relationships/hyperlink" Target="http://siamchart.com/stock-chart/TNDT/" TargetMode="External"/><Relationship Id="rId19" Type="http://schemas.openxmlformats.org/officeDocument/2006/relationships/hyperlink" Target="http://siamchart.com/stock-ichart/ACAP/" TargetMode="External"/><Relationship Id="rId224" Type="http://schemas.openxmlformats.org/officeDocument/2006/relationships/hyperlink" Target="http://siamchart.com/stock-chart/BWG/" TargetMode="External"/><Relationship Id="rId431" Type="http://schemas.openxmlformats.org/officeDocument/2006/relationships/hyperlink" Target="http://siamchart.com/stock-chart/GEL/" TargetMode="External"/><Relationship Id="rId529" Type="http://schemas.openxmlformats.org/officeDocument/2006/relationships/hyperlink" Target="http://siamchart.com/stock-ichart/IP/" TargetMode="External"/><Relationship Id="rId736" Type="http://schemas.openxmlformats.org/officeDocument/2006/relationships/hyperlink" Target="http://siamchart.com/stock-ichart/MTC/" TargetMode="External"/><Relationship Id="rId1061" Type="http://schemas.openxmlformats.org/officeDocument/2006/relationships/hyperlink" Target="http://siamchart.com/stock-ichart/SHR/" TargetMode="External"/><Relationship Id="rId1159" Type="http://schemas.openxmlformats.org/officeDocument/2006/relationships/hyperlink" Target="http://siamchart.com/stock-chart/STARK/" TargetMode="External"/><Relationship Id="rId1366" Type="http://schemas.openxmlformats.org/officeDocument/2006/relationships/hyperlink" Target="http://siamchart.com/stock-ichart/TSI/" TargetMode="External"/><Relationship Id="rId168" Type="http://schemas.openxmlformats.org/officeDocument/2006/relationships/hyperlink" Target="http://siamchart.com/stock-chart/BEM/" TargetMode="External"/><Relationship Id="rId943" Type="http://schemas.openxmlformats.org/officeDocument/2006/relationships/hyperlink" Target="http://siamchart.com/stock-ichart/RICH/" TargetMode="External"/><Relationship Id="rId1019" Type="http://schemas.openxmlformats.org/officeDocument/2006/relationships/hyperlink" Target="http://siamchart.com/stock-chart/SCI/" TargetMode="External"/><Relationship Id="rId72" Type="http://schemas.openxmlformats.org/officeDocument/2006/relationships/hyperlink" Target="http://siamchart.com/stock-chart/AMARIN/" TargetMode="External"/><Relationship Id="rId375" Type="http://schemas.openxmlformats.org/officeDocument/2006/relationships/hyperlink" Target="http://siamchart.com/stock-chart/EGCO/" TargetMode="External"/><Relationship Id="rId582" Type="http://schemas.openxmlformats.org/officeDocument/2006/relationships/hyperlink" Target="http://siamchart.com/stock-chart/KCAR/" TargetMode="External"/><Relationship Id="rId803" Type="http://schemas.openxmlformats.org/officeDocument/2006/relationships/hyperlink" Target="http://siamchart.com/stock-chart/OHTL/" TargetMode="External"/><Relationship Id="rId1226" Type="http://schemas.openxmlformats.org/officeDocument/2006/relationships/hyperlink" Target="http://siamchart.com/stock-ichart/TCOAT/" TargetMode="External"/><Relationship Id="rId1433" Type="http://schemas.openxmlformats.org/officeDocument/2006/relationships/hyperlink" Target="http://siamchart.com/stock-chart/UV/" TargetMode="External"/><Relationship Id="rId3" Type="http://schemas.openxmlformats.org/officeDocument/2006/relationships/hyperlink" Target="http://siamchart.com/stock-chart/3K-BAT/" TargetMode="External"/><Relationship Id="rId235" Type="http://schemas.openxmlformats.org/officeDocument/2006/relationships/hyperlink" Target="http://siamchart.com/stock-ichart/CEN/" TargetMode="External"/><Relationship Id="rId442" Type="http://schemas.openxmlformats.org/officeDocument/2006/relationships/hyperlink" Target="http://siamchart.com/stock-ichart/GJS/" TargetMode="External"/><Relationship Id="rId887" Type="http://schemas.openxmlformats.org/officeDocument/2006/relationships/hyperlink" Target="http://siamchart.com/stock-ichart/PREB/" TargetMode="External"/><Relationship Id="rId1072" Type="http://schemas.openxmlformats.org/officeDocument/2006/relationships/hyperlink" Target="http://siamchart.com/stock-ichart/SIRI/" TargetMode="External"/><Relationship Id="rId1500" Type="http://schemas.openxmlformats.org/officeDocument/2006/relationships/hyperlink" Target="http://siamchart.com/stock-chart/ZIGA/" TargetMode="External"/><Relationship Id="rId302" Type="http://schemas.openxmlformats.org/officeDocument/2006/relationships/hyperlink" Target="http://siamchart.com/stock-chart/CPN/" TargetMode="External"/><Relationship Id="rId747" Type="http://schemas.openxmlformats.org/officeDocument/2006/relationships/hyperlink" Target="http://siamchart.com/stock-info/NCAP/" TargetMode="External"/><Relationship Id="rId954" Type="http://schemas.openxmlformats.org/officeDocument/2006/relationships/hyperlink" Target="http://siamchart.com/stock-chart/ROJNA/" TargetMode="External"/><Relationship Id="rId1377" Type="http://schemas.openxmlformats.org/officeDocument/2006/relationships/hyperlink" Target="http://siamchart.com/stock-chart/TTI/" TargetMode="External"/><Relationship Id="rId83" Type="http://schemas.openxmlformats.org/officeDocument/2006/relationships/hyperlink" Target="http://siamchart.com/stock-ichart/AOT/" TargetMode="External"/><Relationship Id="rId179" Type="http://schemas.openxmlformats.org/officeDocument/2006/relationships/hyperlink" Target="http://siamchart.com/stock-ichart/BH/" TargetMode="External"/><Relationship Id="rId386" Type="http://schemas.openxmlformats.org/officeDocument/2006/relationships/hyperlink" Target="http://siamchart.com/stock-ichart/ERW/" TargetMode="External"/><Relationship Id="rId593" Type="http://schemas.openxmlformats.org/officeDocument/2006/relationships/hyperlink" Target="http://siamchart.com/stock-ichart/KIAT/" TargetMode="External"/><Relationship Id="rId607" Type="http://schemas.openxmlformats.org/officeDocument/2006/relationships/hyperlink" Target="http://siamchart.com/stock-chart/KTC/" TargetMode="External"/><Relationship Id="rId814" Type="http://schemas.openxmlformats.org/officeDocument/2006/relationships/hyperlink" Target="http://siamchart.com/stock-ichart/PACE/" TargetMode="External"/><Relationship Id="rId1237" Type="http://schemas.openxmlformats.org/officeDocument/2006/relationships/hyperlink" Target="http://siamchart.com/stock-chart/TGPRO/" TargetMode="External"/><Relationship Id="rId1444" Type="http://schemas.openxmlformats.org/officeDocument/2006/relationships/hyperlink" Target="http://siamchart.com/stock-ichart/VGI/" TargetMode="External"/><Relationship Id="rId246" Type="http://schemas.openxmlformats.org/officeDocument/2006/relationships/hyperlink" Target="http://siamchart.com/stock-chart/CHAYO/" TargetMode="External"/><Relationship Id="rId453" Type="http://schemas.openxmlformats.org/officeDocument/2006/relationships/hyperlink" Target="http://siamchart.com/stock-chart/GPI/" TargetMode="External"/><Relationship Id="rId660" Type="http://schemas.openxmlformats.org/officeDocument/2006/relationships/hyperlink" Target="http://siamchart.com/stock-chart/MACO/" TargetMode="External"/><Relationship Id="rId898" Type="http://schemas.openxmlformats.org/officeDocument/2006/relationships/hyperlink" Target="http://siamchart.com/stock-chart/PRM/" TargetMode="External"/><Relationship Id="rId1083" Type="http://schemas.openxmlformats.org/officeDocument/2006/relationships/hyperlink" Target="http://siamchart.com/stock-ichart/SKE/" TargetMode="External"/><Relationship Id="rId1290" Type="http://schemas.openxmlformats.org/officeDocument/2006/relationships/hyperlink" Target="http://siamchart.com/stock-ichart/TMD/" TargetMode="External"/><Relationship Id="rId1304" Type="http://schemas.openxmlformats.org/officeDocument/2006/relationships/hyperlink" Target="http://siamchart.com/stock-ichart/TNITY/" TargetMode="External"/><Relationship Id="rId106" Type="http://schemas.openxmlformats.org/officeDocument/2006/relationships/hyperlink" Target="http://siamchart.com/stock-chart/AS/" TargetMode="External"/><Relationship Id="rId313" Type="http://schemas.openxmlformats.org/officeDocument/2006/relationships/hyperlink" Target="http://siamchart.com/stock-ichart/CRC/" TargetMode="External"/><Relationship Id="rId758" Type="http://schemas.openxmlformats.org/officeDocument/2006/relationships/hyperlink" Target="http://siamchart.com/stock-chart/NETBAY/" TargetMode="External"/><Relationship Id="rId965" Type="http://schemas.openxmlformats.org/officeDocument/2006/relationships/hyperlink" Target="http://siamchart.com/stock-ichart/RSP/" TargetMode="External"/><Relationship Id="rId1150" Type="http://schemas.openxmlformats.org/officeDocument/2006/relationships/hyperlink" Target="http://siamchart.com/stock-ichart/SSSC/" TargetMode="External"/><Relationship Id="rId1388" Type="http://schemas.openxmlformats.org/officeDocument/2006/relationships/hyperlink" Target="http://siamchart.com/stock-ichart/TVI/" TargetMode="External"/><Relationship Id="rId10" Type="http://schemas.openxmlformats.org/officeDocument/2006/relationships/hyperlink" Target="http://siamchart.com/stock-chart/A5/" TargetMode="External"/><Relationship Id="rId94" Type="http://schemas.openxmlformats.org/officeDocument/2006/relationships/hyperlink" Target="http://siamchart.com/stock-chart/APURE/" TargetMode="External"/><Relationship Id="rId397" Type="http://schemas.openxmlformats.org/officeDocument/2006/relationships/hyperlink" Target="http://siamchart.com/stock-chart/F_26D/" TargetMode="External"/><Relationship Id="rId520" Type="http://schemas.openxmlformats.org/officeDocument/2006/relationships/hyperlink" Target="http://siamchart.com/stock-chart/INOX/" TargetMode="External"/><Relationship Id="rId618" Type="http://schemas.openxmlformats.org/officeDocument/2006/relationships/hyperlink" Target="http://siamchart.com/stock-ichart/KWC/" TargetMode="External"/><Relationship Id="rId825" Type="http://schemas.openxmlformats.org/officeDocument/2006/relationships/hyperlink" Target="http://siamchart.com/stock-chart/PCSGH/" TargetMode="External"/><Relationship Id="rId1248" Type="http://schemas.openxmlformats.org/officeDocument/2006/relationships/hyperlink" Target="http://siamchart.com/stock-ichart/THCOM/" TargetMode="External"/><Relationship Id="rId1455" Type="http://schemas.openxmlformats.org/officeDocument/2006/relationships/hyperlink" Target="http://siamchart.com/stock-chart/VPO/" TargetMode="External"/><Relationship Id="rId257" Type="http://schemas.openxmlformats.org/officeDocument/2006/relationships/hyperlink" Target="http://siamchart.com/stock-ichart/CHOW/" TargetMode="External"/><Relationship Id="rId464" Type="http://schemas.openxmlformats.org/officeDocument/2006/relationships/hyperlink" Target="http://siamchart.com/stock-ichart/GSC/" TargetMode="External"/><Relationship Id="rId1010" Type="http://schemas.openxmlformats.org/officeDocument/2006/relationships/hyperlink" Target="http://siamchart.com/stock-ichart/SCB/" TargetMode="External"/><Relationship Id="rId1094" Type="http://schemas.openxmlformats.org/officeDocument/2006/relationships/hyperlink" Target="http://siamchart.com/stock-chart/SMART/" TargetMode="External"/><Relationship Id="rId1108" Type="http://schemas.openxmlformats.org/officeDocument/2006/relationships/hyperlink" Target="http://siamchart.com/stock-chart/SO/" TargetMode="External"/><Relationship Id="rId1315" Type="http://schemas.openxmlformats.org/officeDocument/2006/relationships/hyperlink" Target="http://siamchart.com/stock-chart/TOG/" TargetMode="External"/><Relationship Id="rId117" Type="http://schemas.openxmlformats.org/officeDocument/2006/relationships/hyperlink" Target="http://siamchart.com/stock-ichart/ASIMAR/" TargetMode="External"/><Relationship Id="rId671" Type="http://schemas.openxmlformats.org/officeDocument/2006/relationships/hyperlink" Target="http://siamchart.com/stock-ichart/MATCH/" TargetMode="External"/><Relationship Id="rId769" Type="http://schemas.openxmlformats.org/officeDocument/2006/relationships/hyperlink" Target="http://siamchart.com/stock-ichart/NINE/" TargetMode="External"/><Relationship Id="rId976" Type="http://schemas.openxmlformats.org/officeDocument/2006/relationships/hyperlink" Target="http://siamchart.com/stock-chart/S11/" TargetMode="External"/><Relationship Id="rId1399" Type="http://schemas.openxmlformats.org/officeDocument/2006/relationships/hyperlink" Target="http://siamchart.com/stock-chart/TYCN/" TargetMode="External"/><Relationship Id="rId324" Type="http://schemas.openxmlformats.org/officeDocument/2006/relationships/hyperlink" Target="http://siamchart.com/stock-chart/CTW/" TargetMode="External"/><Relationship Id="rId531" Type="http://schemas.openxmlformats.org/officeDocument/2006/relationships/hyperlink" Target="http://siamchart.com/stock-ichart/IRC/" TargetMode="External"/><Relationship Id="rId629" Type="http://schemas.openxmlformats.org/officeDocument/2006/relationships/hyperlink" Target="http://siamchart.com/stock-chart/LANNA/" TargetMode="External"/><Relationship Id="rId1161" Type="http://schemas.openxmlformats.org/officeDocument/2006/relationships/hyperlink" Target="http://siamchart.com/stock-chart/STC/" TargetMode="External"/><Relationship Id="rId1259" Type="http://schemas.openxmlformats.org/officeDocument/2006/relationships/hyperlink" Target="http://siamchart.com/stock-chart/THRE/" TargetMode="External"/><Relationship Id="rId1466" Type="http://schemas.openxmlformats.org/officeDocument/2006/relationships/hyperlink" Target="http://siamchart.com/stock-ichart/WG/" TargetMode="External"/><Relationship Id="rId836" Type="http://schemas.openxmlformats.org/officeDocument/2006/relationships/hyperlink" Target="http://siamchart.com/stock-ichart/PERM/" TargetMode="External"/><Relationship Id="rId1021" Type="http://schemas.openxmlformats.org/officeDocument/2006/relationships/hyperlink" Target="http://siamchart.com/stock-chart/SCM/" TargetMode="External"/><Relationship Id="rId1119" Type="http://schemas.openxmlformats.org/officeDocument/2006/relationships/hyperlink" Target="http://siamchart.com/stock-chart/SPACK/" TargetMode="External"/><Relationship Id="rId903" Type="http://schemas.openxmlformats.org/officeDocument/2006/relationships/hyperlink" Target="http://siamchart.com/stock-ichart/PROUD/" TargetMode="External"/><Relationship Id="rId1326" Type="http://schemas.openxmlformats.org/officeDocument/2006/relationships/hyperlink" Target="http://siamchart.com/stock-ichart/TPBI/" TargetMode="External"/><Relationship Id="rId32" Type="http://schemas.openxmlformats.org/officeDocument/2006/relationships/hyperlink" Target="http://siamchart.com/stock-chart/AEONTS/" TargetMode="External"/><Relationship Id="rId181" Type="http://schemas.openxmlformats.org/officeDocument/2006/relationships/hyperlink" Target="http://siamchart.com/stock-ichart/BIG/" TargetMode="External"/><Relationship Id="rId279" Type="http://schemas.openxmlformats.org/officeDocument/2006/relationships/hyperlink" Target="http://siamchart.com/stock-ichart/CMR/" TargetMode="External"/><Relationship Id="rId486" Type="http://schemas.openxmlformats.org/officeDocument/2006/relationships/hyperlink" Target="http://siamchart.com/stock-ichart/HTC/" TargetMode="External"/><Relationship Id="rId693" Type="http://schemas.openxmlformats.org/officeDocument/2006/relationships/hyperlink" Target="http://siamchart.com/stock-ichart/META/" TargetMode="External"/><Relationship Id="rId139" Type="http://schemas.openxmlformats.org/officeDocument/2006/relationships/hyperlink" Target="http://siamchart.com/stock-ichart/BA/" TargetMode="External"/><Relationship Id="rId346" Type="http://schemas.openxmlformats.org/officeDocument/2006/relationships/hyperlink" Target="http://siamchart.com/stock-ichart/DIMET/" TargetMode="External"/><Relationship Id="rId553" Type="http://schemas.openxmlformats.org/officeDocument/2006/relationships/hyperlink" Target="http://siamchart.com/stock-ichart/JCT/" TargetMode="External"/><Relationship Id="rId760" Type="http://schemas.openxmlformats.org/officeDocument/2006/relationships/hyperlink" Target="http://siamchart.com/stock-chart/NEW/" TargetMode="External"/><Relationship Id="rId998" Type="http://schemas.openxmlformats.org/officeDocument/2006/relationships/hyperlink" Target="http://siamchart.com/stock-ichart/SAPPE/" TargetMode="External"/><Relationship Id="rId1183" Type="http://schemas.openxmlformats.org/officeDocument/2006/relationships/hyperlink" Target="http://siamchart.com/stock-chart/SUTHA/" TargetMode="External"/><Relationship Id="rId1390" Type="http://schemas.openxmlformats.org/officeDocument/2006/relationships/hyperlink" Target="http://siamchart.com/stock-ichart/TVO/" TargetMode="External"/><Relationship Id="rId206" Type="http://schemas.openxmlformats.org/officeDocument/2006/relationships/hyperlink" Target="http://siamchart.com/stock-chart/BROCK/" TargetMode="External"/><Relationship Id="rId413" Type="http://schemas.openxmlformats.org/officeDocument/2006/relationships/hyperlink" Target="http://siamchart.com/stock-chart/FPI/" TargetMode="External"/><Relationship Id="rId858" Type="http://schemas.openxmlformats.org/officeDocument/2006/relationships/hyperlink" Target="http://siamchart.com/stock-ichart/PLAT/" TargetMode="External"/><Relationship Id="rId1043" Type="http://schemas.openxmlformats.org/officeDocument/2006/relationships/hyperlink" Target="http://siamchart.com/stock-ichart/SENA/" TargetMode="External"/><Relationship Id="rId1488" Type="http://schemas.openxmlformats.org/officeDocument/2006/relationships/hyperlink" Target="http://siamchart.com/stock-chart/WR/" TargetMode="External"/><Relationship Id="rId620" Type="http://schemas.openxmlformats.org/officeDocument/2006/relationships/hyperlink" Target="http://siamchart.com/stock-ichart/KWG/" TargetMode="External"/><Relationship Id="rId718" Type="http://schemas.openxmlformats.org/officeDocument/2006/relationships/hyperlink" Target="http://siamchart.com/stock-ichart/ML/" TargetMode="External"/><Relationship Id="rId925" Type="http://schemas.openxmlformats.org/officeDocument/2006/relationships/hyperlink" Target="http://siamchart.com/stock-ichart/Q-CON/" TargetMode="External"/><Relationship Id="rId1250" Type="http://schemas.openxmlformats.org/officeDocument/2006/relationships/hyperlink" Target="http://siamchart.com/stock-ichart/THE/" TargetMode="External"/><Relationship Id="rId1348" Type="http://schemas.openxmlformats.org/officeDocument/2006/relationships/hyperlink" Target="http://siamchart.com/stock-ichart/TRC/" TargetMode="External"/><Relationship Id="rId1110" Type="http://schemas.openxmlformats.org/officeDocument/2006/relationships/hyperlink" Target="http://siamchart.com/stock-info/SO/" TargetMode="External"/><Relationship Id="rId1208" Type="http://schemas.openxmlformats.org/officeDocument/2006/relationships/hyperlink" Target="http://siamchart.com/stock-ichart/TAPAC/" TargetMode="External"/><Relationship Id="rId1415" Type="http://schemas.openxmlformats.org/officeDocument/2006/relationships/hyperlink" Target="http://siamchart.com/stock-chart/UNIQ/" TargetMode="External"/><Relationship Id="rId54" Type="http://schemas.openxmlformats.org/officeDocument/2006/relationships/hyperlink" Target="http://siamchart.com/stock-chart/AJA/" TargetMode="External"/><Relationship Id="rId270" Type="http://schemas.openxmlformats.org/officeDocument/2006/relationships/hyperlink" Target="http://siamchart.com/stock-chart/CM/" TargetMode="External"/><Relationship Id="rId130" Type="http://schemas.openxmlformats.org/officeDocument/2006/relationships/hyperlink" Target="http://siamchart.com/stock-chart/AWC/" TargetMode="External"/><Relationship Id="rId368" Type="http://schemas.openxmlformats.org/officeDocument/2006/relationships/hyperlink" Target="http://siamchart.com/stock-ichart/ECF/" TargetMode="External"/><Relationship Id="rId575" Type="http://schemas.openxmlformats.org/officeDocument/2006/relationships/hyperlink" Target="http://siamchart.com/stock-ichart/KASET/" TargetMode="External"/><Relationship Id="rId782" Type="http://schemas.openxmlformats.org/officeDocument/2006/relationships/hyperlink" Target="http://siamchart.com/stock-chart/NRF/" TargetMode="External"/><Relationship Id="rId228" Type="http://schemas.openxmlformats.org/officeDocument/2006/relationships/hyperlink" Target="http://siamchart.com/stock-chart/CBG/" TargetMode="External"/><Relationship Id="rId435" Type="http://schemas.openxmlformats.org/officeDocument/2006/relationships/hyperlink" Target="http://siamchart.com/stock-chart/GFPT/" TargetMode="External"/><Relationship Id="rId642" Type="http://schemas.openxmlformats.org/officeDocument/2006/relationships/hyperlink" Target="http://siamchart.com/stock-chart/LHK/" TargetMode="External"/><Relationship Id="rId1065" Type="http://schemas.openxmlformats.org/officeDocument/2006/relationships/hyperlink" Target="http://siamchart.com/stock-ichart/SICT/" TargetMode="External"/><Relationship Id="rId1272" Type="http://schemas.openxmlformats.org/officeDocument/2006/relationships/hyperlink" Target="http://siamchart.com/stock-ichart/TITLE/" TargetMode="External"/><Relationship Id="rId502" Type="http://schemas.openxmlformats.org/officeDocument/2006/relationships/hyperlink" Target="http://siamchart.com/stock-ichart/IFS/" TargetMode="External"/><Relationship Id="rId947" Type="http://schemas.openxmlformats.org/officeDocument/2006/relationships/hyperlink" Target="http://siamchart.com/stock-ichart/RJH/" TargetMode="External"/><Relationship Id="rId1132" Type="http://schemas.openxmlformats.org/officeDocument/2006/relationships/hyperlink" Target="http://siamchart.com/stock-ichart/SPRC/" TargetMode="External"/><Relationship Id="rId76" Type="http://schemas.openxmlformats.org/officeDocument/2006/relationships/hyperlink" Target="http://siamchart.com/stock-chart/AMATAV/" TargetMode="External"/><Relationship Id="rId807" Type="http://schemas.openxmlformats.org/officeDocument/2006/relationships/hyperlink" Target="http://siamchart.com/stock-chart/ORI/" TargetMode="External"/><Relationship Id="rId1437" Type="http://schemas.openxmlformats.org/officeDocument/2006/relationships/hyperlink" Target="http://siamchart.com/stock-chart/UWC/" TargetMode="External"/><Relationship Id="rId1504" Type="http://schemas.openxmlformats.org/officeDocument/2006/relationships/printerSettings" Target="../printerSettings/printerSettings1.bin"/><Relationship Id="rId292" Type="http://schemas.openxmlformats.org/officeDocument/2006/relationships/hyperlink" Target="http://siamchart.com/stock-chart/CPALL/" TargetMode="External"/><Relationship Id="rId597" Type="http://schemas.openxmlformats.org/officeDocument/2006/relationships/hyperlink" Target="http://siamchart.com/stock-chart/KKC/" TargetMode="External"/><Relationship Id="rId152" Type="http://schemas.openxmlformats.org/officeDocument/2006/relationships/hyperlink" Target="http://siamchart.com/stock-chart/BC/" TargetMode="External"/><Relationship Id="rId457" Type="http://schemas.openxmlformats.org/officeDocument/2006/relationships/hyperlink" Target="http://siamchart.com/stock-chart/GRAMMY/" TargetMode="External"/><Relationship Id="rId1087" Type="http://schemas.openxmlformats.org/officeDocument/2006/relationships/hyperlink" Target="http://siamchart.com/stock-ichart/SKR/" TargetMode="External"/><Relationship Id="rId1294" Type="http://schemas.openxmlformats.org/officeDocument/2006/relationships/hyperlink" Target="http://siamchart.com/stock-ichart/TMILL/" TargetMode="External"/><Relationship Id="rId664" Type="http://schemas.openxmlformats.org/officeDocument/2006/relationships/hyperlink" Target="http://siamchart.com/stock-chart/MAKRO/" TargetMode="External"/><Relationship Id="rId871" Type="http://schemas.openxmlformats.org/officeDocument/2006/relationships/hyperlink" Target="http://siamchart.com/stock-chart/PPM/" TargetMode="External"/><Relationship Id="rId969" Type="http://schemas.openxmlformats.org/officeDocument/2006/relationships/hyperlink" Target="http://siamchart.com/stock-chart/RWI/" TargetMode="External"/><Relationship Id="rId317" Type="http://schemas.openxmlformats.org/officeDocument/2006/relationships/hyperlink" Target="http://siamchart.com/stock-ichart/CSC/" TargetMode="External"/><Relationship Id="rId524" Type="http://schemas.openxmlformats.org/officeDocument/2006/relationships/hyperlink" Target="http://siamchart.com/stock-chart/INSURE/" TargetMode="External"/><Relationship Id="rId731" Type="http://schemas.openxmlformats.org/officeDocument/2006/relationships/hyperlink" Target="http://siamchart.com/stock-chart/MPIC/" TargetMode="External"/><Relationship Id="rId1154" Type="http://schemas.openxmlformats.org/officeDocument/2006/relationships/hyperlink" Target="http://siamchart.com/stock-ichart/STA/" TargetMode="External"/><Relationship Id="rId1361" Type="http://schemas.openxmlformats.org/officeDocument/2006/relationships/hyperlink" Target="http://siamchart.com/stock-chart/TSE/" TargetMode="External"/><Relationship Id="rId1459" Type="http://schemas.openxmlformats.org/officeDocument/2006/relationships/hyperlink" Target="http://siamchart.com/stock-chart/W/" TargetMode="External"/><Relationship Id="rId98" Type="http://schemas.openxmlformats.org/officeDocument/2006/relationships/hyperlink" Target="http://siamchart.com/stock-chart/AQUA/" TargetMode="External"/><Relationship Id="rId829" Type="http://schemas.openxmlformats.org/officeDocument/2006/relationships/hyperlink" Target="http://siamchart.com/stock-chart/PDI/" TargetMode="External"/><Relationship Id="rId1014" Type="http://schemas.openxmlformats.org/officeDocument/2006/relationships/hyperlink" Target="http://siamchart.com/stock-ichart/SCCC/" TargetMode="External"/><Relationship Id="rId1221" Type="http://schemas.openxmlformats.org/officeDocument/2006/relationships/hyperlink" Target="http://siamchart.com/stock-chart/TCJ/" TargetMode="External"/><Relationship Id="rId1319" Type="http://schemas.openxmlformats.org/officeDocument/2006/relationships/hyperlink" Target="http://siamchart.com/stock-chart/TOPP/" TargetMode="External"/><Relationship Id="rId25" Type="http://schemas.openxmlformats.org/officeDocument/2006/relationships/hyperlink" Target="http://siamchart.com/stock-ichart/ACG/" TargetMode="External"/><Relationship Id="rId174" Type="http://schemas.openxmlformats.org/officeDocument/2006/relationships/hyperlink" Target="http://siamchart.com/stock-chart/BGRIM/" TargetMode="External"/><Relationship Id="rId381" Type="http://schemas.openxmlformats.org/officeDocument/2006/relationships/hyperlink" Target="http://siamchart.com/stock-chart/EP/" TargetMode="External"/><Relationship Id="rId241" Type="http://schemas.openxmlformats.org/officeDocument/2006/relationships/hyperlink" Target="http://siamchart.com/stock-ichart/CGD/" TargetMode="External"/><Relationship Id="rId479" Type="http://schemas.openxmlformats.org/officeDocument/2006/relationships/hyperlink" Target="http://siamchart.com/stock-chart/HFT/" TargetMode="External"/><Relationship Id="rId686" Type="http://schemas.openxmlformats.org/officeDocument/2006/relationships/hyperlink" Target="http://siamchart.com/stock-chart/MCS/" TargetMode="External"/><Relationship Id="rId893" Type="http://schemas.openxmlformats.org/officeDocument/2006/relationships/hyperlink" Target="http://siamchart.com/stock-ichart/PRIME/" TargetMode="External"/><Relationship Id="rId339" Type="http://schemas.openxmlformats.org/officeDocument/2006/relationships/hyperlink" Target="http://siamchart.com/stock-ichart/DELTA/" TargetMode="External"/><Relationship Id="rId546" Type="http://schemas.openxmlformats.org/officeDocument/2006/relationships/hyperlink" Target="http://siamchart.com/stock-chart/JAS/" TargetMode="External"/><Relationship Id="rId753" Type="http://schemas.openxmlformats.org/officeDocument/2006/relationships/hyperlink" Target="http://siamchart.com/stock-ichart/NDR/" TargetMode="External"/><Relationship Id="rId1176" Type="http://schemas.openxmlformats.org/officeDocument/2006/relationships/hyperlink" Target="http://siamchart.com/stock-ichart/SUC/" TargetMode="External"/><Relationship Id="rId1383" Type="http://schemas.openxmlformats.org/officeDocument/2006/relationships/hyperlink" Target="http://siamchart.com/stock-chart/TU/" TargetMode="External"/><Relationship Id="rId101" Type="http://schemas.openxmlformats.org/officeDocument/2006/relationships/hyperlink" Target="http://siamchart.com/stock-ichart/ARIN/" TargetMode="External"/><Relationship Id="rId406" Type="http://schemas.openxmlformats.org/officeDocument/2006/relationships/hyperlink" Target="http://siamchart.com/stock-ichart/FMT/" TargetMode="External"/><Relationship Id="rId960" Type="http://schemas.openxmlformats.org/officeDocument/2006/relationships/hyperlink" Target="http://siamchart.com/stock-chart/RPH/" TargetMode="External"/><Relationship Id="rId1036" Type="http://schemas.openxmlformats.org/officeDocument/2006/relationships/hyperlink" Target="http://siamchart.com/stock-chart/SEAOIL/" TargetMode="External"/><Relationship Id="rId1243" Type="http://schemas.openxmlformats.org/officeDocument/2006/relationships/hyperlink" Target="http://siamchart.com/stock-chart/THANA/" TargetMode="External"/><Relationship Id="rId613" Type="http://schemas.openxmlformats.org/officeDocument/2006/relationships/hyperlink" Target="http://siamchart.com/stock-chart/KUMWEL/" TargetMode="External"/><Relationship Id="rId820" Type="http://schemas.openxmlformats.org/officeDocument/2006/relationships/hyperlink" Target="http://siamchart.com/stock-ichart/PAP/" TargetMode="External"/><Relationship Id="rId918" Type="http://schemas.openxmlformats.org/officeDocument/2006/relationships/hyperlink" Target="http://siamchart.com/stock-chart/PTTEP/" TargetMode="External"/><Relationship Id="rId1450" Type="http://schemas.openxmlformats.org/officeDocument/2006/relationships/hyperlink" Target="http://siamchart.com/stock-ichart/VL/" TargetMode="External"/><Relationship Id="rId1103" Type="http://schemas.openxmlformats.org/officeDocument/2006/relationships/hyperlink" Target="http://siamchart.com/stock-ichart/SMT/" TargetMode="External"/><Relationship Id="rId1310" Type="http://schemas.openxmlformats.org/officeDocument/2006/relationships/hyperlink" Target="http://siamchart.com/stock-ichart/TNPC/" TargetMode="External"/><Relationship Id="rId1408" Type="http://schemas.openxmlformats.org/officeDocument/2006/relationships/hyperlink" Target="http://siamchart.com/stock-ichart/UEC/" TargetMode="External"/><Relationship Id="rId47" Type="http://schemas.openxmlformats.org/officeDocument/2006/relationships/hyperlink" Target="http://siamchart.com/stock-ichart/AIE/" TargetMode="External"/><Relationship Id="rId196" Type="http://schemas.openxmlformats.org/officeDocument/2006/relationships/hyperlink" Target="http://siamchart.com/stock-chart/BLISS/" TargetMode="External"/><Relationship Id="rId263" Type="http://schemas.openxmlformats.org/officeDocument/2006/relationships/hyperlink" Target="http://siamchart.com/stock-ichart/CIMBT/" TargetMode="External"/><Relationship Id="rId470" Type="http://schemas.openxmlformats.org/officeDocument/2006/relationships/hyperlink" Target="http://siamchart.com/stock-ichart/GULF/" TargetMode="External"/><Relationship Id="rId123" Type="http://schemas.openxmlformats.org/officeDocument/2006/relationships/hyperlink" Target="http://siamchart.com/stock-ichart/ASP/" TargetMode="External"/><Relationship Id="rId330" Type="http://schemas.openxmlformats.org/officeDocument/2006/relationships/hyperlink" Target="http://siamchart.com/stock-chart/DCC/" TargetMode="External"/><Relationship Id="rId568" Type="http://schemas.openxmlformats.org/officeDocument/2006/relationships/hyperlink" Target="http://siamchart.com/stock-chart/JWD/" TargetMode="External"/><Relationship Id="rId775" Type="http://schemas.openxmlformats.org/officeDocument/2006/relationships/hyperlink" Target="http://siamchart.com/stock-ichart/NNCL/" TargetMode="External"/><Relationship Id="rId982" Type="http://schemas.openxmlformats.org/officeDocument/2006/relationships/hyperlink" Target="http://siamchart.com/stock-chart/SABUY/" TargetMode="External"/><Relationship Id="rId1198" Type="http://schemas.openxmlformats.org/officeDocument/2006/relationships/hyperlink" Target="http://siamchart.com/stock-ichart/SYNTEC/" TargetMode="External"/><Relationship Id="rId428" Type="http://schemas.openxmlformats.org/officeDocument/2006/relationships/hyperlink" Target="http://siamchart.com/stock-ichart/GC/" TargetMode="External"/><Relationship Id="rId635" Type="http://schemas.openxmlformats.org/officeDocument/2006/relationships/hyperlink" Target="http://siamchart.com/stock-chart/LEO/" TargetMode="External"/><Relationship Id="rId842" Type="http://schemas.openxmlformats.org/officeDocument/2006/relationships/hyperlink" Target="http://siamchart.com/stock-ichart/PHOL/" TargetMode="External"/><Relationship Id="rId1058" Type="http://schemas.openxmlformats.org/officeDocument/2006/relationships/hyperlink" Target="http://siamchart.com/stock-chart/SHANG/" TargetMode="External"/><Relationship Id="rId1265" Type="http://schemas.openxmlformats.org/officeDocument/2006/relationships/hyperlink" Target="http://siamchart.com/stock-chart/TIP/" TargetMode="External"/><Relationship Id="rId1472" Type="http://schemas.openxmlformats.org/officeDocument/2006/relationships/hyperlink" Target="http://siamchart.com/stock-chart/WHAUP/" TargetMode="External"/><Relationship Id="rId702" Type="http://schemas.openxmlformats.org/officeDocument/2006/relationships/hyperlink" Target="http://siamchart.com/stock-chart/MICRO/" TargetMode="External"/><Relationship Id="rId1125" Type="http://schemas.openxmlformats.org/officeDocument/2006/relationships/hyperlink" Target="http://siamchart.com/stock-chart/SPCG/" TargetMode="External"/><Relationship Id="rId1332" Type="http://schemas.openxmlformats.org/officeDocument/2006/relationships/hyperlink" Target="http://siamchart.com/stock-ichart/TPIPL/" TargetMode="External"/><Relationship Id="rId69" Type="http://schemas.openxmlformats.org/officeDocument/2006/relationships/hyperlink" Target="http://siamchart.com/stock-ichart/AMA/" TargetMode="External"/><Relationship Id="rId285" Type="http://schemas.openxmlformats.org/officeDocument/2006/relationships/hyperlink" Target="http://siamchart.com/stock-ichart/COLOR/" TargetMode="External"/><Relationship Id="rId492" Type="http://schemas.openxmlformats.org/officeDocument/2006/relationships/hyperlink" Target="http://siamchart.com/stock-ichart/HYDRO/" TargetMode="External"/><Relationship Id="rId797" Type="http://schemas.openxmlformats.org/officeDocument/2006/relationships/hyperlink" Target="http://siamchart.com/stock-chart/OCC/" TargetMode="External"/><Relationship Id="rId145" Type="http://schemas.openxmlformats.org/officeDocument/2006/relationships/hyperlink" Target="http://siamchart.com/stock-ichart/BANPU/" TargetMode="External"/><Relationship Id="rId352" Type="http://schemas.openxmlformats.org/officeDocument/2006/relationships/hyperlink" Target="http://siamchart.com/stock-ichart/DRT/" TargetMode="External"/><Relationship Id="rId1287" Type="http://schemas.openxmlformats.org/officeDocument/2006/relationships/hyperlink" Target="http://siamchart.com/stock-chart/TMC/" TargetMode="External"/><Relationship Id="rId212" Type="http://schemas.openxmlformats.org/officeDocument/2006/relationships/hyperlink" Target="http://siamchart.com/stock-chart/BSBM/" TargetMode="External"/><Relationship Id="rId657" Type="http://schemas.openxmlformats.org/officeDocument/2006/relationships/hyperlink" Target="http://siamchart.com/stock-ichart/M/" TargetMode="External"/><Relationship Id="rId864" Type="http://schemas.openxmlformats.org/officeDocument/2006/relationships/hyperlink" Target="http://siamchart.com/stock-ichart/PMTA/" TargetMode="External"/><Relationship Id="rId1494" Type="http://schemas.openxmlformats.org/officeDocument/2006/relationships/hyperlink" Target="http://siamchart.com/stock-chart/YGG/" TargetMode="External"/><Relationship Id="rId517" Type="http://schemas.openxmlformats.org/officeDocument/2006/relationships/hyperlink" Target="http://siamchart.com/stock-ichart/INET/" TargetMode="External"/><Relationship Id="rId724" Type="http://schemas.openxmlformats.org/officeDocument/2006/relationships/hyperlink" Target="http://siamchart.com/stock-ichart/MONO/" TargetMode="External"/><Relationship Id="rId931" Type="http://schemas.openxmlformats.org/officeDocument/2006/relationships/hyperlink" Target="http://siamchart.com/stock-ichart/QTC/" TargetMode="External"/><Relationship Id="rId1147" Type="http://schemas.openxmlformats.org/officeDocument/2006/relationships/hyperlink" Target="http://siamchart.com/stock-chart/SSP/" TargetMode="External"/><Relationship Id="rId1354" Type="http://schemas.openxmlformats.org/officeDocument/2006/relationships/hyperlink" Target="http://siamchart.com/stock-ichart/TRU/" TargetMode="External"/><Relationship Id="rId60" Type="http://schemas.openxmlformats.org/officeDocument/2006/relationships/hyperlink" Target="http://siamchart.com/stock-chart/ALL/" TargetMode="External"/><Relationship Id="rId1007" Type="http://schemas.openxmlformats.org/officeDocument/2006/relationships/hyperlink" Target="http://siamchart.com/stock-chart/SC/" TargetMode="External"/><Relationship Id="rId1214" Type="http://schemas.openxmlformats.org/officeDocument/2006/relationships/hyperlink" Target="http://siamchart.com/stock-ichart/TC/" TargetMode="External"/><Relationship Id="rId1421" Type="http://schemas.openxmlformats.org/officeDocument/2006/relationships/hyperlink" Target="http://siamchart.com/stock-chart/UPA/" TargetMode="External"/><Relationship Id="rId18" Type="http://schemas.openxmlformats.org/officeDocument/2006/relationships/hyperlink" Target="http://siamchart.com/stock-chart/ACAP/" TargetMode="External"/><Relationship Id="rId167" Type="http://schemas.openxmlformats.org/officeDocument/2006/relationships/hyperlink" Target="http://siamchart.com/stock-ichart/BEC/" TargetMode="External"/><Relationship Id="rId374" Type="http://schemas.openxmlformats.org/officeDocument/2006/relationships/hyperlink" Target="http://siamchart.com/stock-ichart/EFORL/" TargetMode="External"/><Relationship Id="rId581" Type="http://schemas.openxmlformats.org/officeDocument/2006/relationships/hyperlink" Target="http://siamchart.com/stock-ichart/KC/" TargetMode="External"/><Relationship Id="rId234" Type="http://schemas.openxmlformats.org/officeDocument/2006/relationships/hyperlink" Target="http://siamchart.com/stock-chart/CEN/" TargetMode="External"/><Relationship Id="rId679" Type="http://schemas.openxmlformats.org/officeDocument/2006/relationships/hyperlink" Target="http://siamchart.com/stock-ichart/MBK/" TargetMode="External"/><Relationship Id="rId886" Type="http://schemas.openxmlformats.org/officeDocument/2006/relationships/hyperlink" Target="http://siamchart.com/stock-chart/PREB/" TargetMode="External"/><Relationship Id="rId2" Type="http://schemas.openxmlformats.org/officeDocument/2006/relationships/hyperlink" Target="http://siamchart.com/stock-ichart/2S/" TargetMode="External"/><Relationship Id="rId441" Type="http://schemas.openxmlformats.org/officeDocument/2006/relationships/hyperlink" Target="http://siamchart.com/stock-chart/GJS/" TargetMode="External"/><Relationship Id="rId539" Type="http://schemas.openxmlformats.org/officeDocument/2006/relationships/hyperlink" Target="http://siamchart.com/stock-ichart/ITD/" TargetMode="External"/><Relationship Id="rId746" Type="http://schemas.openxmlformats.org/officeDocument/2006/relationships/hyperlink" Target="http://siamchart.com/stock-ichart/NCAP/" TargetMode="External"/><Relationship Id="rId1071" Type="http://schemas.openxmlformats.org/officeDocument/2006/relationships/hyperlink" Target="http://siamchart.com/stock-chart/SIRI/" TargetMode="External"/><Relationship Id="rId1169" Type="http://schemas.openxmlformats.org/officeDocument/2006/relationships/hyperlink" Target="http://siamchart.com/stock-chart/STHAI/" TargetMode="External"/><Relationship Id="rId1376" Type="http://schemas.openxmlformats.org/officeDocument/2006/relationships/hyperlink" Target="http://siamchart.com/stock-ichart/TTCL/" TargetMode="External"/><Relationship Id="rId301" Type="http://schemas.openxmlformats.org/officeDocument/2006/relationships/hyperlink" Target="http://siamchart.com/stock-ichart/CPL/" TargetMode="External"/><Relationship Id="rId953" Type="http://schemas.openxmlformats.org/officeDocument/2006/relationships/hyperlink" Target="http://siamchart.com/stock-ichart/ROH/" TargetMode="External"/><Relationship Id="rId1029" Type="http://schemas.openxmlformats.org/officeDocument/2006/relationships/hyperlink" Target="http://siamchart.com/stock-ichart/SDC/" TargetMode="External"/><Relationship Id="rId1236" Type="http://schemas.openxmlformats.org/officeDocument/2006/relationships/hyperlink" Target="http://siamchart.com/stock-ichart/TFMAMA/" TargetMode="External"/><Relationship Id="rId82" Type="http://schemas.openxmlformats.org/officeDocument/2006/relationships/hyperlink" Target="http://siamchart.com/stock-chart/AOT/" TargetMode="External"/><Relationship Id="rId606" Type="http://schemas.openxmlformats.org/officeDocument/2006/relationships/hyperlink" Target="http://siamchart.com/stock-ichart/KTB/" TargetMode="External"/><Relationship Id="rId813" Type="http://schemas.openxmlformats.org/officeDocument/2006/relationships/hyperlink" Target="http://siamchart.com/stock-chart/PACE/" TargetMode="External"/><Relationship Id="rId1443" Type="http://schemas.openxmlformats.org/officeDocument/2006/relationships/hyperlink" Target="http://siamchart.com/stock-chart/VGI/" TargetMode="External"/><Relationship Id="rId1303" Type="http://schemas.openxmlformats.org/officeDocument/2006/relationships/hyperlink" Target="http://siamchart.com/stock-chart/TNITY/" TargetMode="External"/><Relationship Id="rId189" Type="http://schemas.openxmlformats.org/officeDocument/2006/relationships/hyperlink" Target="http://siamchart.com/stock-ichart/BKD/" TargetMode="External"/><Relationship Id="rId396" Type="http://schemas.openxmlformats.org/officeDocument/2006/relationships/hyperlink" Target="http://siamchart.com/stock-ichart/EVER/" TargetMode="External"/><Relationship Id="rId256" Type="http://schemas.openxmlformats.org/officeDocument/2006/relationships/hyperlink" Target="http://siamchart.com/stock-chart/CHOW/" TargetMode="External"/><Relationship Id="rId463" Type="http://schemas.openxmlformats.org/officeDocument/2006/relationships/hyperlink" Target="http://siamchart.com/stock-chart/GSC/" TargetMode="External"/><Relationship Id="rId670" Type="http://schemas.openxmlformats.org/officeDocument/2006/relationships/hyperlink" Target="http://siamchart.com/stock-chart/MATCH/" TargetMode="External"/><Relationship Id="rId1093" Type="http://schemas.openxmlformats.org/officeDocument/2006/relationships/hyperlink" Target="http://siamchart.com/stock-ichart/SLP/" TargetMode="External"/><Relationship Id="rId116" Type="http://schemas.openxmlformats.org/officeDocument/2006/relationships/hyperlink" Target="http://siamchart.com/stock-chart/ASIMAR/" TargetMode="External"/><Relationship Id="rId323" Type="http://schemas.openxmlformats.org/officeDocument/2006/relationships/hyperlink" Target="http://siamchart.com/stock-ichart/CSS/" TargetMode="External"/><Relationship Id="rId530" Type="http://schemas.openxmlformats.org/officeDocument/2006/relationships/hyperlink" Target="http://siamchart.com/stock-chart/IRC/" TargetMode="External"/><Relationship Id="rId768" Type="http://schemas.openxmlformats.org/officeDocument/2006/relationships/hyperlink" Target="http://siamchart.com/stock-chart/NINE/" TargetMode="External"/><Relationship Id="rId975" Type="http://schemas.openxmlformats.org/officeDocument/2006/relationships/hyperlink" Target="http://siamchart.com/stock-ichart/S/" TargetMode="External"/><Relationship Id="rId1160" Type="http://schemas.openxmlformats.org/officeDocument/2006/relationships/hyperlink" Target="http://siamchart.com/stock-ichart/STARK/" TargetMode="External"/><Relationship Id="rId1398" Type="http://schemas.openxmlformats.org/officeDocument/2006/relationships/hyperlink" Target="http://siamchart.com/stock-ichart/TWZ/" TargetMode="External"/><Relationship Id="rId628" Type="http://schemas.openxmlformats.org/officeDocument/2006/relationships/hyperlink" Target="http://siamchart.com/stock-ichart/LALIN/" TargetMode="External"/><Relationship Id="rId835" Type="http://schemas.openxmlformats.org/officeDocument/2006/relationships/hyperlink" Target="http://siamchart.com/stock-chart/PERM/" TargetMode="External"/><Relationship Id="rId1258" Type="http://schemas.openxmlformats.org/officeDocument/2006/relationships/hyperlink" Target="http://siamchart.com/stock-ichart/THMUI/" TargetMode="External"/><Relationship Id="rId1465" Type="http://schemas.openxmlformats.org/officeDocument/2006/relationships/hyperlink" Target="http://siamchart.com/stock-chart/WG/" TargetMode="External"/><Relationship Id="rId1020" Type="http://schemas.openxmlformats.org/officeDocument/2006/relationships/hyperlink" Target="http://siamchart.com/stock-ichart/SCI/" TargetMode="External"/><Relationship Id="rId1118" Type="http://schemas.openxmlformats.org/officeDocument/2006/relationships/hyperlink" Target="http://siamchart.com/stock-ichart/SPA/" TargetMode="External"/><Relationship Id="rId1325" Type="http://schemas.openxmlformats.org/officeDocument/2006/relationships/hyperlink" Target="http://siamchart.com/stock-chart/TPBI/" TargetMode="External"/><Relationship Id="rId902" Type="http://schemas.openxmlformats.org/officeDocument/2006/relationships/hyperlink" Target="http://siamchart.com/stock-chart/PROUD/" TargetMode="External"/><Relationship Id="rId31" Type="http://schemas.openxmlformats.org/officeDocument/2006/relationships/hyperlink" Target="http://siamchart.com/stock-ichart/AEC/" TargetMode="External"/><Relationship Id="rId180" Type="http://schemas.openxmlformats.org/officeDocument/2006/relationships/hyperlink" Target="http://siamchart.com/stock-chart/BIG/" TargetMode="External"/><Relationship Id="rId278" Type="http://schemas.openxmlformats.org/officeDocument/2006/relationships/hyperlink" Target="http://siamchart.com/stock-chart/CMR/" TargetMode="External"/><Relationship Id="rId485" Type="http://schemas.openxmlformats.org/officeDocument/2006/relationships/hyperlink" Target="http://siamchart.com/stock-chart/HTC/" TargetMode="External"/><Relationship Id="rId692" Type="http://schemas.openxmlformats.org/officeDocument/2006/relationships/hyperlink" Target="http://siamchart.com/stock-chart/META/" TargetMode="External"/><Relationship Id="rId138" Type="http://schemas.openxmlformats.org/officeDocument/2006/relationships/hyperlink" Target="http://siamchart.com/stock-chart/BA/" TargetMode="External"/><Relationship Id="rId345" Type="http://schemas.openxmlformats.org/officeDocument/2006/relationships/hyperlink" Target="http://siamchart.com/stock-chart/DIMET/" TargetMode="External"/><Relationship Id="rId552" Type="http://schemas.openxmlformats.org/officeDocument/2006/relationships/hyperlink" Target="http://siamchart.com/stock-chart/JCT/" TargetMode="External"/><Relationship Id="rId997" Type="http://schemas.openxmlformats.org/officeDocument/2006/relationships/hyperlink" Target="http://siamchart.com/stock-chart/SAPPE/" TargetMode="External"/><Relationship Id="rId1182" Type="http://schemas.openxmlformats.org/officeDocument/2006/relationships/hyperlink" Target="http://siamchart.com/stock-ichart/SUSCO/" TargetMode="External"/><Relationship Id="rId205" Type="http://schemas.openxmlformats.org/officeDocument/2006/relationships/hyperlink" Target="http://siamchart.com/stock-ichart/BR/" TargetMode="External"/><Relationship Id="rId412" Type="http://schemas.openxmlformats.org/officeDocument/2006/relationships/hyperlink" Target="http://siamchart.com/stock-ichart/FORTH/" TargetMode="External"/><Relationship Id="rId857" Type="http://schemas.openxmlformats.org/officeDocument/2006/relationships/hyperlink" Target="http://siamchart.com/stock-chart/PLAT/" TargetMode="External"/><Relationship Id="rId1042" Type="http://schemas.openxmlformats.org/officeDocument/2006/relationships/hyperlink" Target="http://siamchart.com/stock-chart/SENA/" TargetMode="External"/><Relationship Id="rId1487" Type="http://schemas.openxmlformats.org/officeDocument/2006/relationships/hyperlink" Target="http://siamchart.com/stock-ichart/WPH/" TargetMode="External"/><Relationship Id="rId717" Type="http://schemas.openxmlformats.org/officeDocument/2006/relationships/hyperlink" Target="http://siamchart.com/stock-chart/ML/" TargetMode="External"/><Relationship Id="rId924" Type="http://schemas.openxmlformats.org/officeDocument/2006/relationships/hyperlink" Target="http://siamchart.com/stock-chart/Q-CON/" TargetMode="External"/><Relationship Id="rId1347" Type="http://schemas.openxmlformats.org/officeDocument/2006/relationships/hyperlink" Target="http://siamchart.com/stock-chart/TRC/" TargetMode="External"/><Relationship Id="rId53" Type="http://schemas.openxmlformats.org/officeDocument/2006/relationships/hyperlink" Target="http://siamchart.com/stock-ichart/AJ/" TargetMode="External"/><Relationship Id="rId1207" Type="http://schemas.openxmlformats.org/officeDocument/2006/relationships/hyperlink" Target="http://siamchart.com/stock-chart/TAPAC/" TargetMode="External"/><Relationship Id="rId1414" Type="http://schemas.openxmlformats.org/officeDocument/2006/relationships/hyperlink" Target="http://siamchart.com/stock-ichart/UMS/" TargetMode="External"/><Relationship Id="rId367" Type="http://schemas.openxmlformats.org/officeDocument/2006/relationships/hyperlink" Target="http://siamchart.com/stock-chart/ECF/" TargetMode="External"/><Relationship Id="rId574" Type="http://schemas.openxmlformats.org/officeDocument/2006/relationships/hyperlink" Target="http://siamchart.com/stock-chart/KASET/" TargetMode="External"/><Relationship Id="rId227" Type="http://schemas.openxmlformats.org/officeDocument/2006/relationships/hyperlink" Target="http://siamchart.com/stock-ichart/CAZ/" TargetMode="External"/><Relationship Id="rId781" Type="http://schemas.openxmlformats.org/officeDocument/2006/relationships/hyperlink" Target="http://siamchart.com/stock-ichart/NPK/" TargetMode="External"/><Relationship Id="rId879" Type="http://schemas.openxmlformats.org/officeDocument/2006/relationships/hyperlink" Target="http://siamchart.com/stock-chart/PR9/" TargetMode="External"/><Relationship Id="rId434" Type="http://schemas.openxmlformats.org/officeDocument/2006/relationships/hyperlink" Target="http://siamchart.com/stock-ichart/GENCO/" TargetMode="External"/><Relationship Id="rId641" Type="http://schemas.openxmlformats.org/officeDocument/2006/relationships/hyperlink" Target="http://siamchart.com/stock-ichart/LHFG/" TargetMode="External"/><Relationship Id="rId739" Type="http://schemas.openxmlformats.org/officeDocument/2006/relationships/hyperlink" Target="http://siamchart.com/stock-chart/MVP/" TargetMode="External"/><Relationship Id="rId1064" Type="http://schemas.openxmlformats.org/officeDocument/2006/relationships/hyperlink" Target="http://siamchart.com/stock-chart/SICT/" TargetMode="External"/><Relationship Id="rId1271" Type="http://schemas.openxmlformats.org/officeDocument/2006/relationships/hyperlink" Target="http://siamchart.com/stock-chart/TITLE/" TargetMode="External"/><Relationship Id="rId1369" Type="http://schemas.openxmlformats.org/officeDocument/2006/relationships/hyperlink" Target="http://siamchart.com/stock-chart/TSTE/" TargetMode="External"/><Relationship Id="rId501" Type="http://schemas.openxmlformats.org/officeDocument/2006/relationships/hyperlink" Target="http://siamchart.com/stock-chart/IFS/" TargetMode="External"/><Relationship Id="rId946" Type="http://schemas.openxmlformats.org/officeDocument/2006/relationships/hyperlink" Target="http://siamchart.com/stock-chart/RJH/" TargetMode="External"/><Relationship Id="rId1131" Type="http://schemas.openxmlformats.org/officeDocument/2006/relationships/hyperlink" Target="http://siamchart.com/stock-chart/SPRC/" TargetMode="External"/><Relationship Id="rId1229" Type="http://schemas.openxmlformats.org/officeDocument/2006/relationships/hyperlink" Target="http://siamchart.com/stock-chart/TEAMG/" TargetMode="External"/><Relationship Id="rId75" Type="http://schemas.openxmlformats.org/officeDocument/2006/relationships/hyperlink" Target="http://siamchart.com/stock-ichart/AMATA/" TargetMode="External"/><Relationship Id="rId806" Type="http://schemas.openxmlformats.org/officeDocument/2006/relationships/hyperlink" Target="http://siamchart.com/stock-ichart/OISHI/" TargetMode="External"/><Relationship Id="rId1436" Type="http://schemas.openxmlformats.org/officeDocument/2006/relationships/hyperlink" Target="http://siamchart.com/stock-ichart/UVAN/" TargetMode="External"/><Relationship Id="rId1503" Type="http://schemas.openxmlformats.org/officeDocument/2006/relationships/hyperlink" Target="http://siamchart.com/stock-ichart/ZMICO/" TargetMode="External"/><Relationship Id="rId291" Type="http://schemas.openxmlformats.org/officeDocument/2006/relationships/hyperlink" Target="http://siamchart.com/stock-ichart/COTTO/" TargetMode="External"/><Relationship Id="rId151" Type="http://schemas.openxmlformats.org/officeDocument/2006/relationships/hyperlink" Target="http://siamchart.com/stock-ichart/BBL/" TargetMode="External"/><Relationship Id="rId389" Type="http://schemas.openxmlformats.org/officeDocument/2006/relationships/hyperlink" Target="http://siamchart.com/stock-chart/ESTAR/" TargetMode="External"/><Relationship Id="rId596" Type="http://schemas.openxmlformats.org/officeDocument/2006/relationships/hyperlink" Target="http://siamchart.com/stock-info/KK/" TargetMode="External"/><Relationship Id="rId249" Type="http://schemas.openxmlformats.org/officeDocument/2006/relationships/hyperlink" Target="http://siamchart.com/stock-ichart/CHEWA/" TargetMode="External"/><Relationship Id="rId456" Type="http://schemas.openxmlformats.org/officeDocument/2006/relationships/hyperlink" Target="http://siamchart.com/stock-ichart/GPSC/" TargetMode="External"/><Relationship Id="rId663" Type="http://schemas.openxmlformats.org/officeDocument/2006/relationships/hyperlink" Target="http://siamchart.com/stock-ichart/MAJOR/" TargetMode="External"/><Relationship Id="rId870" Type="http://schemas.openxmlformats.org/officeDocument/2006/relationships/hyperlink" Target="http://siamchart.com/stock-ichart/POST/" TargetMode="External"/><Relationship Id="rId1086" Type="http://schemas.openxmlformats.org/officeDocument/2006/relationships/hyperlink" Target="http://siamchart.com/stock-chart/SKR/" TargetMode="External"/><Relationship Id="rId1293" Type="http://schemas.openxmlformats.org/officeDocument/2006/relationships/hyperlink" Target="http://siamchart.com/stock-chart/TMILL/" TargetMode="External"/><Relationship Id="rId109" Type="http://schemas.openxmlformats.org/officeDocument/2006/relationships/hyperlink" Target="http://siamchart.com/stock-ichart/ASAP/" TargetMode="External"/><Relationship Id="rId316" Type="http://schemas.openxmlformats.org/officeDocument/2006/relationships/hyperlink" Target="http://siamchart.com/stock-chart/CSC/" TargetMode="External"/><Relationship Id="rId523" Type="http://schemas.openxmlformats.org/officeDocument/2006/relationships/hyperlink" Target="http://siamchart.com/stock-ichart/INSET/" TargetMode="External"/><Relationship Id="rId968" Type="http://schemas.openxmlformats.org/officeDocument/2006/relationships/hyperlink" Target="http://siamchart.com/stock-info/RT/" TargetMode="External"/><Relationship Id="rId1153" Type="http://schemas.openxmlformats.org/officeDocument/2006/relationships/hyperlink" Target="http://siamchart.com/stock-chart/STA/" TargetMode="External"/><Relationship Id="rId97" Type="http://schemas.openxmlformats.org/officeDocument/2006/relationships/hyperlink" Target="http://siamchart.com/stock-ichart/AQ/" TargetMode="External"/><Relationship Id="rId730" Type="http://schemas.openxmlformats.org/officeDocument/2006/relationships/hyperlink" Target="http://siamchart.com/stock-ichart/MPG/" TargetMode="External"/><Relationship Id="rId828" Type="http://schemas.openxmlformats.org/officeDocument/2006/relationships/hyperlink" Target="http://siamchart.com/stock-ichart/PDG/" TargetMode="External"/><Relationship Id="rId1013" Type="http://schemas.openxmlformats.org/officeDocument/2006/relationships/hyperlink" Target="http://siamchart.com/stock-chart/SCCC/" TargetMode="External"/><Relationship Id="rId1360" Type="http://schemas.openxmlformats.org/officeDocument/2006/relationships/hyperlink" Target="http://siamchart.com/stock-ichart/TSC/" TargetMode="External"/><Relationship Id="rId1458" Type="http://schemas.openxmlformats.org/officeDocument/2006/relationships/hyperlink" Target="http://siamchart.com/stock-ichart/VRANDA/" TargetMode="External"/><Relationship Id="rId1220" Type="http://schemas.openxmlformats.org/officeDocument/2006/relationships/hyperlink" Target="http://siamchart.com/stock-ichart/TCCC/" TargetMode="External"/><Relationship Id="rId1318" Type="http://schemas.openxmlformats.org/officeDocument/2006/relationships/hyperlink" Target="http://siamchart.com/stock-ichart/TOP/" TargetMode="External"/><Relationship Id="rId24" Type="http://schemas.openxmlformats.org/officeDocument/2006/relationships/hyperlink" Target="http://siamchart.com/stock-chart/ACG/" TargetMode="External"/><Relationship Id="rId173" Type="http://schemas.openxmlformats.org/officeDocument/2006/relationships/hyperlink" Target="http://siamchart.com/stock-ichart/BGC/" TargetMode="External"/><Relationship Id="rId380" Type="http://schemas.openxmlformats.org/officeDocument/2006/relationships/hyperlink" Target="http://siamchart.com/stock-ichart/EMC/" TargetMode="External"/><Relationship Id="rId240" Type="http://schemas.openxmlformats.org/officeDocument/2006/relationships/hyperlink" Target="http://siamchart.com/stock-chart/CGD/" TargetMode="External"/><Relationship Id="rId478" Type="http://schemas.openxmlformats.org/officeDocument/2006/relationships/hyperlink" Target="http://siamchart.com/stock-ichart/HARN/" TargetMode="External"/><Relationship Id="rId685" Type="http://schemas.openxmlformats.org/officeDocument/2006/relationships/hyperlink" Target="http://siamchart.com/stock-ichart/MCOT/" TargetMode="External"/><Relationship Id="rId892" Type="http://schemas.openxmlformats.org/officeDocument/2006/relationships/hyperlink" Target="http://siamchart.com/stock-chart/PRIME/" TargetMode="External"/><Relationship Id="rId100" Type="http://schemas.openxmlformats.org/officeDocument/2006/relationships/hyperlink" Target="http://siamchart.com/stock-chart/ARIN/" TargetMode="External"/><Relationship Id="rId338" Type="http://schemas.openxmlformats.org/officeDocument/2006/relationships/hyperlink" Target="http://siamchart.com/stock-chart/DELTA/" TargetMode="External"/><Relationship Id="rId545" Type="http://schemas.openxmlformats.org/officeDocument/2006/relationships/hyperlink" Target="http://siamchart.com/stock-ichart/J/" TargetMode="External"/><Relationship Id="rId752" Type="http://schemas.openxmlformats.org/officeDocument/2006/relationships/hyperlink" Target="http://siamchart.com/stock-chart/NDR/" TargetMode="External"/><Relationship Id="rId1175" Type="http://schemas.openxmlformats.org/officeDocument/2006/relationships/hyperlink" Target="http://siamchart.com/stock-chart/SUC/" TargetMode="External"/><Relationship Id="rId1382" Type="http://schemas.openxmlformats.org/officeDocument/2006/relationships/hyperlink" Target="http://siamchart.com/stock-ichart/TTW/" TargetMode="External"/><Relationship Id="rId405" Type="http://schemas.openxmlformats.org/officeDocument/2006/relationships/hyperlink" Target="http://siamchart.com/stock-chart/FMT/" TargetMode="External"/><Relationship Id="rId612" Type="http://schemas.openxmlformats.org/officeDocument/2006/relationships/hyperlink" Target="http://siamchart.com/stock-ichart/KTIS/" TargetMode="External"/><Relationship Id="rId1035" Type="http://schemas.openxmlformats.org/officeDocument/2006/relationships/hyperlink" Target="http://siamchart.com/stock-ichart/SEAFCO/" TargetMode="External"/><Relationship Id="rId1242" Type="http://schemas.openxmlformats.org/officeDocument/2006/relationships/hyperlink" Target="http://siamchart.com/stock-ichart/THAI/" TargetMode="External"/><Relationship Id="rId917" Type="http://schemas.openxmlformats.org/officeDocument/2006/relationships/hyperlink" Target="http://siamchart.com/stock-ichart/PTT/" TargetMode="External"/><Relationship Id="rId1102" Type="http://schemas.openxmlformats.org/officeDocument/2006/relationships/hyperlink" Target="http://siamchart.com/stock-chart/SMT/" TargetMode="External"/><Relationship Id="rId46" Type="http://schemas.openxmlformats.org/officeDocument/2006/relationships/hyperlink" Target="http://siamchart.com/stock-chart/AIE/" TargetMode="External"/><Relationship Id="rId1407" Type="http://schemas.openxmlformats.org/officeDocument/2006/relationships/hyperlink" Target="http://siamchart.com/stock-chart/UEC/" TargetMode="External"/><Relationship Id="rId195" Type="http://schemas.openxmlformats.org/officeDocument/2006/relationships/hyperlink" Target="http://siamchart.com/stock-ichart/BLAND/" TargetMode="External"/><Relationship Id="rId262" Type="http://schemas.openxmlformats.org/officeDocument/2006/relationships/hyperlink" Target="http://siamchart.com/stock-chart/CIMBT/" TargetMode="External"/><Relationship Id="rId567" Type="http://schemas.openxmlformats.org/officeDocument/2006/relationships/hyperlink" Target="http://siamchart.com/stock-ichart/JUTHA/" TargetMode="External"/><Relationship Id="rId1197" Type="http://schemas.openxmlformats.org/officeDocument/2006/relationships/hyperlink" Target="http://siamchart.com/stock-chart/SYNTEC/" TargetMode="External"/><Relationship Id="rId122" Type="http://schemas.openxmlformats.org/officeDocument/2006/relationships/hyperlink" Target="http://siamchart.com/stock-chart/ASP/" TargetMode="External"/><Relationship Id="rId774" Type="http://schemas.openxmlformats.org/officeDocument/2006/relationships/hyperlink" Target="http://siamchart.com/stock-chart/NNCL/" TargetMode="External"/><Relationship Id="rId981" Type="http://schemas.openxmlformats.org/officeDocument/2006/relationships/hyperlink" Target="http://siamchart.com/stock-ichart/SABINA/" TargetMode="External"/><Relationship Id="rId1057" Type="http://schemas.openxmlformats.org/officeDocument/2006/relationships/hyperlink" Target="http://siamchart.com/stock-ichart/SGP/" TargetMode="External"/><Relationship Id="rId427" Type="http://schemas.openxmlformats.org/officeDocument/2006/relationships/hyperlink" Target="http://siamchart.com/stock-chart/GC/" TargetMode="External"/><Relationship Id="rId634" Type="http://schemas.openxmlformats.org/officeDocument/2006/relationships/hyperlink" Target="http://siamchart.com/stock-ichart/LEE/" TargetMode="External"/><Relationship Id="rId841" Type="http://schemas.openxmlformats.org/officeDocument/2006/relationships/hyperlink" Target="http://siamchart.com/stock-chart/PHOL/" TargetMode="External"/><Relationship Id="rId1264" Type="http://schemas.openxmlformats.org/officeDocument/2006/relationships/hyperlink" Target="http://siamchart.com/stock-ichart/TIGER/" TargetMode="External"/><Relationship Id="rId1471" Type="http://schemas.openxmlformats.org/officeDocument/2006/relationships/hyperlink" Target="http://siamchart.com/stock-ichart/WHA/" TargetMode="External"/><Relationship Id="rId701" Type="http://schemas.openxmlformats.org/officeDocument/2006/relationships/hyperlink" Target="http://siamchart.com/stock-ichart/MGT/" TargetMode="External"/><Relationship Id="rId939" Type="http://schemas.openxmlformats.org/officeDocument/2006/relationships/hyperlink" Target="http://siamchart.com/stock-ichart/RCI/" TargetMode="External"/><Relationship Id="rId1124" Type="http://schemas.openxmlformats.org/officeDocument/2006/relationships/hyperlink" Target="http://siamchart.com/stock-ichart/SPC/" TargetMode="External"/><Relationship Id="rId1331" Type="http://schemas.openxmlformats.org/officeDocument/2006/relationships/hyperlink" Target="http://siamchart.com/stock-chart/TPIPL/" TargetMode="External"/><Relationship Id="rId68" Type="http://schemas.openxmlformats.org/officeDocument/2006/relationships/hyperlink" Target="http://siamchart.com/stock-chart/AMA/" TargetMode="External"/><Relationship Id="rId1429" Type="http://schemas.openxmlformats.org/officeDocument/2006/relationships/hyperlink" Target="http://siamchart.com/stock-chart/UT/" TargetMode="External"/><Relationship Id="rId284" Type="http://schemas.openxmlformats.org/officeDocument/2006/relationships/hyperlink" Target="http://siamchart.com/stock-chart/COLOR/" TargetMode="External"/><Relationship Id="rId491" Type="http://schemas.openxmlformats.org/officeDocument/2006/relationships/hyperlink" Target="http://siamchart.com/stock-chart/HYDRO/" TargetMode="External"/><Relationship Id="rId144" Type="http://schemas.openxmlformats.org/officeDocument/2006/relationships/hyperlink" Target="http://siamchart.com/stock-chart/BANPU/" TargetMode="External"/><Relationship Id="rId589" Type="http://schemas.openxmlformats.org/officeDocument/2006/relationships/hyperlink" Target="http://siamchart.com/stock-ichart/KDH/" TargetMode="External"/><Relationship Id="rId796" Type="http://schemas.openxmlformats.org/officeDocument/2006/relationships/hyperlink" Target="http://siamchart.com/stock-ichart/NYT/" TargetMode="External"/><Relationship Id="rId351" Type="http://schemas.openxmlformats.org/officeDocument/2006/relationships/hyperlink" Target="http://siamchart.com/stock-chart/DRT/" TargetMode="External"/><Relationship Id="rId449" Type="http://schemas.openxmlformats.org/officeDocument/2006/relationships/hyperlink" Target="http://siamchart.com/stock-chart/GLOCON/" TargetMode="External"/><Relationship Id="rId656" Type="http://schemas.openxmlformats.org/officeDocument/2006/relationships/hyperlink" Target="http://siamchart.com/stock-chart/M/" TargetMode="External"/><Relationship Id="rId863" Type="http://schemas.openxmlformats.org/officeDocument/2006/relationships/hyperlink" Target="http://siamchart.com/stock-chart/PMTA/" TargetMode="External"/><Relationship Id="rId1079" Type="http://schemas.openxmlformats.org/officeDocument/2006/relationships/hyperlink" Target="http://siamchart.com/stock-chart/SK/" TargetMode="External"/><Relationship Id="rId1286" Type="http://schemas.openxmlformats.org/officeDocument/2006/relationships/hyperlink" Target="http://siamchart.com/stock-ichart/TMB/" TargetMode="External"/><Relationship Id="rId1493" Type="http://schemas.openxmlformats.org/officeDocument/2006/relationships/hyperlink" Target="http://siamchart.com/stock-ichart/YCI/" TargetMode="External"/><Relationship Id="rId211" Type="http://schemas.openxmlformats.org/officeDocument/2006/relationships/hyperlink" Target="http://siamchart.com/stock-ichart/BRR/" TargetMode="External"/><Relationship Id="rId309" Type="http://schemas.openxmlformats.org/officeDocument/2006/relationships/hyperlink" Target="http://siamchart.com/stock-ichart/CPW/" TargetMode="External"/><Relationship Id="rId516" Type="http://schemas.openxmlformats.org/officeDocument/2006/relationships/hyperlink" Target="http://siamchart.com/stock-chart/INET/" TargetMode="External"/><Relationship Id="rId1146" Type="http://schemas.openxmlformats.org/officeDocument/2006/relationships/hyperlink" Target="http://siamchart.com/stock-ichart/SSI/" TargetMode="External"/><Relationship Id="rId723" Type="http://schemas.openxmlformats.org/officeDocument/2006/relationships/hyperlink" Target="http://siamchart.com/stock-chart/MONO/" TargetMode="External"/><Relationship Id="rId930" Type="http://schemas.openxmlformats.org/officeDocument/2006/relationships/hyperlink" Target="http://siamchart.com/stock-chart/QTC/" TargetMode="External"/><Relationship Id="rId1006" Type="http://schemas.openxmlformats.org/officeDocument/2006/relationships/hyperlink" Target="http://siamchart.com/stock-ichart/SAWANG/" TargetMode="External"/><Relationship Id="rId1353" Type="http://schemas.openxmlformats.org/officeDocument/2006/relationships/hyperlink" Target="http://siamchart.com/stock-chart/TRU/" TargetMode="External"/><Relationship Id="rId1213" Type="http://schemas.openxmlformats.org/officeDocument/2006/relationships/hyperlink" Target="http://siamchart.com/stock-chart/TC/" TargetMode="External"/><Relationship Id="rId1420" Type="http://schemas.openxmlformats.org/officeDocument/2006/relationships/hyperlink" Target="http://siamchart.com/stock-ichart/UP/" TargetMode="External"/><Relationship Id="rId17" Type="http://schemas.openxmlformats.org/officeDocument/2006/relationships/hyperlink" Target="http://siamchart.com/stock-ichart/ABM/" TargetMode="External"/><Relationship Id="rId166" Type="http://schemas.openxmlformats.org/officeDocument/2006/relationships/hyperlink" Target="http://siamchart.com/stock-chart/BEC/" TargetMode="External"/><Relationship Id="rId373" Type="http://schemas.openxmlformats.org/officeDocument/2006/relationships/hyperlink" Target="http://siamchart.com/stock-chart/EFORL/" TargetMode="External"/><Relationship Id="rId580" Type="http://schemas.openxmlformats.org/officeDocument/2006/relationships/hyperlink" Target="http://siamchart.com/stock-chart/KC/" TargetMode="External"/><Relationship Id="rId1" Type="http://schemas.openxmlformats.org/officeDocument/2006/relationships/hyperlink" Target="http://siamchart.com/stock-chart/2S/" TargetMode="External"/><Relationship Id="rId233" Type="http://schemas.openxmlformats.org/officeDocument/2006/relationships/hyperlink" Target="http://siamchart.com/stock-ichart/CCP/" TargetMode="External"/><Relationship Id="rId440" Type="http://schemas.openxmlformats.org/officeDocument/2006/relationships/hyperlink" Target="http://siamchart.com/stock-ichart/GIFT/" TargetMode="External"/><Relationship Id="rId678" Type="http://schemas.openxmlformats.org/officeDocument/2006/relationships/hyperlink" Target="http://siamchart.com/stock-chart/MBK/" TargetMode="External"/><Relationship Id="rId885" Type="http://schemas.openxmlformats.org/officeDocument/2006/relationships/hyperlink" Target="http://siamchart.com/stock-info/PRAPAT/" TargetMode="External"/><Relationship Id="rId1070" Type="http://schemas.openxmlformats.org/officeDocument/2006/relationships/hyperlink" Target="http://siamchart.com/stock-ichart/SINGER/" TargetMode="External"/><Relationship Id="rId300" Type="http://schemas.openxmlformats.org/officeDocument/2006/relationships/hyperlink" Target="http://siamchart.com/stock-chart/CPL/" TargetMode="External"/><Relationship Id="rId538" Type="http://schemas.openxmlformats.org/officeDocument/2006/relationships/hyperlink" Target="http://siamchart.com/stock-chart/ITD/" TargetMode="External"/><Relationship Id="rId745" Type="http://schemas.openxmlformats.org/officeDocument/2006/relationships/hyperlink" Target="http://siamchart.com/stock-chart/NCAP/" TargetMode="External"/><Relationship Id="rId952" Type="http://schemas.openxmlformats.org/officeDocument/2006/relationships/hyperlink" Target="http://siamchart.com/stock-chart/ROH/" TargetMode="External"/><Relationship Id="rId1168" Type="http://schemas.openxmlformats.org/officeDocument/2006/relationships/hyperlink" Target="http://siamchart.com/stock-info/STGT/" TargetMode="External"/><Relationship Id="rId1375" Type="http://schemas.openxmlformats.org/officeDocument/2006/relationships/hyperlink" Target="http://siamchart.com/stock-chart/TTCL/" TargetMode="External"/><Relationship Id="rId81" Type="http://schemas.openxmlformats.org/officeDocument/2006/relationships/hyperlink" Target="http://siamchart.com/stock-ichart/ANAN/" TargetMode="External"/><Relationship Id="rId605" Type="http://schemas.openxmlformats.org/officeDocument/2006/relationships/hyperlink" Target="http://siamchart.com/stock-chart/KTB/" TargetMode="External"/><Relationship Id="rId812" Type="http://schemas.openxmlformats.org/officeDocument/2006/relationships/hyperlink" Target="http://siamchart.com/stock-ichart/OTO/" TargetMode="External"/><Relationship Id="rId1028" Type="http://schemas.openxmlformats.org/officeDocument/2006/relationships/hyperlink" Target="http://siamchart.com/stock-chart/SDC/" TargetMode="External"/><Relationship Id="rId1235" Type="http://schemas.openxmlformats.org/officeDocument/2006/relationships/hyperlink" Target="http://siamchart.com/stock-chart/TFMAMA/" TargetMode="External"/><Relationship Id="rId1442" Type="http://schemas.openxmlformats.org/officeDocument/2006/relationships/hyperlink" Target="http://siamchart.com/stock-ichart/VCOM/" TargetMode="External"/><Relationship Id="rId1302" Type="http://schemas.openxmlformats.org/officeDocument/2006/relationships/hyperlink" Target="http://siamchart.com/stock-ichart/TNH/" TargetMode="External"/><Relationship Id="rId39" Type="http://schemas.openxmlformats.org/officeDocument/2006/relationships/hyperlink" Target="http://siamchart.com/stock-ichart/AGE/" TargetMode="External"/><Relationship Id="rId188" Type="http://schemas.openxmlformats.org/officeDocument/2006/relationships/hyperlink" Target="http://siamchart.com/stock-chart/BKD/" TargetMode="External"/><Relationship Id="rId395" Type="http://schemas.openxmlformats.org/officeDocument/2006/relationships/hyperlink" Target="http://siamchart.com/stock-chart/EVER/" TargetMode="External"/><Relationship Id="rId255" Type="http://schemas.openxmlformats.org/officeDocument/2006/relationships/hyperlink" Target="http://siamchart.com/stock-ichart/CHOTI/" TargetMode="External"/><Relationship Id="rId462" Type="http://schemas.openxmlformats.org/officeDocument/2006/relationships/hyperlink" Target="http://siamchart.com/stock-ichart/GREEN/" TargetMode="External"/><Relationship Id="rId1092" Type="http://schemas.openxmlformats.org/officeDocument/2006/relationships/hyperlink" Target="http://siamchart.com/stock-chart/SLP/" TargetMode="External"/><Relationship Id="rId1397" Type="http://schemas.openxmlformats.org/officeDocument/2006/relationships/hyperlink" Target="http://siamchart.com/stock-chart/TWZ/" TargetMode="External"/><Relationship Id="rId115" Type="http://schemas.openxmlformats.org/officeDocument/2006/relationships/hyperlink" Target="http://siamchart.com/stock-ichart/ASIAN/" TargetMode="External"/><Relationship Id="rId322" Type="http://schemas.openxmlformats.org/officeDocument/2006/relationships/hyperlink" Target="http://siamchart.com/stock-chart/CSS/" TargetMode="External"/><Relationship Id="rId767" Type="http://schemas.openxmlformats.org/officeDocument/2006/relationships/hyperlink" Target="http://siamchart.com/stock-ichart/NFC/" TargetMode="External"/><Relationship Id="rId974" Type="http://schemas.openxmlformats.org/officeDocument/2006/relationships/hyperlink" Target="http://siamchart.com/stock-chart/S/" TargetMode="External"/><Relationship Id="rId627" Type="http://schemas.openxmlformats.org/officeDocument/2006/relationships/hyperlink" Target="http://siamchart.com/stock-chart/LALIN/" TargetMode="External"/><Relationship Id="rId834" Type="http://schemas.openxmlformats.org/officeDocument/2006/relationships/hyperlink" Target="http://siamchart.com/stock-ichart/PE/" TargetMode="External"/><Relationship Id="rId1257" Type="http://schemas.openxmlformats.org/officeDocument/2006/relationships/hyperlink" Target="http://siamchart.com/stock-chart/THMUI/" TargetMode="External"/><Relationship Id="rId1464" Type="http://schemas.openxmlformats.org/officeDocument/2006/relationships/hyperlink" Target="http://siamchart.com/stock-ichart/WAVE/" TargetMode="External"/><Relationship Id="rId901" Type="http://schemas.openxmlformats.org/officeDocument/2006/relationships/hyperlink" Target="http://siamchart.com/stock-ichart/PRO/" TargetMode="External"/><Relationship Id="rId1117" Type="http://schemas.openxmlformats.org/officeDocument/2006/relationships/hyperlink" Target="http://siamchart.com/stock-chart/SPA/" TargetMode="External"/><Relationship Id="rId1324" Type="http://schemas.openxmlformats.org/officeDocument/2006/relationships/hyperlink" Target="http://siamchart.com/stock-ichart/TPAC/" TargetMode="External"/><Relationship Id="rId30" Type="http://schemas.openxmlformats.org/officeDocument/2006/relationships/hyperlink" Target="http://siamchart.com/stock-chart/AEC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opLeftCell="A49" workbookViewId="0">
      <selection activeCell="B245" sqref="B245"/>
    </sheetView>
  </sheetViews>
  <sheetFormatPr defaultColWidth="12.59765625" defaultRowHeight="15" customHeight="1" x14ac:dyDescent="0.25"/>
  <cols>
    <col min="1" max="1" width="9.5" customWidth="1"/>
    <col min="2" max="2" width="4.09765625" customWidth="1"/>
    <col min="3" max="3" width="10" customWidth="1"/>
    <col min="4" max="4" width="8.59765625" customWidth="1"/>
    <col min="5" max="5" width="6.09765625" customWidth="1"/>
    <col min="6" max="6" width="6.8984375" customWidth="1"/>
    <col min="7" max="7" width="11.59765625" customWidth="1"/>
    <col min="8" max="8" width="9.09765625" customWidth="1"/>
    <col min="9" max="9" width="9.5" customWidth="1"/>
    <col min="10" max="10" width="9.09765625" customWidth="1"/>
    <col min="11" max="11" width="6.09765625" customWidth="1"/>
    <col min="12" max="12" width="7.09765625" customWidth="1"/>
    <col min="13" max="13" width="5.09765625" customWidth="1"/>
    <col min="14" max="14" width="6.09765625" customWidth="1"/>
    <col min="15" max="15" width="7" customWidth="1"/>
    <col min="16" max="17" width="8.8984375" customWidth="1"/>
    <col min="18" max="18" width="7.09765625" customWidth="1"/>
    <col min="19" max="19" width="8.5" customWidth="1"/>
    <col min="20" max="20" width="5.8984375" customWidth="1"/>
    <col min="21" max="22" width="7.3984375" customWidth="1"/>
    <col min="23" max="23" width="6.8984375" customWidth="1"/>
    <col min="24" max="24" width="12.59765625" customWidth="1"/>
  </cols>
  <sheetData>
    <row r="1" spans="1:26" ht="16.2" thickBo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/>
      <c r="Z1" s="2"/>
    </row>
    <row r="2" spans="1:26" ht="14.4" thickBot="1" x14ac:dyDescent="0.3">
      <c r="A2" s="183" t="s">
        <v>0</v>
      </c>
      <c r="B2" s="183">
        <v>1</v>
      </c>
      <c r="C2" s="184" t="s">
        <v>1323</v>
      </c>
      <c r="D2" s="184"/>
      <c r="E2" s="184">
        <v>4</v>
      </c>
      <c r="F2" s="184">
        <v>0</v>
      </c>
      <c r="G2" s="185">
        <v>383600</v>
      </c>
      <c r="H2" s="185">
        <v>1530</v>
      </c>
      <c r="I2" s="185">
        <v>1800</v>
      </c>
      <c r="J2" s="184">
        <v>5.63</v>
      </c>
      <c r="K2" s="184">
        <v>1.0900000000000001</v>
      </c>
      <c r="L2" s="184">
        <v>0.23</v>
      </c>
      <c r="M2" s="184">
        <v>7.0000000000000007E-2</v>
      </c>
      <c r="N2" s="184">
        <v>0.71</v>
      </c>
      <c r="O2" s="184">
        <v>18.899999999999999</v>
      </c>
      <c r="P2" s="184">
        <v>21.12</v>
      </c>
      <c r="Q2" s="184">
        <v>7.19</v>
      </c>
      <c r="R2" s="184">
        <v>3.5</v>
      </c>
      <c r="S2" s="184">
        <v>58.29</v>
      </c>
      <c r="T2" s="184"/>
      <c r="U2" s="184">
        <v>79</v>
      </c>
      <c r="V2" s="184">
        <v>47</v>
      </c>
      <c r="W2" s="186">
        <v>0.03</v>
      </c>
      <c r="X2" s="184"/>
      <c r="Y2" s="2"/>
      <c r="Z2" s="2"/>
    </row>
    <row r="3" spans="1:26" ht="14.4" thickBot="1" x14ac:dyDescent="0.3">
      <c r="A3" s="187" t="s">
        <v>1324</v>
      </c>
      <c r="B3" s="187">
        <v>2</v>
      </c>
      <c r="C3" s="187" t="s">
        <v>180</v>
      </c>
      <c r="D3" s="188"/>
      <c r="E3" s="188">
        <v>95</v>
      </c>
      <c r="F3" s="189">
        <v>-0.52</v>
      </c>
      <c r="G3" s="190">
        <v>4000</v>
      </c>
      <c r="H3" s="188">
        <v>384</v>
      </c>
      <c r="I3" s="190">
        <v>7448</v>
      </c>
      <c r="J3" s="188">
        <v>73.45</v>
      </c>
      <c r="K3" s="188">
        <v>3.59</v>
      </c>
      <c r="L3" s="188">
        <v>0.8</v>
      </c>
      <c r="M3" s="188"/>
      <c r="N3" s="188">
        <v>0</v>
      </c>
      <c r="O3" s="188"/>
      <c r="P3" s="188"/>
      <c r="Q3" s="188"/>
      <c r="R3" s="188"/>
      <c r="S3" s="188">
        <v>2.1</v>
      </c>
      <c r="T3" s="188"/>
      <c r="U3" s="188"/>
      <c r="V3" s="188"/>
      <c r="W3" s="191"/>
      <c r="X3" s="188"/>
      <c r="Y3" s="2"/>
      <c r="Z3" s="2"/>
    </row>
    <row r="4" spans="1:26" ht="14.4" thickBot="1" x14ac:dyDescent="0.3">
      <c r="A4" s="183" t="s">
        <v>1</v>
      </c>
      <c r="B4" s="183">
        <v>3</v>
      </c>
      <c r="C4" s="184" t="s">
        <v>1323</v>
      </c>
      <c r="D4" s="184"/>
      <c r="E4" s="184">
        <v>0.33</v>
      </c>
      <c r="F4" s="186">
        <v>3.13</v>
      </c>
      <c r="G4" s="185">
        <v>20243600</v>
      </c>
      <c r="H4" s="185">
        <v>6482</v>
      </c>
      <c r="I4" s="185">
        <v>1226</v>
      </c>
      <c r="J4" s="184">
        <v>15.3</v>
      </c>
      <c r="K4" s="184">
        <v>0.72</v>
      </c>
      <c r="L4" s="184">
        <v>0.71</v>
      </c>
      <c r="M4" s="184"/>
      <c r="N4" s="184">
        <v>0.02</v>
      </c>
      <c r="O4" s="184">
        <v>5.46</v>
      </c>
      <c r="P4" s="184">
        <v>5.14</v>
      </c>
      <c r="Q4" s="184">
        <v>9.1</v>
      </c>
      <c r="R4" s="184"/>
      <c r="S4" s="184">
        <v>91.98</v>
      </c>
      <c r="T4" s="184"/>
      <c r="U4" s="184">
        <v>586</v>
      </c>
      <c r="V4" s="184">
        <v>518</v>
      </c>
      <c r="W4" s="192">
        <v>-0.21</v>
      </c>
      <c r="X4" s="184"/>
      <c r="Y4" s="2"/>
      <c r="Z4" s="2"/>
    </row>
    <row r="5" spans="1:26" ht="14.4" thickBot="1" x14ac:dyDescent="0.3">
      <c r="A5" s="187" t="s">
        <v>2</v>
      </c>
      <c r="B5" s="187">
        <v>4</v>
      </c>
      <c r="C5" s="188" t="s">
        <v>1323</v>
      </c>
      <c r="D5" s="188"/>
      <c r="E5" s="188">
        <v>5</v>
      </c>
      <c r="F5" s="189">
        <v>-0.99</v>
      </c>
      <c r="G5" s="190">
        <v>2500</v>
      </c>
      <c r="H5" s="188">
        <v>12</v>
      </c>
      <c r="I5" s="190">
        <v>4900</v>
      </c>
      <c r="J5" s="188">
        <v>18.09</v>
      </c>
      <c r="K5" s="188">
        <v>1.29</v>
      </c>
      <c r="L5" s="188">
        <v>2.76</v>
      </c>
      <c r="M5" s="188"/>
      <c r="N5" s="188">
        <v>0.28000000000000003</v>
      </c>
      <c r="O5" s="188">
        <v>4.33</v>
      </c>
      <c r="P5" s="188">
        <v>7.72</v>
      </c>
      <c r="Q5" s="188">
        <v>8.64</v>
      </c>
      <c r="R5" s="188"/>
      <c r="S5" s="188">
        <v>25.86</v>
      </c>
      <c r="T5" s="188"/>
      <c r="U5" s="188">
        <v>553</v>
      </c>
      <c r="V5" s="188">
        <v>606</v>
      </c>
      <c r="W5" s="189">
        <v>-0.06</v>
      </c>
      <c r="X5" s="188"/>
      <c r="Y5" s="2"/>
      <c r="Z5" s="2"/>
    </row>
    <row r="6" spans="1:26" ht="14.4" thickBot="1" x14ac:dyDescent="0.3">
      <c r="A6" s="183" t="s">
        <v>3</v>
      </c>
      <c r="B6" s="183">
        <v>5</v>
      </c>
      <c r="C6" s="184" t="s">
        <v>1325</v>
      </c>
      <c r="D6" s="184" t="s">
        <v>4</v>
      </c>
      <c r="E6" s="184">
        <v>1.5</v>
      </c>
      <c r="F6" s="184">
        <v>0</v>
      </c>
      <c r="G6" s="184">
        <v>0</v>
      </c>
      <c r="H6" s="184">
        <v>0</v>
      </c>
      <c r="I6" s="185">
        <v>1685</v>
      </c>
      <c r="J6" s="184"/>
      <c r="K6" s="184">
        <v>3.41</v>
      </c>
      <c r="L6" s="184">
        <v>1.71</v>
      </c>
      <c r="M6" s="184"/>
      <c r="N6" s="184">
        <v>0</v>
      </c>
      <c r="O6" s="184">
        <v>6.34</v>
      </c>
      <c r="P6" s="184">
        <v>13.15</v>
      </c>
      <c r="Q6" s="184">
        <v>8.9</v>
      </c>
      <c r="R6" s="184"/>
      <c r="S6" s="184">
        <v>25.01</v>
      </c>
      <c r="T6" s="184"/>
      <c r="U6" s="184"/>
      <c r="V6" s="184"/>
      <c r="W6" s="186"/>
      <c r="X6" s="184"/>
      <c r="Y6" s="2"/>
      <c r="Z6" s="2"/>
    </row>
    <row r="7" spans="1:26" ht="14.4" thickBot="1" x14ac:dyDescent="0.3">
      <c r="A7" s="187" t="s">
        <v>5</v>
      </c>
      <c r="B7" s="187">
        <v>6</v>
      </c>
      <c r="C7" s="188" t="s">
        <v>1323</v>
      </c>
      <c r="D7" s="188"/>
      <c r="E7" s="188">
        <v>2.1</v>
      </c>
      <c r="F7" s="188">
        <v>0</v>
      </c>
      <c r="G7" s="190">
        <v>25865600</v>
      </c>
      <c r="H7" s="190">
        <v>53943</v>
      </c>
      <c r="I7" s="190">
        <v>10185</v>
      </c>
      <c r="J7" s="188"/>
      <c r="K7" s="188">
        <v>0.68</v>
      </c>
      <c r="L7" s="188">
        <v>3.51</v>
      </c>
      <c r="M7" s="188"/>
      <c r="N7" s="188">
        <v>0</v>
      </c>
      <c r="O7" s="188">
        <v>-9.36</v>
      </c>
      <c r="P7" s="188">
        <v>-21.23</v>
      </c>
      <c r="Q7" s="188">
        <v>-30.16</v>
      </c>
      <c r="R7" s="188"/>
      <c r="S7" s="188">
        <v>58.59</v>
      </c>
      <c r="T7" s="188"/>
      <c r="U7" s="188"/>
      <c r="V7" s="188"/>
      <c r="W7" s="191"/>
      <c r="X7" s="188"/>
      <c r="Y7" s="2"/>
      <c r="Z7" s="2"/>
    </row>
    <row r="8" spans="1:26" ht="14.4" thickBot="1" x14ac:dyDescent="0.3">
      <c r="A8" s="183" t="s">
        <v>6</v>
      </c>
      <c r="B8" s="183">
        <v>7</v>
      </c>
      <c r="C8" s="184" t="s">
        <v>1323</v>
      </c>
      <c r="D8" s="184"/>
      <c r="E8" s="184">
        <v>5.2</v>
      </c>
      <c r="F8" s="184">
        <v>0</v>
      </c>
      <c r="G8" s="185">
        <v>360000</v>
      </c>
      <c r="H8" s="185">
        <v>1860</v>
      </c>
      <c r="I8" s="185">
        <v>1222</v>
      </c>
      <c r="J8" s="184">
        <v>11.43</v>
      </c>
      <c r="K8" s="184">
        <v>1.28</v>
      </c>
      <c r="L8" s="184">
        <v>1.1399999999999999</v>
      </c>
      <c r="M8" s="184"/>
      <c r="N8" s="184">
        <v>0.45</v>
      </c>
      <c r="O8" s="184">
        <v>8.8800000000000008</v>
      </c>
      <c r="P8" s="184">
        <v>11.99</v>
      </c>
      <c r="Q8" s="184">
        <v>5.77</v>
      </c>
      <c r="R8" s="184"/>
      <c r="S8" s="184">
        <v>32.61</v>
      </c>
      <c r="T8" s="184"/>
      <c r="U8" s="184">
        <v>323</v>
      </c>
      <c r="V8" s="184">
        <v>299</v>
      </c>
      <c r="W8" s="192">
        <v>-0.08</v>
      </c>
      <c r="X8" s="184"/>
      <c r="Y8" s="2"/>
      <c r="Z8" s="2"/>
    </row>
    <row r="9" spans="1:26" ht="14.4" thickBot="1" x14ac:dyDescent="0.3">
      <c r="A9" s="187" t="s">
        <v>7</v>
      </c>
      <c r="B9" s="187">
        <v>8</v>
      </c>
      <c r="C9" s="188" t="s">
        <v>1325</v>
      </c>
      <c r="D9" s="188"/>
      <c r="E9" s="188">
        <v>0.81</v>
      </c>
      <c r="F9" s="188">
        <v>0</v>
      </c>
      <c r="G9" s="190">
        <v>232700</v>
      </c>
      <c r="H9" s="188">
        <v>186</v>
      </c>
      <c r="I9" s="188">
        <v>243</v>
      </c>
      <c r="J9" s="188">
        <v>26.89</v>
      </c>
      <c r="K9" s="188">
        <v>1</v>
      </c>
      <c r="L9" s="188">
        <v>2.42</v>
      </c>
      <c r="M9" s="188"/>
      <c r="N9" s="188">
        <v>0.03</v>
      </c>
      <c r="O9" s="188">
        <v>2.8</v>
      </c>
      <c r="P9" s="188">
        <v>3.79</v>
      </c>
      <c r="Q9" s="188">
        <v>1.56</v>
      </c>
      <c r="R9" s="188"/>
      <c r="S9" s="188">
        <v>34.67</v>
      </c>
      <c r="T9" s="188"/>
      <c r="U9" s="188">
        <v>747</v>
      </c>
      <c r="V9" s="188">
        <v>756</v>
      </c>
      <c r="W9" s="189">
        <v>-0.15</v>
      </c>
      <c r="X9" s="188"/>
      <c r="Y9" s="2"/>
      <c r="Z9" s="2"/>
    </row>
    <row r="10" spans="1:26" ht="14.4" thickBot="1" x14ac:dyDescent="0.3">
      <c r="A10" s="183" t="s">
        <v>8</v>
      </c>
      <c r="B10" s="183">
        <v>9</v>
      </c>
      <c r="C10" s="184" t="s">
        <v>1323</v>
      </c>
      <c r="D10" s="184"/>
      <c r="E10" s="184">
        <v>0.71</v>
      </c>
      <c r="F10" s="192">
        <v>-1.39</v>
      </c>
      <c r="G10" s="185">
        <v>1126900</v>
      </c>
      <c r="H10" s="184">
        <v>796</v>
      </c>
      <c r="I10" s="184">
        <v>225</v>
      </c>
      <c r="J10" s="184"/>
      <c r="K10" s="184">
        <v>0.49</v>
      </c>
      <c r="L10" s="184">
        <v>6.68</v>
      </c>
      <c r="M10" s="184"/>
      <c r="N10" s="184">
        <v>0</v>
      </c>
      <c r="O10" s="184">
        <v>-8.18</v>
      </c>
      <c r="P10" s="184">
        <v>-42.19</v>
      </c>
      <c r="Q10" s="184">
        <v>-231.29</v>
      </c>
      <c r="R10" s="184"/>
      <c r="S10" s="184">
        <v>60.49</v>
      </c>
      <c r="T10" s="184"/>
      <c r="U10" s="184"/>
      <c r="V10" s="184"/>
      <c r="W10" s="186"/>
      <c r="X10" s="184"/>
      <c r="Y10" s="2"/>
      <c r="Z10" s="2"/>
    </row>
    <row r="11" spans="1:26" ht="14.4" thickBot="1" x14ac:dyDescent="0.3">
      <c r="A11" s="187" t="s">
        <v>9</v>
      </c>
      <c r="B11" s="187">
        <v>10</v>
      </c>
      <c r="C11" s="188" t="s">
        <v>1325</v>
      </c>
      <c r="D11" s="188"/>
      <c r="E11" s="188">
        <v>0.57999999999999996</v>
      </c>
      <c r="F11" s="188">
        <v>0</v>
      </c>
      <c r="G11" s="190">
        <v>8800</v>
      </c>
      <c r="H11" s="188">
        <v>5</v>
      </c>
      <c r="I11" s="188">
        <v>779</v>
      </c>
      <c r="J11" s="188"/>
      <c r="K11" s="188">
        <v>1.35</v>
      </c>
      <c r="L11" s="188">
        <v>0.85</v>
      </c>
      <c r="M11" s="188"/>
      <c r="N11" s="188">
        <v>0</v>
      </c>
      <c r="O11" s="188">
        <v>-2.73</v>
      </c>
      <c r="P11" s="188">
        <v>-8.77</v>
      </c>
      <c r="Q11" s="188">
        <v>-48.65</v>
      </c>
      <c r="R11" s="188"/>
      <c r="S11" s="188">
        <v>50.34</v>
      </c>
      <c r="T11" s="188"/>
      <c r="U11" s="188"/>
      <c r="V11" s="188"/>
      <c r="W11" s="191"/>
      <c r="X11" s="188"/>
      <c r="Y11" s="2"/>
      <c r="Z11" s="2"/>
    </row>
    <row r="12" spans="1:26" ht="14.4" thickBot="1" x14ac:dyDescent="0.3">
      <c r="A12" s="183" t="s">
        <v>10</v>
      </c>
      <c r="B12" s="183">
        <v>11</v>
      </c>
      <c r="C12" s="184" t="s">
        <v>1325</v>
      </c>
      <c r="D12" s="184"/>
      <c r="E12" s="184">
        <v>3.7</v>
      </c>
      <c r="F12" s="192">
        <v>-2.12</v>
      </c>
      <c r="G12" s="185">
        <v>117903000</v>
      </c>
      <c r="H12" s="185">
        <v>444631</v>
      </c>
      <c r="I12" s="185">
        <v>37651</v>
      </c>
      <c r="J12" s="184">
        <v>25.12</v>
      </c>
      <c r="K12" s="184">
        <v>3.22</v>
      </c>
      <c r="L12" s="184">
        <v>0.39</v>
      </c>
      <c r="M12" s="184"/>
      <c r="N12" s="184">
        <v>0.15</v>
      </c>
      <c r="O12" s="184">
        <v>11.39</v>
      </c>
      <c r="P12" s="184">
        <v>16.760000000000002</v>
      </c>
      <c r="Q12" s="184">
        <v>26.3</v>
      </c>
      <c r="R12" s="184"/>
      <c r="S12" s="184">
        <v>21.75</v>
      </c>
      <c r="T12" s="184"/>
      <c r="U12" s="184">
        <v>460</v>
      </c>
      <c r="V12" s="184">
        <v>458</v>
      </c>
      <c r="W12" s="186"/>
      <c r="X12" s="184"/>
      <c r="Y12" s="2"/>
      <c r="Z12" s="2"/>
    </row>
    <row r="13" spans="1:26" ht="14.4" thickBot="1" x14ac:dyDescent="0.3">
      <c r="A13" s="187" t="s">
        <v>11</v>
      </c>
      <c r="B13" s="187">
        <v>12</v>
      </c>
      <c r="C13" s="188" t="s">
        <v>1325</v>
      </c>
      <c r="D13" s="188"/>
      <c r="E13" s="188">
        <v>1.23</v>
      </c>
      <c r="F13" s="191">
        <v>2.5</v>
      </c>
      <c r="G13" s="190">
        <v>2180500</v>
      </c>
      <c r="H13" s="190">
        <v>2687</v>
      </c>
      <c r="I13" s="188">
        <v>738</v>
      </c>
      <c r="J13" s="188">
        <v>18.89</v>
      </c>
      <c r="K13" s="188">
        <v>1.1299999999999999</v>
      </c>
      <c r="L13" s="188">
        <v>0.9</v>
      </c>
      <c r="M13" s="188"/>
      <c r="N13" s="188">
        <v>7.0000000000000007E-2</v>
      </c>
      <c r="O13" s="188">
        <v>5.86</v>
      </c>
      <c r="P13" s="188">
        <v>6.06</v>
      </c>
      <c r="Q13" s="188">
        <v>1.54</v>
      </c>
      <c r="R13" s="188">
        <v>3.33</v>
      </c>
      <c r="S13" s="188">
        <v>24.93</v>
      </c>
      <c r="T13" s="188"/>
      <c r="U13" s="188">
        <v>615</v>
      </c>
      <c r="V13" s="188">
        <v>554</v>
      </c>
      <c r="W13" s="191">
        <v>0.2</v>
      </c>
      <c r="X13" s="188"/>
      <c r="Y13" s="2"/>
      <c r="Z13" s="2"/>
    </row>
    <row r="14" spans="1:26" ht="14.4" thickBot="1" x14ac:dyDescent="0.3">
      <c r="A14" s="183" t="s">
        <v>12</v>
      </c>
      <c r="B14" s="183">
        <v>13</v>
      </c>
      <c r="C14" s="184" t="s">
        <v>1323</v>
      </c>
      <c r="D14" s="184"/>
      <c r="E14" s="184">
        <v>0.95</v>
      </c>
      <c r="F14" s="186">
        <v>1.06</v>
      </c>
      <c r="G14" s="185">
        <v>987500</v>
      </c>
      <c r="H14" s="184">
        <v>938</v>
      </c>
      <c r="I14" s="184">
        <v>570</v>
      </c>
      <c r="J14" s="184">
        <v>8.5500000000000007</v>
      </c>
      <c r="K14" s="184">
        <v>0.91</v>
      </c>
      <c r="L14" s="184">
        <v>0.99</v>
      </c>
      <c r="M14" s="184">
        <v>0.01</v>
      </c>
      <c r="N14" s="184">
        <v>0.11</v>
      </c>
      <c r="O14" s="184">
        <v>7.74</v>
      </c>
      <c r="P14" s="184">
        <v>11.18</v>
      </c>
      <c r="Q14" s="184">
        <v>5.0199999999999996</v>
      </c>
      <c r="R14" s="184">
        <v>1.06</v>
      </c>
      <c r="S14" s="184">
        <v>37.56</v>
      </c>
      <c r="T14" s="184"/>
      <c r="U14" s="184">
        <v>256</v>
      </c>
      <c r="V14" s="184">
        <v>251</v>
      </c>
      <c r="W14" s="192">
        <v>-0.13</v>
      </c>
      <c r="X14" s="184"/>
      <c r="Y14" s="2"/>
      <c r="Z14" s="2"/>
    </row>
    <row r="15" spans="1:26" ht="14.4" thickBot="1" x14ac:dyDescent="0.3">
      <c r="A15" s="187" t="s">
        <v>13</v>
      </c>
      <c r="B15" s="187">
        <v>14</v>
      </c>
      <c r="C15" s="188" t="s">
        <v>1323</v>
      </c>
      <c r="D15" s="188"/>
      <c r="E15" s="188">
        <v>179.5</v>
      </c>
      <c r="F15" s="191">
        <v>0.56000000000000005</v>
      </c>
      <c r="G15" s="190">
        <v>10346100</v>
      </c>
      <c r="H15" s="190">
        <v>1855786</v>
      </c>
      <c r="I15" s="190">
        <v>533753</v>
      </c>
      <c r="J15" s="188">
        <v>19.53</v>
      </c>
      <c r="K15" s="188">
        <v>7.79</v>
      </c>
      <c r="L15" s="188">
        <v>4.16</v>
      </c>
      <c r="M15" s="188">
        <v>3.24</v>
      </c>
      <c r="N15" s="188">
        <v>9.19</v>
      </c>
      <c r="O15" s="188">
        <v>12.03</v>
      </c>
      <c r="P15" s="188">
        <v>41.9</v>
      </c>
      <c r="Q15" s="188">
        <v>15.85</v>
      </c>
      <c r="R15" s="188">
        <v>4.1100000000000003</v>
      </c>
      <c r="S15" s="188">
        <v>36.229999999999997</v>
      </c>
      <c r="T15" s="188"/>
      <c r="U15" s="188">
        <v>301</v>
      </c>
      <c r="V15" s="188">
        <v>388</v>
      </c>
      <c r="W15" s="189">
        <v>-3.94</v>
      </c>
      <c r="X15" s="188"/>
      <c r="Y15" s="2"/>
      <c r="Z15" s="2"/>
    </row>
    <row r="16" spans="1:26" ht="14.4" thickBot="1" x14ac:dyDescent="0.3">
      <c r="A16" s="183" t="s">
        <v>14</v>
      </c>
      <c r="B16" s="183">
        <v>15</v>
      </c>
      <c r="C16" s="184" t="s">
        <v>1325</v>
      </c>
      <c r="D16" s="184" t="s">
        <v>15</v>
      </c>
      <c r="E16" s="184">
        <v>0.21</v>
      </c>
      <c r="F16" s="192">
        <v>-4.55</v>
      </c>
      <c r="G16" s="185">
        <v>3439200</v>
      </c>
      <c r="H16" s="184">
        <v>737</v>
      </c>
      <c r="I16" s="184">
        <v>900</v>
      </c>
      <c r="J16" s="184"/>
      <c r="K16" s="184">
        <v>1.31</v>
      </c>
      <c r="L16" s="184">
        <v>7.0000000000000007E-2</v>
      </c>
      <c r="M16" s="184"/>
      <c r="N16" s="184">
        <v>0</v>
      </c>
      <c r="O16" s="184">
        <v>-22.91</v>
      </c>
      <c r="P16" s="184">
        <v>-30.63</v>
      </c>
      <c r="Q16" s="184">
        <v>-348.33</v>
      </c>
      <c r="R16" s="184"/>
      <c r="S16" s="184">
        <v>59.68</v>
      </c>
      <c r="T16" s="184"/>
      <c r="U16" s="184"/>
      <c r="V16" s="184"/>
      <c r="W16" s="186"/>
      <c r="X16" s="184"/>
      <c r="Y16" s="2"/>
      <c r="Z16" s="2"/>
    </row>
    <row r="17" spans="1:26" ht="14.4" thickBot="1" x14ac:dyDescent="0.3">
      <c r="A17" s="187" t="s">
        <v>16</v>
      </c>
      <c r="B17" s="187">
        <v>16</v>
      </c>
      <c r="C17" s="188" t="s">
        <v>1323</v>
      </c>
      <c r="D17" s="188"/>
      <c r="E17" s="188">
        <v>164.5</v>
      </c>
      <c r="F17" s="191">
        <v>7.87</v>
      </c>
      <c r="G17" s="190">
        <v>4552500</v>
      </c>
      <c r="H17" s="190">
        <v>733618</v>
      </c>
      <c r="I17" s="190">
        <v>41125</v>
      </c>
      <c r="J17" s="188">
        <v>11.61</v>
      </c>
      <c r="K17" s="188">
        <v>2.72</v>
      </c>
      <c r="L17" s="188">
        <v>4.76</v>
      </c>
      <c r="M17" s="188">
        <v>1.85</v>
      </c>
      <c r="N17" s="188">
        <v>15.9</v>
      </c>
      <c r="O17" s="188">
        <v>4.99</v>
      </c>
      <c r="P17" s="188">
        <v>20.56</v>
      </c>
      <c r="Q17" s="188">
        <v>14.3</v>
      </c>
      <c r="R17" s="188">
        <v>3.28</v>
      </c>
      <c r="S17" s="188">
        <v>30.87</v>
      </c>
      <c r="T17" s="188"/>
      <c r="U17" s="188">
        <v>215</v>
      </c>
      <c r="V17" s="188">
        <v>445</v>
      </c>
      <c r="W17" s="191">
        <v>0.02</v>
      </c>
      <c r="X17" s="188"/>
      <c r="Y17" s="2"/>
      <c r="Z17" s="2"/>
    </row>
    <row r="18" spans="1:26" ht="14.4" thickBot="1" x14ac:dyDescent="0.3">
      <c r="A18" s="183" t="s">
        <v>17</v>
      </c>
      <c r="B18" s="183">
        <v>17</v>
      </c>
      <c r="C18" s="184" t="s">
        <v>1323</v>
      </c>
      <c r="D18" s="184"/>
      <c r="E18" s="184">
        <v>0.62</v>
      </c>
      <c r="F18" s="184">
        <v>0</v>
      </c>
      <c r="G18" s="185">
        <v>13900</v>
      </c>
      <c r="H18" s="184">
        <v>9</v>
      </c>
      <c r="I18" s="184">
        <v>992</v>
      </c>
      <c r="J18" s="184">
        <v>23.66</v>
      </c>
      <c r="K18" s="184">
        <v>1.82</v>
      </c>
      <c r="L18" s="184">
        <v>2.66</v>
      </c>
      <c r="M18" s="184"/>
      <c r="N18" s="184">
        <v>0.03</v>
      </c>
      <c r="O18" s="184">
        <v>2.29</v>
      </c>
      <c r="P18" s="184">
        <v>7.66</v>
      </c>
      <c r="Q18" s="184">
        <v>17.8</v>
      </c>
      <c r="R18" s="184">
        <v>4.03</v>
      </c>
      <c r="S18" s="184">
        <v>20.6</v>
      </c>
      <c r="T18" s="184"/>
      <c r="U18" s="184">
        <v>617</v>
      </c>
      <c r="V18" s="184">
        <v>759</v>
      </c>
      <c r="W18" s="186"/>
      <c r="X18" s="184"/>
      <c r="Y18" s="2"/>
      <c r="Z18" s="2"/>
    </row>
    <row r="19" spans="1:26" ht="14.4" thickBot="1" x14ac:dyDescent="0.3">
      <c r="A19" s="187" t="s">
        <v>18</v>
      </c>
      <c r="B19" s="187">
        <v>18</v>
      </c>
      <c r="C19" s="188" t="s">
        <v>1325</v>
      </c>
      <c r="D19" s="188"/>
      <c r="E19" s="188">
        <v>6.25</v>
      </c>
      <c r="F19" s="191">
        <v>4.17</v>
      </c>
      <c r="G19" s="188">
        <v>400</v>
      </c>
      <c r="H19" s="188">
        <v>3</v>
      </c>
      <c r="I19" s="188">
        <v>285</v>
      </c>
      <c r="J19" s="188"/>
      <c r="K19" s="188">
        <v>0.25</v>
      </c>
      <c r="L19" s="188">
        <v>0.19</v>
      </c>
      <c r="M19" s="188"/>
      <c r="N19" s="188">
        <v>0</v>
      </c>
      <c r="O19" s="188">
        <v>-2.25</v>
      </c>
      <c r="P19" s="188">
        <v>-2.82</v>
      </c>
      <c r="Q19" s="188">
        <v>-1.0900000000000001</v>
      </c>
      <c r="R19" s="188"/>
      <c r="S19" s="188">
        <v>43.31</v>
      </c>
      <c r="T19" s="188"/>
      <c r="U19" s="188"/>
      <c r="V19" s="188"/>
      <c r="W19" s="191"/>
      <c r="X19" s="188"/>
      <c r="Y19" s="2"/>
      <c r="Z19" s="2"/>
    </row>
    <row r="20" spans="1:26" ht="15.75" customHeight="1" thickBot="1" x14ac:dyDescent="0.3">
      <c r="A20" s="183" t="s">
        <v>19</v>
      </c>
      <c r="B20" s="183">
        <v>19</v>
      </c>
      <c r="C20" s="184" t="s">
        <v>1323</v>
      </c>
      <c r="D20" s="184"/>
      <c r="E20" s="184">
        <v>1.73</v>
      </c>
      <c r="F20" s="186">
        <v>16.11</v>
      </c>
      <c r="G20" s="185">
        <v>39576900</v>
      </c>
      <c r="H20" s="185">
        <v>64946</v>
      </c>
      <c r="I20" s="185">
        <v>1673</v>
      </c>
      <c r="J20" s="184">
        <v>9.36</v>
      </c>
      <c r="K20" s="184">
        <v>0.94</v>
      </c>
      <c r="L20" s="184">
        <v>2.08</v>
      </c>
      <c r="M20" s="184">
        <v>0.09</v>
      </c>
      <c r="N20" s="184">
        <v>0.18</v>
      </c>
      <c r="O20" s="184">
        <v>4.55</v>
      </c>
      <c r="P20" s="184">
        <v>10.039999999999999</v>
      </c>
      <c r="Q20" s="184">
        <v>2.6</v>
      </c>
      <c r="R20" s="184">
        <v>12.08</v>
      </c>
      <c r="S20" s="184">
        <v>44.27</v>
      </c>
      <c r="T20" s="184"/>
      <c r="U20" s="184">
        <v>299</v>
      </c>
      <c r="V20" s="184">
        <v>398</v>
      </c>
      <c r="W20" s="186">
        <v>0.27</v>
      </c>
      <c r="X20" s="184"/>
      <c r="Y20" s="2"/>
      <c r="Z20" s="2"/>
    </row>
    <row r="21" spans="1:26" ht="15.75" customHeight="1" thickBot="1" x14ac:dyDescent="0.3">
      <c r="A21" s="187" t="s">
        <v>20</v>
      </c>
      <c r="B21" s="187">
        <v>20</v>
      </c>
      <c r="C21" s="188" t="s">
        <v>1323</v>
      </c>
      <c r="D21" s="188"/>
      <c r="E21" s="188">
        <v>18.7</v>
      </c>
      <c r="F21" s="189">
        <v>-1.06</v>
      </c>
      <c r="G21" s="190">
        <v>2118400</v>
      </c>
      <c r="H21" s="190">
        <v>39905</v>
      </c>
      <c r="I21" s="190">
        <v>6032</v>
      </c>
      <c r="J21" s="188"/>
      <c r="K21" s="188">
        <v>0.82</v>
      </c>
      <c r="L21" s="188">
        <v>2.02</v>
      </c>
      <c r="M21" s="188"/>
      <c r="N21" s="188">
        <v>0</v>
      </c>
      <c r="O21" s="188">
        <v>-1</v>
      </c>
      <c r="P21" s="188">
        <v>-9.5399999999999991</v>
      </c>
      <c r="Q21" s="188">
        <v>0.01</v>
      </c>
      <c r="R21" s="188">
        <v>1.87</v>
      </c>
      <c r="S21" s="188">
        <v>49.55</v>
      </c>
      <c r="T21" s="188"/>
      <c r="U21" s="188"/>
      <c r="V21" s="188"/>
      <c r="W21" s="191"/>
      <c r="X21" s="188"/>
      <c r="Y21" s="2"/>
      <c r="Z21" s="2"/>
    </row>
    <row r="22" spans="1:26" ht="15.75" customHeight="1" thickBot="1" x14ac:dyDescent="0.3">
      <c r="A22" s="183" t="s">
        <v>21</v>
      </c>
      <c r="B22" s="183">
        <v>21</v>
      </c>
      <c r="C22" s="184" t="s">
        <v>1323</v>
      </c>
      <c r="D22" s="184"/>
      <c r="E22" s="184">
        <v>13.6</v>
      </c>
      <c r="F22" s="192">
        <v>-0.73</v>
      </c>
      <c r="G22" s="185">
        <v>12500</v>
      </c>
      <c r="H22" s="184">
        <v>169</v>
      </c>
      <c r="I22" s="185">
        <v>2039</v>
      </c>
      <c r="J22" s="184">
        <v>27.68</v>
      </c>
      <c r="K22" s="184">
        <v>1.29</v>
      </c>
      <c r="L22" s="184">
        <v>0.16</v>
      </c>
      <c r="M22" s="184">
        <v>0.45</v>
      </c>
      <c r="N22" s="184">
        <v>0.49</v>
      </c>
      <c r="O22" s="184">
        <v>4.9000000000000004</v>
      </c>
      <c r="P22" s="184">
        <v>4.63</v>
      </c>
      <c r="Q22" s="184">
        <v>5.93</v>
      </c>
      <c r="R22" s="184">
        <v>3.28</v>
      </c>
      <c r="S22" s="184">
        <v>58.86</v>
      </c>
      <c r="T22" s="184"/>
      <c r="U22" s="184">
        <v>728</v>
      </c>
      <c r="V22" s="184">
        <v>670</v>
      </c>
      <c r="W22" s="192">
        <v>-9.76</v>
      </c>
      <c r="X22" s="184"/>
      <c r="Y22" s="2"/>
      <c r="Z22" s="2"/>
    </row>
    <row r="23" spans="1:26" ht="15.75" customHeight="1" thickBot="1" x14ac:dyDescent="0.3">
      <c r="A23" s="187" t="s">
        <v>22</v>
      </c>
      <c r="B23" s="187">
        <v>22</v>
      </c>
      <c r="C23" s="188" t="s">
        <v>1323</v>
      </c>
      <c r="D23" s="188"/>
      <c r="E23" s="188">
        <v>2.08</v>
      </c>
      <c r="F23" s="191">
        <v>0.97</v>
      </c>
      <c r="G23" s="190">
        <v>5568300</v>
      </c>
      <c r="H23" s="190">
        <v>11562</v>
      </c>
      <c r="I23" s="190">
        <v>5824</v>
      </c>
      <c r="J23" s="188">
        <v>9.1300000000000008</v>
      </c>
      <c r="K23" s="188">
        <v>2.2599999999999998</v>
      </c>
      <c r="L23" s="188">
        <v>0.19</v>
      </c>
      <c r="M23" s="188"/>
      <c r="N23" s="188">
        <v>0.23</v>
      </c>
      <c r="O23" s="188">
        <v>21.51</v>
      </c>
      <c r="P23" s="188">
        <v>26.29</v>
      </c>
      <c r="Q23" s="188">
        <v>10.24</v>
      </c>
      <c r="R23" s="188">
        <v>5.83</v>
      </c>
      <c r="S23" s="188">
        <v>49.9</v>
      </c>
      <c r="T23" s="188"/>
      <c r="U23" s="188">
        <v>105</v>
      </c>
      <c r="V23" s="188">
        <v>87</v>
      </c>
      <c r="W23" s="191">
        <v>0.52</v>
      </c>
      <c r="X23" s="188"/>
      <c r="Y23" s="2"/>
      <c r="Z23" s="2"/>
    </row>
    <row r="24" spans="1:26" ht="15.75" customHeight="1" thickBot="1" x14ac:dyDescent="0.3">
      <c r="A24" s="183" t="s">
        <v>23</v>
      </c>
      <c r="B24" s="183">
        <v>23</v>
      </c>
      <c r="C24" s="184" t="s">
        <v>1323</v>
      </c>
      <c r="D24" s="184"/>
      <c r="E24" s="184">
        <v>0.67</v>
      </c>
      <c r="F24" s="184">
        <v>0</v>
      </c>
      <c r="G24" s="185">
        <v>3037300</v>
      </c>
      <c r="H24" s="185">
        <v>2026</v>
      </c>
      <c r="I24" s="185">
        <v>3506</v>
      </c>
      <c r="J24" s="184">
        <v>15.96</v>
      </c>
      <c r="K24" s="184">
        <v>1.81</v>
      </c>
      <c r="L24" s="184">
        <v>0.19</v>
      </c>
      <c r="M24" s="184"/>
      <c r="N24" s="184">
        <v>0.04</v>
      </c>
      <c r="O24" s="184">
        <v>10.55</v>
      </c>
      <c r="P24" s="184">
        <v>12.14</v>
      </c>
      <c r="Q24" s="184">
        <v>6.01</v>
      </c>
      <c r="R24" s="184"/>
      <c r="S24" s="184">
        <v>26.27</v>
      </c>
      <c r="T24" s="184"/>
      <c r="U24" s="184">
        <v>421</v>
      </c>
      <c r="V24" s="184">
        <v>368</v>
      </c>
      <c r="W24" s="192">
        <v>-0.21</v>
      </c>
      <c r="X24" s="184"/>
      <c r="Y24" s="2"/>
      <c r="Z24" s="2"/>
    </row>
    <row r="25" spans="1:26" ht="15.75" customHeight="1" thickBot="1" x14ac:dyDescent="0.3">
      <c r="A25" s="187" t="s">
        <v>24</v>
      </c>
      <c r="B25" s="187">
        <v>24</v>
      </c>
      <c r="C25" s="188" t="s">
        <v>1323</v>
      </c>
      <c r="D25" s="188"/>
      <c r="E25" s="188">
        <v>0.88</v>
      </c>
      <c r="F25" s="188">
        <v>0</v>
      </c>
      <c r="G25" s="190">
        <v>1500</v>
      </c>
      <c r="H25" s="188">
        <v>1</v>
      </c>
      <c r="I25" s="190">
        <v>5557</v>
      </c>
      <c r="J25" s="188"/>
      <c r="K25" s="188">
        <v>1.57</v>
      </c>
      <c r="L25" s="188">
        <v>1.27</v>
      </c>
      <c r="M25" s="188"/>
      <c r="N25" s="188">
        <v>0</v>
      </c>
      <c r="O25" s="188">
        <v>-1.19</v>
      </c>
      <c r="P25" s="188">
        <v>-2.36</v>
      </c>
      <c r="Q25" s="188">
        <v>-5.58</v>
      </c>
      <c r="R25" s="188"/>
      <c r="S25" s="188">
        <v>25.74</v>
      </c>
      <c r="T25" s="188"/>
      <c r="U25" s="188"/>
      <c r="V25" s="188"/>
      <c r="W25" s="191"/>
      <c r="X25" s="188"/>
      <c r="Y25" s="2"/>
      <c r="Z25" s="2"/>
    </row>
    <row r="26" spans="1:26" ht="15.75" customHeight="1" thickBot="1" x14ac:dyDescent="0.3">
      <c r="A26" s="183" t="s">
        <v>25</v>
      </c>
      <c r="B26" s="183">
        <v>25</v>
      </c>
      <c r="C26" s="184" t="s">
        <v>1323</v>
      </c>
      <c r="D26" s="184"/>
      <c r="E26" s="184">
        <v>18.399999999999999</v>
      </c>
      <c r="F26" s="186">
        <v>0.55000000000000004</v>
      </c>
      <c r="G26" s="185">
        <v>241100</v>
      </c>
      <c r="H26" s="185">
        <v>4430</v>
      </c>
      <c r="I26" s="185">
        <v>3796</v>
      </c>
      <c r="J26" s="184">
        <v>9.98</v>
      </c>
      <c r="K26" s="184">
        <v>1.37</v>
      </c>
      <c r="L26" s="184">
        <v>1.71</v>
      </c>
      <c r="M26" s="184">
        <v>0.25</v>
      </c>
      <c r="N26" s="184">
        <v>1.84</v>
      </c>
      <c r="O26" s="184">
        <v>7.76</v>
      </c>
      <c r="P26" s="184">
        <v>13.73</v>
      </c>
      <c r="Q26" s="184">
        <v>5.31</v>
      </c>
      <c r="R26" s="184">
        <v>10.38</v>
      </c>
      <c r="S26" s="184">
        <v>71.510000000000005</v>
      </c>
      <c r="T26" s="184"/>
      <c r="U26" s="184">
        <v>237</v>
      </c>
      <c r="V26" s="184">
        <v>276</v>
      </c>
      <c r="W26" s="193">
        <v>25.92</v>
      </c>
      <c r="X26" s="184"/>
      <c r="Y26" s="2"/>
      <c r="Z26" s="2"/>
    </row>
    <row r="27" spans="1:26" ht="15.75" customHeight="1" thickBot="1" x14ac:dyDescent="0.3">
      <c r="A27" s="187" t="s">
        <v>26</v>
      </c>
      <c r="B27" s="187">
        <v>26</v>
      </c>
      <c r="C27" s="188" t="s">
        <v>1323</v>
      </c>
      <c r="D27" s="188"/>
      <c r="E27" s="188">
        <v>17.600000000000001</v>
      </c>
      <c r="F27" s="189">
        <v>-1.1200000000000001</v>
      </c>
      <c r="G27" s="190">
        <v>1501700</v>
      </c>
      <c r="H27" s="190">
        <v>26352</v>
      </c>
      <c r="I27" s="190">
        <v>7030</v>
      </c>
      <c r="J27" s="188">
        <v>12.07</v>
      </c>
      <c r="K27" s="188">
        <v>1.84</v>
      </c>
      <c r="L27" s="188">
        <v>1.41</v>
      </c>
      <c r="M27" s="188">
        <v>0.3</v>
      </c>
      <c r="N27" s="188">
        <v>1.46</v>
      </c>
      <c r="O27" s="188">
        <v>7.57</v>
      </c>
      <c r="P27" s="188">
        <v>16.16</v>
      </c>
      <c r="Q27" s="188">
        <v>6.76</v>
      </c>
      <c r="R27" s="188">
        <v>1.69</v>
      </c>
      <c r="S27" s="188">
        <v>38.22</v>
      </c>
      <c r="T27" s="188"/>
      <c r="U27" s="188">
        <v>278</v>
      </c>
      <c r="V27" s="188">
        <v>358</v>
      </c>
      <c r="W27" s="191">
        <v>0.01</v>
      </c>
      <c r="X27" s="188"/>
      <c r="Y27" s="2"/>
      <c r="Z27" s="2"/>
    </row>
    <row r="28" spans="1:26" ht="15.75" customHeight="1" thickBot="1" x14ac:dyDescent="0.3">
      <c r="A28" s="183" t="s">
        <v>27</v>
      </c>
      <c r="B28" s="183">
        <v>27</v>
      </c>
      <c r="C28" s="184" t="s">
        <v>1323</v>
      </c>
      <c r="D28" s="184"/>
      <c r="E28" s="184">
        <v>0.12</v>
      </c>
      <c r="F28" s="192">
        <v>-7.69</v>
      </c>
      <c r="G28" s="185">
        <v>1256200</v>
      </c>
      <c r="H28" s="184">
        <v>151</v>
      </c>
      <c r="I28" s="184">
        <v>509</v>
      </c>
      <c r="J28" s="184"/>
      <c r="K28" s="184">
        <v>0.71</v>
      </c>
      <c r="L28" s="184">
        <v>0.35</v>
      </c>
      <c r="M28" s="184"/>
      <c r="N28" s="184">
        <v>0</v>
      </c>
      <c r="O28" s="184">
        <v>-18.61</v>
      </c>
      <c r="P28" s="184">
        <v>-22.15</v>
      </c>
      <c r="Q28" s="184">
        <v>-37.71</v>
      </c>
      <c r="R28" s="184"/>
      <c r="S28" s="184">
        <v>67.05</v>
      </c>
      <c r="T28" s="184"/>
      <c r="U28" s="184"/>
      <c r="V28" s="184"/>
      <c r="W28" s="186"/>
      <c r="X28" s="184"/>
      <c r="Y28" s="2"/>
      <c r="Z28" s="2"/>
    </row>
    <row r="29" spans="1:26" ht="15.75" customHeight="1" thickBot="1" x14ac:dyDescent="0.3">
      <c r="A29" s="187" t="s">
        <v>28</v>
      </c>
      <c r="B29" s="187">
        <v>28</v>
      </c>
      <c r="C29" s="188" t="s">
        <v>1325</v>
      </c>
      <c r="D29" s="188"/>
      <c r="E29" s="188">
        <v>0.89</v>
      </c>
      <c r="F29" s="191">
        <v>1.1399999999999999</v>
      </c>
      <c r="G29" s="190">
        <v>41300</v>
      </c>
      <c r="H29" s="188">
        <v>37</v>
      </c>
      <c r="I29" s="188">
        <v>360</v>
      </c>
      <c r="J29" s="188">
        <v>18.95</v>
      </c>
      <c r="K29" s="188">
        <v>0.68</v>
      </c>
      <c r="L29" s="188">
        <v>0.24</v>
      </c>
      <c r="M29" s="188">
        <v>0.03</v>
      </c>
      <c r="N29" s="188">
        <v>0.05</v>
      </c>
      <c r="O29" s="188">
        <v>4.13</v>
      </c>
      <c r="P29" s="188">
        <v>3.61</v>
      </c>
      <c r="Q29" s="188">
        <v>3.95</v>
      </c>
      <c r="R29" s="188">
        <v>3.64</v>
      </c>
      <c r="S29" s="188">
        <v>48.51</v>
      </c>
      <c r="T29" s="188"/>
      <c r="U29" s="188">
        <v>683</v>
      </c>
      <c r="V29" s="188">
        <v>632</v>
      </c>
      <c r="W29" s="189">
        <v>-2.0099999999999998</v>
      </c>
      <c r="X29" s="188"/>
      <c r="Y29" s="2"/>
      <c r="Z29" s="2"/>
    </row>
    <row r="30" spans="1:26" ht="15.75" customHeight="1" thickBot="1" x14ac:dyDescent="0.3">
      <c r="A30" s="183" t="s">
        <v>29</v>
      </c>
      <c r="B30" s="183">
        <v>29</v>
      </c>
      <c r="C30" s="184" t="s">
        <v>1323</v>
      </c>
      <c r="D30" s="184"/>
      <c r="E30" s="184">
        <v>0.52</v>
      </c>
      <c r="F30" s="186">
        <v>4</v>
      </c>
      <c r="G30" s="185">
        <v>1725900</v>
      </c>
      <c r="H30" s="184">
        <v>894</v>
      </c>
      <c r="I30" s="184">
        <v>699</v>
      </c>
      <c r="J30" s="184">
        <v>10.25</v>
      </c>
      <c r="K30" s="184">
        <v>0.69</v>
      </c>
      <c r="L30" s="184">
        <v>0.67</v>
      </c>
      <c r="M30" s="184"/>
      <c r="N30" s="184">
        <v>0.05</v>
      </c>
      <c r="O30" s="184">
        <v>5.89</v>
      </c>
      <c r="P30" s="184">
        <v>7.03</v>
      </c>
      <c r="Q30" s="184">
        <v>2.75</v>
      </c>
      <c r="R30" s="184"/>
      <c r="S30" s="184">
        <v>59.11</v>
      </c>
      <c r="T30" s="184"/>
      <c r="U30" s="184">
        <v>398</v>
      </c>
      <c r="V30" s="184">
        <v>365</v>
      </c>
      <c r="W30" s="192">
        <v>-0.03</v>
      </c>
      <c r="X30" s="184"/>
      <c r="Y30" s="2"/>
      <c r="Z30" s="2"/>
    </row>
    <row r="31" spans="1:26" ht="15.75" customHeight="1" thickBot="1" x14ac:dyDescent="0.3">
      <c r="A31" s="187" t="s">
        <v>30</v>
      </c>
      <c r="B31" s="187">
        <v>30</v>
      </c>
      <c r="C31" s="188" t="s">
        <v>1325</v>
      </c>
      <c r="D31" s="188"/>
      <c r="E31" s="188">
        <v>3.26</v>
      </c>
      <c r="F31" s="191">
        <v>1.88</v>
      </c>
      <c r="G31" s="190">
        <v>6413300</v>
      </c>
      <c r="H31" s="190">
        <v>20802</v>
      </c>
      <c r="I31" s="190">
        <v>1826</v>
      </c>
      <c r="J31" s="188">
        <v>4.83</v>
      </c>
      <c r="K31" s="188">
        <v>0.83</v>
      </c>
      <c r="L31" s="188">
        <v>2.71</v>
      </c>
      <c r="M31" s="188"/>
      <c r="N31" s="188">
        <v>0.68</v>
      </c>
      <c r="O31" s="188">
        <v>8.4700000000000006</v>
      </c>
      <c r="P31" s="188">
        <v>18.78</v>
      </c>
      <c r="Q31" s="188">
        <v>13.77</v>
      </c>
      <c r="R31" s="188"/>
      <c r="S31" s="188">
        <v>29.81</v>
      </c>
      <c r="T31" s="188"/>
      <c r="U31" s="188">
        <v>99</v>
      </c>
      <c r="V31" s="188">
        <v>183</v>
      </c>
      <c r="W31" s="191">
        <v>0.11</v>
      </c>
      <c r="X31" s="188"/>
      <c r="Y31" s="2"/>
      <c r="Z31" s="2"/>
    </row>
    <row r="32" spans="1:26" ht="15.75" customHeight="1" thickBot="1" x14ac:dyDescent="0.3">
      <c r="A32" s="183" t="s">
        <v>31</v>
      </c>
      <c r="B32" s="183">
        <v>31</v>
      </c>
      <c r="C32" s="184" t="s">
        <v>1323</v>
      </c>
      <c r="D32" s="184"/>
      <c r="E32" s="184">
        <v>1.1499999999999999</v>
      </c>
      <c r="F32" s="192">
        <v>-0.86</v>
      </c>
      <c r="G32" s="185">
        <v>602200</v>
      </c>
      <c r="H32" s="184">
        <v>697</v>
      </c>
      <c r="I32" s="184">
        <v>690</v>
      </c>
      <c r="J32" s="184">
        <v>8.0500000000000007</v>
      </c>
      <c r="K32" s="184">
        <v>0.83</v>
      </c>
      <c r="L32" s="184">
        <v>0.2</v>
      </c>
      <c r="M32" s="184">
        <v>0.1</v>
      </c>
      <c r="N32" s="184">
        <v>0.14000000000000001</v>
      </c>
      <c r="O32" s="184">
        <v>9.9700000000000006</v>
      </c>
      <c r="P32" s="184">
        <v>10.42</v>
      </c>
      <c r="Q32" s="184">
        <v>8.91</v>
      </c>
      <c r="R32" s="184">
        <v>8.6199999999999992</v>
      </c>
      <c r="S32" s="184">
        <v>31.78</v>
      </c>
      <c r="T32" s="184"/>
      <c r="U32" s="184">
        <v>260</v>
      </c>
      <c r="V32" s="184">
        <v>180</v>
      </c>
      <c r="W32" s="186">
        <v>0.38</v>
      </c>
      <c r="X32" s="184"/>
      <c r="Y32" s="2"/>
      <c r="Z32" s="2"/>
    </row>
    <row r="33" spans="1:26" ht="15.75" customHeight="1" thickBot="1" x14ac:dyDescent="0.3">
      <c r="A33" s="187" t="s">
        <v>32</v>
      </c>
      <c r="B33" s="187">
        <v>32</v>
      </c>
      <c r="C33" s="188" t="s">
        <v>1325</v>
      </c>
      <c r="D33" s="188"/>
      <c r="E33" s="188">
        <v>3.68</v>
      </c>
      <c r="F33" s="191">
        <v>5.14</v>
      </c>
      <c r="G33" s="190">
        <v>33296100</v>
      </c>
      <c r="H33" s="190">
        <v>119469</v>
      </c>
      <c r="I33" s="190">
        <v>3750</v>
      </c>
      <c r="J33" s="188">
        <v>12.84</v>
      </c>
      <c r="K33" s="188">
        <v>2.31</v>
      </c>
      <c r="L33" s="188">
        <v>1.07</v>
      </c>
      <c r="M33" s="188">
        <v>0.1</v>
      </c>
      <c r="N33" s="188">
        <v>0.28999999999999998</v>
      </c>
      <c r="O33" s="188">
        <v>11.4</v>
      </c>
      <c r="P33" s="188">
        <v>19.27</v>
      </c>
      <c r="Q33" s="188">
        <v>18.850000000000001</v>
      </c>
      <c r="R33" s="188"/>
      <c r="S33" s="188">
        <v>24.61</v>
      </c>
      <c r="T33" s="188"/>
      <c r="U33" s="188">
        <v>262</v>
      </c>
      <c r="V33" s="188">
        <v>288</v>
      </c>
      <c r="W33" s="189">
        <v>-7.0000000000000007E-2</v>
      </c>
      <c r="X33" s="188"/>
      <c r="Y33" s="2"/>
      <c r="Z33" s="2"/>
    </row>
    <row r="34" spans="1:26" ht="15.75" customHeight="1" thickBot="1" x14ac:dyDescent="0.3">
      <c r="A34" s="183" t="s">
        <v>33</v>
      </c>
      <c r="B34" s="183">
        <v>33</v>
      </c>
      <c r="C34" s="184" t="s">
        <v>1325</v>
      </c>
      <c r="D34" s="184"/>
      <c r="E34" s="184">
        <v>170</v>
      </c>
      <c r="F34" s="186">
        <v>0.28999999999999998</v>
      </c>
      <c r="G34" s="184">
        <v>700</v>
      </c>
      <c r="H34" s="184">
        <v>119</v>
      </c>
      <c r="I34" s="185">
        <v>7344</v>
      </c>
      <c r="J34" s="184">
        <v>11.04</v>
      </c>
      <c r="K34" s="184">
        <v>1.26</v>
      </c>
      <c r="L34" s="184">
        <v>0.15</v>
      </c>
      <c r="M34" s="184"/>
      <c r="N34" s="184">
        <v>15.4</v>
      </c>
      <c r="O34" s="184">
        <v>12.55</v>
      </c>
      <c r="P34" s="184">
        <v>11.75</v>
      </c>
      <c r="Q34" s="184">
        <v>13.53</v>
      </c>
      <c r="R34" s="184">
        <v>4.42</v>
      </c>
      <c r="S34" s="184">
        <v>21.37</v>
      </c>
      <c r="T34" s="184"/>
      <c r="U34" s="184">
        <v>314</v>
      </c>
      <c r="V34" s="184">
        <v>209</v>
      </c>
      <c r="W34" s="192">
        <v>-1.93</v>
      </c>
      <c r="X34" s="184"/>
      <c r="Y34" s="2"/>
      <c r="Z34" s="2"/>
    </row>
    <row r="35" spans="1:26" ht="15.75" customHeight="1" thickBot="1" x14ac:dyDescent="0.3">
      <c r="A35" s="187" t="s">
        <v>34</v>
      </c>
      <c r="B35" s="187">
        <v>34</v>
      </c>
      <c r="C35" s="188" t="s">
        <v>1323</v>
      </c>
      <c r="D35" s="188"/>
      <c r="E35" s="188">
        <v>5.45</v>
      </c>
      <c r="F35" s="189">
        <v>-1.8</v>
      </c>
      <c r="G35" s="190">
        <v>2273300</v>
      </c>
      <c r="H35" s="190">
        <v>12565</v>
      </c>
      <c r="I35" s="190">
        <v>2823</v>
      </c>
      <c r="J35" s="188">
        <v>15.3</v>
      </c>
      <c r="K35" s="188">
        <v>1.3</v>
      </c>
      <c r="L35" s="188">
        <v>0.68</v>
      </c>
      <c r="M35" s="188"/>
      <c r="N35" s="188">
        <v>0.36</v>
      </c>
      <c r="O35" s="188">
        <v>7.32</v>
      </c>
      <c r="P35" s="188">
        <v>8.76</v>
      </c>
      <c r="Q35" s="188">
        <v>9.52</v>
      </c>
      <c r="R35" s="188">
        <v>3.6</v>
      </c>
      <c r="S35" s="188">
        <v>36.409999999999997</v>
      </c>
      <c r="T35" s="188"/>
      <c r="U35" s="188">
        <v>482</v>
      </c>
      <c r="V35" s="188">
        <v>446</v>
      </c>
      <c r="W35" s="191">
        <v>0.41</v>
      </c>
      <c r="X35" s="188"/>
      <c r="Y35" s="2"/>
      <c r="Z35" s="2"/>
    </row>
    <row r="36" spans="1:26" ht="15.75" customHeight="1" thickBot="1" x14ac:dyDescent="0.3">
      <c r="A36" s="183" t="s">
        <v>35</v>
      </c>
      <c r="B36" s="183">
        <v>35</v>
      </c>
      <c r="C36" s="184" t="s">
        <v>1323</v>
      </c>
      <c r="D36" s="184"/>
      <c r="E36" s="184">
        <v>2.84</v>
      </c>
      <c r="F36" s="186">
        <v>3.65</v>
      </c>
      <c r="G36" s="185">
        <v>30127300</v>
      </c>
      <c r="H36" s="185">
        <v>84738</v>
      </c>
      <c r="I36" s="185">
        <v>2930</v>
      </c>
      <c r="J36" s="184">
        <v>10.33</v>
      </c>
      <c r="K36" s="184">
        <v>1.99</v>
      </c>
      <c r="L36" s="184">
        <v>1.46</v>
      </c>
      <c r="M36" s="184">
        <v>0.11</v>
      </c>
      <c r="N36" s="184">
        <v>0.27</v>
      </c>
      <c r="O36" s="184">
        <v>8.91</v>
      </c>
      <c r="P36" s="184">
        <v>20.47</v>
      </c>
      <c r="Q36" s="184">
        <v>36.590000000000003</v>
      </c>
      <c r="R36" s="184">
        <v>4.04</v>
      </c>
      <c r="S36" s="184">
        <v>50.62</v>
      </c>
      <c r="T36" s="184"/>
      <c r="U36" s="184">
        <v>180</v>
      </c>
      <c r="V36" s="184">
        <v>262</v>
      </c>
      <c r="W36" s="186">
        <v>0.18</v>
      </c>
      <c r="X36" s="184"/>
      <c r="Y36" s="2"/>
      <c r="Z36" s="2"/>
    </row>
    <row r="37" spans="1:26" ht="15.75" customHeight="1" thickBot="1" x14ac:dyDescent="0.3">
      <c r="A37" s="187" t="s">
        <v>36</v>
      </c>
      <c r="B37" s="187">
        <v>36</v>
      </c>
      <c r="C37" s="188" t="s">
        <v>1323</v>
      </c>
      <c r="D37" s="188"/>
      <c r="E37" s="188">
        <v>3.86</v>
      </c>
      <c r="F37" s="191">
        <v>1.05</v>
      </c>
      <c r="G37" s="190">
        <v>1600</v>
      </c>
      <c r="H37" s="188">
        <v>6</v>
      </c>
      <c r="I37" s="190">
        <v>3853</v>
      </c>
      <c r="J37" s="188">
        <v>26.09</v>
      </c>
      <c r="K37" s="188">
        <v>0.95</v>
      </c>
      <c r="L37" s="188">
        <v>0.33</v>
      </c>
      <c r="M37" s="188"/>
      <c r="N37" s="188">
        <v>0.15</v>
      </c>
      <c r="O37" s="188">
        <v>3.15</v>
      </c>
      <c r="P37" s="188">
        <v>3.64</v>
      </c>
      <c r="Q37" s="188">
        <v>0.92</v>
      </c>
      <c r="R37" s="188">
        <v>3.14</v>
      </c>
      <c r="S37" s="188">
        <v>18.3</v>
      </c>
      <c r="T37" s="188"/>
      <c r="U37" s="188">
        <v>746</v>
      </c>
      <c r="V37" s="188">
        <v>737</v>
      </c>
      <c r="W37" s="189">
        <v>-0.45</v>
      </c>
      <c r="X37" s="188"/>
      <c r="Y37" s="2"/>
      <c r="Z37" s="2"/>
    </row>
    <row r="38" spans="1:26" ht="15.75" customHeight="1" thickBot="1" x14ac:dyDescent="0.3">
      <c r="A38" s="183" t="s">
        <v>37</v>
      </c>
      <c r="B38" s="183">
        <v>37</v>
      </c>
      <c r="C38" s="184" t="s">
        <v>1323</v>
      </c>
      <c r="D38" s="184"/>
      <c r="E38" s="184">
        <v>16.399999999999999</v>
      </c>
      <c r="F38" s="186">
        <v>5.13</v>
      </c>
      <c r="G38" s="185">
        <v>27261400</v>
      </c>
      <c r="H38" s="185">
        <v>441898</v>
      </c>
      <c r="I38" s="185">
        <v>18860</v>
      </c>
      <c r="J38" s="184">
        <v>19.7</v>
      </c>
      <c r="K38" s="184">
        <v>1.22</v>
      </c>
      <c r="L38" s="184">
        <v>1.46</v>
      </c>
      <c r="M38" s="184">
        <v>0.1</v>
      </c>
      <c r="N38" s="184">
        <v>0.83</v>
      </c>
      <c r="O38" s="184">
        <v>5.43</v>
      </c>
      <c r="P38" s="184">
        <v>6.76</v>
      </c>
      <c r="Q38" s="184">
        <v>19.68</v>
      </c>
      <c r="R38" s="184">
        <v>2.68</v>
      </c>
      <c r="S38" s="184">
        <v>73.75</v>
      </c>
      <c r="T38" s="184"/>
      <c r="U38" s="184">
        <v>606</v>
      </c>
      <c r="V38" s="184">
        <v>585</v>
      </c>
      <c r="W38" s="193">
        <v>1.32</v>
      </c>
      <c r="X38" s="184"/>
      <c r="Y38" s="2"/>
      <c r="Z38" s="2"/>
    </row>
    <row r="39" spans="1:26" ht="15.75" customHeight="1" thickBot="1" x14ac:dyDescent="0.3">
      <c r="A39" s="187" t="s">
        <v>38</v>
      </c>
      <c r="B39" s="187">
        <v>38</v>
      </c>
      <c r="C39" s="188" t="s">
        <v>1323</v>
      </c>
      <c r="D39" s="188"/>
      <c r="E39" s="188">
        <v>5.0999999999999996</v>
      </c>
      <c r="F39" s="189">
        <v>-0.97</v>
      </c>
      <c r="G39" s="190">
        <v>165400</v>
      </c>
      <c r="H39" s="188">
        <v>846</v>
      </c>
      <c r="I39" s="190">
        <v>4769</v>
      </c>
      <c r="J39" s="188">
        <v>62.72</v>
      </c>
      <c r="K39" s="188">
        <v>1.73</v>
      </c>
      <c r="L39" s="188">
        <v>1.82</v>
      </c>
      <c r="M39" s="188">
        <v>0.05</v>
      </c>
      <c r="N39" s="188">
        <v>0.08</v>
      </c>
      <c r="O39" s="188">
        <v>3.52</v>
      </c>
      <c r="P39" s="188">
        <v>2.78</v>
      </c>
      <c r="Q39" s="188">
        <v>14.16</v>
      </c>
      <c r="R39" s="188">
        <v>0.97</v>
      </c>
      <c r="S39" s="188">
        <v>25.95</v>
      </c>
      <c r="T39" s="188"/>
      <c r="U39" s="188">
        <v>872</v>
      </c>
      <c r="V39" s="188">
        <v>820</v>
      </c>
      <c r="W39" s="191">
        <v>0.57999999999999996</v>
      </c>
      <c r="X39" s="188"/>
      <c r="Y39" s="2"/>
      <c r="Z39" s="2"/>
    </row>
    <row r="40" spans="1:26" ht="15.75" customHeight="1" thickBot="1" x14ac:dyDescent="0.3">
      <c r="A40" s="183" t="s">
        <v>39</v>
      </c>
      <c r="B40" s="183">
        <v>39</v>
      </c>
      <c r="C40" s="184" t="s">
        <v>1325</v>
      </c>
      <c r="D40" s="184"/>
      <c r="E40" s="184">
        <v>1.57</v>
      </c>
      <c r="F40" s="186">
        <v>0.64</v>
      </c>
      <c r="G40" s="185">
        <v>108100</v>
      </c>
      <c r="H40" s="184">
        <v>168</v>
      </c>
      <c r="I40" s="184">
        <v>754</v>
      </c>
      <c r="J40" s="184">
        <v>10.130000000000001</v>
      </c>
      <c r="K40" s="184">
        <v>0.35</v>
      </c>
      <c r="L40" s="184">
        <v>0.84</v>
      </c>
      <c r="M40" s="184"/>
      <c r="N40" s="184">
        <v>0.15</v>
      </c>
      <c r="O40" s="184">
        <v>3.07</v>
      </c>
      <c r="P40" s="184">
        <v>3.67</v>
      </c>
      <c r="Q40" s="184">
        <v>1.84</v>
      </c>
      <c r="R40" s="184"/>
      <c r="S40" s="184">
        <v>29.1</v>
      </c>
      <c r="T40" s="184"/>
      <c r="U40" s="184">
        <v>484</v>
      </c>
      <c r="V40" s="184">
        <v>480</v>
      </c>
      <c r="W40" s="192">
        <v>-0.06</v>
      </c>
      <c r="X40" s="184"/>
      <c r="Y40" s="2"/>
      <c r="Z40" s="2"/>
    </row>
    <row r="41" spans="1:26" ht="15.75" customHeight="1" thickBot="1" x14ac:dyDescent="0.3">
      <c r="A41" s="187" t="s">
        <v>40</v>
      </c>
      <c r="B41" s="187">
        <v>40</v>
      </c>
      <c r="C41" s="188" t="s">
        <v>1323</v>
      </c>
      <c r="D41" s="188"/>
      <c r="E41" s="188">
        <v>1.75</v>
      </c>
      <c r="F41" s="191">
        <v>2.34</v>
      </c>
      <c r="G41" s="190">
        <v>20875500</v>
      </c>
      <c r="H41" s="190">
        <v>36290</v>
      </c>
      <c r="I41" s="190">
        <v>5833</v>
      </c>
      <c r="J41" s="188"/>
      <c r="K41" s="188">
        <v>0.37</v>
      </c>
      <c r="L41" s="188">
        <v>1.81</v>
      </c>
      <c r="M41" s="188">
        <v>0.03</v>
      </c>
      <c r="N41" s="188">
        <v>0</v>
      </c>
      <c r="O41" s="188">
        <v>1.82</v>
      </c>
      <c r="P41" s="188">
        <v>-0.08</v>
      </c>
      <c r="Q41" s="188">
        <v>-2.5299999999999998</v>
      </c>
      <c r="R41" s="188">
        <v>6.87</v>
      </c>
      <c r="S41" s="188">
        <v>47.51</v>
      </c>
      <c r="T41" s="188"/>
      <c r="U41" s="188"/>
      <c r="V41" s="188"/>
      <c r="W41" s="191"/>
      <c r="X41" s="188"/>
      <c r="Y41" s="2"/>
      <c r="Z41" s="2"/>
    </row>
    <row r="42" spans="1:26" ht="15.75" customHeight="1" thickBot="1" x14ac:dyDescent="0.3">
      <c r="A42" s="183" t="s">
        <v>41</v>
      </c>
      <c r="B42" s="183">
        <v>41</v>
      </c>
      <c r="C42" s="184" t="s">
        <v>1323</v>
      </c>
      <c r="D42" s="184"/>
      <c r="E42" s="184">
        <v>66.25</v>
      </c>
      <c r="F42" s="192">
        <v>-1.49</v>
      </c>
      <c r="G42" s="185">
        <v>28175900</v>
      </c>
      <c r="H42" s="185">
        <v>1873537</v>
      </c>
      <c r="I42" s="185">
        <v>946428</v>
      </c>
      <c r="J42" s="184">
        <v>219.04</v>
      </c>
      <c r="K42" s="184">
        <v>6.65</v>
      </c>
      <c r="L42" s="184">
        <v>0.21</v>
      </c>
      <c r="M42" s="184">
        <v>1.05</v>
      </c>
      <c r="N42" s="184">
        <v>0.3</v>
      </c>
      <c r="O42" s="184">
        <v>3.22</v>
      </c>
      <c r="P42" s="184">
        <v>2.92</v>
      </c>
      <c r="Q42" s="184">
        <v>12.98</v>
      </c>
      <c r="R42" s="184">
        <v>1.56</v>
      </c>
      <c r="S42" s="184">
        <v>30</v>
      </c>
      <c r="T42" s="184"/>
      <c r="U42" s="184">
        <v>897</v>
      </c>
      <c r="V42" s="184">
        <v>864</v>
      </c>
      <c r="W42" s="193">
        <v>27.99</v>
      </c>
      <c r="X42" s="184"/>
      <c r="Y42" s="2"/>
      <c r="Z42" s="2"/>
    </row>
    <row r="43" spans="1:26" ht="15.75" customHeight="1" thickBot="1" x14ac:dyDescent="0.3">
      <c r="A43" s="187" t="s">
        <v>42</v>
      </c>
      <c r="B43" s="187">
        <v>42</v>
      </c>
      <c r="C43" s="188" t="s">
        <v>1323</v>
      </c>
      <c r="D43" s="188"/>
      <c r="E43" s="188">
        <v>7.2</v>
      </c>
      <c r="F43" s="191">
        <v>0.7</v>
      </c>
      <c r="G43" s="190">
        <v>11863500</v>
      </c>
      <c r="H43" s="190">
        <v>85360</v>
      </c>
      <c r="I43" s="190">
        <v>22650</v>
      </c>
      <c r="J43" s="188">
        <v>5.44</v>
      </c>
      <c r="K43" s="188">
        <v>0.8</v>
      </c>
      <c r="L43" s="188">
        <v>1.0900000000000001</v>
      </c>
      <c r="M43" s="188">
        <v>0.4</v>
      </c>
      <c r="N43" s="188">
        <v>1.32</v>
      </c>
      <c r="O43" s="188">
        <v>8.8000000000000007</v>
      </c>
      <c r="P43" s="188">
        <v>15.5</v>
      </c>
      <c r="Q43" s="188">
        <v>13.72</v>
      </c>
      <c r="R43" s="188">
        <v>5.59</v>
      </c>
      <c r="S43" s="188">
        <v>68.77</v>
      </c>
      <c r="T43" s="188"/>
      <c r="U43" s="188">
        <v>141</v>
      </c>
      <c r="V43" s="188">
        <v>177</v>
      </c>
      <c r="W43" s="194">
        <v>1.01</v>
      </c>
      <c r="X43" s="188"/>
      <c r="Y43" s="2"/>
      <c r="Z43" s="2"/>
    </row>
    <row r="44" spans="1:26" ht="15.75" customHeight="1" thickBot="1" x14ac:dyDescent="0.3">
      <c r="A44" s="183" t="s">
        <v>43</v>
      </c>
      <c r="B44" s="183">
        <v>43</v>
      </c>
      <c r="C44" s="184" t="s">
        <v>1323</v>
      </c>
      <c r="D44" s="184"/>
      <c r="E44" s="184">
        <v>3.72</v>
      </c>
      <c r="F44" s="186">
        <v>2.76</v>
      </c>
      <c r="G44" s="185">
        <v>410200</v>
      </c>
      <c r="H44" s="185">
        <v>1501</v>
      </c>
      <c r="I44" s="185">
        <v>2232</v>
      </c>
      <c r="J44" s="184">
        <v>32.409999999999997</v>
      </c>
      <c r="K44" s="184">
        <v>3.92</v>
      </c>
      <c r="L44" s="184">
        <v>0.09</v>
      </c>
      <c r="M44" s="184">
        <v>0.1</v>
      </c>
      <c r="N44" s="184">
        <v>0.11</v>
      </c>
      <c r="O44" s="184">
        <v>13.99</v>
      </c>
      <c r="P44" s="184">
        <v>12.15</v>
      </c>
      <c r="Q44" s="184">
        <v>27.55</v>
      </c>
      <c r="R44" s="184">
        <v>2.62</v>
      </c>
      <c r="S44" s="184">
        <v>30.78</v>
      </c>
      <c r="T44" s="184"/>
      <c r="U44" s="184">
        <v>561</v>
      </c>
      <c r="V44" s="184">
        <v>452</v>
      </c>
      <c r="W44" s="192">
        <v>-3.38</v>
      </c>
      <c r="X44" s="184"/>
      <c r="Y44" s="2"/>
      <c r="Z44" s="2"/>
    </row>
    <row r="45" spans="1:26" ht="15.75" customHeight="1" thickBot="1" x14ac:dyDescent="0.3">
      <c r="A45" s="187" t="s">
        <v>44</v>
      </c>
      <c r="B45" s="187">
        <v>44</v>
      </c>
      <c r="C45" s="188" t="s">
        <v>1323</v>
      </c>
      <c r="D45" s="188"/>
      <c r="E45" s="188">
        <v>5.3</v>
      </c>
      <c r="F45" s="191">
        <v>0.95</v>
      </c>
      <c r="G45" s="190">
        <v>79300</v>
      </c>
      <c r="H45" s="188">
        <v>414</v>
      </c>
      <c r="I45" s="190">
        <v>3498</v>
      </c>
      <c r="J45" s="188">
        <v>336.35</v>
      </c>
      <c r="K45" s="188">
        <v>2.0099999999999998</v>
      </c>
      <c r="L45" s="188">
        <v>0.95</v>
      </c>
      <c r="M45" s="188">
        <v>0.06</v>
      </c>
      <c r="N45" s="188">
        <v>0.02</v>
      </c>
      <c r="O45" s="188">
        <v>1.05</v>
      </c>
      <c r="P45" s="188">
        <v>0.6</v>
      </c>
      <c r="Q45" s="188">
        <v>-2.4</v>
      </c>
      <c r="R45" s="188">
        <v>1.1399999999999999</v>
      </c>
      <c r="S45" s="188">
        <v>60.24</v>
      </c>
      <c r="T45" s="188"/>
      <c r="U45" s="188">
        <v>952</v>
      </c>
      <c r="V45" s="188">
        <v>957</v>
      </c>
      <c r="W45" s="189">
        <v>-2.1800000000000002</v>
      </c>
      <c r="X45" s="188"/>
      <c r="Y45" s="2"/>
      <c r="Z45" s="2"/>
    </row>
    <row r="46" spans="1:26" ht="15.75" customHeight="1" thickBot="1" x14ac:dyDescent="0.3">
      <c r="A46" s="183" t="s">
        <v>45</v>
      </c>
      <c r="B46" s="183">
        <v>45</v>
      </c>
      <c r="C46" s="184" t="s">
        <v>1323</v>
      </c>
      <c r="D46" s="184" t="s">
        <v>15</v>
      </c>
      <c r="E46" s="184">
        <v>7.0000000000000007E-2</v>
      </c>
      <c r="F46" s="184">
        <v>0</v>
      </c>
      <c r="G46" s="185">
        <v>2292700</v>
      </c>
      <c r="H46" s="184">
        <v>149</v>
      </c>
      <c r="I46" s="184">
        <v>280</v>
      </c>
      <c r="J46" s="184"/>
      <c r="K46" s="184"/>
      <c r="L46" s="184">
        <v>-120.14</v>
      </c>
      <c r="M46" s="184"/>
      <c r="N46" s="184">
        <v>0</v>
      </c>
      <c r="O46" s="184">
        <v>-0.06</v>
      </c>
      <c r="P46" s="184">
        <v>-236.53</v>
      </c>
      <c r="Q46" s="184">
        <v>-31.11</v>
      </c>
      <c r="R46" s="184"/>
      <c r="S46" s="184">
        <v>44.3</v>
      </c>
      <c r="T46" s="184"/>
      <c r="U46" s="184"/>
      <c r="V46" s="184"/>
      <c r="W46" s="186"/>
      <c r="X46" s="184"/>
      <c r="Y46" s="2"/>
      <c r="Z46" s="2"/>
    </row>
    <row r="47" spans="1:26" ht="15.75" customHeight="1" thickBot="1" x14ac:dyDescent="0.3">
      <c r="A47" s="187" t="s">
        <v>46</v>
      </c>
      <c r="B47" s="187">
        <v>46</v>
      </c>
      <c r="C47" s="188" t="s">
        <v>1325</v>
      </c>
      <c r="D47" s="188"/>
      <c r="E47" s="188">
        <v>2.2400000000000002</v>
      </c>
      <c r="F47" s="191">
        <v>0.9</v>
      </c>
      <c r="G47" s="190">
        <v>1431300</v>
      </c>
      <c r="H47" s="190">
        <v>3189</v>
      </c>
      <c r="I47" s="188">
        <v>627</v>
      </c>
      <c r="J47" s="188">
        <v>11.94</v>
      </c>
      <c r="K47" s="188">
        <v>1.84</v>
      </c>
      <c r="L47" s="188">
        <v>0.92</v>
      </c>
      <c r="M47" s="188">
        <v>0.1</v>
      </c>
      <c r="N47" s="188">
        <v>0.19</v>
      </c>
      <c r="O47" s="188">
        <v>11.8</v>
      </c>
      <c r="P47" s="188">
        <v>22.18</v>
      </c>
      <c r="Q47" s="188">
        <v>8.9</v>
      </c>
      <c r="R47" s="188">
        <v>4.5</v>
      </c>
      <c r="S47" s="188">
        <v>42.4</v>
      </c>
      <c r="T47" s="188"/>
      <c r="U47" s="188">
        <v>212</v>
      </c>
      <c r="V47" s="188">
        <v>257</v>
      </c>
      <c r="W47" s="191"/>
      <c r="X47" s="188"/>
      <c r="Y47" s="2"/>
      <c r="Z47" s="2"/>
    </row>
    <row r="48" spans="1:26" ht="15.75" customHeight="1" thickBot="1" x14ac:dyDescent="0.3">
      <c r="A48" s="183" t="s">
        <v>47</v>
      </c>
      <c r="B48" s="183">
        <v>47</v>
      </c>
      <c r="C48" s="184" t="s">
        <v>1323</v>
      </c>
      <c r="D48" s="184"/>
      <c r="E48" s="184">
        <v>2.12</v>
      </c>
      <c r="F48" s="192">
        <v>-0.93</v>
      </c>
      <c r="G48" s="185">
        <v>2063800</v>
      </c>
      <c r="H48" s="185">
        <v>4394</v>
      </c>
      <c r="I48" s="185">
        <v>2032</v>
      </c>
      <c r="J48" s="184">
        <v>8.5299999999999994</v>
      </c>
      <c r="K48" s="184">
        <v>1.1499999999999999</v>
      </c>
      <c r="L48" s="184">
        <v>0.13</v>
      </c>
      <c r="M48" s="184">
        <v>0.05</v>
      </c>
      <c r="N48" s="184">
        <v>0.25</v>
      </c>
      <c r="O48" s="184">
        <v>15.41</v>
      </c>
      <c r="P48" s="184">
        <v>13.79</v>
      </c>
      <c r="Q48" s="184">
        <v>13.51</v>
      </c>
      <c r="R48" s="184"/>
      <c r="S48" s="184">
        <v>26.45</v>
      </c>
      <c r="T48" s="184"/>
      <c r="U48" s="184">
        <v>207</v>
      </c>
      <c r="V48" s="184">
        <v>113</v>
      </c>
      <c r="W48" s="192">
        <v>-1.86</v>
      </c>
      <c r="X48" s="184"/>
      <c r="Y48" s="2"/>
      <c r="Z48" s="2"/>
    </row>
    <row r="49" spans="1:26" ht="15.75" customHeight="1" thickBot="1" x14ac:dyDescent="0.3">
      <c r="A49" s="187" t="s">
        <v>48</v>
      </c>
      <c r="B49" s="187">
        <v>48</v>
      </c>
      <c r="C49" s="188" t="s">
        <v>1323</v>
      </c>
      <c r="D49" s="188" t="s">
        <v>15</v>
      </c>
      <c r="E49" s="188">
        <v>0.01</v>
      </c>
      <c r="F49" s="189">
        <v>-50</v>
      </c>
      <c r="G49" s="190">
        <v>2091400</v>
      </c>
      <c r="H49" s="188">
        <v>28</v>
      </c>
      <c r="I49" s="188">
        <v>853</v>
      </c>
      <c r="J49" s="188"/>
      <c r="K49" s="188">
        <v>0.25</v>
      </c>
      <c r="L49" s="188">
        <v>1.1000000000000001</v>
      </c>
      <c r="M49" s="188"/>
      <c r="N49" s="188">
        <v>0</v>
      </c>
      <c r="O49" s="188">
        <v>-4.3899999999999997</v>
      </c>
      <c r="P49" s="188">
        <v>-9.23</v>
      </c>
      <c r="Q49" s="188">
        <v>-56.81</v>
      </c>
      <c r="R49" s="188"/>
      <c r="S49" s="188">
        <v>74.08</v>
      </c>
      <c r="T49" s="188"/>
      <c r="U49" s="188"/>
      <c r="V49" s="188"/>
      <c r="W49" s="191"/>
      <c r="X49" s="188"/>
      <c r="Y49" s="2"/>
      <c r="Z49" s="2"/>
    </row>
    <row r="50" spans="1:26" ht="15.75" customHeight="1" thickBot="1" x14ac:dyDescent="0.3">
      <c r="A50" s="183" t="s">
        <v>49</v>
      </c>
      <c r="B50" s="183">
        <v>49</v>
      </c>
      <c r="C50" s="184" t="s">
        <v>1325</v>
      </c>
      <c r="D50" s="184"/>
      <c r="E50" s="184">
        <v>0.4</v>
      </c>
      <c r="F50" s="184">
        <v>0</v>
      </c>
      <c r="G50" s="185">
        <v>20309100</v>
      </c>
      <c r="H50" s="185">
        <v>8146</v>
      </c>
      <c r="I50" s="185">
        <v>1837</v>
      </c>
      <c r="J50" s="184">
        <v>2.54</v>
      </c>
      <c r="K50" s="184">
        <v>0.39</v>
      </c>
      <c r="L50" s="184">
        <v>0.74</v>
      </c>
      <c r="M50" s="184"/>
      <c r="N50" s="184">
        <v>0.16</v>
      </c>
      <c r="O50" s="184">
        <v>11.38</v>
      </c>
      <c r="P50" s="184">
        <v>16.27</v>
      </c>
      <c r="Q50" s="184">
        <v>40.75</v>
      </c>
      <c r="R50" s="184">
        <v>7.5</v>
      </c>
      <c r="S50" s="184">
        <v>77.84</v>
      </c>
      <c r="T50" s="184"/>
      <c r="U50" s="184">
        <v>122</v>
      </c>
      <c r="V50" s="184">
        <v>115</v>
      </c>
      <c r="W50" s="186">
        <v>0.09</v>
      </c>
      <c r="X50" s="184"/>
      <c r="Y50" s="2"/>
      <c r="Z50" s="2"/>
    </row>
    <row r="51" spans="1:26" ht="15.75" customHeight="1" thickBot="1" x14ac:dyDescent="0.3">
      <c r="A51" s="187" t="s">
        <v>50</v>
      </c>
      <c r="B51" s="187">
        <v>50</v>
      </c>
      <c r="C51" s="188" t="s">
        <v>1325</v>
      </c>
      <c r="D51" s="188"/>
      <c r="E51" s="188">
        <v>0.85</v>
      </c>
      <c r="F51" s="189">
        <v>-2.2999999999999998</v>
      </c>
      <c r="G51" s="190">
        <v>58900</v>
      </c>
      <c r="H51" s="188">
        <v>50</v>
      </c>
      <c r="I51" s="188">
        <v>510</v>
      </c>
      <c r="J51" s="188"/>
      <c r="K51" s="188">
        <v>1.1299999999999999</v>
      </c>
      <c r="L51" s="188">
        <v>1.23</v>
      </c>
      <c r="M51" s="188"/>
      <c r="N51" s="188">
        <v>0</v>
      </c>
      <c r="O51" s="188">
        <v>-1.72</v>
      </c>
      <c r="P51" s="188">
        <v>-4.96</v>
      </c>
      <c r="Q51" s="188">
        <v>-52.83</v>
      </c>
      <c r="R51" s="188"/>
      <c r="S51" s="188">
        <v>38.090000000000003</v>
      </c>
      <c r="T51" s="188"/>
      <c r="U51" s="188"/>
      <c r="V51" s="188"/>
      <c r="W51" s="191"/>
      <c r="X51" s="188"/>
      <c r="Y51" s="2"/>
      <c r="Z51" s="2"/>
    </row>
    <row r="52" spans="1:26" ht="15.75" customHeight="1" thickBot="1" x14ac:dyDescent="0.3">
      <c r="A52" s="183" t="s">
        <v>51</v>
      </c>
      <c r="B52" s="183">
        <v>51</v>
      </c>
      <c r="C52" s="184" t="s">
        <v>1323</v>
      </c>
      <c r="D52" s="184"/>
      <c r="E52" s="184">
        <v>0.4</v>
      </c>
      <c r="F52" s="184">
        <v>0</v>
      </c>
      <c r="G52" s="185">
        <v>93100</v>
      </c>
      <c r="H52" s="184">
        <v>38</v>
      </c>
      <c r="I52" s="184">
        <v>186</v>
      </c>
      <c r="J52" s="184"/>
      <c r="K52" s="184">
        <v>0.93</v>
      </c>
      <c r="L52" s="184">
        <v>0.19</v>
      </c>
      <c r="M52" s="184"/>
      <c r="N52" s="184">
        <v>0</v>
      </c>
      <c r="O52" s="184">
        <v>-0.83</v>
      </c>
      <c r="P52" s="184">
        <v>-1.37</v>
      </c>
      <c r="Q52" s="184">
        <v>-3.33</v>
      </c>
      <c r="R52" s="184"/>
      <c r="S52" s="184">
        <v>34.78</v>
      </c>
      <c r="T52" s="184"/>
      <c r="U52" s="184"/>
      <c r="V52" s="184"/>
      <c r="W52" s="186"/>
      <c r="X52" s="184"/>
      <c r="Y52" s="2"/>
      <c r="Z52" s="2"/>
    </row>
    <row r="53" spans="1:26" ht="15.75" customHeight="1" thickBot="1" x14ac:dyDescent="0.3">
      <c r="A53" s="187" t="s">
        <v>52</v>
      </c>
      <c r="B53" s="187">
        <v>52</v>
      </c>
      <c r="C53" s="188" t="s">
        <v>1323</v>
      </c>
      <c r="D53" s="188"/>
      <c r="E53" s="188">
        <v>7.5</v>
      </c>
      <c r="F53" s="191">
        <v>2.04</v>
      </c>
      <c r="G53" s="190">
        <v>129600</v>
      </c>
      <c r="H53" s="188">
        <v>959</v>
      </c>
      <c r="I53" s="190">
        <v>1912</v>
      </c>
      <c r="J53" s="188">
        <v>10.88</v>
      </c>
      <c r="K53" s="188">
        <v>1.59</v>
      </c>
      <c r="L53" s="188">
        <v>0.46</v>
      </c>
      <c r="M53" s="188">
        <v>0.15</v>
      </c>
      <c r="N53" s="188">
        <v>0.69</v>
      </c>
      <c r="O53" s="188">
        <v>13.1</v>
      </c>
      <c r="P53" s="188">
        <v>14.86</v>
      </c>
      <c r="Q53" s="188">
        <v>13.5</v>
      </c>
      <c r="R53" s="188">
        <v>7.47</v>
      </c>
      <c r="S53" s="188">
        <v>28.66</v>
      </c>
      <c r="T53" s="188"/>
      <c r="U53" s="188">
        <v>253</v>
      </c>
      <c r="V53" s="188">
        <v>193</v>
      </c>
      <c r="W53" s="189">
        <v>-7</v>
      </c>
      <c r="X53" s="188"/>
      <c r="Y53" s="2"/>
      <c r="Z53" s="2"/>
    </row>
    <row r="54" spans="1:26" ht="15.75" customHeight="1" thickBot="1" x14ac:dyDescent="0.3">
      <c r="A54" s="183" t="s">
        <v>53</v>
      </c>
      <c r="B54" s="183">
        <v>53</v>
      </c>
      <c r="C54" s="184" t="s">
        <v>1323</v>
      </c>
      <c r="D54" s="184"/>
      <c r="E54" s="184">
        <v>5.65</v>
      </c>
      <c r="F54" s="192">
        <v>-5.83</v>
      </c>
      <c r="G54" s="185">
        <v>6840500</v>
      </c>
      <c r="H54" s="185">
        <v>38235</v>
      </c>
      <c r="I54" s="185">
        <v>2342</v>
      </c>
      <c r="J54" s="184">
        <v>9.1300000000000008</v>
      </c>
      <c r="K54" s="184">
        <v>6.21</v>
      </c>
      <c r="L54" s="184">
        <v>0.82</v>
      </c>
      <c r="M54" s="184"/>
      <c r="N54" s="184">
        <v>0.62</v>
      </c>
      <c r="O54" s="184">
        <v>52.27</v>
      </c>
      <c r="P54" s="184">
        <v>104.72</v>
      </c>
      <c r="Q54" s="184">
        <v>23.68</v>
      </c>
      <c r="R54" s="184"/>
      <c r="S54" s="184">
        <v>24.92</v>
      </c>
      <c r="T54" s="184"/>
      <c r="U54" s="184">
        <v>73</v>
      </c>
      <c r="V54" s="184">
        <v>73</v>
      </c>
      <c r="W54" s="192">
        <v>-0.17</v>
      </c>
      <c r="X54" s="184"/>
      <c r="Y54" s="2"/>
      <c r="Z54" s="2"/>
    </row>
    <row r="55" spans="1:26" ht="15.75" customHeight="1" thickBot="1" x14ac:dyDescent="0.3">
      <c r="A55" s="187" t="s">
        <v>54</v>
      </c>
      <c r="B55" s="187">
        <v>54</v>
      </c>
      <c r="C55" s="188" t="s">
        <v>1323</v>
      </c>
      <c r="D55" s="188"/>
      <c r="E55" s="188">
        <v>2.06</v>
      </c>
      <c r="F55" s="191">
        <v>3</v>
      </c>
      <c r="G55" s="190">
        <v>655800</v>
      </c>
      <c r="H55" s="190">
        <v>1338</v>
      </c>
      <c r="I55" s="190">
        <v>1496</v>
      </c>
      <c r="J55" s="188"/>
      <c r="K55" s="188">
        <v>1.1100000000000001</v>
      </c>
      <c r="L55" s="188">
        <v>8.32</v>
      </c>
      <c r="M55" s="188"/>
      <c r="N55" s="188">
        <v>0</v>
      </c>
      <c r="O55" s="188">
        <v>-0.82</v>
      </c>
      <c r="P55" s="188">
        <v>-10.98</v>
      </c>
      <c r="Q55" s="188">
        <v>-2.34</v>
      </c>
      <c r="R55" s="188"/>
      <c r="S55" s="188">
        <v>20.51</v>
      </c>
      <c r="T55" s="188"/>
      <c r="U55" s="188"/>
      <c r="V55" s="188"/>
      <c r="W55" s="191"/>
      <c r="X55" s="188"/>
      <c r="Y55" s="2"/>
      <c r="Z55" s="2"/>
    </row>
    <row r="56" spans="1:26" ht="15.75" customHeight="1" thickBot="1" x14ac:dyDescent="0.3">
      <c r="A56" s="183" t="s">
        <v>55</v>
      </c>
      <c r="B56" s="183">
        <v>55</v>
      </c>
      <c r="C56" s="184" t="s">
        <v>1323</v>
      </c>
      <c r="D56" s="184"/>
      <c r="E56" s="184">
        <v>3.38</v>
      </c>
      <c r="F56" s="184">
        <v>0</v>
      </c>
      <c r="G56" s="185">
        <v>130200</v>
      </c>
      <c r="H56" s="184">
        <v>440</v>
      </c>
      <c r="I56" s="185">
        <v>1859</v>
      </c>
      <c r="J56" s="184">
        <v>11.93</v>
      </c>
      <c r="K56" s="184">
        <v>1.17</v>
      </c>
      <c r="L56" s="184">
        <v>0.42</v>
      </c>
      <c r="M56" s="184"/>
      <c r="N56" s="184">
        <v>0.28000000000000003</v>
      </c>
      <c r="O56" s="184">
        <v>8.85</v>
      </c>
      <c r="P56" s="184">
        <v>9.89</v>
      </c>
      <c r="Q56" s="184">
        <v>7.11</v>
      </c>
      <c r="R56" s="184">
        <v>5.96</v>
      </c>
      <c r="S56" s="184">
        <v>29.92</v>
      </c>
      <c r="T56" s="184"/>
      <c r="U56" s="184">
        <v>379</v>
      </c>
      <c r="V56" s="184">
        <v>316</v>
      </c>
      <c r="W56" s="192">
        <v>-4.87</v>
      </c>
      <c r="X56" s="184"/>
      <c r="Y56" s="2"/>
      <c r="Z56" s="2"/>
    </row>
    <row r="57" spans="1:26" ht="15.75" customHeight="1" thickBot="1" x14ac:dyDescent="0.3">
      <c r="A57" s="187" t="s">
        <v>56</v>
      </c>
      <c r="B57" s="187">
        <v>56</v>
      </c>
      <c r="C57" s="188" t="s">
        <v>1323</v>
      </c>
      <c r="D57" s="188"/>
      <c r="E57" s="188">
        <v>4.8</v>
      </c>
      <c r="F57" s="188">
        <v>0</v>
      </c>
      <c r="G57" s="190">
        <v>30100</v>
      </c>
      <c r="H57" s="188">
        <v>146</v>
      </c>
      <c r="I57" s="190">
        <v>1536</v>
      </c>
      <c r="J57" s="188"/>
      <c r="K57" s="188">
        <v>0.28999999999999998</v>
      </c>
      <c r="L57" s="188">
        <v>0.82</v>
      </c>
      <c r="M57" s="188"/>
      <c r="N57" s="188">
        <v>0</v>
      </c>
      <c r="O57" s="188">
        <v>-0.1</v>
      </c>
      <c r="P57" s="188">
        <v>-2.4</v>
      </c>
      <c r="Q57" s="188">
        <v>-16.91</v>
      </c>
      <c r="R57" s="188">
        <v>1.04</v>
      </c>
      <c r="S57" s="188">
        <v>32.1</v>
      </c>
      <c r="T57" s="188"/>
      <c r="U57" s="188"/>
      <c r="V57" s="188"/>
      <c r="W57" s="191"/>
      <c r="X57" s="188"/>
      <c r="Y57" s="2"/>
      <c r="Z57" s="2"/>
    </row>
    <row r="58" spans="1:26" ht="15.75" customHeight="1" thickBot="1" x14ac:dyDescent="0.3">
      <c r="A58" s="183" t="s">
        <v>57</v>
      </c>
      <c r="B58" s="183">
        <v>57</v>
      </c>
      <c r="C58" s="184" t="s">
        <v>1323</v>
      </c>
      <c r="D58" s="184"/>
      <c r="E58" s="184">
        <v>12</v>
      </c>
      <c r="F58" s="186">
        <v>5.26</v>
      </c>
      <c r="G58" s="185">
        <v>28355700</v>
      </c>
      <c r="H58" s="185">
        <v>333405</v>
      </c>
      <c r="I58" s="185">
        <v>6513</v>
      </c>
      <c r="J58" s="184">
        <v>10.43</v>
      </c>
      <c r="K58" s="184">
        <v>1.98</v>
      </c>
      <c r="L58" s="184">
        <v>0.95</v>
      </c>
      <c r="M58" s="184">
        <v>0.2</v>
      </c>
      <c r="N58" s="184">
        <v>1.1499999999999999</v>
      </c>
      <c r="O58" s="184">
        <v>11.97</v>
      </c>
      <c r="P58" s="184">
        <v>20.52</v>
      </c>
      <c r="Q58" s="184">
        <v>9.4</v>
      </c>
      <c r="R58" s="184">
        <v>1.75</v>
      </c>
      <c r="S58" s="184">
        <v>30.3</v>
      </c>
      <c r="T58" s="184"/>
      <c r="U58" s="184">
        <v>184</v>
      </c>
      <c r="V58" s="184">
        <v>205</v>
      </c>
      <c r="W58" s="186">
        <v>0.53</v>
      </c>
      <c r="X58" s="184"/>
      <c r="Y58" s="2"/>
      <c r="Z58" s="2"/>
    </row>
    <row r="59" spans="1:26" ht="15.75" customHeight="1" thickBot="1" x14ac:dyDescent="0.3">
      <c r="A59" s="187" t="s">
        <v>58</v>
      </c>
      <c r="B59" s="187">
        <v>58</v>
      </c>
      <c r="C59" s="188" t="s">
        <v>1323</v>
      </c>
      <c r="D59" s="188"/>
      <c r="E59" s="188">
        <v>1.52</v>
      </c>
      <c r="F59" s="189">
        <v>-0.65</v>
      </c>
      <c r="G59" s="190">
        <v>54900</v>
      </c>
      <c r="H59" s="188">
        <v>83</v>
      </c>
      <c r="I59" s="188">
        <v>393</v>
      </c>
      <c r="J59" s="188">
        <v>17.75</v>
      </c>
      <c r="K59" s="188">
        <v>0.9</v>
      </c>
      <c r="L59" s="188">
        <v>0.61</v>
      </c>
      <c r="M59" s="188">
        <v>0.05</v>
      </c>
      <c r="N59" s="188">
        <v>0.09</v>
      </c>
      <c r="O59" s="188">
        <v>5.4</v>
      </c>
      <c r="P59" s="188">
        <v>5.09</v>
      </c>
      <c r="Q59" s="188">
        <v>6.18</v>
      </c>
      <c r="R59" s="188">
        <v>3.27</v>
      </c>
      <c r="S59" s="188">
        <v>63.38</v>
      </c>
      <c r="T59" s="188"/>
      <c r="U59" s="188">
        <v>624</v>
      </c>
      <c r="V59" s="188">
        <v>557</v>
      </c>
      <c r="W59" s="189">
        <v>-0.53</v>
      </c>
      <c r="X59" s="188"/>
      <c r="Y59" s="2"/>
      <c r="Z59" s="2"/>
    </row>
    <row r="60" spans="1:26" ht="15.75" customHeight="1" thickBot="1" x14ac:dyDescent="0.3">
      <c r="A60" s="183" t="s">
        <v>59</v>
      </c>
      <c r="B60" s="183">
        <v>59</v>
      </c>
      <c r="C60" s="184" t="s">
        <v>1325</v>
      </c>
      <c r="D60" s="184"/>
      <c r="E60" s="184">
        <v>21.6</v>
      </c>
      <c r="F60" s="192">
        <v>-1.37</v>
      </c>
      <c r="G60" s="185">
        <v>1135800</v>
      </c>
      <c r="H60" s="185">
        <v>24661</v>
      </c>
      <c r="I60" s="185">
        <v>7601</v>
      </c>
      <c r="J60" s="184">
        <v>8.41</v>
      </c>
      <c r="K60" s="184">
        <v>1.39</v>
      </c>
      <c r="L60" s="184">
        <v>6.95</v>
      </c>
      <c r="M60" s="184">
        <v>1.72</v>
      </c>
      <c r="N60" s="184">
        <v>2.57</v>
      </c>
      <c r="O60" s="184">
        <v>2.72</v>
      </c>
      <c r="P60" s="184">
        <v>16.96</v>
      </c>
      <c r="Q60" s="184">
        <v>24.96</v>
      </c>
      <c r="R60" s="184">
        <v>7.85</v>
      </c>
      <c r="S60" s="184">
        <v>41.8</v>
      </c>
      <c r="T60" s="184"/>
      <c r="U60" s="184">
        <v>164</v>
      </c>
      <c r="V60" s="184">
        <v>460</v>
      </c>
      <c r="W60" s="193">
        <v>1.33</v>
      </c>
      <c r="X60" s="184"/>
      <c r="Y60" s="2"/>
      <c r="Z60" s="2"/>
    </row>
    <row r="61" spans="1:26" ht="15.75" customHeight="1" thickBot="1" x14ac:dyDescent="0.3">
      <c r="A61" s="187" t="s">
        <v>60</v>
      </c>
      <c r="B61" s="187">
        <v>60</v>
      </c>
      <c r="C61" s="188" t="s">
        <v>1323</v>
      </c>
      <c r="D61" s="188"/>
      <c r="E61" s="188">
        <v>4.34</v>
      </c>
      <c r="F61" s="189">
        <v>-3.13</v>
      </c>
      <c r="G61" s="190">
        <v>4500</v>
      </c>
      <c r="H61" s="188">
        <v>20</v>
      </c>
      <c r="I61" s="188">
        <v>677</v>
      </c>
      <c r="J61" s="188">
        <v>34.9</v>
      </c>
      <c r="K61" s="188">
        <v>2.35</v>
      </c>
      <c r="L61" s="188">
        <v>0.24</v>
      </c>
      <c r="M61" s="188">
        <v>0.01</v>
      </c>
      <c r="N61" s="188">
        <v>0.12</v>
      </c>
      <c r="O61" s="188">
        <v>7.32</v>
      </c>
      <c r="P61" s="188">
        <v>6.87</v>
      </c>
      <c r="Q61" s="188">
        <v>10.52</v>
      </c>
      <c r="R61" s="188">
        <v>0.21</v>
      </c>
      <c r="S61" s="188">
        <v>25.83</v>
      </c>
      <c r="T61" s="188"/>
      <c r="U61" s="188">
        <v>700</v>
      </c>
      <c r="V61" s="188">
        <v>606</v>
      </c>
      <c r="W61" s="194">
        <v>1.03</v>
      </c>
      <c r="X61" s="188"/>
      <c r="Y61" s="2"/>
      <c r="Z61" s="2"/>
    </row>
    <row r="62" spans="1:26" ht="15.75" customHeight="1" thickBot="1" x14ac:dyDescent="0.3">
      <c r="A62" s="183" t="s">
        <v>61</v>
      </c>
      <c r="B62" s="183">
        <v>61</v>
      </c>
      <c r="C62" s="184" t="s">
        <v>1323</v>
      </c>
      <c r="D62" s="184"/>
      <c r="E62" s="184">
        <v>2.1</v>
      </c>
      <c r="F62" s="186">
        <v>1.94</v>
      </c>
      <c r="G62" s="185">
        <v>5957700</v>
      </c>
      <c r="H62" s="185">
        <v>12485</v>
      </c>
      <c r="I62" s="185">
        <v>4422</v>
      </c>
      <c r="J62" s="184">
        <v>11.97</v>
      </c>
      <c r="K62" s="184">
        <v>0.95</v>
      </c>
      <c r="L62" s="184">
        <v>0.64</v>
      </c>
      <c r="M62" s="184">
        <v>0.06</v>
      </c>
      <c r="N62" s="184">
        <v>0.18</v>
      </c>
      <c r="O62" s="184">
        <v>6.4</v>
      </c>
      <c r="P62" s="184">
        <v>8.02</v>
      </c>
      <c r="Q62" s="184">
        <v>19.3</v>
      </c>
      <c r="R62" s="184">
        <v>6.31</v>
      </c>
      <c r="S62" s="184">
        <v>75.11</v>
      </c>
      <c r="T62" s="184"/>
      <c r="U62" s="184">
        <v>428</v>
      </c>
      <c r="V62" s="184">
        <v>400</v>
      </c>
      <c r="W62" s="192">
        <v>-1.91</v>
      </c>
      <c r="X62" s="184"/>
      <c r="Y62" s="2"/>
      <c r="Z62" s="2"/>
    </row>
    <row r="63" spans="1:26" ht="15.75" customHeight="1" thickBot="1" x14ac:dyDescent="0.3">
      <c r="A63" s="187" t="s">
        <v>62</v>
      </c>
      <c r="B63" s="187">
        <v>62</v>
      </c>
      <c r="C63" s="188" t="s">
        <v>1323</v>
      </c>
      <c r="D63" s="188"/>
      <c r="E63" s="188">
        <v>0.97</v>
      </c>
      <c r="F63" s="189">
        <v>-1.02</v>
      </c>
      <c r="G63" s="190">
        <v>1923000</v>
      </c>
      <c r="H63" s="190">
        <v>1842</v>
      </c>
      <c r="I63" s="188">
        <v>599</v>
      </c>
      <c r="J63" s="188">
        <v>20.16</v>
      </c>
      <c r="K63" s="188">
        <v>1.45</v>
      </c>
      <c r="L63" s="188">
        <v>0.91</v>
      </c>
      <c r="M63" s="188">
        <v>0.02</v>
      </c>
      <c r="N63" s="188">
        <v>0.05</v>
      </c>
      <c r="O63" s="188">
        <v>5.81</v>
      </c>
      <c r="P63" s="188">
        <v>7.26</v>
      </c>
      <c r="Q63" s="188">
        <v>6.6</v>
      </c>
      <c r="R63" s="188">
        <v>4.08</v>
      </c>
      <c r="S63" s="188">
        <v>55.12</v>
      </c>
      <c r="T63" s="188"/>
      <c r="U63" s="188">
        <v>600</v>
      </c>
      <c r="V63" s="188">
        <v>577</v>
      </c>
      <c r="W63" s="191">
        <v>0.46</v>
      </c>
      <c r="X63" s="188"/>
      <c r="Y63" s="2"/>
      <c r="Z63" s="2"/>
    </row>
    <row r="64" spans="1:26" ht="15.75" customHeight="1" thickBot="1" x14ac:dyDescent="0.3">
      <c r="A64" s="183" t="s">
        <v>63</v>
      </c>
      <c r="B64" s="183">
        <v>63</v>
      </c>
      <c r="C64" s="184" t="s">
        <v>1323</v>
      </c>
      <c r="D64" s="184"/>
      <c r="E64" s="184">
        <v>9.75</v>
      </c>
      <c r="F64" s="186">
        <v>1.04</v>
      </c>
      <c r="G64" s="185">
        <v>1994200</v>
      </c>
      <c r="H64" s="185">
        <v>19460</v>
      </c>
      <c r="I64" s="185">
        <v>7952</v>
      </c>
      <c r="J64" s="184">
        <v>90.73</v>
      </c>
      <c r="K64" s="184">
        <v>9.56</v>
      </c>
      <c r="L64" s="184">
        <v>0.53</v>
      </c>
      <c r="M64" s="184"/>
      <c r="N64" s="184">
        <v>0.11</v>
      </c>
      <c r="O64" s="184">
        <v>9.3800000000000008</v>
      </c>
      <c r="P64" s="184">
        <v>9.61</v>
      </c>
      <c r="Q64" s="184">
        <v>6.72</v>
      </c>
      <c r="R64" s="184">
        <v>3.01</v>
      </c>
      <c r="S64" s="184">
        <v>33.729999999999997</v>
      </c>
      <c r="T64" s="184"/>
      <c r="U64" s="184">
        <v>697</v>
      </c>
      <c r="V64" s="184">
        <v>617</v>
      </c>
      <c r="W64" s="193">
        <v>2.58</v>
      </c>
      <c r="X64" s="184"/>
      <c r="Y64" s="2"/>
      <c r="Z64" s="2"/>
    </row>
    <row r="65" spans="1:26" ht="15.75" customHeight="1" thickBot="1" x14ac:dyDescent="0.3">
      <c r="A65" s="187" t="s">
        <v>64</v>
      </c>
      <c r="B65" s="187">
        <v>64</v>
      </c>
      <c r="C65" s="188" t="s">
        <v>1323</v>
      </c>
      <c r="D65" s="188"/>
      <c r="E65" s="188">
        <v>11.4</v>
      </c>
      <c r="F65" s="191">
        <v>8.57</v>
      </c>
      <c r="G65" s="190">
        <v>10049300</v>
      </c>
      <c r="H65" s="190">
        <v>111425</v>
      </c>
      <c r="I65" s="190">
        <v>6270</v>
      </c>
      <c r="J65" s="188">
        <v>26.49</v>
      </c>
      <c r="K65" s="188">
        <v>14.25</v>
      </c>
      <c r="L65" s="188">
        <v>2.62</v>
      </c>
      <c r="M65" s="188">
        <v>0.18</v>
      </c>
      <c r="N65" s="188">
        <v>0.43</v>
      </c>
      <c r="O65" s="188">
        <v>26.07</v>
      </c>
      <c r="P65" s="188">
        <v>53.55</v>
      </c>
      <c r="Q65" s="188">
        <v>24.84</v>
      </c>
      <c r="R65" s="188">
        <v>3.81</v>
      </c>
      <c r="S65" s="188">
        <v>29.39</v>
      </c>
      <c r="T65" s="188"/>
      <c r="U65" s="188">
        <v>356</v>
      </c>
      <c r="V65" s="188">
        <v>359</v>
      </c>
      <c r="W65" s="194">
        <v>2.0699999999999998</v>
      </c>
      <c r="X65" s="188"/>
      <c r="Y65" s="2"/>
      <c r="Z65" s="2"/>
    </row>
    <row r="66" spans="1:26" ht="15.75" customHeight="1" thickBot="1" x14ac:dyDescent="0.3">
      <c r="A66" s="183" t="s">
        <v>65</v>
      </c>
      <c r="B66" s="183">
        <v>65</v>
      </c>
      <c r="C66" s="184" t="s">
        <v>1325</v>
      </c>
      <c r="D66" s="184"/>
      <c r="E66" s="184">
        <v>4.9400000000000004</v>
      </c>
      <c r="F66" s="186">
        <v>7.86</v>
      </c>
      <c r="G66" s="185">
        <v>248545900</v>
      </c>
      <c r="H66" s="185">
        <v>1197064</v>
      </c>
      <c r="I66" s="185">
        <v>158080</v>
      </c>
      <c r="J66" s="184"/>
      <c r="K66" s="184">
        <v>2.21</v>
      </c>
      <c r="L66" s="184">
        <v>0.73</v>
      </c>
      <c r="M66" s="184"/>
      <c r="N66" s="184">
        <v>0</v>
      </c>
      <c r="O66" s="184">
        <v>0.01</v>
      </c>
      <c r="P66" s="184">
        <v>-1.87</v>
      </c>
      <c r="Q66" s="184">
        <v>-30.48</v>
      </c>
      <c r="R66" s="184">
        <v>0.27</v>
      </c>
      <c r="S66" s="184">
        <v>24.97</v>
      </c>
      <c r="T66" s="184"/>
      <c r="U66" s="184"/>
      <c r="V66" s="184"/>
      <c r="W66" s="186"/>
      <c r="X66" s="184"/>
      <c r="Y66" s="2"/>
      <c r="Z66" s="2"/>
    </row>
    <row r="67" spans="1:26" ht="15.75" customHeight="1" thickBot="1" x14ac:dyDescent="0.3">
      <c r="A67" s="187" t="s">
        <v>66</v>
      </c>
      <c r="B67" s="187">
        <v>66</v>
      </c>
      <c r="C67" s="188" t="s">
        <v>1323</v>
      </c>
      <c r="D67" s="188"/>
      <c r="E67" s="188">
        <v>34.5</v>
      </c>
      <c r="F67" s="191">
        <v>1.47</v>
      </c>
      <c r="G67" s="190">
        <v>2100</v>
      </c>
      <c r="H67" s="188">
        <v>71</v>
      </c>
      <c r="I67" s="190">
        <v>13430</v>
      </c>
      <c r="J67" s="188">
        <v>53.73</v>
      </c>
      <c r="K67" s="188">
        <v>0.78</v>
      </c>
      <c r="L67" s="188">
        <v>0.5</v>
      </c>
      <c r="M67" s="188">
        <v>0.75</v>
      </c>
      <c r="N67" s="188">
        <v>0.64</v>
      </c>
      <c r="O67" s="188">
        <v>1.06</v>
      </c>
      <c r="P67" s="188">
        <v>1.4</v>
      </c>
      <c r="Q67" s="188">
        <v>11.45</v>
      </c>
      <c r="R67" s="188">
        <v>4.3600000000000003</v>
      </c>
      <c r="S67" s="188">
        <v>24.34</v>
      </c>
      <c r="T67" s="188"/>
      <c r="U67" s="188">
        <v>896</v>
      </c>
      <c r="V67" s="188">
        <v>911</v>
      </c>
      <c r="W67" s="189">
        <v>-4.62</v>
      </c>
      <c r="X67" s="188"/>
      <c r="Y67" s="2"/>
      <c r="Z67" s="2"/>
    </row>
    <row r="68" spans="1:26" ht="15.75" customHeight="1" thickBot="1" x14ac:dyDescent="0.3">
      <c r="A68" s="183" t="s">
        <v>67</v>
      </c>
      <c r="B68" s="183">
        <v>67</v>
      </c>
      <c r="C68" s="184" t="s">
        <v>1323</v>
      </c>
      <c r="D68" s="184"/>
      <c r="E68" s="184">
        <v>0.31</v>
      </c>
      <c r="F68" s="186">
        <v>3.33</v>
      </c>
      <c r="G68" s="185">
        <v>216800</v>
      </c>
      <c r="H68" s="184">
        <v>65</v>
      </c>
      <c r="I68" s="184">
        <v>412</v>
      </c>
      <c r="J68" s="184"/>
      <c r="K68" s="184">
        <v>0.63</v>
      </c>
      <c r="L68" s="184">
        <v>0.51</v>
      </c>
      <c r="M68" s="184"/>
      <c r="N68" s="184">
        <v>0</v>
      </c>
      <c r="O68" s="184">
        <v>-3.01</v>
      </c>
      <c r="P68" s="184">
        <v>-6.22</v>
      </c>
      <c r="Q68" s="184">
        <v>-11.72</v>
      </c>
      <c r="R68" s="184"/>
      <c r="S68" s="184">
        <v>67.16</v>
      </c>
      <c r="T68" s="184"/>
      <c r="U68" s="184"/>
      <c r="V68" s="184"/>
      <c r="W68" s="186"/>
      <c r="X68" s="184"/>
      <c r="Y68" s="2"/>
      <c r="Z68" s="2"/>
    </row>
    <row r="69" spans="1:26" ht="15.75" customHeight="1" thickBot="1" x14ac:dyDescent="0.3">
      <c r="A69" s="187" t="s">
        <v>68</v>
      </c>
      <c r="B69" s="187">
        <v>68</v>
      </c>
      <c r="C69" s="188" t="s">
        <v>1323</v>
      </c>
      <c r="D69" s="188" t="s">
        <v>15</v>
      </c>
      <c r="E69" s="188">
        <v>0.15</v>
      </c>
      <c r="F69" s="188">
        <v>0</v>
      </c>
      <c r="G69" s="190">
        <v>91100</v>
      </c>
      <c r="H69" s="188">
        <v>14</v>
      </c>
      <c r="I69" s="188">
        <v>303</v>
      </c>
      <c r="J69" s="188"/>
      <c r="K69" s="188">
        <v>2.14</v>
      </c>
      <c r="L69" s="188">
        <v>0.16</v>
      </c>
      <c r="M69" s="188"/>
      <c r="N69" s="188">
        <v>0</v>
      </c>
      <c r="O69" s="188">
        <v>-40.520000000000003</v>
      </c>
      <c r="P69" s="188">
        <v>-45.87</v>
      </c>
      <c r="Q69" s="188">
        <v>-167.86</v>
      </c>
      <c r="R69" s="188"/>
      <c r="S69" s="188">
        <v>44.23</v>
      </c>
      <c r="T69" s="188"/>
      <c r="U69" s="188"/>
      <c r="V69" s="188"/>
      <c r="W69" s="191"/>
      <c r="X69" s="188"/>
      <c r="Y69" s="2"/>
      <c r="Z69" s="2"/>
    </row>
    <row r="70" spans="1:26" ht="15.75" customHeight="1" thickBot="1" x14ac:dyDescent="0.3">
      <c r="A70" s="183" t="s">
        <v>69</v>
      </c>
      <c r="B70" s="183">
        <v>69</v>
      </c>
      <c r="C70" s="184" t="s">
        <v>1323</v>
      </c>
      <c r="D70" s="184"/>
      <c r="E70" s="184">
        <v>5.95</v>
      </c>
      <c r="F70" s="192">
        <v>-4.03</v>
      </c>
      <c r="G70" s="185">
        <v>2437600</v>
      </c>
      <c r="H70" s="185">
        <v>14805</v>
      </c>
      <c r="I70" s="185">
        <v>12495</v>
      </c>
      <c r="J70" s="184"/>
      <c r="K70" s="184">
        <v>0.65</v>
      </c>
      <c r="L70" s="184">
        <v>1.76</v>
      </c>
      <c r="M70" s="184">
        <v>0.1</v>
      </c>
      <c r="N70" s="184">
        <v>0</v>
      </c>
      <c r="O70" s="184">
        <v>-4.8499999999999996</v>
      </c>
      <c r="P70" s="184">
        <v>-18.09</v>
      </c>
      <c r="Q70" s="184">
        <v>-56.73</v>
      </c>
      <c r="R70" s="184">
        <v>1.61</v>
      </c>
      <c r="S70" s="184">
        <v>36.409999999999997</v>
      </c>
      <c r="T70" s="184"/>
      <c r="U70" s="184"/>
      <c r="V70" s="184"/>
      <c r="W70" s="186"/>
      <c r="X70" s="184"/>
      <c r="Y70" s="2"/>
      <c r="Z70" s="2"/>
    </row>
    <row r="71" spans="1:26" ht="15.75" customHeight="1" thickBot="1" x14ac:dyDescent="0.3">
      <c r="A71" s="187" t="s">
        <v>70</v>
      </c>
      <c r="B71" s="187">
        <v>70</v>
      </c>
      <c r="C71" s="188" t="s">
        <v>1323</v>
      </c>
      <c r="D71" s="188"/>
      <c r="E71" s="188">
        <v>24.2</v>
      </c>
      <c r="F71" s="191">
        <v>0.41</v>
      </c>
      <c r="G71" s="190">
        <v>349400</v>
      </c>
      <c r="H71" s="190">
        <v>8392</v>
      </c>
      <c r="I71" s="190">
        <v>15427</v>
      </c>
      <c r="J71" s="188"/>
      <c r="K71" s="188">
        <v>2.75</v>
      </c>
      <c r="L71" s="188">
        <v>2.25</v>
      </c>
      <c r="M71" s="188"/>
      <c r="N71" s="188">
        <v>0</v>
      </c>
      <c r="O71" s="188">
        <v>0.95</v>
      </c>
      <c r="P71" s="188">
        <v>-1.55</v>
      </c>
      <c r="Q71" s="188">
        <v>-17.38</v>
      </c>
      <c r="R71" s="188">
        <v>5.19</v>
      </c>
      <c r="S71" s="188">
        <v>45.18</v>
      </c>
      <c r="T71" s="188"/>
      <c r="U71" s="188"/>
      <c r="V71" s="188"/>
      <c r="W71" s="191"/>
      <c r="X71" s="188"/>
      <c r="Y71" s="2"/>
      <c r="Z71" s="2"/>
    </row>
    <row r="72" spans="1:26" ht="15.75" customHeight="1" thickBot="1" x14ac:dyDescent="0.3">
      <c r="A72" s="183" t="s">
        <v>71</v>
      </c>
      <c r="B72" s="183">
        <v>71</v>
      </c>
      <c r="C72" s="184" t="s">
        <v>1325</v>
      </c>
      <c r="D72" s="184"/>
      <c r="E72" s="184">
        <v>21.1</v>
      </c>
      <c r="F72" s="186">
        <v>0.48</v>
      </c>
      <c r="G72" s="185">
        <v>50800100</v>
      </c>
      <c r="H72" s="185">
        <v>1072522</v>
      </c>
      <c r="I72" s="185">
        <v>68196</v>
      </c>
      <c r="J72" s="184">
        <v>24.36</v>
      </c>
      <c r="K72" s="184">
        <v>1.85</v>
      </c>
      <c r="L72" s="184">
        <v>2.25</v>
      </c>
      <c r="M72" s="184">
        <v>1.05</v>
      </c>
      <c r="N72" s="184">
        <v>0.87</v>
      </c>
      <c r="O72" s="184">
        <v>2.11</v>
      </c>
      <c r="P72" s="184">
        <v>6.95</v>
      </c>
      <c r="Q72" s="184">
        <v>12.76</v>
      </c>
      <c r="R72" s="184">
        <v>5</v>
      </c>
      <c r="S72" s="184">
        <v>54.2</v>
      </c>
      <c r="T72" s="184"/>
      <c r="U72" s="184">
        <v>641</v>
      </c>
      <c r="V72" s="184">
        <v>773</v>
      </c>
      <c r="W72" s="186"/>
      <c r="X72" s="184"/>
      <c r="Y72" s="2"/>
      <c r="Z72" s="2"/>
    </row>
    <row r="73" spans="1:26" ht="15.75" customHeight="1" thickBot="1" x14ac:dyDescent="0.3">
      <c r="A73" s="187" t="s">
        <v>72</v>
      </c>
      <c r="B73" s="187">
        <v>72</v>
      </c>
      <c r="C73" s="188" t="s">
        <v>1323</v>
      </c>
      <c r="D73" s="188"/>
      <c r="E73" s="188">
        <v>8.75</v>
      </c>
      <c r="F73" s="188">
        <v>0</v>
      </c>
      <c r="G73" s="190">
        <v>172279600</v>
      </c>
      <c r="H73" s="190">
        <v>1516108</v>
      </c>
      <c r="I73" s="190">
        <v>44403</v>
      </c>
      <c r="J73" s="188"/>
      <c r="K73" s="188">
        <v>0.74</v>
      </c>
      <c r="L73" s="188">
        <v>3.29</v>
      </c>
      <c r="M73" s="188">
        <v>0.15</v>
      </c>
      <c r="N73" s="188">
        <v>0</v>
      </c>
      <c r="O73" s="188">
        <v>2.14</v>
      </c>
      <c r="P73" s="188">
        <v>-4.13</v>
      </c>
      <c r="Q73" s="188">
        <v>-2.2000000000000002</v>
      </c>
      <c r="R73" s="188">
        <v>6.93</v>
      </c>
      <c r="S73" s="188">
        <v>87.79</v>
      </c>
      <c r="T73" s="188"/>
      <c r="U73" s="188"/>
      <c r="V73" s="188"/>
      <c r="W73" s="191"/>
      <c r="X73" s="188"/>
      <c r="Y73" s="2"/>
      <c r="Z73" s="2"/>
    </row>
    <row r="74" spans="1:26" ht="15.75" customHeight="1" thickBot="1" x14ac:dyDescent="0.3">
      <c r="A74" s="183" t="s">
        <v>73</v>
      </c>
      <c r="B74" s="183">
        <v>73</v>
      </c>
      <c r="C74" s="184" t="s">
        <v>1323</v>
      </c>
      <c r="D74" s="184"/>
      <c r="E74" s="184">
        <v>265</v>
      </c>
      <c r="F74" s="184">
        <v>0</v>
      </c>
      <c r="G74" s="184">
        <v>0</v>
      </c>
      <c r="H74" s="184">
        <v>0</v>
      </c>
      <c r="I74" s="185">
        <v>5300</v>
      </c>
      <c r="J74" s="184">
        <v>43.82</v>
      </c>
      <c r="K74" s="184">
        <v>3.37</v>
      </c>
      <c r="L74" s="184">
        <v>0.98</v>
      </c>
      <c r="M74" s="184">
        <v>1</v>
      </c>
      <c r="N74" s="184">
        <v>6.05</v>
      </c>
      <c r="O74" s="184"/>
      <c r="P74" s="184"/>
      <c r="Q74" s="184"/>
      <c r="R74" s="184">
        <v>0.39</v>
      </c>
      <c r="S74" s="184"/>
      <c r="T74" s="184"/>
      <c r="U74" s="184"/>
      <c r="V74" s="184"/>
      <c r="W74" s="192">
        <v>-0.27</v>
      </c>
      <c r="X74" s="184"/>
      <c r="Y74" s="2"/>
      <c r="Z74" s="2"/>
    </row>
    <row r="75" spans="1:26" ht="15.75" customHeight="1" thickBot="1" x14ac:dyDescent="0.3">
      <c r="A75" s="187" t="s">
        <v>74</v>
      </c>
      <c r="B75" s="187">
        <v>74</v>
      </c>
      <c r="C75" s="188" t="s">
        <v>1325</v>
      </c>
      <c r="D75" s="188"/>
      <c r="E75" s="188">
        <v>26</v>
      </c>
      <c r="F75" s="189">
        <v>-0.95</v>
      </c>
      <c r="G75" s="190">
        <v>425000</v>
      </c>
      <c r="H75" s="190">
        <v>11074</v>
      </c>
      <c r="I75" s="190">
        <v>191250</v>
      </c>
      <c r="J75" s="188">
        <v>7.33</v>
      </c>
      <c r="K75" s="188">
        <v>0.67</v>
      </c>
      <c r="L75" s="188">
        <v>7.76</v>
      </c>
      <c r="M75" s="188"/>
      <c r="N75" s="188">
        <v>3.55</v>
      </c>
      <c r="O75" s="188">
        <v>1.37</v>
      </c>
      <c r="P75" s="188">
        <v>9.5399999999999991</v>
      </c>
      <c r="Q75" s="188">
        <v>18.22</v>
      </c>
      <c r="R75" s="188">
        <v>3.24</v>
      </c>
      <c r="S75" s="188">
        <v>23.12</v>
      </c>
      <c r="T75" s="188"/>
      <c r="U75" s="188">
        <v>262</v>
      </c>
      <c r="V75" s="188">
        <v>484</v>
      </c>
      <c r="W75" s="191">
        <v>0.47</v>
      </c>
      <c r="X75" s="188"/>
      <c r="Y75" s="2"/>
      <c r="Z75" s="2"/>
    </row>
    <row r="76" spans="1:26" ht="15.75" customHeight="1" thickBot="1" x14ac:dyDescent="0.3">
      <c r="A76" s="183" t="s">
        <v>75</v>
      </c>
      <c r="B76" s="183">
        <v>75</v>
      </c>
      <c r="C76" s="184" t="s">
        <v>1323</v>
      </c>
      <c r="D76" s="184"/>
      <c r="E76" s="184">
        <v>122.5</v>
      </c>
      <c r="F76" s="192">
        <v>-1.21</v>
      </c>
      <c r="G76" s="185">
        <v>6007900</v>
      </c>
      <c r="H76" s="185">
        <v>738047</v>
      </c>
      <c r="I76" s="185">
        <v>233833</v>
      </c>
      <c r="J76" s="184">
        <v>10.26</v>
      </c>
      <c r="K76" s="184">
        <v>0.53</v>
      </c>
      <c r="L76" s="184">
        <v>7.67</v>
      </c>
      <c r="M76" s="184">
        <v>5</v>
      </c>
      <c r="N76" s="184">
        <v>11.93</v>
      </c>
      <c r="O76" s="184">
        <v>0.84</v>
      </c>
      <c r="P76" s="184">
        <v>5.24</v>
      </c>
      <c r="Q76" s="184">
        <v>13.12</v>
      </c>
      <c r="R76" s="184">
        <v>5.65</v>
      </c>
      <c r="S76" s="184">
        <v>98.6</v>
      </c>
      <c r="T76" s="184"/>
      <c r="U76" s="184">
        <v>449</v>
      </c>
      <c r="V76" s="184">
        <v>584</v>
      </c>
      <c r="W76" s="193">
        <v>7.83</v>
      </c>
      <c r="X76" s="184"/>
      <c r="Y76" s="2"/>
      <c r="Z76" s="2"/>
    </row>
    <row r="77" spans="1:26" ht="15.75" customHeight="1" thickBot="1" x14ac:dyDescent="0.3">
      <c r="A77" s="187" t="s">
        <v>76</v>
      </c>
      <c r="B77" s="187">
        <v>76</v>
      </c>
      <c r="C77" s="188" t="s">
        <v>1325</v>
      </c>
      <c r="D77" s="188"/>
      <c r="E77" s="188">
        <v>0.98</v>
      </c>
      <c r="F77" s="188">
        <v>0</v>
      </c>
      <c r="G77" s="190">
        <v>33100</v>
      </c>
      <c r="H77" s="188">
        <v>32</v>
      </c>
      <c r="I77" s="188">
        <v>497</v>
      </c>
      <c r="J77" s="188"/>
      <c r="K77" s="188">
        <v>0.59</v>
      </c>
      <c r="L77" s="188">
        <v>3.58</v>
      </c>
      <c r="M77" s="188"/>
      <c r="N77" s="188">
        <v>0</v>
      </c>
      <c r="O77" s="188">
        <v>-6.13</v>
      </c>
      <c r="P77" s="188">
        <v>-28.03</v>
      </c>
      <c r="Q77" s="188">
        <v>-111.28</v>
      </c>
      <c r="R77" s="188">
        <v>11.22</v>
      </c>
      <c r="S77" s="188">
        <v>35.06</v>
      </c>
      <c r="T77" s="188"/>
      <c r="U77" s="188"/>
      <c r="V77" s="188"/>
      <c r="W77" s="191"/>
      <c r="X77" s="188"/>
      <c r="Y77" s="2"/>
      <c r="Z77" s="2"/>
    </row>
    <row r="78" spans="1:26" ht="15.75" customHeight="1" thickBot="1" x14ac:dyDescent="0.3">
      <c r="A78" s="183" t="s">
        <v>77</v>
      </c>
      <c r="B78" s="183">
        <v>77</v>
      </c>
      <c r="C78" s="184" t="s">
        <v>1325</v>
      </c>
      <c r="D78" s="184"/>
      <c r="E78" s="184">
        <v>14.3</v>
      </c>
      <c r="F78" s="184">
        <v>0</v>
      </c>
      <c r="G78" s="185">
        <v>23819900</v>
      </c>
      <c r="H78" s="185">
        <v>341196</v>
      </c>
      <c r="I78" s="185">
        <v>35661</v>
      </c>
      <c r="J78" s="184">
        <v>29.92</v>
      </c>
      <c r="K78" s="184">
        <v>5.38</v>
      </c>
      <c r="L78" s="184">
        <v>1.36</v>
      </c>
      <c r="M78" s="184">
        <v>0.1</v>
      </c>
      <c r="N78" s="184">
        <v>0.48</v>
      </c>
      <c r="O78" s="184">
        <v>11.95</v>
      </c>
      <c r="P78" s="184">
        <v>18.86</v>
      </c>
      <c r="Q78" s="184">
        <v>14.24</v>
      </c>
      <c r="R78" s="184">
        <v>1.61</v>
      </c>
      <c r="S78" s="184">
        <v>44</v>
      </c>
      <c r="T78" s="184"/>
      <c r="U78" s="184">
        <v>460</v>
      </c>
      <c r="V78" s="184">
        <v>469</v>
      </c>
      <c r="W78" s="193">
        <v>1.37</v>
      </c>
      <c r="X78" s="184"/>
      <c r="Y78" s="2"/>
      <c r="Z78" s="2"/>
    </row>
    <row r="79" spans="1:26" ht="15.75" customHeight="1" thickBot="1" x14ac:dyDescent="0.3">
      <c r="A79" s="187" t="s">
        <v>78</v>
      </c>
      <c r="B79" s="187">
        <v>78</v>
      </c>
      <c r="C79" s="188" t="s">
        <v>1323</v>
      </c>
      <c r="D79" s="188"/>
      <c r="E79" s="188">
        <v>19.8</v>
      </c>
      <c r="F79" s="189">
        <v>-1</v>
      </c>
      <c r="G79" s="190">
        <v>3664600</v>
      </c>
      <c r="H79" s="190">
        <v>72622</v>
      </c>
      <c r="I79" s="190">
        <v>27263</v>
      </c>
      <c r="J79" s="188"/>
      <c r="K79" s="188">
        <v>0.56999999999999995</v>
      </c>
      <c r="L79" s="188">
        <v>1.86</v>
      </c>
      <c r="M79" s="188">
        <v>0.3</v>
      </c>
      <c r="N79" s="188">
        <v>0</v>
      </c>
      <c r="O79" s="188">
        <v>-3.87</v>
      </c>
      <c r="P79" s="188">
        <v>-14.9</v>
      </c>
      <c r="Q79" s="188">
        <v>-6.92</v>
      </c>
      <c r="R79" s="188">
        <v>4.04</v>
      </c>
      <c r="S79" s="188">
        <v>59.46</v>
      </c>
      <c r="T79" s="188"/>
      <c r="U79" s="188"/>
      <c r="V79" s="188"/>
      <c r="W79" s="191"/>
      <c r="X79" s="188"/>
      <c r="Y79" s="2"/>
      <c r="Z79" s="2"/>
    </row>
    <row r="80" spans="1:26" ht="15.75" customHeight="1" thickBot="1" x14ac:dyDescent="0.3">
      <c r="A80" s="183" t="s">
        <v>79</v>
      </c>
      <c r="B80" s="183">
        <v>79</v>
      </c>
      <c r="C80" s="184" t="s">
        <v>1323</v>
      </c>
      <c r="D80" s="184"/>
      <c r="E80" s="184">
        <v>14.5</v>
      </c>
      <c r="F80" s="186">
        <v>3.57</v>
      </c>
      <c r="G80" s="185">
        <v>13443900</v>
      </c>
      <c r="H80" s="185">
        <v>192741</v>
      </c>
      <c r="I80" s="185">
        <v>32608</v>
      </c>
      <c r="J80" s="184">
        <v>15.94</v>
      </c>
      <c r="K80" s="184">
        <v>1.9</v>
      </c>
      <c r="L80" s="184">
        <v>1.95</v>
      </c>
      <c r="M80" s="184">
        <v>0.16</v>
      </c>
      <c r="N80" s="184">
        <v>0.91</v>
      </c>
      <c r="O80" s="184">
        <v>6.82</v>
      </c>
      <c r="P80" s="184">
        <v>13.23</v>
      </c>
      <c r="Q80" s="184">
        <v>43.38</v>
      </c>
      <c r="R80" s="184">
        <v>4.0599999999999996</v>
      </c>
      <c r="S80" s="184">
        <v>29.74</v>
      </c>
      <c r="T80" s="184"/>
      <c r="U80" s="184">
        <v>401</v>
      </c>
      <c r="V80" s="184">
        <v>473</v>
      </c>
      <c r="W80" s="192">
        <v>-10.33</v>
      </c>
      <c r="X80" s="184"/>
      <c r="Y80" s="2"/>
      <c r="Z80" s="2"/>
    </row>
    <row r="81" spans="1:26" ht="15.75" customHeight="1" thickBot="1" x14ac:dyDescent="0.3">
      <c r="A81" s="187" t="s">
        <v>80</v>
      </c>
      <c r="B81" s="187">
        <v>80</v>
      </c>
      <c r="C81" s="188" t="s">
        <v>1323</v>
      </c>
      <c r="D81" s="188"/>
      <c r="E81" s="188">
        <v>42.25</v>
      </c>
      <c r="F81" s="188">
        <v>0</v>
      </c>
      <c r="G81" s="190">
        <v>10000</v>
      </c>
      <c r="H81" s="188">
        <v>422</v>
      </c>
      <c r="I81" s="190">
        <v>12675</v>
      </c>
      <c r="J81" s="188">
        <v>7.59</v>
      </c>
      <c r="K81" s="188">
        <v>0.64</v>
      </c>
      <c r="L81" s="188">
        <v>0.05</v>
      </c>
      <c r="M81" s="188">
        <v>1.2</v>
      </c>
      <c r="N81" s="188">
        <v>7.98</v>
      </c>
      <c r="O81" s="188">
        <v>9.8699999999999992</v>
      </c>
      <c r="P81" s="188">
        <v>8.73</v>
      </c>
      <c r="Q81" s="188">
        <v>0.04</v>
      </c>
      <c r="R81" s="188">
        <v>2.84</v>
      </c>
      <c r="S81" s="188">
        <v>22.62</v>
      </c>
      <c r="T81" s="188"/>
      <c r="U81" s="188">
        <v>285</v>
      </c>
      <c r="V81" s="188">
        <v>172</v>
      </c>
      <c r="W81" s="191">
        <v>0.14000000000000001</v>
      </c>
      <c r="X81" s="188"/>
      <c r="Y81" s="2"/>
      <c r="Z81" s="2"/>
    </row>
    <row r="82" spans="1:26" ht="15.75" customHeight="1" thickBot="1" x14ac:dyDescent="0.3">
      <c r="A82" s="183" t="s">
        <v>81</v>
      </c>
      <c r="B82" s="183">
        <v>81</v>
      </c>
      <c r="C82" s="184" t="s">
        <v>1323</v>
      </c>
      <c r="D82" s="184"/>
      <c r="E82" s="184">
        <v>22.5</v>
      </c>
      <c r="F82" s="184">
        <v>0</v>
      </c>
      <c r="G82" s="185">
        <v>24656000</v>
      </c>
      <c r="H82" s="185">
        <v>556194</v>
      </c>
      <c r="I82" s="185">
        <v>357570</v>
      </c>
      <c r="J82" s="184">
        <v>50.02</v>
      </c>
      <c r="K82" s="184">
        <v>4.3099999999999996</v>
      </c>
      <c r="L82" s="184">
        <v>0.56000000000000005</v>
      </c>
      <c r="M82" s="184">
        <v>0.3</v>
      </c>
      <c r="N82" s="184">
        <v>0.45</v>
      </c>
      <c r="O82" s="184">
        <v>7.73</v>
      </c>
      <c r="P82" s="184">
        <v>8.7100000000000009</v>
      </c>
      <c r="Q82" s="184">
        <v>9.42</v>
      </c>
      <c r="R82" s="184">
        <v>2.44</v>
      </c>
      <c r="S82" s="184">
        <v>64.86</v>
      </c>
      <c r="T82" s="184"/>
      <c r="U82" s="184">
        <v>686</v>
      </c>
      <c r="V82" s="184">
        <v>629</v>
      </c>
      <c r="W82" s="193">
        <v>2.31</v>
      </c>
      <c r="X82" s="184"/>
      <c r="Y82" s="2"/>
      <c r="Z82" s="2"/>
    </row>
    <row r="83" spans="1:26" ht="15.75" customHeight="1" thickBot="1" x14ac:dyDescent="0.3">
      <c r="A83" s="187" t="s">
        <v>82</v>
      </c>
      <c r="B83" s="187">
        <v>82</v>
      </c>
      <c r="C83" s="188" t="s">
        <v>1323</v>
      </c>
      <c r="D83" s="188"/>
      <c r="E83" s="188">
        <v>1.58</v>
      </c>
      <c r="F83" s="189">
        <v>-1.86</v>
      </c>
      <c r="G83" s="190">
        <v>157891100</v>
      </c>
      <c r="H83" s="190">
        <v>255548</v>
      </c>
      <c r="I83" s="190">
        <v>4751</v>
      </c>
      <c r="J83" s="188"/>
      <c r="K83" s="188">
        <v>5.64</v>
      </c>
      <c r="L83" s="188">
        <v>0.38</v>
      </c>
      <c r="M83" s="188"/>
      <c r="N83" s="188">
        <v>0</v>
      </c>
      <c r="O83" s="188">
        <v>-3.11</v>
      </c>
      <c r="P83" s="188">
        <v>-6.36</v>
      </c>
      <c r="Q83" s="188">
        <v>-20.89</v>
      </c>
      <c r="R83" s="188">
        <v>4.41</v>
      </c>
      <c r="S83" s="188">
        <v>77.98</v>
      </c>
      <c r="T83" s="188"/>
      <c r="U83" s="188"/>
      <c r="V83" s="188"/>
      <c r="W83" s="191"/>
      <c r="X83" s="188"/>
      <c r="Y83" s="2"/>
      <c r="Z83" s="2"/>
    </row>
    <row r="84" spans="1:26" ht="15.75" customHeight="1" thickBot="1" x14ac:dyDescent="0.3">
      <c r="A84" s="183" t="s">
        <v>83</v>
      </c>
      <c r="B84" s="183">
        <v>83</v>
      </c>
      <c r="C84" s="184" t="s">
        <v>1323</v>
      </c>
      <c r="D84" s="184"/>
      <c r="E84" s="184">
        <v>6.15</v>
      </c>
      <c r="F84" s="186">
        <v>0.82</v>
      </c>
      <c r="G84" s="185">
        <v>8953700</v>
      </c>
      <c r="H84" s="185">
        <v>55504</v>
      </c>
      <c r="I84" s="185">
        <v>12300</v>
      </c>
      <c r="J84" s="184"/>
      <c r="K84" s="184">
        <v>2.41</v>
      </c>
      <c r="L84" s="184">
        <v>1.01</v>
      </c>
      <c r="M84" s="184"/>
      <c r="N84" s="184">
        <v>0</v>
      </c>
      <c r="O84" s="184">
        <v>-6.68</v>
      </c>
      <c r="P84" s="184">
        <v>-13.47</v>
      </c>
      <c r="Q84" s="184">
        <v>-11.54</v>
      </c>
      <c r="R84" s="184"/>
      <c r="S84" s="184">
        <v>56.06</v>
      </c>
      <c r="T84" s="184"/>
      <c r="U84" s="184"/>
      <c r="V84" s="184"/>
      <c r="W84" s="186"/>
      <c r="X84" s="184"/>
      <c r="Y84" s="2"/>
      <c r="Z84" s="2"/>
    </row>
    <row r="85" spans="1:26" ht="15.75" customHeight="1" thickBot="1" x14ac:dyDescent="0.3">
      <c r="A85" s="187" t="s">
        <v>84</v>
      </c>
      <c r="B85" s="187">
        <v>84</v>
      </c>
      <c r="C85" s="188" t="s">
        <v>1323</v>
      </c>
      <c r="D85" s="188"/>
      <c r="E85" s="188">
        <v>9.3000000000000007</v>
      </c>
      <c r="F85" s="189">
        <v>-0.53</v>
      </c>
      <c r="G85" s="190">
        <v>17593300</v>
      </c>
      <c r="H85" s="190">
        <v>164313</v>
      </c>
      <c r="I85" s="190">
        <v>142151</v>
      </c>
      <c r="J85" s="188">
        <v>70.98</v>
      </c>
      <c r="K85" s="188">
        <v>3.65</v>
      </c>
      <c r="L85" s="188">
        <v>1.96</v>
      </c>
      <c r="M85" s="188"/>
      <c r="N85" s="188">
        <v>0.13</v>
      </c>
      <c r="O85" s="188">
        <v>3.88</v>
      </c>
      <c r="P85" s="188">
        <v>5.1100000000000003</v>
      </c>
      <c r="Q85" s="188">
        <v>13.99</v>
      </c>
      <c r="R85" s="188">
        <v>1.6</v>
      </c>
      <c r="S85" s="188">
        <v>54.02</v>
      </c>
      <c r="T85" s="188"/>
      <c r="U85" s="188">
        <v>817</v>
      </c>
      <c r="V85" s="188">
        <v>813</v>
      </c>
      <c r="W85" s="194">
        <v>3.13</v>
      </c>
      <c r="X85" s="188"/>
      <c r="Y85" s="2"/>
      <c r="Z85" s="2"/>
    </row>
    <row r="86" spans="1:26" ht="15.75" customHeight="1" thickBot="1" x14ac:dyDescent="0.3">
      <c r="A86" s="183" t="s">
        <v>85</v>
      </c>
      <c r="B86" s="183">
        <v>85</v>
      </c>
      <c r="C86" s="184" t="s">
        <v>1323</v>
      </c>
      <c r="D86" s="184"/>
      <c r="E86" s="184">
        <v>31.75</v>
      </c>
      <c r="F86" s="186">
        <v>2.42</v>
      </c>
      <c r="G86" s="185">
        <v>4794700</v>
      </c>
      <c r="H86" s="185">
        <v>151874</v>
      </c>
      <c r="I86" s="185">
        <v>17502</v>
      </c>
      <c r="J86" s="184">
        <v>10.09</v>
      </c>
      <c r="K86" s="184">
        <v>1.87</v>
      </c>
      <c r="L86" s="184">
        <v>1.18</v>
      </c>
      <c r="M86" s="184"/>
      <c r="N86" s="184">
        <v>3.15</v>
      </c>
      <c r="O86" s="184">
        <v>10.5</v>
      </c>
      <c r="P86" s="184">
        <v>19.05</v>
      </c>
      <c r="Q86" s="184">
        <v>43.08</v>
      </c>
      <c r="R86" s="184">
        <v>7.26</v>
      </c>
      <c r="S86" s="184">
        <v>17.96</v>
      </c>
      <c r="T86" s="184"/>
      <c r="U86" s="184">
        <v>176</v>
      </c>
      <c r="V86" s="184">
        <v>216</v>
      </c>
      <c r="W86" s="186">
        <v>0.14000000000000001</v>
      </c>
      <c r="X86" s="184"/>
      <c r="Y86" s="2"/>
      <c r="Z86" s="2"/>
    </row>
    <row r="87" spans="1:26" ht="15.75" customHeight="1" thickBot="1" x14ac:dyDescent="0.3">
      <c r="A87" s="187" t="s">
        <v>86</v>
      </c>
      <c r="B87" s="187">
        <v>86</v>
      </c>
      <c r="C87" s="188" t="s">
        <v>1325</v>
      </c>
      <c r="D87" s="188" t="s">
        <v>1326</v>
      </c>
      <c r="E87" s="188">
        <v>10.9</v>
      </c>
      <c r="F87" s="191">
        <v>4.8099999999999996</v>
      </c>
      <c r="G87" s="190">
        <v>4662400</v>
      </c>
      <c r="H87" s="190">
        <v>50576</v>
      </c>
      <c r="I87" s="190">
        <v>7569</v>
      </c>
      <c r="J87" s="188">
        <v>12.99</v>
      </c>
      <c r="K87" s="188">
        <v>1.48</v>
      </c>
      <c r="L87" s="188">
        <v>2.33</v>
      </c>
      <c r="M87" s="188">
        <v>0.13</v>
      </c>
      <c r="N87" s="188">
        <v>0.84</v>
      </c>
      <c r="O87" s="188">
        <v>6.06</v>
      </c>
      <c r="P87" s="188">
        <v>11.69</v>
      </c>
      <c r="Q87" s="188">
        <v>4.99</v>
      </c>
      <c r="R87" s="188">
        <v>4.25</v>
      </c>
      <c r="S87" s="188">
        <v>27.55</v>
      </c>
      <c r="T87" s="188"/>
      <c r="U87" s="188">
        <v>369</v>
      </c>
      <c r="V87" s="188">
        <v>433</v>
      </c>
      <c r="W87" s="194">
        <v>4.18</v>
      </c>
      <c r="X87" s="188"/>
      <c r="Y87" s="2"/>
      <c r="Z87" s="2"/>
    </row>
    <row r="88" spans="1:26" ht="15.75" customHeight="1" thickBot="1" x14ac:dyDescent="0.3">
      <c r="A88" s="183" t="s">
        <v>87</v>
      </c>
      <c r="B88" s="183">
        <v>87</v>
      </c>
      <c r="C88" s="184" t="s">
        <v>1323</v>
      </c>
      <c r="D88" s="184"/>
      <c r="E88" s="184">
        <v>50</v>
      </c>
      <c r="F88" s="186">
        <v>1.52</v>
      </c>
      <c r="G88" s="185">
        <v>23202500</v>
      </c>
      <c r="H88" s="185">
        <v>1163130</v>
      </c>
      <c r="I88" s="185">
        <v>130345</v>
      </c>
      <c r="J88" s="184">
        <v>64.91</v>
      </c>
      <c r="K88" s="184">
        <v>4.79</v>
      </c>
      <c r="L88" s="184">
        <v>3.28</v>
      </c>
      <c r="M88" s="184">
        <v>0.15</v>
      </c>
      <c r="N88" s="184">
        <v>0.77</v>
      </c>
      <c r="O88" s="184">
        <v>6.03</v>
      </c>
      <c r="P88" s="184">
        <v>8.52</v>
      </c>
      <c r="Q88" s="184">
        <v>4.71</v>
      </c>
      <c r="R88" s="184">
        <v>0.75</v>
      </c>
      <c r="S88" s="184">
        <v>34.619999999999997</v>
      </c>
      <c r="T88" s="184"/>
      <c r="U88" s="184">
        <v>712</v>
      </c>
      <c r="V88" s="184">
        <v>710</v>
      </c>
      <c r="W88" s="193">
        <v>2.91</v>
      </c>
      <c r="X88" s="184"/>
      <c r="Y88" s="2"/>
      <c r="Z88" s="2"/>
    </row>
    <row r="89" spans="1:26" ht="15.75" customHeight="1" thickBot="1" x14ac:dyDescent="0.3">
      <c r="A89" s="187" t="s">
        <v>88</v>
      </c>
      <c r="B89" s="187">
        <v>88</v>
      </c>
      <c r="C89" s="188" t="s">
        <v>1323</v>
      </c>
      <c r="D89" s="188"/>
      <c r="E89" s="188">
        <v>1.06</v>
      </c>
      <c r="F89" s="191">
        <v>6</v>
      </c>
      <c r="G89" s="190">
        <v>22600</v>
      </c>
      <c r="H89" s="188">
        <v>23</v>
      </c>
      <c r="I89" s="188">
        <v>385</v>
      </c>
      <c r="J89" s="188"/>
      <c r="K89" s="188">
        <v>0.96</v>
      </c>
      <c r="L89" s="188">
        <v>1.89</v>
      </c>
      <c r="M89" s="188"/>
      <c r="N89" s="188">
        <v>0</v>
      </c>
      <c r="O89" s="188">
        <v>-4.71</v>
      </c>
      <c r="P89" s="188">
        <v>-13.75</v>
      </c>
      <c r="Q89" s="188">
        <v>-16.829999999999998</v>
      </c>
      <c r="R89" s="188"/>
      <c r="S89" s="188">
        <v>37.68</v>
      </c>
      <c r="T89" s="188"/>
      <c r="U89" s="188"/>
      <c r="V89" s="188"/>
      <c r="W89" s="191"/>
      <c r="X89" s="188"/>
      <c r="Y89" s="2"/>
      <c r="Z89" s="2"/>
    </row>
    <row r="90" spans="1:26" ht="15.75" customHeight="1" thickBot="1" x14ac:dyDescent="0.3">
      <c r="A90" s="183" t="s">
        <v>89</v>
      </c>
      <c r="B90" s="183">
        <v>89</v>
      </c>
      <c r="C90" s="184" t="s">
        <v>1323</v>
      </c>
      <c r="D90" s="184"/>
      <c r="E90" s="184">
        <v>126.5</v>
      </c>
      <c r="F90" s="192">
        <v>-1.56</v>
      </c>
      <c r="G90" s="185">
        <v>5393700</v>
      </c>
      <c r="H90" s="185">
        <v>677554</v>
      </c>
      <c r="I90" s="185">
        <v>100515</v>
      </c>
      <c r="J90" s="184">
        <v>52.51</v>
      </c>
      <c r="K90" s="184">
        <v>5.46</v>
      </c>
      <c r="L90" s="184">
        <v>0.28999999999999998</v>
      </c>
      <c r="M90" s="184">
        <v>1.1499999999999999</v>
      </c>
      <c r="N90" s="184">
        <v>2.41</v>
      </c>
      <c r="O90" s="184">
        <v>9.59</v>
      </c>
      <c r="P90" s="184">
        <v>10.210000000000001</v>
      </c>
      <c r="Q90" s="184">
        <v>10.73</v>
      </c>
      <c r="R90" s="184">
        <v>2.42</v>
      </c>
      <c r="S90" s="184">
        <v>45.37</v>
      </c>
      <c r="T90" s="184"/>
      <c r="U90" s="184">
        <v>657</v>
      </c>
      <c r="V90" s="184">
        <v>581</v>
      </c>
      <c r="W90" s="193">
        <v>21.35</v>
      </c>
      <c r="X90" s="184"/>
      <c r="Y90" s="2"/>
      <c r="Z90" s="2"/>
    </row>
    <row r="91" spans="1:26" ht="15.75" customHeight="1" thickBot="1" x14ac:dyDescent="0.3">
      <c r="A91" s="187" t="s">
        <v>90</v>
      </c>
      <c r="B91" s="187">
        <v>90</v>
      </c>
      <c r="C91" s="188" t="s">
        <v>1323</v>
      </c>
      <c r="D91" s="188"/>
      <c r="E91" s="188">
        <v>0.57999999999999996</v>
      </c>
      <c r="F91" s="191">
        <v>5.45</v>
      </c>
      <c r="G91" s="190">
        <v>29612400</v>
      </c>
      <c r="H91" s="190">
        <v>16851</v>
      </c>
      <c r="I91" s="190">
        <v>2047</v>
      </c>
      <c r="J91" s="188">
        <v>332.21</v>
      </c>
      <c r="K91" s="188">
        <v>1.23</v>
      </c>
      <c r="L91" s="188">
        <v>0.72</v>
      </c>
      <c r="M91" s="188"/>
      <c r="N91" s="188">
        <v>0</v>
      </c>
      <c r="O91" s="188">
        <v>0.81</v>
      </c>
      <c r="P91" s="188">
        <v>0.36</v>
      </c>
      <c r="Q91" s="188">
        <v>-2.2799999999999998</v>
      </c>
      <c r="R91" s="188">
        <v>5.45</v>
      </c>
      <c r="S91" s="188">
        <v>30.59</v>
      </c>
      <c r="T91" s="188"/>
      <c r="U91" s="188">
        <v>957</v>
      </c>
      <c r="V91" s="188">
        <v>972</v>
      </c>
      <c r="W91" s="189">
        <v>-85.62</v>
      </c>
      <c r="X91" s="188"/>
      <c r="Y91" s="2"/>
      <c r="Z91" s="2"/>
    </row>
    <row r="92" spans="1:26" ht="15.75" customHeight="1" thickBot="1" x14ac:dyDescent="0.3">
      <c r="A92" s="183" t="s">
        <v>91</v>
      </c>
      <c r="B92" s="183">
        <v>91</v>
      </c>
      <c r="C92" s="184" t="s">
        <v>1323</v>
      </c>
      <c r="D92" s="184"/>
      <c r="E92" s="184">
        <v>3.52</v>
      </c>
      <c r="F92" s="184">
        <v>0</v>
      </c>
      <c r="G92" s="185">
        <v>68100</v>
      </c>
      <c r="H92" s="184">
        <v>238</v>
      </c>
      <c r="I92" s="185">
        <v>1408</v>
      </c>
      <c r="J92" s="184">
        <v>33.450000000000003</v>
      </c>
      <c r="K92" s="184">
        <v>2.77</v>
      </c>
      <c r="L92" s="184">
        <v>2.4500000000000002</v>
      </c>
      <c r="M92" s="184">
        <v>0.25</v>
      </c>
      <c r="N92" s="184">
        <v>0.11</v>
      </c>
      <c r="O92" s="184">
        <v>3.72</v>
      </c>
      <c r="P92" s="184">
        <v>7.85</v>
      </c>
      <c r="Q92" s="184">
        <v>4.96</v>
      </c>
      <c r="R92" s="184">
        <v>7.1</v>
      </c>
      <c r="S92" s="184">
        <v>24.43</v>
      </c>
      <c r="T92" s="184"/>
      <c r="U92" s="184">
        <v>666</v>
      </c>
      <c r="V92" s="184">
        <v>751</v>
      </c>
      <c r="W92" s="186">
        <v>0.44</v>
      </c>
      <c r="X92" s="184"/>
      <c r="Y92" s="2"/>
      <c r="Z92" s="2"/>
    </row>
    <row r="93" spans="1:26" ht="15.75" customHeight="1" thickBot="1" x14ac:dyDescent="0.3">
      <c r="A93" s="187" t="s">
        <v>92</v>
      </c>
      <c r="B93" s="187">
        <v>92</v>
      </c>
      <c r="C93" s="188" t="s">
        <v>1323</v>
      </c>
      <c r="D93" s="188"/>
      <c r="E93" s="188">
        <v>37.75</v>
      </c>
      <c r="F93" s="188">
        <v>0</v>
      </c>
      <c r="G93" s="190">
        <v>5686700</v>
      </c>
      <c r="H93" s="190">
        <v>213548</v>
      </c>
      <c r="I93" s="190">
        <v>151294</v>
      </c>
      <c r="J93" s="188">
        <v>29.55</v>
      </c>
      <c r="K93" s="188">
        <v>1.33</v>
      </c>
      <c r="L93" s="188">
        <v>1.86</v>
      </c>
      <c r="M93" s="188">
        <v>0.18</v>
      </c>
      <c r="N93" s="188">
        <v>1.28</v>
      </c>
      <c r="O93" s="188">
        <v>3.53</v>
      </c>
      <c r="P93" s="188">
        <v>4.54</v>
      </c>
      <c r="Q93" s="188">
        <v>2.2200000000000002</v>
      </c>
      <c r="R93" s="188">
        <v>2.41</v>
      </c>
      <c r="S93" s="188">
        <v>26.14</v>
      </c>
      <c r="T93" s="188"/>
      <c r="U93" s="188">
        <v>740</v>
      </c>
      <c r="V93" s="188">
        <v>737</v>
      </c>
      <c r="W93" s="194">
        <v>1.07</v>
      </c>
      <c r="X93" s="188"/>
      <c r="Y93" s="2"/>
      <c r="Z93" s="2"/>
    </row>
    <row r="94" spans="1:26" ht="15.75" customHeight="1" thickBot="1" x14ac:dyDescent="0.3">
      <c r="A94" s="183" t="s">
        <v>93</v>
      </c>
      <c r="B94" s="183">
        <v>93</v>
      </c>
      <c r="C94" s="184" t="s">
        <v>1323</v>
      </c>
      <c r="D94" s="184"/>
      <c r="E94" s="184">
        <v>1.63</v>
      </c>
      <c r="F94" s="186">
        <v>2.52</v>
      </c>
      <c r="G94" s="185">
        <v>1403600</v>
      </c>
      <c r="H94" s="185">
        <v>2283</v>
      </c>
      <c r="I94" s="185">
        <v>2607</v>
      </c>
      <c r="J94" s="184"/>
      <c r="K94" s="184">
        <v>0.78</v>
      </c>
      <c r="L94" s="184">
        <v>0.25</v>
      </c>
      <c r="M94" s="184"/>
      <c r="N94" s="184">
        <v>0</v>
      </c>
      <c r="O94" s="184">
        <v>-1.48</v>
      </c>
      <c r="P94" s="184">
        <v>-2.1</v>
      </c>
      <c r="Q94" s="184">
        <v>-5.57</v>
      </c>
      <c r="R94" s="184">
        <v>8.18</v>
      </c>
      <c r="S94" s="184">
        <v>24.93</v>
      </c>
      <c r="T94" s="184"/>
      <c r="U94" s="184"/>
      <c r="V94" s="184"/>
      <c r="W94" s="186"/>
      <c r="X94" s="184"/>
      <c r="Y94" s="2"/>
      <c r="Z94" s="2"/>
    </row>
    <row r="95" spans="1:26" ht="15.75" customHeight="1" thickBot="1" x14ac:dyDescent="0.3">
      <c r="A95" s="187" t="s">
        <v>94</v>
      </c>
      <c r="B95" s="187">
        <v>94</v>
      </c>
      <c r="C95" s="188" t="s">
        <v>1323</v>
      </c>
      <c r="D95" s="188"/>
      <c r="E95" s="188">
        <v>1.91</v>
      </c>
      <c r="F95" s="189">
        <v>-2.0499999999999998</v>
      </c>
      <c r="G95" s="190">
        <v>225800</v>
      </c>
      <c r="H95" s="188">
        <v>431</v>
      </c>
      <c r="I95" s="190">
        <v>2056</v>
      </c>
      <c r="J95" s="188"/>
      <c r="K95" s="188">
        <v>1.48</v>
      </c>
      <c r="L95" s="188">
        <v>0.22</v>
      </c>
      <c r="M95" s="188">
        <v>0.1</v>
      </c>
      <c r="N95" s="188">
        <v>0</v>
      </c>
      <c r="O95" s="188">
        <v>-1.55</v>
      </c>
      <c r="P95" s="188">
        <v>-1.62</v>
      </c>
      <c r="Q95" s="188">
        <v>-14.32</v>
      </c>
      <c r="R95" s="188">
        <v>5.13</v>
      </c>
      <c r="S95" s="188">
        <v>26.97</v>
      </c>
      <c r="T95" s="188"/>
      <c r="U95" s="188"/>
      <c r="V95" s="188"/>
      <c r="W95" s="191"/>
      <c r="X95" s="188"/>
      <c r="Y95" s="2"/>
      <c r="Z95" s="2"/>
    </row>
    <row r="96" spans="1:26" ht="15.75" customHeight="1" thickBot="1" x14ac:dyDescent="0.3">
      <c r="A96" s="183" t="s">
        <v>95</v>
      </c>
      <c r="B96" s="183">
        <v>95</v>
      </c>
      <c r="C96" s="184" t="s">
        <v>1323</v>
      </c>
      <c r="D96" s="184" t="s">
        <v>1326</v>
      </c>
      <c r="E96" s="184">
        <v>275</v>
      </c>
      <c r="F96" s="192">
        <v>-0.36</v>
      </c>
      <c r="G96" s="185">
        <v>8400</v>
      </c>
      <c r="H96" s="185">
        <v>2313</v>
      </c>
      <c r="I96" s="185">
        <v>29279</v>
      </c>
      <c r="J96" s="184">
        <v>9.94</v>
      </c>
      <c r="K96" s="184">
        <v>1.08</v>
      </c>
      <c r="L96" s="184">
        <v>1</v>
      </c>
      <c r="M96" s="184">
        <v>3</v>
      </c>
      <c r="N96" s="184">
        <v>27.66</v>
      </c>
      <c r="O96" s="184">
        <v>6.36</v>
      </c>
      <c r="P96" s="184">
        <v>10.31</v>
      </c>
      <c r="Q96" s="184">
        <v>19.149999999999999</v>
      </c>
      <c r="R96" s="184">
        <v>5.07</v>
      </c>
      <c r="S96" s="184">
        <v>84.28</v>
      </c>
      <c r="T96" s="184"/>
      <c r="U96" s="184">
        <v>299</v>
      </c>
      <c r="V96" s="184">
        <v>329</v>
      </c>
      <c r="W96" s="193">
        <v>8.61</v>
      </c>
      <c r="X96" s="184"/>
      <c r="Y96" s="2"/>
      <c r="Z96" s="2"/>
    </row>
    <row r="97" spans="1:26" ht="15.75" customHeight="1" thickBot="1" x14ac:dyDescent="0.3">
      <c r="A97" s="187" t="s">
        <v>96</v>
      </c>
      <c r="B97" s="187">
        <v>96</v>
      </c>
      <c r="C97" s="188" t="s">
        <v>1323</v>
      </c>
      <c r="D97" s="188"/>
      <c r="E97" s="188">
        <v>21.3</v>
      </c>
      <c r="F97" s="191">
        <v>1.43</v>
      </c>
      <c r="G97" s="190">
        <v>3165400</v>
      </c>
      <c r="H97" s="190">
        <v>67208</v>
      </c>
      <c r="I97" s="190">
        <v>36371</v>
      </c>
      <c r="J97" s="188">
        <v>17.329999999999998</v>
      </c>
      <c r="K97" s="188">
        <v>0.86</v>
      </c>
      <c r="L97" s="188">
        <v>7.1</v>
      </c>
      <c r="M97" s="188"/>
      <c r="N97" s="188">
        <v>1.23</v>
      </c>
      <c r="O97" s="188">
        <v>0.7</v>
      </c>
      <c r="P97" s="188">
        <v>4.79</v>
      </c>
      <c r="Q97" s="188">
        <v>3.92</v>
      </c>
      <c r="R97" s="188">
        <v>3.05</v>
      </c>
      <c r="S97" s="188">
        <v>49.36</v>
      </c>
      <c r="T97" s="188"/>
      <c r="U97" s="188">
        <v>623</v>
      </c>
      <c r="V97" s="188">
        <v>748</v>
      </c>
      <c r="W97" s="194">
        <v>3.38</v>
      </c>
      <c r="X97" s="188"/>
      <c r="Y97" s="2"/>
      <c r="Z97" s="2"/>
    </row>
    <row r="98" spans="1:26" ht="15.75" customHeight="1" thickBot="1" x14ac:dyDescent="0.3">
      <c r="A98" s="183" t="s">
        <v>97</v>
      </c>
      <c r="B98" s="183">
        <v>97</v>
      </c>
      <c r="C98" s="184" t="s">
        <v>1323</v>
      </c>
      <c r="D98" s="184"/>
      <c r="E98" s="184">
        <v>1.04</v>
      </c>
      <c r="F98" s="184">
        <v>0</v>
      </c>
      <c r="G98" s="185">
        <v>14301300</v>
      </c>
      <c r="H98" s="185">
        <v>14859</v>
      </c>
      <c r="I98" s="185">
        <v>18069</v>
      </c>
      <c r="J98" s="184">
        <v>36.76</v>
      </c>
      <c r="K98" s="184">
        <v>0.4</v>
      </c>
      <c r="L98" s="184">
        <v>0.2</v>
      </c>
      <c r="M98" s="184">
        <v>0.02</v>
      </c>
      <c r="N98" s="184">
        <v>7.0000000000000007E-2</v>
      </c>
      <c r="O98" s="184">
        <v>2.88</v>
      </c>
      <c r="P98" s="184">
        <v>1.0900000000000001</v>
      </c>
      <c r="Q98" s="184">
        <v>-61.03</v>
      </c>
      <c r="R98" s="184">
        <v>5.77</v>
      </c>
      <c r="S98" s="184">
        <v>72.03</v>
      </c>
      <c r="T98" s="184"/>
      <c r="U98" s="184">
        <v>867</v>
      </c>
      <c r="V98" s="184">
        <v>805</v>
      </c>
      <c r="W98" s="192">
        <v>-3.42</v>
      </c>
      <c r="X98" s="184"/>
      <c r="Y98" s="2"/>
      <c r="Z98" s="2"/>
    </row>
    <row r="99" spans="1:26" ht="15.75" customHeight="1" thickBot="1" x14ac:dyDescent="0.3">
      <c r="A99" s="187" t="s">
        <v>98</v>
      </c>
      <c r="B99" s="187">
        <v>98</v>
      </c>
      <c r="C99" s="188" t="s">
        <v>1323</v>
      </c>
      <c r="D99" s="188" t="s">
        <v>99</v>
      </c>
      <c r="E99" s="188">
        <v>0.14000000000000001</v>
      </c>
      <c r="F99" s="188">
        <v>0</v>
      </c>
      <c r="G99" s="188">
        <v>0</v>
      </c>
      <c r="H99" s="188">
        <v>0</v>
      </c>
      <c r="I99" s="188">
        <v>963</v>
      </c>
      <c r="J99" s="188"/>
      <c r="K99" s="188">
        <v>0.57999999999999996</v>
      </c>
      <c r="L99" s="188">
        <v>2.23</v>
      </c>
      <c r="M99" s="188"/>
      <c r="N99" s="188">
        <v>0</v>
      </c>
      <c r="O99" s="188">
        <v>-39.9</v>
      </c>
      <c r="P99" s="188">
        <v>-82.79</v>
      </c>
      <c r="Q99" s="188">
        <v>-115.64</v>
      </c>
      <c r="R99" s="188"/>
      <c r="S99" s="188">
        <v>79.05</v>
      </c>
      <c r="T99" s="188"/>
      <c r="U99" s="188"/>
      <c r="V99" s="188"/>
      <c r="W99" s="191"/>
      <c r="X99" s="188"/>
      <c r="Y99" s="2"/>
      <c r="Z99" s="2"/>
    </row>
    <row r="100" spans="1:26" ht="15.75" customHeight="1" thickBot="1" x14ac:dyDescent="0.3">
      <c r="A100" s="183" t="s">
        <v>100</v>
      </c>
      <c r="B100" s="183">
        <v>99</v>
      </c>
      <c r="C100" s="184" t="s">
        <v>1323</v>
      </c>
      <c r="D100" s="184"/>
      <c r="E100" s="184">
        <v>2.48</v>
      </c>
      <c r="F100" s="192">
        <v>-0.8</v>
      </c>
      <c r="G100" s="185">
        <v>94500</v>
      </c>
      <c r="H100" s="184">
        <v>238</v>
      </c>
      <c r="I100" s="185">
        <v>1091</v>
      </c>
      <c r="J100" s="184">
        <v>22.1</v>
      </c>
      <c r="K100" s="184">
        <v>1.57</v>
      </c>
      <c r="L100" s="184">
        <v>0.74</v>
      </c>
      <c r="M100" s="184">
        <v>0.08</v>
      </c>
      <c r="N100" s="184">
        <v>0.11</v>
      </c>
      <c r="O100" s="184">
        <v>5.38</v>
      </c>
      <c r="P100" s="184">
        <v>7.18</v>
      </c>
      <c r="Q100" s="184">
        <v>5.66</v>
      </c>
      <c r="R100" s="184">
        <v>3.2</v>
      </c>
      <c r="S100" s="184">
        <v>39.979999999999997</v>
      </c>
      <c r="T100" s="184"/>
      <c r="U100" s="184">
        <v>615</v>
      </c>
      <c r="V100" s="184">
        <v>610</v>
      </c>
      <c r="W100" s="192">
        <v>-2.4500000000000002</v>
      </c>
      <c r="X100" s="184"/>
      <c r="Y100" s="2"/>
      <c r="Z100" s="2"/>
    </row>
    <row r="101" spans="1:26" ht="15.75" customHeight="1" thickBot="1" x14ac:dyDescent="0.3">
      <c r="A101" s="187" t="s">
        <v>101</v>
      </c>
      <c r="B101" s="187">
        <v>100</v>
      </c>
      <c r="C101" s="188" t="s">
        <v>1323</v>
      </c>
      <c r="D101" s="188"/>
      <c r="E101" s="188">
        <v>6</v>
      </c>
      <c r="F101" s="191">
        <v>0.84</v>
      </c>
      <c r="G101" s="190">
        <v>195100</v>
      </c>
      <c r="H101" s="190">
        <v>1161</v>
      </c>
      <c r="I101" s="190">
        <v>4923</v>
      </c>
      <c r="J101" s="188">
        <v>28.13</v>
      </c>
      <c r="K101" s="188">
        <v>7.32</v>
      </c>
      <c r="L101" s="188">
        <v>0.47</v>
      </c>
      <c r="M101" s="188">
        <v>0.08</v>
      </c>
      <c r="N101" s="188">
        <v>0.21</v>
      </c>
      <c r="O101" s="188">
        <v>22.8</v>
      </c>
      <c r="P101" s="188">
        <v>30.29</v>
      </c>
      <c r="Q101" s="188">
        <v>31.07</v>
      </c>
      <c r="R101" s="188">
        <v>2.52</v>
      </c>
      <c r="S101" s="188">
        <v>27.58</v>
      </c>
      <c r="T101" s="188"/>
      <c r="U101" s="188">
        <v>384</v>
      </c>
      <c r="V101" s="188">
        <v>378</v>
      </c>
      <c r="W101" s="194">
        <v>1.1399999999999999</v>
      </c>
      <c r="X101" s="188"/>
      <c r="Y101" s="2"/>
      <c r="Z101" s="2"/>
    </row>
    <row r="102" spans="1:26" ht="15.75" customHeight="1" thickBot="1" x14ac:dyDescent="0.3">
      <c r="A102" s="183" t="s">
        <v>102</v>
      </c>
      <c r="B102" s="183">
        <v>101</v>
      </c>
      <c r="C102" s="184" t="s">
        <v>1323</v>
      </c>
      <c r="D102" s="184"/>
      <c r="E102" s="184">
        <v>16.8</v>
      </c>
      <c r="F102" s="186">
        <v>4.3499999999999996</v>
      </c>
      <c r="G102" s="185">
        <v>10181300</v>
      </c>
      <c r="H102" s="185">
        <v>172035</v>
      </c>
      <c r="I102" s="185">
        <v>51257</v>
      </c>
      <c r="J102" s="184">
        <v>24.01</v>
      </c>
      <c r="K102" s="184">
        <v>1.25</v>
      </c>
      <c r="L102" s="184">
        <v>0.27</v>
      </c>
      <c r="M102" s="184">
        <v>0.3</v>
      </c>
      <c r="N102" s="184">
        <v>0.7</v>
      </c>
      <c r="O102" s="184">
        <v>5.46</v>
      </c>
      <c r="P102" s="184">
        <v>5.3</v>
      </c>
      <c r="Q102" s="184">
        <v>34.049999999999997</v>
      </c>
      <c r="R102" s="184">
        <v>4.04</v>
      </c>
      <c r="S102" s="184">
        <v>21.24</v>
      </c>
      <c r="T102" s="184"/>
      <c r="U102" s="184">
        <v>686</v>
      </c>
      <c r="V102" s="184">
        <v>622</v>
      </c>
      <c r="W102" s="192">
        <v>-2.4</v>
      </c>
      <c r="X102" s="184"/>
      <c r="Y102" s="2"/>
      <c r="Z102" s="2"/>
    </row>
    <row r="103" spans="1:26" ht="15.75" customHeight="1" thickBot="1" x14ac:dyDescent="0.3">
      <c r="A103" s="187" t="s">
        <v>103</v>
      </c>
      <c r="B103" s="187">
        <v>102</v>
      </c>
      <c r="C103" s="188" t="s">
        <v>1323</v>
      </c>
      <c r="D103" s="188"/>
      <c r="E103" s="188">
        <v>2.2000000000000002</v>
      </c>
      <c r="F103" s="188">
        <v>0</v>
      </c>
      <c r="G103" s="190">
        <v>1453200</v>
      </c>
      <c r="H103" s="190">
        <v>3212</v>
      </c>
      <c r="I103" s="190">
        <v>2010</v>
      </c>
      <c r="J103" s="188"/>
      <c r="K103" s="188">
        <v>0.5</v>
      </c>
      <c r="L103" s="188">
        <v>1.74</v>
      </c>
      <c r="M103" s="188"/>
      <c r="N103" s="188">
        <v>0</v>
      </c>
      <c r="O103" s="188">
        <v>-2.92</v>
      </c>
      <c r="P103" s="188">
        <v>-8.94</v>
      </c>
      <c r="Q103" s="188">
        <v>-3.64</v>
      </c>
      <c r="R103" s="188"/>
      <c r="S103" s="188">
        <v>52.81</v>
      </c>
      <c r="T103" s="188"/>
      <c r="U103" s="188"/>
      <c r="V103" s="188"/>
      <c r="W103" s="191"/>
      <c r="X103" s="188"/>
      <c r="Y103" s="2"/>
      <c r="Z103" s="2"/>
    </row>
    <row r="104" spans="1:26" ht="15.75" customHeight="1" thickBot="1" x14ac:dyDescent="0.3">
      <c r="A104" s="183" t="s">
        <v>104</v>
      </c>
      <c r="B104" s="183">
        <v>103</v>
      </c>
      <c r="C104" s="184" t="s">
        <v>1323</v>
      </c>
      <c r="D104" s="184"/>
      <c r="E104" s="184">
        <v>1.48</v>
      </c>
      <c r="F104" s="186">
        <v>0.68</v>
      </c>
      <c r="G104" s="184">
        <v>100</v>
      </c>
      <c r="H104" s="184">
        <v>0</v>
      </c>
      <c r="I104" s="185">
        <v>1517</v>
      </c>
      <c r="J104" s="184">
        <v>64.56</v>
      </c>
      <c r="K104" s="184">
        <v>1.22</v>
      </c>
      <c r="L104" s="184">
        <v>0.03</v>
      </c>
      <c r="M104" s="184">
        <v>0.02</v>
      </c>
      <c r="N104" s="184">
        <v>0.02</v>
      </c>
      <c r="O104" s="184">
        <v>2.74</v>
      </c>
      <c r="P104" s="184">
        <v>1.89</v>
      </c>
      <c r="Q104" s="184">
        <v>12.77</v>
      </c>
      <c r="R104" s="184">
        <v>1.36</v>
      </c>
      <c r="S104" s="184">
        <v>15.91</v>
      </c>
      <c r="T104" s="184"/>
      <c r="U104" s="184">
        <v>900</v>
      </c>
      <c r="V104" s="184">
        <v>857</v>
      </c>
      <c r="W104" s="186">
        <v>0.76</v>
      </c>
      <c r="X104" s="184"/>
      <c r="Y104" s="2"/>
      <c r="Z104" s="2"/>
    </row>
    <row r="105" spans="1:26" ht="15.75" customHeight="1" thickBot="1" x14ac:dyDescent="0.3">
      <c r="A105" s="187" t="s">
        <v>105</v>
      </c>
      <c r="B105" s="187">
        <v>104</v>
      </c>
      <c r="C105" s="188" t="s">
        <v>1323</v>
      </c>
      <c r="D105" s="188" t="s">
        <v>1326</v>
      </c>
      <c r="E105" s="188">
        <v>0.4</v>
      </c>
      <c r="F105" s="191">
        <v>2.56</v>
      </c>
      <c r="G105" s="190">
        <v>5940500</v>
      </c>
      <c r="H105" s="190">
        <v>2324</v>
      </c>
      <c r="I105" s="190">
        <v>2656</v>
      </c>
      <c r="J105" s="188">
        <v>3.9</v>
      </c>
      <c r="K105" s="188">
        <v>1.1100000000000001</v>
      </c>
      <c r="L105" s="188">
        <v>0.04</v>
      </c>
      <c r="M105" s="188">
        <v>0.02</v>
      </c>
      <c r="N105" s="188">
        <v>0.1</v>
      </c>
      <c r="O105" s="188">
        <v>32.74</v>
      </c>
      <c r="P105" s="188">
        <v>31.68</v>
      </c>
      <c r="Q105" s="188">
        <v>-22.15</v>
      </c>
      <c r="R105" s="188">
        <v>15.62</v>
      </c>
      <c r="S105" s="188">
        <v>43.1</v>
      </c>
      <c r="T105" s="188"/>
      <c r="U105" s="188">
        <v>23</v>
      </c>
      <c r="V105" s="188">
        <v>10</v>
      </c>
      <c r="W105" s="191"/>
      <c r="X105" s="188"/>
      <c r="Y105" s="2"/>
      <c r="Z105" s="2"/>
    </row>
    <row r="106" spans="1:26" ht="15.75" customHeight="1" thickBot="1" x14ac:dyDescent="0.3">
      <c r="A106" s="183" t="s">
        <v>106</v>
      </c>
      <c r="B106" s="183">
        <v>105</v>
      </c>
      <c r="C106" s="184" t="s">
        <v>1323</v>
      </c>
      <c r="D106" s="184"/>
      <c r="E106" s="184">
        <v>3.1</v>
      </c>
      <c r="F106" s="186">
        <v>1.97</v>
      </c>
      <c r="G106" s="185">
        <v>51100</v>
      </c>
      <c r="H106" s="184">
        <v>157</v>
      </c>
      <c r="I106" s="185">
        <v>2518</v>
      </c>
      <c r="J106" s="184"/>
      <c r="K106" s="184">
        <v>1.32</v>
      </c>
      <c r="L106" s="184">
        <v>3.51</v>
      </c>
      <c r="M106" s="184"/>
      <c r="N106" s="184">
        <v>0</v>
      </c>
      <c r="O106" s="184">
        <v>0.04</v>
      </c>
      <c r="P106" s="184">
        <v>-17.78</v>
      </c>
      <c r="Q106" s="184">
        <v>1.6</v>
      </c>
      <c r="R106" s="184"/>
      <c r="S106" s="184">
        <v>24.81</v>
      </c>
      <c r="T106" s="184"/>
      <c r="U106" s="184"/>
      <c r="V106" s="184"/>
      <c r="W106" s="186"/>
      <c r="X106" s="184"/>
      <c r="Y106" s="2"/>
      <c r="Z106" s="2"/>
    </row>
    <row r="107" spans="1:26" ht="15.75" customHeight="1" thickBot="1" x14ac:dyDescent="0.3">
      <c r="A107" s="187" t="s">
        <v>107</v>
      </c>
      <c r="B107" s="187">
        <v>106</v>
      </c>
      <c r="C107" s="188" t="s">
        <v>1323</v>
      </c>
      <c r="D107" s="188"/>
      <c r="E107" s="188">
        <v>0.89</v>
      </c>
      <c r="F107" s="191">
        <v>1.1399999999999999</v>
      </c>
      <c r="G107" s="190">
        <v>237900</v>
      </c>
      <c r="H107" s="188">
        <v>211</v>
      </c>
      <c r="I107" s="190">
        <v>1008</v>
      </c>
      <c r="J107" s="188">
        <v>14.5</v>
      </c>
      <c r="K107" s="188">
        <v>0.53</v>
      </c>
      <c r="L107" s="188">
        <v>0.02</v>
      </c>
      <c r="M107" s="188">
        <v>0.04</v>
      </c>
      <c r="N107" s="188">
        <v>0.06</v>
      </c>
      <c r="O107" s="188">
        <v>4.43</v>
      </c>
      <c r="P107" s="188">
        <v>3.6</v>
      </c>
      <c r="Q107" s="188">
        <v>5.19</v>
      </c>
      <c r="R107" s="188">
        <v>4.59</v>
      </c>
      <c r="S107" s="188">
        <v>30.79</v>
      </c>
      <c r="T107" s="188"/>
      <c r="U107" s="188">
        <v>612</v>
      </c>
      <c r="V107" s="188">
        <v>543</v>
      </c>
      <c r="W107" s="189">
        <v>-0.12</v>
      </c>
      <c r="X107" s="188"/>
      <c r="Y107" s="2"/>
      <c r="Z107" s="2"/>
    </row>
    <row r="108" spans="1:26" ht="15.75" customHeight="1" thickBot="1" x14ac:dyDescent="0.3">
      <c r="A108" s="183" t="s">
        <v>108</v>
      </c>
      <c r="B108" s="183">
        <v>107</v>
      </c>
      <c r="C108" s="184" t="s">
        <v>1323</v>
      </c>
      <c r="D108" s="184"/>
      <c r="E108" s="184">
        <v>0.24</v>
      </c>
      <c r="F108" s="192">
        <v>-7.69</v>
      </c>
      <c r="G108" s="185">
        <v>786600</v>
      </c>
      <c r="H108" s="184">
        <v>193</v>
      </c>
      <c r="I108" s="184">
        <v>511</v>
      </c>
      <c r="J108" s="184"/>
      <c r="K108" s="184">
        <v>0.92</v>
      </c>
      <c r="L108" s="184">
        <v>2.37</v>
      </c>
      <c r="M108" s="184"/>
      <c r="N108" s="184">
        <v>0</v>
      </c>
      <c r="O108" s="184">
        <v>-2.5299999999999998</v>
      </c>
      <c r="P108" s="184">
        <v>-14.4</v>
      </c>
      <c r="Q108" s="184">
        <v>-17.61</v>
      </c>
      <c r="R108" s="184"/>
      <c r="S108" s="184">
        <v>50.02</v>
      </c>
      <c r="T108" s="184"/>
      <c r="U108" s="184"/>
      <c r="V108" s="184"/>
      <c r="W108" s="186"/>
      <c r="X108" s="184"/>
      <c r="Y108" s="2"/>
      <c r="Z108" s="2"/>
    </row>
    <row r="109" spans="1:26" ht="15.75" customHeight="1" thickBot="1" x14ac:dyDescent="0.3">
      <c r="A109" s="187" t="s">
        <v>109</v>
      </c>
      <c r="B109" s="187">
        <v>108</v>
      </c>
      <c r="C109" s="188" t="s">
        <v>1323</v>
      </c>
      <c r="D109" s="188"/>
      <c r="E109" s="188">
        <v>10.8</v>
      </c>
      <c r="F109" s="188">
        <v>0</v>
      </c>
      <c r="G109" s="188">
        <v>100</v>
      </c>
      <c r="H109" s="188">
        <v>1</v>
      </c>
      <c r="I109" s="188">
        <v>130</v>
      </c>
      <c r="J109" s="188"/>
      <c r="K109" s="188">
        <v>0.32</v>
      </c>
      <c r="L109" s="188">
        <v>0.87</v>
      </c>
      <c r="M109" s="188">
        <v>0.15</v>
      </c>
      <c r="N109" s="188">
        <v>0</v>
      </c>
      <c r="O109" s="188">
        <v>-6.88</v>
      </c>
      <c r="P109" s="188">
        <v>-12.06</v>
      </c>
      <c r="Q109" s="188">
        <v>-16.78</v>
      </c>
      <c r="R109" s="188">
        <v>1.39</v>
      </c>
      <c r="S109" s="188">
        <v>29.73</v>
      </c>
      <c r="T109" s="188"/>
      <c r="U109" s="188"/>
      <c r="V109" s="188"/>
      <c r="W109" s="191"/>
      <c r="X109" s="188"/>
      <c r="Y109" s="2"/>
      <c r="Z109" s="2"/>
    </row>
    <row r="110" spans="1:26" ht="15.75" customHeight="1" thickBot="1" x14ac:dyDescent="0.3">
      <c r="A110" s="183" t="s">
        <v>110</v>
      </c>
      <c r="B110" s="183">
        <v>109</v>
      </c>
      <c r="C110" s="184" t="s">
        <v>1323</v>
      </c>
      <c r="D110" s="184"/>
      <c r="E110" s="184">
        <v>10.4</v>
      </c>
      <c r="F110" s="192">
        <v>-0.95</v>
      </c>
      <c r="G110" s="185">
        <v>40072200</v>
      </c>
      <c r="H110" s="185">
        <v>419298</v>
      </c>
      <c r="I110" s="185">
        <v>136874</v>
      </c>
      <c r="J110" s="184">
        <v>19.02</v>
      </c>
      <c r="K110" s="184">
        <v>2.68</v>
      </c>
      <c r="L110" s="184">
        <v>2.41</v>
      </c>
      <c r="M110" s="184">
        <v>0.15</v>
      </c>
      <c r="N110" s="184">
        <v>0.65</v>
      </c>
      <c r="O110" s="184">
        <v>6.02</v>
      </c>
      <c r="P110" s="184">
        <v>14.18</v>
      </c>
      <c r="Q110" s="184">
        <v>5.81</v>
      </c>
      <c r="R110" s="184">
        <v>4.57</v>
      </c>
      <c r="S110" s="184">
        <v>59.66</v>
      </c>
      <c r="T110" s="184"/>
      <c r="U110" s="184">
        <v>434</v>
      </c>
      <c r="V110" s="184">
        <v>546</v>
      </c>
      <c r="W110" s="193">
        <v>1.69</v>
      </c>
      <c r="X110" s="184"/>
      <c r="Y110" s="2"/>
      <c r="Z110" s="2"/>
    </row>
    <row r="111" spans="1:26" ht="15.75" customHeight="1" thickBot="1" x14ac:dyDescent="0.3">
      <c r="A111" s="187" t="s">
        <v>111</v>
      </c>
      <c r="B111" s="187">
        <v>110</v>
      </c>
      <c r="C111" s="188" t="s">
        <v>1323</v>
      </c>
      <c r="D111" s="188"/>
      <c r="E111" s="188">
        <v>0.79</v>
      </c>
      <c r="F111" s="189">
        <v>-1.25</v>
      </c>
      <c r="G111" s="190">
        <v>99400</v>
      </c>
      <c r="H111" s="188">
        <v>80</v>
      </c>
      <c r="I111" s="188">
        <v>597</v>
      </c>
      <c r="J111" s="188"/>
      <c r="K111" s="188">
        <v>0.52</v>
      </c>
      <c r="L111" s="188">
        <v>0.59</v>
      </c>
      <c r="M111" s="188"/>
      <c r="N111" s="188">
        <v>0</v>
      </c>
      <c r="O111" s="188">
        <v>-0.04</v>
      </c>
      <c r="P111" s="188">
        <v>-2.56</v>
      </c>
      <c r="Q111" s="188">
        <v>2.38</v>
      </c>
      <c r="R111" s="188"/>
      <c r="S111" s="188">
        <v>34.090000000000003</v>
      </c>
      <c r="T111" s="188"/>
      <c r="U111" s="188"/>
      <c r="V111" s="188"/>
      <c r="W111" s="191"/>
      <c r="X111" s="188"/>
      <c r="Y111" s="2"/>
      <c r="Z111" s="2"/>
    </row>
    <row r="112" spans="1:26" ht="15.75" customHeight="1" thickBot="1" x14ac:dyDescent="0.3">
      <c r="A112" s="183" t="s">
        <v>112</v>
      </c>
      <c r="B112" s="183">
        <v>111</v>
      </c>
      <c r="C112" s="184" t="s">
        <v>1325</v>
      </c>
      <c r="D112" s="184"/>
      <c r="E112" s="184">
        <v>10</v>
      </c>
      <c r="F112" s="192">
        <v>-0.99</v>
      </c>
      <c r="G112" s="185">
        <v>1000</v>
      </c>
      <c r="H112" s="184">
        <v>10</v>
      </c>
      <c r="I112" s="184">
        <v>300</v>
      </c>
      <c r="J112" s="184">
        <v>55.72</v>
      </c>
      <c r="K112" s="184">
        <v>0.43</v>
      </c>
      <c r="L112" s="184">
        <v>1.74</v>
      </c>
      <c r="M112" s="184">
        <v>0.25</v>
      </c>
      <c r="N112" s="184">
        <v>0.18</v>
      </c>
      <c r="O112" s="184">
        <v>0.54</v>
      </c>
      <c r="P112" s="184">
        <v>0.76</v>
      </c>
      <c r="Q112" s="184">
        <v>3.87</v>
      </c>
      <c r="R112" s="184">
        <v>2.48</v>
      </c>
      <c r="S112" s="184">
        <v>33.61</v>
      </c>
      <c r="T112" s="184"/>
      <c r="U112" s="184">
        <v>911</v>
      </c>
      <c r="V112" s="184">
        <v>946</v>
      </c>
      <c r="W112" s="186">
        <v>0.68</v>
      </c>
      <c r="X112" s="184"/>
      <c r="Y112" s="2"/>
      <c r="Z112" s="2"/>
    </row>
    <row r="113" spans="1:26" ht="15.75" customHeight="1" thickBot="1" x14ac:dyDescent="0.3">
      <c r="A113" s="187" t="s">
        <v>113</v>
      </c>
      <c r="B113" s="187">
        <v>112</v>
      </c>
      <c r="C113" s="188" t="s">
        <v>1323</v>
      </c>
      <c r="D113" s="188"/>
      <c r="E113" s="188">
        <v>0.48</v>
      </c>
      <c r="F113" s="191">
        <v>2.13</v>
      </c>
      <c r="G113" s="190">
        <v>37061000</v>
      </c>
      <c r="H113" s="190">
        <v>17784</v>
      </c>
      <c r="I113" s="190">
        <v>1993</v>
      </c>
      <c r="J113" s="188"/>
      <c r="K113" s="188">
        <v>0.55000000000000004</v>
      </c>
      <c r="L113" s="188">
        <v>1.04</v>
      </c>
      <c r="M113" s="188"/>
      <c r="N113" s="188">
        <v>0</v>
      </c>
      <c r="O113" s="188">
        <v>0.86</v>
      </c>
      <c r="P113" s="188">
        <v>-4.43</v>
      </c>
      <c r="Q113" s="188">
        <v>-8.92</v>
      </c>
      <c r="R113" s="188"/>
      <c r="S113" s="188">
        <v>93.45</v>
      </c>
      <c r="T113" s="188"/>
      <c r="U113" s="188"/>
      <c r="V113" s="188"/>
      <c r="W113" s="191"/>
      <c r="X113" s="188"/>
      <c r="Y113" s="2"/>
      <c r="Z113" s="2"/>
    </row>
    <row r="114" spans="1:26" ht="15.75" customHeight="1" thickBot="1" x14ac:dyDescent="0.3">
      <c r="A114" s="183" t="s">
        <v>114</v>
      </c>
      <c r="B114" s="183">
        <v>113</v>
      </c>
      <c r="C114" s="184" t="s">
        <v>1325</v>
      </c>
      <c r="D114" s="184"/>
      <c r="E114" s="184">
        <v>1.74</v>
      </c>
      <c r="F114" s="186">
        <v>0.57999999999999996</v>
      </c>
      <c r="G114" s="185">
        <v>212600</v>
      </c>
      <c r="H114" s="184">
        <v>368</v>
      </c>
      <c r="I114" s="184">
        <v>487</v>
      </c>
      <c r="J114" s="184">
        <v>7.31</v>
      </c>
      <c r="K114" s="184">
        <v>0.95</v>
      </c>
      <c r="L114" s="184">
        <v>2.1</v>
      </c>
      <c r="M114" s="184">
        <v>0.11</v>
      </c>
      <c r="N114" s="184">
        <v>0.24</v>
      </c>
      <c r="O114" s="184">
        <v>7.38</v>
      </c>
      <c r="P114" s="184">
        <v>13.43</v>
      </c>
      <c r="Q114" s="184">
        <v>3</v>
      </c>
      <c r="R114" s="184">
        <v>6.19</v>
      </c>
      <c r="S114" s="184">
        <v>39.090000000000003</v>
      </c>
      <c r="T114" s="184"/>
      <c r="U114" s="184">
        <v>182</v>
      </c>
      <c r="V114" s="184">
        <v>233</v>
      </c>
      <c r="W114" s="186">
        <v>0.17</v>
      </c>
      <c r="X114" s="184"/>
      <c r="Y114" s="2"/>
      <c r="Z114" s="2"/>
    </row>
    <row r="115" spans="1:26" ht="15.75" customHeight="1" thickBot="1" x14ac:dyDescent="0.3">
      <c r="A115" s="187" t="s">
        <v>115</v>
      </c>
      <c r="B115" s="187">
        <v>114</v>
      </c>
      <c r="C115" s="188" t="s">
        <v>1323</v>
      </c>
      <c r="D115" s="188"/>
      <c r="E115" s="188">
        <v>120.5</v>
      </c>
      <c r="F115" s="189">
        <v>-1.23</v>
      </c>
      <c r="G115" s="190">
        <v>11827900</v>
      </c>
      <c r="H115" s="190">
        <v>1444679</v>
      </c>
      <c r="I115" s="190">
        <v>120500</v>
      </c>
      <c r="J115" s="188">
        <v>34.880000000000003</v>
      </c>
      <c r="K115" s="188">
        <v>13.26</v>
      </c>
      <c r="L115" s="188">
        <v>0.74</v>
      </c>
      <c r="M115" s="188">
        <v>0.9</v>
      </c>
      <c r="N115" s="188">
        <v>3.46</v>
      </c>
      <c r="O115" s="188">
        <v>27.88</v>
      </c>
      <c r="P115" s="188">
        <v>40.98</v>
      </c>
      <c r="Q115" s="188">
        <v>20.239999999999998</v>
      </c>
      <c r="R115" s="188">
        <v>1.39</v>
      </c>
      <c r="S115" s="188">
        <v>26.36</v>
      </c>
      <c r="T115" s="188"/>
      <c r="U115" s="188">
        <v>401</v>
      </c>
      <c r="V115" s="188">
        <v>397</v>
      </c>
      <c r="W115" s="194">
        <v>1.25</v>
      </c>
      <c r="X115" s="188"/>
      <c r="Y115" s="2"/>
      <c r="Z115" s="2"/>
    </row>
    <row r="116" spans="1:26" ht="15.75" customHeight="1" thickBot="1" x14ac:dyDescent="0.3">
      <c r="A116" s="183" t="s">
        <v>116</v>
      </c>
      <c r="B116" s="183">
        <v>115</v>
      </c>
      <c r="C116" s="184" t="s">
        <v>1323</v>
      </c>
      <c r="D116" s="184"/>
      <c r="E116" s="184">
        <v>2.2999999999999998</v>
      </c>
      <c r="F116" s="186">
        <v>3.6</v>
      </c>
      <c r="G116" s="185">
        <v>13090000</v>
      </c>
      <c r="H116" s="185">
        <v>29844</v>
      </c>
      <c r="I116" s="185">
        <v>10476</v>
      </c>
      <c r="J116" s="184">
        <v>134.05000000000001</v>
      </c>
      <c r="K116" s="184">
        <v>0.65</v>
      </c>
      <c r="L116" s="184">
        <v>3.03</v>
      </c>
      <c r="M116" s="184">
        <v>0.02</v>
      </c>
      <c r="N116" s="184">
        <v>0.02</v>
      </c>
      <c r="O116" s="184">
        <v>1.45</v>
      </c>
      <c r="P116" s="184">
        <v>0.48</v>
      </c>
      <c r="Q116" s="184">
        <v>0.33</v>
      </c>
      <c r="R116" s="184">
        <v>4.05</v>
      </c>
      <c r="S116" s="184">
        <v>26.94</v>
      </c>
      <c r="T116" s="184"/>
      <c r="U116" s="184">
        <v>946</v>
      </c>
      <c r="V116" s="184">
        <v>928</v>
      </c>
      <c r="W116" s="192">
        <v>-6.2</v>
      </c>
      <c r="X116" s="184"/>
      <c r="Y116" s="2"/>
      <c r="Z116" s="2"/>
    </row>
    <row r="117" spans="1:26" ht="15.75" customHeight="1" thickBot="1" x14ac:dyDescent="0.3">
      <c r="A117" s="187" t="s">
        <v>117</v>
      </c>
      <c r="B117" s="187">
        <v>116</v>
      </c>
      <c r="C117" s="188" t="s">
        <v>1323</v>
      </c>
      <c r="D117" s="188"/>
      <c r="E117" s="188">
        <v>0.47</v>
      </c>
      <c r="F117" s="191">
        <v>2.17</v>
      </c>
      <c r="G117" s="190">
        <v>14826500</v>
      </c>
      <c r="H117" s="190">
        <v>6960</v>
      </c>
      <c r="I117" s="190">
        <v>1301</v>
      </c>
      <c r="J117" s="188">
        <v>13.87</v>
      </c>
      <c r="K117" s="188">
        <v>0.98</v>
      </c>
      <c r="L117" s="188">
        <v>1.01</v>
      </c>
      <c r="M117" s="188"/>
      <c r="N117" s="188">
        <v>0.03</v>
      </c>
      <c r="O117" s="188">
        <v>5.1100000000000003</v>
      </c>
      <c r="P117" s="188">
        <v>7.28</v>
      </c>
      <c r="Q117" s="188">
        <v>3.26</v>
      </c>
      <c r="R117" s="188">
        <v>2.17</v>
      </c>
      <c r="S117" s="188">
        <v>49.54</v>
      </c>
      <c r="T117" s="188"/>
      <c r="U117" s="188">
        <v>496</v>
      </c>
      <c r="V117" s="188">
        <v>502</v>
      </c>
      <c r="W117" s="189">
        <v>-0.16</v>
      </c>
      <c r="X117" s="188"/>
      <c r="Y117" s="2"/>
      <c r="Z117" s="2"/>
    </row>
    <row r="118" spans="1:26" ht="15.75" customHeight="1" thickBot="1" x14ac:dyDescent="0.3">
      <c r="A118" s="183" t="s">
        <v>118</v>
      </c>
      <c r="B118" s="183">
        <v>117</v>
      </c>
      <c r="C118" s="184" t="s">
        <v>1323</v>
      </c>
      <c r="D118" s="184"/>
      <c r="E118" s="184">
        <v>0.57999999999999996</v>
      </c>
      <c r="F118" s="186">
        <v>1.75</v>
      </c>
      <c r="G118" s="185">
        <v>41800</v>
      </c>
      <c r="H118" s="184">
        <v>24</v>
      </c>
      <c r="I118" s="184">
        <v>432</v>
      </c>
      <c r="J118" s="184"/>
      <c r="K118" s="184">
        <v>0.27</v>
      </c>
      <c r="L118" s="184">
        <v>0.6</v>
      </c>
      <c r="M118" s="184"/>
      <c r="N118" s="184">
        <v>0</v>
      </c>
      <c r="O118" s="184">
        <v>-20.76</v>
      </c>
      <c r="P118" s="184">
        <v>-25.53</v>
      </c>
      <c r="Q118" s="184">
        <v>-0.78</v>
      </c>
      <c r="R118" s="184"/>
      <c r="S118" s="184">
        <v>68.73</v>
      </c>
      <c r="T118" s="184"/>
      <c r="U118" s="184"/>
      <c r="V118" s="184"/>
      <c r="W118" s="186"/>
      <c r="X118" s="184"/>
      <c r="Y118" s="2"/>
      <c r="Z118" s="2"/>
    </row>
    <row r="119" spans="1:26" ht="15.75" customHeight="1" thickBot="1" x14ac:dyDescent="0.3">
      <c r="A119" s="187" t="s">
        <v>119</v>
      </c>
      <c r="B119" s="187">
        <v>118</v>
      </c>
      <c r="C119" s="188" t="s">
        <v>1323</v>
      </c>
      <c r="D119" s="188"/>
      <c r="E119" s="188">
        <v>25</v>
      </c>
      <c r="F119" s="189">
        <v>-1.96</v>
      </c>
      <c r="G119" s="190">
        <v>3155300</v>
      </c>
      <c r="H119" s="190">
        <v>79505</v>
      </c>
      <c r="I119" s="190">
        <v>33750</v>
      </c>
      <c r="J119" s="188"/>
      <c r="K119" s="188">
        <v>2.97</v>
      </c>
      <c r="L119" s="188">
        <v>2.19</v>
      </c>
      <c r="M119" s="188"/>
      <c r="N119" s="188">
        <v>0</v>
      </c>
      <c r="O119" s="188">
        <v>-1.57</v>
      </c>
      <c r="P119" s="188">
        <v>-7.62</v>
      </c>
      <c r="Q119" s="188">
        <v>-14.05</v>
      </c>
      <c r="R119" s="188"/>
      <c r="S119" s="188">
        <v>74.349999999999994</v>
      </c>
      <c r="T119" s="188"/>
      <c r="U119" s="188"/>
      <c r="V119" s="188"/>
      <c r="W119" s="191"/>
      <c r="X119" s="188"/>
      <c r="Y119" s="2"/>
      <c r="Z119" s="2"/>
    </row>
    <row r="120" spans="1:26" ht="15.75" customHeight="1" thickBot="1" x14ac:dyDescent="0.3">
      <c r="A120" s="183" t="s">
        <v>120</v>
      </c>
      <c r="B120" s="183">
        <v>119</v>
      </c>
      <c r="C120" s="184" t="s">
        <v>1325</v>
      </c>
      <c r="D120" s="184"/>
      <c r="E120" s="184">
        <v>3.14</v>
      </c>
      <c r="F120" s="192">
        <v>-1.26</v>
      </c>
      <c r="G120" s="185">
        <v>574900</v>
      </c>
      <c r="H120" s="185">
        <v>1806</v>
      </c>
      <c r="I120" s="185">
        <v>1456</v>
      </c>
      <c r="J120" s="184"/>
      <c r="K120" s="184">
        <v>1.02</v>
      </c>
      <c r="L120" s="184">
        <v>1.99</v>
      </c>
      <c r="M120" s="184"/>
      <c r="N120" s="184">
        <v>0</v>
      </c>
      <c r="O120" s="184">
        <v>-2.15</v>
      </c>
      <c r="P120" s="184">
        <v>-16.97</v>
      </c>
      <c r="Q120" s="184">
        <v>-4.84</v>
      </c>
      <c r="R120" s="184"/>
      <c r="S120" s="184">
        <v>32.01</v>
      </c>
      <c r="T120" s="184"/>
      <c r="U120" s="184"/>
      <c r="V120" s="184"/>
      <c r="W120" s="186"/>
      <c r="X120" s="184"/>
      <c r="Y120" s="2"/>
      <c r="Z120" s="2"/>
    </row>
    <row r="121" spans="1:26" ht="15.75" customHeight="1" thickBot="1" x14ac:dyDescent="0.3">
      <c r="A121" s="187" t="s">
        <v>121</v>
      </c>
      <c r="B121" s="187">
        <v>120</v>
      </c>
      <c r="C121" s="188" t="s">
        <v>1323</v>
      </c>
      <c r="D121" s="188"/>
      <c r="E121" s="188">
        <v>0.65</v>
      </c>
      <c r="F121" s="188">
        <v>0</v>
      </c>
      <c r="G121" s="190">
        <v>4266300</v>
      </c>
      <c r="H121" s="190">
        <v>2785</v>
      </c>
      <c r="I121" s="190">
        <v>5373</v>
      </c>
      <c r="J121" s="188"/>
      <c r="K121" s="188">
        <v>1.27</v>
      </c>
      <c r="L121" s="188">
        <v>5.41</v>
      </c>
      <c r="M121" s="188"/>
      <c r="N121" s="188">
        <v>0</v>
      </c>
      <c r="O121" s="188">
        <v>0.89</v>
      </c>
      <c r="P121" s="188">
        <v>-11.67</v>
      </c>
      <c r="Q121" s="188">
        <v>-19</v>
      </c>
      <c r="R121" s="188"/>
      <c r="S121" s="188">
        <v>43.89</v>
      </c>
      <c r="T121" s="188"/>
      <c r="U121" s="188"/>
      <c r="V121" s="188"/>
      <c r="W121" s="191"/>
      <c r="X121" s="188"/>
      <c r="Y121" s="2"/>
      <c r="Z121" s="2"/>
    </row>
    <row r="122" spans="1:26" ht="15.75" customHeight="1" thickBot="1" x14ac:dyDescent="0.3">
      <c r="A122" s="183" t="s">
        <v>122</v>
      </c>
      <c r="B122" s="183">
        <v>121</v>
      </c>
      <c r="C122" s="184" t="s">
        <v>1323</v>
      </c>
      <c r="D122" s="184"/>
      <c r="E122" s="184">
        <v>0.68</v>
      </c>
      <c r="F122" s="184">
        <v>0</v>
      </c>
      <c r="G122" s="185">
        <v>396400</v>
      </c>
      <c r="H122" s="184">
        <v>270</v>
      </c>
      <c r="I122" s="185">
        <v>2949</v>
      </c>
      <c r="J122" s="184">
        <v>23.66</v>
      </c>
      <c r="K122" s="184">
        <v>0.52</v>
      </c>
      <c r="L122" s="184">
        <v>0.76</v>
      </c>
      <c r="M122" s="184"/>
      <c r="N122" s="184">
        <v>0.03</v>
      </c>
      <c r="O122" s="184">
        <v>1.53</v>
      </c>
      <c r="P122" s="184">
        <v>2.09</v>
      </c>
      <c r="Q122" s="184">
        <v>10.7</v>
      </c>
      <c r="R122" s="184"/>
      <c r="S122" s="184">
        <v>40.020000000000003</v>
      </c>
      <c r="T122" s="184"/>
      <c r="U122" s="184">
        <v>776</v>
      </c>
      <c r="V122" s="184">
        <v>785</v>
      </c>
      <c r="W122" s="193">
        <v>1.59</v>
      </c>
      <c r="X122" s="184"/>
      <c r="Y122" s="2"/>
      <c r="Z122" s="2"/>
    </row>
    <row r="123" spans="1:26" ht="15.75" customHeight="1" thickBot="1" x14ac:dyDescent="0.3">
      <c r="A123" s="187" t="s">
        <v>123</v>
      </c>
      <c r="B123" s="187">
        <v>122</v>
      </c>
      <c r="C123" s="188" t="s">
        <v>1323</v>
      </c>
      <c r="D123" s="188"/>
      <c r="E123" s="188">
        <v>24</v>
      </c>
      <c r="F123" s="188">
        <v>0</v>
      </c>
      <c r="G123" s="190">
        <v>1000</v>
      </c>
      <c r="H123" s="188">
        <v>24</v>
      </c>
      <c r="I123" s="188">
        <v>288</v>
      </c>
      <c r="J123" s="188">
        <v>11.02</v>
      </c>
      <c r="K123" s="188">
        <v>0.55000000000000004</v>
      </c>
      <c r="L123" s="188">
        <v>0.53</v>
      </c>
      <c r="M123" s="188">
        <v>0.5</v>
      </c>
      <c r="N123" s="188">
        <v>2.1800000000000002</v>
      </c>
      <c r="O123" s="188">
        <v>3.95</v>
      </c>
      <c r="P123" s="188">
        <v>4.92</v>
      </c>
      <c r="Q123" s="188">
        <v>12.12</v>
      </c>
      <c r="R123" s="188">
        <v>2.08</v>
      </c>
      <c r="S123" s="188">
        <v>55.95</v>
      </c>
      <c r="T123" s="188"/>
      <c r="U123" s="188">
        <v>485</v>
      </c>
      <c r="V123" s="188">
        <v>476</v>
      </c>
      <c r="W123" s="189">
        <v>-0.06</v>
      </c>
      <c r="X123" s="188"/>
      <c r="Y123" s="2"/>
      <c r="Z123" s="2"/>
    </row>
    <row r="124" spans="1:26" ht="15.75" customHeight="1" thickBot="1" x14ac:dyDescent="0.3">
      <c r="A124" s="183" t="s">
        <v>124</v>
      </c>
      <c r="B124" s="183">
        <v>123</v>
      </c>
      <c r="C124" s="184" t="s">
        <v>1323</v>
      </c>
      <c r="D124" s="184"/>
      <c r="E124" s="184">
        <v>7.6</v>
      </c>
      <c r="F124" s="186">
        <v>0.66</v>
      </c>
      <c r="G124" s="185">
        <v>4578700</v>
      </c>
      <c r="H124" s="185">
        <v>34973</v>
      </c>
      <c r="I124" s="185">
        <v>5363</v>
      </c>
      <c r="J124" s="184">
        <v>38.68</v>
      </c>
      <c r="K124" s="184">
        <v>4.97</v>
      </c>
      <c r="L124" s="184">
        <v>0.91</v>
      </c>
      <c r="M124" s="184"/>
      <c r="N124" s="184">
        <v>0.2</v>
      </c>
      <c r="O124" s="184">
        <v>10.17</v>
      </c>
      <c r="P124" s="184">
        <v>13.53</v>
      </c>
      <c r="Q124" s="184">
        <v>31.42</v>
      </c>
      <c r="R124" s="184">
        <v>0.08</v>
      </c>
      <c r="S124" s="184">
        <v>37.380000000000003</v>
      </c>
      <c r="T124" s="184"/>
      <c r="U124" s="184">
        <v>571</v>
      </c>
      <c r="V124" s="184">
        <v>548</v>
      </c>
      <c r="W124" s="186">
        <v>1</v>
      </c>
      <c r="X124" s="184"/>
      <c r="Y124" s="2"/>
      <c r="Z124" s="2"/>
    </row>
    <row r="125" spans="1:26" ht="15.75" customHeight="1" thickBot="1" x14ac:dyDescent="0.3">
      <c r="A125" s="187" t="s">
        <v>125</v>
      </c>
      <c r="B125" s="187">
        <v>124</v>
      </c>
      <c r="C125" s="188" t="s">
        <v>1323</v>
      </c>
      <c r="D125" s="188"/>
      <c r="E125" s="188">
        <v>0.51</v>
      </c>
      <c r="F125" s="188">
        <v>0</v>
      </c>
      <c r="G125" s="190">
        <v>1722100</v>
      </c>
      <c r="H125" s="188">
        <v>866</v>
      </c>
      <c r="I125" s="188">
        <v>650</v>
      </c>
      <c r="J125" s="188">
        <v>5.93</v>
      </c>
      <c r="K125" s="188">
        <v>0.35</v>
      </c>
      <c r="L125" s="188">
        <v>2.68</v>
      </c>
      <c r="M125" s="188"/>
      <c r="N125" s="188">
        <v>0.09</v>
      </c>
      <c r="O125" s="188">
        <v>-1.4</v>
      </c>
      <c r="P125" s="188">
        <v>6.02</v>
      </c>
      <c r="Q125" s="188">
        <v>15.03</v>
      </c>
      <c r="R125" s="188"/>
      <c r="S125" s="188">
        <v>25.91</v>
      </c>
      <c r="T125" s="188"/>
      <c r="U125" s="188">
        <v>348</v>
      </c>
      <c r="V125" s="188"/>
      <c r="W125" s="191">
        <v>0.33</v>
      </c>
      <c r="X125" s="188"/>
      <c r="Y125" s="2"/>
      <c r="Z125" s="2"/>
    </row>
    <row r="126" spans="1:26" ht="15.75" customHeight="1" thickBot="1" x14ac:dyDescent="0.3">
      <c r="A126" s="183" t="s">
        <v>126</v>
      </c>
      <c r="B126" s="183">
        <v>125</v>
      </c>
      <c r="C126" s="184" t="s">
        <v>1323</v>
      </c>
      <c r="D126" s="184"/>
      <c r="E126" s="184">
        <v>2.6</v>
      </c>
      <c r="F126" s="192">
        <v>-0.76</v>
      </c>
      <c r="G126" s="185">
        <v>29981600</v>
      </c>
      <c r="H126" s="185">
        <v>77908</v>
      </c>
      <c r="I126" s="185">
        <v>28600</v>
      </c>
      <c r="J126" s="184">
        <v>37.76</v>
      </c>
      <c r="K126" s="184">
        <v>7.65</v>
      </c>
      <c r="L126" s="184">
        <v>0.65</v>
      </c>
      <c r="M126" s="184">
        <v>0.02</v>
      </c>
      <c r="N126" s="184">
        <v>7.0000000000000007E-2</v>
      </c>
      <c r="O126" s="184">
        <v>15.19</v>
      </c>
      <c r="P126" s="184">
        <v>20.59</v>
      </c>
      <c r="Q126" s="184">
        <v>15.81</v>
      </c>
      <c r="R126" s="184">
        <v>1.91</v>
      </c>
      <c r="S126" s="184">
        <v>42.61</v>
      </c>
      <c r="T126" s="184"/>
      <c r="U126" s="184">
        <v>483</v>
      </c>
      <c r="V126" s="184">
        <v>468</v>
      </c>
      <c r="W126" s="193">
        <v>5.32</v>
      </c>
      <c r="X126" s="184"/>
      <c r="Y126" s="2"/>
      <c r="Z126" s="2"/>
    </row>
    <row r="127" spans="1:26" ht="15.75" customHeight="1" thickBot="1" x14ac:dyDescent="0.3">
      <c r="A127" s="187" t="s">
        <v>127</v>
      </c>
      <c r="B127" s="187">
        <v>126</v>
      </c>
      <c r="C127" s="188" t="s">
        <v>1323</v>
      </c>
      <c r="D127" s="188"/>
      <c r="E127" s="188">
        <v>0.54</v>
      </c>
      <c r="F127" s="191">
        <v>8</v>
      </c>
      <c r="G127" s="190">
        <v>12610500</v>
      </c>
      <c r="H127" s="190">
        <v>6726</v>
      </c>
      <c r="I127" s="188">
        <v>714</v>
      </c>
      <c r="J127" s="188"/>
      <c r="K127" s="188">
        <v>0.71</v>
      </c>
      <c r="L127" s="188">
        <v>2.2200000000000002</v>
      </c>
      <c r="M127" s="188"/>
      <c r="N127" s="188">
        <v>0</v>
      </c>
      <c r="O127" s="188">
        <v>0.71</v>
      </c>
      <c r="P127" s="188">
        <v>-12.98</v>
      </c>
      <c r="Q127" s="188">
        <v>-26.71</v>
      </c>
      <c r="R127" s="188"/>
      <c r="S127" s="188">
        <v>45.8</v>
      </c>
      <c r="T127" s="188"/>
      <c r="U127" s="188"/>
      <c r="V127" s="188"/>
      <c r="W127" s="191"/>
      <c r="X127" s="188"/>
      <c r="Y127" s="2"/>
      <c r="Z127" s="2"/>
    </row>
    <row r="128" spans="1:26" ht="15.75" customHeight="1" thickBot="1" x14ac:dyDescent="0.3">
      <c r="A128" s="183" t="s">
        <v>128</v>
      </c>
      <c r="B128" s="183">
        <v>127</v>
      </c>
      <c r="C128" s="184" t="s">
        <v>1325</v>
      </c>
      <c r="D128" s="184"/>
      <c r="E128" s="184">
        <v>66</v>
      </c>
      <c r="F128" s="186">
        <v>0.76</v>
      </c>
      <c r="G128" s="184">
        <v>800</v>
      </c>
      <c r="H128" s="184">
        <v>53</v>
      </c>
      <c r="I128" s="184">
        <v>495</v>
      </c>
      <c r="J128" s="184"/>
      <c r="K128" s="184">
        <v>0.56000000000000005</v>
      </c>
      <c r="L128" s="184">
        <v>0.48</v>
      </c>
      <c r="M128" s="184"/>
      <c r="N128" s="184">
        <v>0</v>
      </c>
      <c r="O128" s="184">
        <v>-7.35</v>
      </c>
      <c r="P128" s="184">
        <v>-11.47</v>
      </c>
      <c r="Q128" s="184">
        <v>-6.99</v>
      </c>
      <c r="R128" s="184"/>
      <c r="S128" s="184">
        <v>20.12</v>
      </c>
      <c r="T128" s="184"/>
      <c r="U128" s="184"/>
      <c r="V128" s="184"/>
      <c r="W128" s="186"/>
      <c r="X128" s="184"/>
      <c r="Y128" s="2"/>
      <c r="Z128" s="2"/>
    </row>
    <row r="129" spans="1:26" ht="15.75" customHeight="1" thickBot="1" x14ac:dyDescent="0.3">
      <c r="A129" s="187" t="s">
        <v>129</v>
      </c>
      <c r="B129" s="187">
        <v>128</v>
      </c>
      <c r="C129" s="188" t="s">
        <v>1323</v>
      </c>
      <c r="D129" s="188"/>
      <c r="E129" s="188">
        <v>2.1</v>
      </c>
      <c r="F129" s="191">
        <v>1.94</v>
      </c>
      <c r="G129" s="190">
        <v>189400</v>
      </c>
      <c r="H129" s="188">
        <v>388</v>
      </c>
      <c r="I129" s="190">
        <v>1680</v>
      </c>
      <c r="J129" s="188"/>
      <c r="K129" s="188">
        <v>1.94</v>
      </c>
      <c r="L129" s="188">
        <v>11.22</v>
      </c>
      <c r="M129" s="188"/>
      <c r="N129" s="188">
        <v>0</v>
      </c>
      <c r="O129" s="188">
        <v>-0.09</v>
      </c>
      <c r="P129" s="188">
        <v>-37.82</v>
      </c>
      <c r="Q129" s="188">
        <v>-24.58</v>
      </c>
      <c r="R129" s="188"/>
      <c r="S129" s="188">
        <v>37.409999999999997</v>
      </c>
      <c r="T129" s="188"/>
      <c r="U129" s="188"/>
      <c r="V129" s="188"/>
      <c r="W129" s="191"/>
      <c r="X129" s="188"/>
      <c r="Y129" s="2"/>
      <c r="Z129" s="2"/>
    </row>
    <row r="130" spans="1:26" ht="15.75" customHeight="1" thickBot="1" x14ac:dyDescent="0.3">
      <c r="A130" s="183" t="s">
        <v>130</v>
      </c>
      <c r="B130" s="183">
        <v>129</v>
      </c>
      <c r="C130" s="184" t="s">
        <v>1325</v>
      </c>
      <c r="D130" s="184"/>
      <c r="E130" s="184">
        <v>0.69</v>
      </c>
      <c r="F130" s="186">
        <v>1.47</v>
      </c>
      <c r="G130" s="185">
        <v>11100</v>
      </c>
      <c r="H130" s="184">
        <v>8</v>
      </c>
      <c r="I130" s="184">
        <v>736</v>
      </c>
      <c r="J130" s="184">
        <v>3.05</v>
      </c>
      <c r="K130" s="184">
        <v>0.47</v>
      </c>
      <c r="L130" s="184">
        <v>5.34</v>
      </c>
      <c r="M130" s="184">
        <v>0.02</v>
      </c>
      <c r="N130" s="184">
        <v>0.23</v>
      </c>
      <c r="O130" s="184">
        <v>4.1900000000000004</v>
      </c>
      <c r="P130" s="184">
        <v>16.05</v>
      </c>
      <c r="Q130" s="184">
        <v>-39.200000000000003</v>
      </c>
      <c r="R130" s="184">
        <v>2.2799999999999998</v>
      </c>
      <c r="S130" s="184">
        <v>30.16</v>
      </c>
      <c r="T130" s="184"/>
      <c r="U130" s="184">
        <v>125</v>
      </c>
      <c r="V130" s="184">
        <v>344</v>
      </c>
      <c r="W130" s="186">
        <v>0.02</v>
      </c>
      <c r="X130" s="184"/>
      <c r="Y130" s="2"/>
      <c r="Z130" s="2"/>
    </row>
    <row r="131" spans="1:26" ht="15.75" customHeight="1" thickBot="1" x14ac:dyDescent="0.3">
      <c r="A131" s="187" t="s">
        <v>131</v>
      </c>
      <c r="B131" s="187">
        <v>130</v>
      </c>
      <c r="C131" s="188" t="s">
        <v>1323</v>
      </c>
      <c r="D131" s="188"/>
      <c r="E131" s="188">
        <v>0.21</v>
      </c>
      <c r="F131" s="191">
        <v>5</v>
      </c>
      <c r="G131" s="190">
        <v>389900</v>
      </c>
      <c r="H131" s="188">
        <v>82</v>
      </c>
      <c r="I131" s="188">
        <v>182</v>
      </c>
      <c r="J131" s="188"/>
      <c r="K131" s="188">
        <v>0.48</v>
      </c>
      <c r="L131" s="188">
        <v>1.53</v>
      </c>
      <c r="M131" s="188"/>
      <c r="N131" s="188">
        <v>0</v>
      </c>
      <c r="O131" s="188">
        <v>-26.39</v>
      </c>
      <c r="P131" s="188">
        <v>-54.35</v>
      </c>
      <c r="Q131" s="188">
        <v>-15.24</v>
      </c>
      <c r="R131" s="188"/>
      <c r="S131" s="188">
        <v>70.14</v>
      </c>
      <c r="T131" s="188"/>
      <c r="U131" s="188"/>
      <c r="V131" s="188"/>
      <c r="W131" s="191"/>
      <c r="X131" s="188"/>
      <c r="Y131" s="2"/>
      <c r="Z131" s="2"/>
    </row>
    <row r="132" spans="1:26" ht="15.75" customHeight="1" thickBot="1" x14ac:dyDescent="0.3">
      <c r="A132" s="183" t="s">
        <v>132</v>
      </c>
      <c r="B132" s="183">
        <v>131</v>
      </c>
      <c r="C132" s="184" t="s">
        <v>1325</v>
      </c>
      <c r="D132" s="184"/>
      <c r="E132" s="184">
        <v>0.6</v>
      </c>
      <c r="F132" s="192">
        <v>-1.64</v>
      </c>
      <c r="G132" s="185">
        <v>6288100</v>
      </c>
      <c r="H132" s="185">
        <v>3792</v>
      </c>
      <c r="I132" s="185">
        <v>20893</v>
      </c>
      <c r="J132" s="184">
        <v>9.32</v>
      </c>
      <c r="K132" s="184">
        <v>0.5</v>
      </c>
      <c r="L132" s="184">
        <v>8.6</v>
      </c>
      <c r="M132" s="184">
        <v>0.01</v>
      </c>
      <c r="N132" s="184">
        <v>0.06</v>
      </c>
      <c r="O132" s="184">
        <v>0.67</v>
      </c>
      <c r="P132" s="184">
        <v>5.64</v>
      </c>
      <c r="Q132" s="184">
        <v>9.9700000000000006</v>
      </c>
      <c r="R132" s="184">
        <v>0.82</v>
      </c>
      <c r="S132" s="184">
        <v>5.17</v>
      </c>
      <c r="T132" s="184"/>
      <c r="U132" s="184">
        <v>417</v>
      </c>
      <c r="V132" s="184">
        <v>565</v>
      </c>
      <c r="W132" s="186"/>
      <c r="X132" s="184"/>
      <c r="Y132" s="2"/>
      <c r="Z132" s="2"/>
    </row>
    <row r="133" spans="1:26" ht="15.75" customHeight="1" thickBot="1" x14ac:dyDescent="0.3">
      <c r="A133" s="187" t="s">
        <v>133</v>
      </c>
      <c r="B133" s="187">
        <v>132</v>
      </c>
      <c r="C133" s="188" t="s">
        <v>1325</v>
      </c>
      <c r="D133" s="188"/>
      <c r="E133" s="188">
        <v>1.85</v>
      </c>
      <c r="F133" s="191">
        <v>0.54</v>
      </c>
      <c r="G133" s="190">
        <v>17400</v>
      </c>
      <c r="H133" s="188">
        <v>32</v>
      </c>
      <c r="I133" s="188">
        <v>555</v>
      </c>
      <c r="J133" s="188"/>
      <c r="K133" s="188">
        <v>0.42</v>
      </c>
      <c r="L133" s="188">
        <v>0.01</v>
      </c>
      <c r="M133" s="188"/>
      <c r="N133" s="188">
        <v>0</v>
      </c>
      <c r="O133" s="188">
        <v>-0.32</v>
      </c>
      <c r="P133" s="188">
        <v>-0.3</v>
      </c>
      <c r="Q133" s="188">
        <v>-1.45</v>
      </c>
      <c r="R133" s="188"/>
      <c r="S133" s="188">
        <v>26.68</v>
      </c>
      <c r="T133" s="188"/>
      <c r="U133" s="188"/>
      <c r="V133" s="188"/>
      <c r="W133" s="191"/>
      <c r="X133" s="188"/>
      <c r="Y133" s="2"/>
      <c r="Z133" s="2"/>
    </row>
    <row r="134" spans="1:26" ht="15.75" customHeight="1" thickBot="1" x14ac:dyDescent="0.3">
      <c r="A134" s="183" t="s">
        <v>134</v>
      </c>
      <c r="B134" s="183">
        <v>133</v>
      </c>
      <c r="C134" s="184" t="s">
        <v>1323</v>
      </c>
      <c r="D134" s="184"/>
      <c r="E134" s="184">
        <v>18.600000000000001</v>
      </c>
      <c r="F134" s="184">
        <v>0</v>
      </c>
      <c r="G134" s="185">
        <v>5810500</v>
      </c>
      <c r="H134" s="185">
        <v>108662</v>
      </c>
      <c r="I134" s="185">
        <v>31506</v>
      </c>
      <c r="J134" s="184">
        <v>31.44</v>
      </c>
      <c r="K134" s="184">
        <v>1.1599999999999999</v>
      </c>
      <c r="L134" s="184">
        <v>2.1800000000000002</v>
      </c>
      <c r="M134" s="184"/>
      <c r="N134" s="184">
        <v>0.59</v>
      </c>
      <c r="O134" s="184">
        <v>2.66</v>
      </c>
      <c r="P134" s="184">
        <v>3.65</v>
      </c>
      <c r="Q134" s="184">
        <v>4.7699999999999996</v>
      </c>
      <c r="R134" s="184">
        <v>2.2000000000000002</v>
      </c>
      <c r="S134" s="184">
        <v>66.790000000000006</v>
      </c>
      <c r="T134" s="184"/>
      <c r="U134" s="184">
        <v>772</v>
      </c>
      <c r="V134" s="184">
        <v>787</v>
      </c>
      <c r="W134" s="192">
        <v>-13.65</v>
      </c>
      <c r="X134" s="184"/>
      <c r="Y134" s="2"/>
      <c r="Z134" s="2"/>
    </row>
    <row r="135" spans="1:26" ht="15.75" customHeight="1" thickBot="1" x14ac:dyDescent="0.3">
      <c r="A135" s="187" t="s">
        <v>135</v>
      </c>
      <c r="B135" s="187">
        <v>134</v>
      </c>
      <c r="C135" s="188" t="s">
        <v>1323</v>
      </c>
      <c r="D135" s="188"/>
      <c r="E135" s="188">
        <v>5</v>
      </c>
      <c r="F135" s="191">
        <v>0.81</v>
      </c>
      <c r="G135" s="190">
        <v>25076200</v>
      </c>
      <c r="H135" s="190">
        <v>125611</v>
      </c>
      <c r="I135" s="190">
        <v>40647</v>
      </c>
      <c r="J135" s="188">
        <v>44.7</v>
      </c>
      <c r="K135" s="188">
        <v>1.74</v>
      </c>
      <c r="L135" s="188">
        <v>1.26</v>
      </c>
      <c r="M135" s="188"/>
      <c r="N135" s="188">
        <v>0.11</v>
      </c>
      <c r="O135" s="188">
        <v>3.02</v>
      </c>
      <c r="P135" s="188">
        <v>3.93</v>
      </c>
      <c r="Q135" s="188">
        <v>6.88</v>
      </c>
      <c r="R135" s="188">
        <v>0.6</v>
      </c>
      <c r="S135" s="188">
        <v>23.81</v>
      </c>
      <c r="T135" s="188"/>
      <c r="U135" s="188">
        <v>816</v>
      </c>
      <c r="V135" s="188">
        <v>823</v>
      </c>
      <c r="W135" s="191">
        <v>0.44</v>
      </c>
      <c r="X135" s="188"/>
      <c r="Y135" s="2"/>
      <c r="Z135" s="2"/>
    </row>
    <row r="136" spans="1:26" ht="15.75" customHeight="1" thickBot="1" x14ac:dyDescent="0.3">
      <c r="A136" s="183" t="s">
        <v>136</v>
      </c>
      <c r="B136" s="183">
        <v>135</v>
      </c>
      <c r="C136" s="184" t="s">
        <v>1323</v>
      </c>
      <c r="D136" s="184"/>
      <c r="E136" s="184">
        <v>2.6</v>
      </c>
      <c r="F136" s="186">
        <v>0.78</v>
      </c>
      <c r="G136" s="185">
        <v>269000</v>
      </c>
      <c r="H136" s="184">
        <v>698</v>
      </c>
      <c r="I136" s="184">
        <v>991</v>
      </c>
      <c r="J136" s="184">
        <v>86.47</v>
      </c>
      <c r="K136" s="184">
        <v>0.72</v>
      </c>
      <c r="L136" s="184">
        <v>0.1</v>
      </c>
      <c r="M136" s="184">
        <v>0.06</v>
      </c>
      <c r="N136" s="184">
        <v>0.03</v>
      </c>
      <c r="O136" s="184">
        <v>0.87</v>
      </c>
      <c r="P136" s="184">
        <v>0.82</v>
      </c>
      <c r="Q136" s="184">
        <v>0.42</v>
      </c>
      <c r="R136" s="184">
        <v>2.33</v>
      </c>
      <c r="S136" s="184">
        <v>36.950000000000003</v>
      </c>
      <c r="T136" s="184"/>
      <c r="U136" s="184">
        <v>927</v>
      </c>
      <c r="V136" s="184">
        <v>947</v>
      </c>
      <c r="W136" s="192">
        <v>-6</v>
      </c>
      <c r="X136" s="184"/>
      <c r="Y136" s="2"/>
      <c r="Z136" s="2"/>
    </row>
    <row r="137" spans="1:26" ht="15.75" customHeight="1" thickBot="1" x14ac:dyDescent="0.3">
      <c r="A137" s="187" t="s">
        <v>137</v>
      </c>
      <c r="B137" s="187">
        <v>136</v>
      </c>
      <c r="C137" s="188" t="s">
        <v>1323</v>
      </c>
      <c r="D137" s="188"/>
      <c r="E137" s="188">
        <v>1.3</v>
      </c>
      <c r="F137" s="191">
        <v>2.36</v>
      </c>
      <c r="G137" s="190">
        <v>437500</v>
      </c>
      <c r="H137" s="188">
        <v>567</v>
      </c>
      <c r="I137" s="190">
        <v>1248</v>
      </c>
      <c r="J137" s="188"/>
      <c r="K137" s="188">
        <v>0.59</v>
      </c>
      <c r="L137" s="188">
        <v>1.67</v>
      </c>
      <c r="M137" s="188"/>
      <c r="N137" s="188">
        <v>0</v>
      </c>
      <c r="O137" s="188">
        <v>0.8</v>
      </c>
      <c r="P137" s="188">
        <v>-1.33</v>
      </c>
      <c r="Q137" s="188">
        <v>-1.57</v>
      </c>
      <c r="R137" s="188">
        <v>3.15</v>
      </c>
      <c r="S137" s="188">
        <v>38.229999999999997</v>
      </c>
      <c r="T137" s="188"/>
      <c r="U137" s="188"/>
      <c r="V137" s="188"/>
      <c r="W137" s="191"/>
      <c r="X137" s="188"/>
      <c r="Y137" s="2"/>
      <c r="Z137" s="2"/>
    </row>
    <row r="138" spans="1:26" ht="15.75" customHeight="1" thickBot="1" x14ac:dyDescent="0.3">
      <c r="A138" s="183" t="s">
        <v>138</v>
      </c>
      <c r="B138" s="183">
        <v>137</v>
      </c>
      <c r="C138" s="184" t="s">
        <v>1325</v>
      </c>
      <c r="D138" s="184"/>
      <c r="E138" s="184">
        <v>0.78</v>
      </c>
      <c r="F138" s="186">
        <v>2.63</v>
      </c>
      <c r="G138" s="185">
        <v>416100</v>
      </c>
      <c r="H138" s="184">
        <v>311</v>
      </c>
      <c r="I138" s="184">
        <v>780</v>
      </c>
      <c r="J138" s="184">
        <v>57.83</v>
      </c>
      <c r="K138" s="184">
        <v>0.3</v>
      </c>
      <c r="L138" s="184">
        <v>1.1599999999999999</v>
      </c>
      <c r="M138" s="184">
        <v>0.03</v>
      </c>
      <c r="N138" s="184">
        <v>0.01</v>
      </c>
      <c r="O138" s="184">
        <v>0.57999999999999996</v>
      </c>
      <c r="P138" s="184">
        <v>0.52</v>
      </c>
      <c r="Q138" s="184">
        <v>1.03</v>
      </c>
      <c r="R138" s="184">
        <v>3.29</v>
      </c>
      <c r="S138" s="184">
        <v>34.79</v>
      </c>
      <c r="T138" s="184"/>
      <c r="U138" s="184">
        <v>917</v>
      </c>
      <c r="V138" s="184">
        <v>946</v>
      </c>
      <c r="W138" s="192">
        <v>-0.65</v>
      </c>
      <c r="X138" s="184"/>
      <c r="Y138" s="2"/>
      <c r="Z138" s="2"/>
    </row>
    <row r="139" spans="1:26" ht="15.75" customHeight="1" thickBot="1" x14ac:dyDescent="0.3">
      <c r="A139" s="187" t="s">
        <v>139</v>
      </c>
      <c r="B139" s="187">
        <v>138</v>
      </c>
      <c r="C139" s="188" t="s">
        <v>1323</v>
      </c>
      <c r="D139" s="188"/>
      <c r="E139" s="188">
        <v>0.92</v>
      </c>
      <c r="F139" s="189">
        <v>-1.08</v>
      </c>
      <c r="G139" s="190">
        <v>60000</v>
      </c>
      <c r="H139" s="188">
        <v>55</v>
      </c>
      <c r="I139" s="188">
        <v>235</v>
      </c>
      <c r="J139" s="188"/>
      <c r="K139" s="188">
        <v>0.65</v>
      </c>
      <c r="L139" s="188">
        <v>1.71</v>
      </c>
      <c r="M139" s="188">
        <v>0.08</v>
      </c>
      <c r="N139" s="188">
        <v>0</v>
      </c>
      <c r="O139" s="188">
        <v>-3.18</v>
      </c>
      <c r="P139" s="188">
        <v>-11.49</v>
      </c>
      <c r="Q139" s="188">
        <v>-35.04</v>
      </c>
      <c r="R139" s="188">
        <v>22.04</v>
      </c>
      <c r="S139" s="188">
        <v>58.27</v>
      </c>
      <c r="T139" s="188"/>
      <c r="U139" s="188"/>
      <c r="V139" s="188"/>
      <c r="W139" s="191"/>
      <c r="X139" s="188"/>
      <c r="Y139" s="2"/>
      <c r="Z139" s="2"/>
    </row>
    <row r="140" spans="1:26" ht="15.75" customHeight="1" thickBot="1" x14ac:dyDescent="0.3">
      <c r="A140" s="183" t="s">
        <v>140</v>
      </c>
      <c r="B140" s="183">
        <v>139</v>
      </c>
      <c r="C140" s="184" t="s">
        <v>1323</v>
      </c>
      <c r="D140" s="184"/>
      <c r="E140" s="184">
        <v>1.77</v>
      </c>
      <c r="F140" s="184">
        <v>0</v>
      </c>
      <c r="G140" s="185">
        <v>238900</v>
      </c>
      <c r="H140" s="184">
        <v>421</v>
      </c>
      <c r="I140" s="185">
        <v>7121</v>
      </c>
      <c r="J140" s="184">
        <v>35.51</v>
      </c>
      <c r="K140" s="184">
        <v>2.0299999999999998</v>
      </c>
      <c r="L140" s="184">
        <v>1.5</v>
      </c>
      <c r="M140" s="184">
        <v>0.06</v>
      </c>
      <c r="N140" s="184">
        <v>0.05</v>
      </c>
      <c r="O140" s="184">
        <v>4.3099999999999996</v>
      </c>
      <c r="P140" s="184">
        <v>5.55</v>
      </c>
      <c r="Q140" s="184">
        <v>4.8099999999999996</v>
      </c>
      <c r="R140" s="184">
        <v>3.31</v>
      </c>
      <c r="S140" s="184">
        <v>15.12</v>
      </c>
      <c r="T140" s="184"/>
      <c r="U140" s="184">
        <v>745</v>
      </c>
      <c r="V140" s="184">
        <v>736</v>
      </c>
      <c r="W140" s="192">
        <v>-1.74</v>
      </c>
      <c r="X140" s="184"/>
      <c r="Y140" s="2"/>
      <c r="Z140" s="2"/>
    </row>
    <row r="141" spans="1:26" ht="15.75" customHeight="1" thickBot="1" x14ac:dyDescent="0.3">
      <c r="A141" s="187" t="s">
        <v>141</v>
      </c>
      <c r="B141" s="187">
        <v>140</v>
      </c>
      <c r="C141" s="188" t="s">
        <v>1325</v>
      </c>
      <c r="D141" s="188"/>
      <c r="E141" s="188">
        <v>1.26</v>
      </c>
      <c r="F141" s="191">
        <v>2.44</v>
      </c>
      <c r="G141" s="190">
        <v>311800</v>
      </c>
      <c r="H141" s="188">
        <v>394</v>
      </c>
      <c r="I141" s="190">
        <v>1295</v>
      </c>
      <c r="J141" s="188">
        <v>13.37</v>
      </c>
      <c r="K141" s="188">
        <v>0.62</v>
      </c>
      <c r="L141" s="188">
        <v>1.83</v>
      </c>
      <c r="M141" s="188"/>
      <c r="N141" s="188">
        <v>0.09</v>
      </c>
      <c r="O141" s="188">
        <v>2.13</v>
      </c>
      <c r="P141" s="188">
        <v>5.33</v>
      </c>
      <c r="Q141" s="188">
        <v>0.96</v>
      </c>
      <c r="R141" s="188">
        <v>3.25</v>
      </c>
      <c r="S141" s="188">
        <v>27.83</v>
      </c>
      <c r="T141" s="188"/>
      <c r="U141" s="188">
        <v>534</v>
      </c>
      <c r="V141" s="188">
        <v>619</v>
      </c>
      <c r="W141" s="189">
        <v>-0.28000000000000003</v>
      </c>
      <c r="X141" s="188"/>
      <c r="Y141" s="2"/>
      <c r="Z141" s="2"/>
    </row>
    <row r="142" spans="1:26" ht="15.75" customHeight="1" thickBot="1" x14ac:dyDescent="0.3">
      <c r="A142" s="183" t="s">
        <v>142</v>
      </c>
      <c r="B142" s="183">
        <v>141</v>
      </c>
      <c r="C142" s="184" t="s">
        <v>1323</v>
      </c>
      <c r="D142" s="184"/>
      <c r="E142" s="184">
        <v>18.8</v>
      </c>
      <c r="F142" s="192">
        <v>-0.53</v>
      </c>
      <c r="G142" s="185">
        <v>621900</v>
      </c>
      <c r="H142" s="185">
        <v>11698</v>
      </c>
      <c r="I142" s="185">
        <v>12032</v>
      </c>
      <c r="J142" s="184">
        <v>27.97</v>
      </c>
      <c r="K142" s="184">
        <v>1.78</v>
      </c>
      <c r="L142" s="184">
        <v>0.61</v>
      </c>
      <c r="M142" s="184"/>
      <c r="N142" s="184">
        <v>0.67</v>
      </c>
      <c r="O142" s="184">
        <v>5.9</v>
      </c>
      <c r="P142" s="184">
        <v>6.53</v>
      </c>
      <c r="Q142" s="184">
        <v>3.51</v>
      </c>
      <c r="R142" s="184"/>
      <c r="S142" s="184">
        <v>53.1</v>
      </c>
      <c r="T142" s="184"/>
      <c r="U142" s="184">
        <v>678</v>
      </c>
      <c r="V142" s="184">
        <v>627</v>
      </c>
      <c r="W142" s="193">
        <v>1.43</v>
      </c>
      <c r="X142" s="184"/>
      <c r="Y142" s="2"/>
      <c r="Z142" s="2"/>
    </row>
    <row r="143" spans="1:26" ht="15.75" customHeight="1" thickBot="1" x14ac:dyDescent="0.3">
      <c r="A143" s="187" t="s">
        <v>143</v>
      </c>
      <c r="B143" s="187">
        <v>142</v>
      </c>
      <c r="C143" s="188" t="s">
        <v>1323</v>
      </c>
      <c r="D143" s="188"/>
      <c r="E143" s="188">
        <v>1.2</v>
      </c>
      <c r="F143" s="189">
        <v>-0.83</v>
      </c>
      <c r="G143" s="190">
        <v>40100</v>
      </c>
      <c r="H143" s="188">
        <v>48</v>
      </c>
      <c r="I143" s="188">
        <v>707</v>
      </c>
      <c r="J143" s="188">
        <v>14.64</v>
      </c>
      <c r="K143" s="188">
        <v>0.93</v>
      </c>
      <c r="L143" s="188">
        <v>0.55000000000000004</v>
      </c>
      <c r="M143" s="188"/>
      <c r="N143" s="188">
        <v>0.08</v>
      </c>
      <c r="O143" s="188">
        <v>4.53</v>
      </c>
      <c r="P143" s="188">
        <v>6.46</v>
      </c>
      <c r="Q143" s="188">
        <v>5.6</v>
      </c>
      <c r="R143" s="188">
        <v>3.31</v>
      </c>
      <c r="S143" s="188">
        <v>49.82</v>
      </c>
      <c r="T143" s="188"/>
      <c r="U143" s="188">
        <v>536</v>
      </c>
      <c r="V143" s="188">
        <v>543</v>
      </c>
      <c r="W143" s="189">
        <v>-25.8</v>
      </c>
      <c r="X143" s="188"/>
      <c r="Y143" s="2"/>
      <c r="Z143" s="2"/>
    </row>
    <row r="144" spans="1:26" ht="15.75" customHeight="1" thickBot="1" x14ac:dyDescent="0.3">
      <c r="A144" s="183" t="s">
        <v>144</v>
      </c>
      <c r="B144" s="183">
        <v>143</v>
      </c>
      <c r="C144" s="184" t="s">
        <v>1323</v>
      </c>
      <c r="D144" s="184"/>
      <c r="E144" s="184">
        <v>40.25</v>
      </c>
      <c r="F144" s="186">
        <v>5.92</v>
      </c>
      <c r="G144" s="185">
        <v>15273900</v>
      </c>
      <c r="H144" s="185">
        <v>604876</v>
      </c>
      <c r="I144" s="185">
        <v>48300</v>
      </c>
      <c r="J144" s="184">
        <v>36.6</v>
      </c>
      <c r="K144" s="184">
        <v>14.64</v>
      </c>
      <c r="L144" s="184">
        <v>1.98</v>
      </c>
      <c r="M144" s="184">
        <v>0.8</v>
      </c>
      <c r="N144" s="184">
        <v>1.1000000000000001</v>
      </c>
      <c r="O144" s="184">
        <v>19.760000000000002</v>
      </c>
      <c r="P144" s="184">
        <v>41.88</v>
      </c>
      <c r="Q144" s="184">
        <v>3.74</v>
      </c>
      <c r="R144" s="184">
        <v>2.11</v>
      </c>
      <c r="S144" s="184">
        <v>46.42</v>
      </c>
      <c r="T144" s="184"/>
      <c r="U144" s="184">
        <v>413</v>
      </c>
      <c r="V144" s="184">
        <v>431</v>
      </c>
      <c r="W144" s="186">
        <v>0.8</v>
      </c>
      <c r="X144" s="184"/>
      <c r="Y144" s="2"/>
      <c r="Z144" s="2"/>
    </row>
    <row r="145" spans="1:26" ht="15.75" customHeight="1" thickBot="1" x14ac:dyDescent="0.3">
      <c r="A145" s="187" t="s">
        <v>145</v>
      </c>
      <c r="B145" s="187">
        <v>144</v>
      </c>
      <c r="C145" s="188" t="s">
        <v>1323</v>
      </c>
      <c r="D145" s="188"/>
      <c r="E145" s="188">
        <v>2.38</v>
      </c>
      <c r="F145" s="189">
        <v>-0.83</v>
      </c>
      <c r="G145" s="190">
        <v>321400</v>
      </c>
      <c r="H145" s="188">
        <v>752</v>
      </c>
      <c r="I145" s="188">
        <v>319</v>
      </c>
      <c r="J145" s="188">
        <v>656.77</v>
      </c>
      <c r="K145" s="188">
        <v>0.77</v>
      </c>
      <c r="L145" s="188">
        <v>0.18</v>
      </c>
      <c r="M145" s="188"/>
      <c r="N145" s="188">
        <v>0</v>
      </c>
      <c r="O145" s="188">
        <v>1.76</v>
      </c>
      <c r="P145" s="188">
        <v>0.11</v>
      </c>
      <c r="Q145" s="188">
        <v>-9.27</v>
      </c>
      <c r="R145" s="188">
        <v>4.17</v>
      </c>
      <c r="S145" s="188">
        <v>42.86</v>
      </c>
      <c r="T145" s="188"/>
      <c r="U145" s="188">
        <v>967</v>
      </c>
      <c r="V145" s="188">
        <v>935</v>
      </c>
      <c r="W145" s="189">
        <v>-21</v>
      </c>
      <c r="X145" s="188"/>
      <c r="Y145" s="2"/>
      <c r="Z145" s="2"/>
    </row>
    <row r="146" spans="1:26" ht="15.75" customHeight="1" thickBot="1" x14ac:dyDescent="0.3">
      <c r="A146" s="183" t="s">
        <v>146</v>
      </c>
      <c r="B146" s="183">
        <v>145</v>
      </c>
      <c r="C146" s="184" t="s">
        <v>1325</v>
      </c>
      <c r="D146" s="184"/>
      <c r="E146" s="184">
        <v>1.28</v>
      </c>
      <c r="F146" s="184">
        <v>0</v>
      </c>
      <c r="G146" s="185">
        <v>1322800</v>
      </c>
      <c r="H146" s="185">
        <v>1678</v>
      </c>
      <c r="I146" s="185">
        <v>7632</v>
      </c>
      <c r="J146" s="184">
        <v>28.61</v>
      </c>
      <c r="K146" s="184">
        <v>0.88</v>
      </c>
      <c r="L146" s="184">
        <v>0.28999999999999998</v>
      </c>
      <c r="M146" s="184">
        <v>0.01</v>
      </c>
      <c r="N146" s="184">
        <v>0.04</v>
      </c>
      <c r="O146" s="184">
        <v>3.08</v>
      </c>
      <c r="P146" s="184">
        <v>3.07</v>
      </c>
      <c r="Q146" s="184">
        <v>4.38</v>
      </c>
      <c r="R146" s="184">
        <v>0.94</v>
      </c>
      <c r="S146" s="184">
        <v>6.8</v>
      </c>
      <c r="T146" s="184"/>
      <c r="U146" s="184">
        <v>779</v>
      </c>
      <c r="V146" s="184">
        <v>754</v>
      </c>
      <c r="W146" s="186">
        <v>0.04</v>
      </c>
      <c r="X146" s="184"/>
      <c r="Y146" s="2"/>
      <c r="Z146" s="2"/>
    </row>
    <row r="147" spans="1:26" ht="15.75" customHeight="1" thickBot="1" x14ac:dyDescent="0.3">
      <c r="A147" s="187" t="s">
        <v>147</v>
      </c>
      <c r="B147" s="187">
        <v>146</v>
      </c>
      <c r="C147" s="188" t="s">
        <v>1323</v>
      </c>
      <c r="D147" s="188"/>
      <c r="E147" s="188">
        <v>61.75</v>
      </c>
      <c r="F147" s="189">
        <v>-0.8</v>
      </c>
      <c r="G147" s="190">
        <v>19579900</v>
      </c>
      <c r="H147" s="190">
        <v>1211903</v>
      </c>
      <c r="I147" s="190">
        <v>554707</v>
      </c>
      <c r="J147" s="188">
        <v>29.67</v>
      </c>
      <c r="K147" s="188">
        <v>5.96</v>
      </c>
      <c r="L147" s="188">
        <v>3.61</v>
      </c>
      <c r="M147" s="188"/>
      <c r="N147" s="188">
        <v>2.08</v>
      </c>
      <c r="O147" s="188">
        <v>7.37</v>
      </c>
      <c r="P147" s="188">
        <v>20.62</v>
      </c>
      <c r="Q147" s="188">
        <v>3.06</v>
      </c>
      <c r="R147" s="188">
        <v>2.0099999999999998</v>
      </c>
      <c r="S147" s="188">
        <v>56.65</v>
      </c>
      <c r="T147" s="188"/>
      <c r="U147" s="188">
        <v>440</v>
      </c>
      <c r="V147" s="188">
        <v>578</v>
      </c>
      <c r="W147" s="194">
        <v>2.23</v>
      </c>
      <c r="X147" s="188"/>
      <c r="Y147" s="2"/>
      <c r="Z147" s="2"/>
    </row>
    <row r="148" spans="1:26" ht="15.75" customHeight="1" thickBot="1" x14ac:dyDescent="0.3">
      <c r="A148" s="183" t="s">
        <v>148</v>
      </c>
      <c r="B148" s="183">
        <v>147</v>
      </c>
      <c r="C148" s="184" t="s">
        <v>1323</v>
      </c>
      <c r="D148" s="184"/>
      <c r="E148" s="184">
        <v>29.25</v>
      </c>
      <c r="F148" s="186">
        <v>0.86</v>
      </c>
      <c r="G148" s="185">
        <v>34191400</v>
      </c>
      <c r="H148" s="185">
        <v>1003849</v>
      </c>
      <c r="I148" s="185">
        <v>251879</v>
      </c>
      <c r="J148" s="184">
        <v>10.42</v>
      </c>
      <c r="K148" s="184">
        <v>1.28</v>
      </c>
      <c r="L148" s="184">
        <v>2.78</v>
      </c>
      <c r="M148" s="184">
        <v>0.4</v>
      </c>
      <c r="N148" s="184">
        <v>2.81</v>
      </c>
      <c r="O148" s="184">
        <v>8.7100000000000009</v>
      </c>
      <c r="P148" s="184">
        <v>13.28</v>
      </c>
      <c r="Q148" s="184">
        <v>4.3499999999999996</v>
      </c>
      <c r="R148" s="184">
        <v>2.4700000000000002</v>
      </c>
      <c r="S148" s="184">
        <v>45.65</v>
      </c>
      <c r="T148" s="184"/>
      <c r="U148" s="184">
        <v>264</v>
      </c>
      <c r="V148" s="184">
        <v>271</v>
      </c>
      <c r="W148" s="186">
        <v>0.73</v>
      </c>
      <c r="X148" s="184"/>
      <c r="Y148" s="2"/>
      <c r="Z148" s="2"/>
    </row>
    <row r="149" spans="1:26" ht="15.75" customHeight="1" thickBot="1" x14ac:dyDescent="0.3">
      <c r="A149" s="187" t="s">
        <v>149</v>
      </c>
      <c r="B149" s="187">
        <v>148</v>
      </c>
      <c r="C149" s="188" t="s">
        <v>1325</v>
      </c>
      <c r="D149" s="188"/>
      <c r="E149" s="188">
        <v>3.5</v>
      </c>
      <c r="F149" s="189">
        <v>-7.89</v>
      </c>
      <c r="G149" s="190">
        <v>10400</v>
      </c>
      <c r="H149" s="188">
        <v>38</v>
      </c>
      <c r="I149" s="188">
        <v>140</v>
      </c>
      <c r="J149" s="188"/>
      <c r="K149" s="188">
        <v>0.2</v>
      </c>
      <c r="L149" s="188">
        <v>1.4</v>
      </c>
      <c r="M149" s="188"/>
      <c r="N149" s="188">
        <v>0</v>
      </c>
      <c r="O149" s="188">
        <v>-10.31</v>
      </c>
      <c r="P149" s="188">
        <v>-27.5</v>
      </c>
      <c r="Q149" s="188">
        <v>2.29</v>
      </c>
      <c r="R149" s="188"/>
      <c r="S149" s="188">
        <v>40.67</v>
      </c>
      <c r="T149" s="188"/>
      <c r="U149" s="188"/>
      <c r="V149" s="188"/>
      <c r="W149" s="191"/>
      <c r="X149" s="188"/>
      <c r="Y149" s="2"/>
      <c r="Z149" s="2"/>
    </row>
    <row r="150" spans="1:26" ht="15.75" customHeight="1" thickBot="1" x14ac:dyDescent="0.3">
      <c r="A150" s="183" t="s">
        <v>150</v>
      </c>
      <c r="B150" s="183">
        <v>149</v>
      </c>
      <c r="C150" s="184" t="s">
        <v>1323</v>
      </c>
      <c r="D150" s="184"/>
      <c r="E150" s="184">
        <v>1.63</v>
      </c>
      <c r="F150" s="186">
        <v>1.24</v>
      </c>
      <c r="G150" s="185">
        <v>601400</v>
      </c>
      <c r="H150" s="184">
        <v>977</v>
      </c>
      <c r="I150" s="185">
        <v>1031</v>
      </c>
      <c r="J150" s="184">
        <v>14.56</v>
      </c>
      <c r="K150" s="184">
        <v>0.55000000000000004</v>
      </c>
      <c r="L150" s="184">
        <v>1.25</v>
      </c>
      <c r="M150" s="184"/>
      <c r="N150" s="184">
        <v>0.11</v>
      </c>
      <c r="O150" s="184">
        <v>3.29</v>
      </c>
      <c r="P150" s="184">
        <v>3.79</v>
      </c>
      <c r="Q150" s="184">
        <v>2.74</v>
      </c>
      <c r="R150" s="184">
        <v>4.41</v>
      </c>
      <c r="S150" s="184">
        <v>50.51</v>
      </c>
      <c r="T150" s="184"/>
      <c r="U150" s="184">
        <v>607</v>
      </c>
      <c r="V150" s="184">
        <v>599</v>
      </c>
      <c r="W150" s="192">
        <v>-0.04</v>
      </c>
      <c r="X150" s="184"/>
      <c r="Y150" s="2"/>
      <c r="Z150" s="2"/>
    </row>
    <row r="151" spans="1:26" ht="15.75" customHeight="1" thickBot="1" x14ac:dyDescent="0.3">
      <c r="A151" s="187" t="s">
        <v>151</v>
      </c>
      <c r="B151" s="187">
        <v>150</v>
      </c>
      <c r="C151" s="188" t="s">
        <v>1323</v>
      </c>
      <c r="D151" s="188"/>
      <c r="E151" s="188">
        <v>1.1000000000000001</v>
      </c>
      <c r="F151" s="188">
        <v>0</v>
      </c>
      <c r="G151" s="190">
        <v>83700</v>
      </c>
      <c r="H151" s="188">
        <v>92</v>
      </c>
      <c r="I151" s="188">
        <v>484</v>
      </c>
      <c r="J151" s="188"/>
      <c r="K151" s="188">
        <v>0.52</v>
      </c>
      <c r="L151" s="188">
        <v>1.41</v>
      </c>
      <c r="M151" s="188"/>
      <c r="N151" s="188">
        <v>0</v>
      </c>
      <c r="O151" s="188">
        <v>-1.53</v>
      </c>
      <c r="P151" s="188">
        <v>-8.85</v>
      </c>
      <c r="Q151" s="188">
        <v>1.1499999999999999</v>
      </c>
      <c r="R151" s="188"/>
      <c r="S151" s="188">
        <v>28.98</v>
      </c>
      <c r="T151" s="188"/>
      <c r="U151" s="188"/>
      <c r="V151" s="188"/>
      <c r="W151" s="191"/>
      <c r="X151" s="188"/>
      <c r="Y151" s="2"/>
      <c r="Z151" s="2"/>
    </row>
    <row r="152" spans="1:26" ht="15.75" customHeight="1" thickBot="1" x14ac:dyDescent="0.3">
      <c r="A152" s="183" t="s">
        <v>152</v>
      </c>
      <c r="B152" s="183">
        <v>151</v>
      </c>
      <c r="C152" s="184" t="s">
        <v>1323</v>
      </c>
      <c r="D152" s="184"/>
      <c r="E152" s="184">
        <v>54.25</v>
      </c>
      <c r="F152" s="192">
        <v>-0.91</v>
      </c>
      <c r="G152" s="185">
        <v>8441900</v>
      </c>
      <c r="H152" s="185">
        <v>460882</v>
      </c>
      <c r="I152" s="185">
        <v>243474</v>
      </c>
      <c r="J152" s="184">
        <v>21.63</v>
      </c>
      <c r="K152" s="184">
        <v>3.66</v>
      </c>
      <c r="L152" s="184">
        <v>2.2200000000000002</v>
      </c>
      <c r="M152" s="184">
        <v>0.8</v>
      </c>
      <c r="N152" s="184">
        <v>2.5099999999999998</v>
      </c>
      <c r="O152" s="184">
        <v>7.74</v>
      </c>
      <c r="P152" s="184">
        <v>16.63</v>
      </c>
      <c r="Q152" s="184">
        <v>29.63</v>
      </c>
      <c r="R152" s="184">
        <v>1.46</v>
      </c>
      <c r="S152" s="184">
        <v>62.76</v>
      </c>
      <c r="T152" s="184"/>
      <c r="U152" s="184">
        <v>432</v>
      </c>
      <c r="V152" s="184">
        <v>508</v>
      </c>
      <c r="W152" s="193">
        <v>1.68</v>
      </c>
      <c r="X152" s="184"/>
      <c r="Y152" s="2"/>
      <c r="Z152" s="2"/>
    </row>
    <row r="153" spans="1:26" ht="15.75" customHeight="1" thickBot="1" x14ac:dyDescent="0.3">
      <c r="A153" s="187" t="s">
        <v>153</v>
      </c>
      <c r="B153" s="187">
        <v>152</v>
      </c>
      <c r="C153" s="188" t="s">
        <v>1325</v>
      </c>
      <c r="D153" s="188"/>
      <c r="E153" s="188">
        <v>2.6</v>
      </c>
      <c r="F153" s="188">
        <v>0</v>
      </c>
      <c r="G153" s="190">
        <v>23200</v>
      </c>
      <c r="H153" s="188">
        <v>60</v>
      </c>
      <c r="I153" s="188">
        <v>517</v>
      </c>
      <c r="J153" s="188">
        <v>26.85</v>
      </c>
      <c r="K153" s="188">
        <v>1</v>
      </c>
      <c r="L153" s="188">
        <v>0.13</v>
      </c>
      <c r="M153" s="188">
        <v>0.13</v>
      </c>
      <c r="N153" s="188">
        <v>0.1</v>
      </c>
      <c r="O153" s="188">
        <v>4</v>
      </c>
      <c r="P153" s="188">
        <v>3.54</v>
      </c>
      <c r="Q153" s="188">
        <v>2.0699999999999998</v>
      </c>
      <c r="R153" s="188">
        <v>13.89</v>
      </c>
      <c r="S153" s="188">
        <v>18.21</v>
      </c>
      <c r="T153" s="188"/>
      <c r="U153" s="188">
        <v>754</v>
      </c>
      <c r="V153" s="188">
        <v>703</v>
      </c>
      <c r="W153" s="194">
        <v>3.53</v>
      </c>
      <c r="X153" s="188"/>
      <c r="Y153" s="2"/>
      <c r="Z153" s="2"/>
    </row>
    <row r="154" spans="1:26" ht="15.75" customHeight="1" thickBot="1" x14ac:dyDescent="0.3">
      <c r="A154" s="183" t="s">
        <v>154</v>
      </c>
      <c r="B154" s="183">
        <v>153</v>
      </c>
      <c r="C154" s="184" t="s">
        <v>1323</v>
      </c>
      <c r="D154" s="184"/>
      <c r="E154" s="184">
        <v>0.83</v>
      </c>
      <c r="F154" s="186">
        <v>1.22</v>
      </c>
      <c r="G154" s="185">
        <v>497700</v>
      </c>
      <c r="H154" s="184">
        <v>413</v>
      </c>
      <c r="I154" s="184">
        <v>747</v>
      </c>
      <c r="J154" s="184"/>
      <c r="K154" s="184">
        <v>0.75</v>
      </c>
      <c r="L154" s="184">
        <v>0.31</v>
      </c>
      <c r="M154" s="184"/>
      <c r="N154" s="184">
        <v>0</v>
      </c>
      <c r="O154" s="184">
        <v>-0.3</v>
      </c>
      <c r="P154" s="184">
        <v>-0.35</v>
      </c>
      <c r="Q154" s="184">
        <v>0.06</v>
      </c>
      <c r="R154" s="184"/>
      <c r="S154" s="184">
        <v>45.87</v>
      </c>
      <c r="T154" s="184"/>
      <c r="U154" s="184"/>
      <c r="V154" s="184"/>
      <c r="W154" s="186"/>
      <c r="X154" s="184"/>
      <c r="Y154" s="2"/>
      <c r="Z154" s="2"/>
    </row>
    <row r="155" spans="1:26" ht="15.75" customHeight="1" thickBot="1" x14ac:dyDescent="0.3">
      <c r="A155" s="187" t="s">
        <v>155</v>
      </c>
      <c r="B155" s="187">
        <v>154</v>
      </c>
      <c r="C155" s="188" t="s">
        <v>1325</v>
      </c>
      <c r="D155" s="188"/>
      <c r="E155" s="188">
        <v>2.36</v>
      </c>
      <c r="F155" s="191">
        <v>8.26</v>
      </c>
      <c r="G155" s="190">
        <v>20006100</v>
      </c>
      <c r="H155" s="190">
        <v>45771</v>
      </c>
      <c r="I155" s="190">
        <v>1416</v>
      </c>
      <c r="J155" s="188">
        <v>24.66</v>
      </c>
      <c r="K155" s="188">
        <v>2.17</v>
      </c>
      <c r="L155" s="188">
        <v>0.57999999999999996</v>
      </c>
      <c r="M155" s="188">
        <v>0.06</v>
      </c>
      <c r="N155" s="188">
        <v>0.1</v>
      </c>
      <c r="O155" s="188">
        <v>9.19</v>
      </c>
      <c r="P155" s="188">
        <v>12.25</v>
      </c>
      <c r="Q155" s="188">
        <v>0.8</v>
      </c>
      <c r="R155" s="188">
        <v>3.67</v>
      </c>
      <c r="S155" s="188">
        <v>31.8</v>
      </c>
      <c r="T155" s="188"/>
      <c r="U155" s="188">
        <v>519</v>
      </c>
      <c r="V155" s="188">
        <v>498</v>
      </c>
      <c r="W155" s="191"/>
      <c r="X155" s="188"/>
      <c r="Y155" s="2"/>
      <c r="Z155" s="2"/>
    </row>
    <row r="156" spans="1:26" ht="15.75" customHeight="1" thickBot="1" x14ac:dyDescent="0.3">
      <c r="A156" s="183" t="s">
        <v>156</v>
      </c>
      <c r="B156" s="183">
        <v>155</v>
      </c>
      <c r="C156" s="184" t="s">
        <v>1323</v>
      </c>
      <c r="D156" s="184"/>
      <c r="E156" s="184">
        <v>1.44</v>
      </c>
      <c r="F156" s="186">
        <v>1.41</v>
      </c>
      <c r="G156" s="185">
        <v>2394800</v>
      </c>
      <c r="H156" s="185">
        <v>3437</v>
      </c>
      <c r="I156" s="185">
        <v>1092</v>
      </c>
      <c r="J156" s="184">
        <v>19.93</v>
      </c>
      <c r="K156" s="184">
        <v>1.01</v>
      </c>
      <c r="L156" s="184">
        <v>1.46</v>
      </c>
      <c r="M156" s="184"/>
      <c r="N156" s="184">
        <v>7.0000000000000007E-2</v>
      </c>
      <c r="O156" s="184">
        <v>3.35</v>
      </c>
      <c r="P156" s="184">
        <v>5.17</v>
      </c>
      <c r="Q156" s="184">
        <v>-2.23</v>
      </c>
      <c r="R156" s="184"/>
      <c r="S156" s="184">
        <v>49.76</v>
      </c>
      <c r="T156" s="184"/>
      <c r="U156" s="184">
        <v>656</v>
      </c>
      <c r="V156" s="184">
        <v>680</v>
      </c>
      <c r="W156" s="192">
        <v>-0.23</v>
      </c>
      <c r="X156" s="184"/>
      <c r="Y156" s="2"/>
      <c r="Z156" s="2"/>
    </row>
    <row r="157" spans="1:26" ht="15.75" customHeight="1" thickBot="1" x14ac:dyDescent="0.3">
      <c r="A157" s="187" t="s">
        <v>157</v>
      </c>
      <c r="B157" s="187">
        <v>156</v>
      </c>
      <c r="C157" s="188" t="s">
        <v>1325</v>
      </c>
      <c r="D157" s="188"/>
      <c r="E157" s="188">
        <v>33.75</v>
      </c>
      <c r="F157" s="191">
        <v>2.27</v>
      </c>
      <c r="G157" s="190">
        <v>17420600</v>
      </c>
      <c r="H157" s="190">
        <v>584180</v>
      </c>
      <c r="I157" s="190">
        <v>203546</v>
      </c>
      <c r="J157" s="188">
        <v>40.950000000000003</v>
      </c>
      <c r="K157" s="188">
        <v>3.49</v>
      </c>
      <c r="L157" s="188">
        <v>3.25</v>
      </c>
      <c r="M157" s="188"/>
      <c r="N157" s="188">
        <v>0.82</v>
      </c>
      <c r="O157" s="188">
        <v>3.97</v>
      </c>
      <c r="P157" s="188">
        <v>8.7899999999999991</v>
      </c>
      <c r="Q157" s="188">
        <v>-0.7</v>
      </c>
      <c r="R157" s="188"/>
      <c r="S157" s="188">
        <v>52.51</v>
      </c>
      <c r="T157" s="188"/>
      <c r="U157" s="188">
        <v>666</v>
      </c>
      <c r="V157" s="188">
        <v>771</v>
      </c>
      <c r="W157" s="191"/>
      <c r="X157" s="188"/>
      <c r="Y157" s="2"/>
      <c r="Z157" s="2"/>
    </row>
    <row r="158" spans="1:26" ht="15.75" customHeight="1" thickBot="1" x14ac:dyDescent="0.3">
      <c r="A158" s="183" t="s">
        <v>158</v>
      </c>
      <c r="B158" s="183">
        <v>157</v>
      </c>
      <c r="C158" s="184" t="s">
        <v>1323</v>
      </c>
      <c r="D158" s="184"/>
      <c r="E158" s="184">
        <v>0.45</v>
      </c>
      <c r="F158" s="186">
        <v>2.27</v>
      </c>
      <c r="G158" s="185">
        <v>77800</v>
      </c>
      <c r="H158" s="184">
        <v>35</v>
      </c>
      <c r="I158" s="184">
        <v>225</v>
      </c>
      <c r="J158" s="184"/>
      <c r="K158" s="184">
        <v>0.6</v>
      </c>
      <c r="L158" s="184">
        <v>1.1499999999999999</v>
      </c>
      <c r="M158" s="184"/>
      <c r="N158" s="184">
        <v>0</v>
      </c>
      <c r="O158" s="184">
        <v>-11.1</v>
      </c>
      <c r="P158" s="184">
        <v>-21.96</v>
      </c>
      <c r="Q158" s="184">
        <v>-10.18</v>
      </c>
      <c r="R158" s="184">
        <v>2.73</v>
      </c>
      <c r="S158" s="184">
        <v>25.96</v>
      </c>
      <c r="T158" s="184"/>
      <c r="U158" s="184"/>
      <c r="V158" s="184"/>
      <c r="W158" s="186"/>
      <c r="X158" s="184"/>
      <c r="Y158" s="2"/>
      <c r="Z158" s="2"/>
    </row>
    <row r="159" spans="1:26" ht="15.75" customHeight="1" thickBot="1" x14ac:dyDescent="0.3">
      <c r="A159" s="187" t="s">
        <v>159</v>
      </c>
      <c r="B159" s="187">
        <v>158</v>
      </c>
      <c r="C159" s="188" t="s">
        <v>1325</v>
      </c>
      <c r="D159" s="188"/>
      <c r="E159" s="188">
        <v>54.75</v>
      </c>
      <c r="F159" s="191">
        <v>1.39</v>
      </c>
      <c r="G159" s="190">
        <v>13400</v>
      </c>
      <c r="H159" s="188">
        <v>730</v>
      </c>
      <c r="I159" s="190">
        <v>2847</v>
      </c>
      <c r="J159" s="188">
        <v>10.76</v>
      </c>
      <c r="K159" s="188">
        <v>0.79</v>
      </c>
      <c r="L159" s="188">
        <v>0.22</v>
      </c>
      <c r="M159" s="188">
        <v>0.65</v>
      </c>
      <c r="N159" s="188">
        <v>5.09</v>
      </c>
      <c r="O159" s="188">
        <v>7.16</v>
      </c>
      <c r="P159" s="188">
        <v>7.44</v>
      </c>
      <c r="Q159" s="188">
        <v>9.3699999999999992</v>
      </c>
      <c r="R159" s="188">
        <v>7.22</v>
      </c>
      <c r="S159" s="188">
        <v>38.07</v>
      </c>
      <c r="T159" s="188"/>
      <c r="U159" s="188">
        <v>404</v>
      </c>
      <c r="V159" s="188">
        <v>336</v>
      </c>
      <c r="W159" s="194">
        <v>2.14</v>
      </c>
      <c r="X159" s="188"/>
      <c r="Y159" s="2"/>
      <c r="Z159" s="2"/>
    </row>
    <row r="160" spans="1:26" ht="15.75" customHeight="1" thickBot="1" x14ac:dyDescent="0.3">
      <c r="A160" s="183" t="s">
        <v>160</v>
      </c>
      <c r="B160" s="183">
        <v>159</v>
      </c>
      <c r="C160" s="184" t="s">
        <v>1323</v>
      </c>
      <c r="D160" s="184"/>
      <c r="E160" s="184">
        <v>0.56000000000000005</v>
      </c>
      <c r="F160" s="184">
        <v>0</v>
      </c>
      <c r="G160" s="185">
        <v>205800</v>
      </c>
      <c r="H160" s="184">
        <v>119</v>
      </c>
      <c r="I160" s="184">
        <v>278</v>
      </c>
      <c r="J160" s="184"/>
      <c r="K160" s="184">
        <v>0.56000000000000005</v>
      </c>
      <c r="L160" s="184">
        <v>2.93</v>
      </c>
      <c r="M160" s="184"/>
      <c r="N160" s="184">
        <v>0</v>
      </c>
      <c r="O160" s="184">
        <v>1.47</v>
      </c>
      <c r="P160" s="184">
        <v>-3.21</v>
      </c>
      <c r="Q160" s="184">
        <v>0.97</v>
      </c>
      <c r="R160" s="184"/>
      <c r="S160" s="184">
        <v>16.28</v>
      </c>
      <c r="T160" s="184"/>
      <c r="U160" s="184"/>
      <c r="V160" s="184"/>
      <c r="W160" s="186"/>
      <c r="X160" s="184"/>
      <c r="Y160" s="2"/>
      <c r="Z160" s="2"/>
    </row>
    <row r="161" spans="1:26" ht="15.75" customHeight="1" thickBot="1" x14ac:dyDescent="0.3">
      <c r="A161" s="187" t="s">
        <v>161</v>
      </c>
      <c r="B161" s="187">
        <v>160</v>
      </c>
      <c r="C161" s="188" t="s">
        <v>1323</v>
      </c>
      <c r="D161" s="188"/>
      <c r="E161" s="188">
        <v>69</v>
      </c>
      <c r="F161" s="188">
        <v>0</v>
      </c>
      <c r="G161" s="188">
        <v>0</v>
      </c>
      <c r="H161" s="188">
        <v>0</v>
      </c>
      <c r="I161" s="190">
        <v>1415</v>
      </c>
      <c r="J161" s="188">
        <v>43.96</v>
      </c>
      <c r="K161" s="188">
        <v>1.1000000000000001</v>
      </c>
      <c r="L161" s="188">
        <v>0.15</v>
      </c>
      <c r="M161" s="188">
        <v>1.6</v>
      </c>
      <c r="N161" s="188">
        <v>1.57</v>
      </c>
      <c r="O161" s="188">
        <v>2.68</v>
      </c>
      <c r="P161" s="188">
        <v>2.4900000000000002</v>
      </c>
      <c r="Q161" s="188">
        <v>19.61</v>
      </c>
      <c r="R161" s="188">
        <v>2.3199999999999998</v>
      </c>
      <c r="S161" s="188">
        <v>21.08</v>
      </c>
      <c r="T161" s="188"/>
      <c r="U161" s="188">
        <v>855</v>
      </c>
      <c r="V161" s="188">
        <v>836</v>
      </c>
      <c r="W161" s="189">
        <v>-6.05</v>
      </c>
      <c r="X161" s="188"/>
      <c r="Y161" s="2"/>
      <c r="Z161" s="2"/>
    </row>
    <row r="162" spans="1:26" ht="15.75" customHeight="1" thickBot="1" x14ac:dyDescent="0.3">
      <c r="A162" s="183" t="s">
        <v>162</v>
      </c>
      <c r="B162" s="183">
        <v>161</v>
      </c>
      <c r="C162" s="184" t="s">
        <v>1323</v>
      </c>
      <c r="D162" s="184"/>
      <c r="E162" s="184">
        <v>1.44</v>
      </c>
      <c r="F162" s="186">
        <v>0.7</v>
      </c>
      <c r="G162" s="185">
        <v>1120900</v>
      </c>
      <c r="H162" s="185">
        <v>1618</v>
      </c>
      <c r="I162" s="185">
        <v>1693</v>
      </c>
      <c r="J162" s="184">
        <v>13.08</v>
      </c>
      <c r="K162" s="184">
        <v>1.04</v>
      </c>
      <c r="L162" s="184">
        <v>0.83</v>
      </c>
      <c r="M162" s="184">
        <v>0.03</v>
      </c>
      <c r="N162" s="184">
        <v>0.11</v>
      </c>
      <c r="O162" s="184">
        <v>5.15</v>
      </c>
      <c r="P162" s="184">
        <v>8.14</v>
      </c>
      <c r="Q162" s="184">
        <v>3.45</v>
      </c>
      <c r="R162" s="184">
        <v>2.1</v>
      </c>
      <c r="S162" s="184">
        <v>69.72</v>
      </c>
      <c r="T162" s="184"/>
      <c r="U162" s="184">
        <v>449</v>
      </c>
      <c r="V162" s="184">
        <v>479</v>
      </c>
      <c r="W162" s="192">
        <v>-0.64</v>
      </c>
      <c r="X162" s="184"/>
      <c r="Y162" s="2"/>
      <c r="Z162" s="2"/>
    </row>
    <row r="163" spans="1:26" ht="15.75" customHeight="1" thickBot="1" x14ac:dyDescent="0.3">
      <c r="A163" s="187" t="s">
        <v>163</v>
      </c>
      <c r="B163" s="187">
        <v>162</v>
      </c>
      <c r="C163" s="188" t="s">
        <v>1323</v>
      </c>
      <c r="D163" s="188"/>
      <c r="E163" s="188">
        <v>6.5</v>
      </c>
      <c r="F163" s="191">
        <v>1.56</v>
      </c>
      <c r="G163" s="190">
        <v>106800</v>
      </c>
      <c r="H163" s="188">
        <v>691</v>
      </c>
      <c r="I163" s="190">
        <v>2586</v>
      </c>
      <c r="J163" s="188">
        <v>9.7200000000000006</v>
      </c>
      <c r="K163" s="188">
        <v>0.59</v>
      </c>
      <c r="L163" s="188">
        <v>0.24</v>
      </c>
      <c r="M163" s="188">
        <v>0.2</v>
      </c>
      <c r="N163" s="188">
        <v>0.67</v>
      </c>
      <c r="O163" s="188">
        <v>5.47</v>
      </c>
      <c r="P163" s="188">
        <v>6.18</v>
      </c>
      <c r="Q163" s="188">
        <v>6.47</v>
      </c>
      <c r="R163" s="188">
        <v>3.13</v>
      </c>
      <c r="S163" s="188">
        <v>26.81</v>
      </c>
      <c r="T163" s="188"/>
      <c r="U163" s="188">
        <v>406</v>
      </c>
      <c r="V163" s="188">
        <v>364</v>
      </c>
      <c r="W163" s="189">
        <v>-0.08</v>
      </c>
      <c r="X163" s="188"/>
      <c r="Y163" s="2"/>
      <c r="Z163" s="2"/>
    </row>
    <row r="164" spans="1:26" ht="15.75" customHeight="1" thickBot="1" x14ac:dyDescent="0.3">
      <c r="A164" s="183" t="s">
        <v>164</v>
      </c>
      <c r="B164" s="183">
        <v>163</v>
      </c>
      <c r="C164" s="184" t="s">
        <v>1323</v>
      </c>
      <c r="D164" s="184"/>
      <c r="E164" s="184">
        <v>2.48</v>
      </c>
      <c r="F164" s="192">
        <v>-0.8</v>
      </c>
      <c r="G164" s="185">
        <v>8888400</v>
      </c>
      <c r="H164" s="185">
        <v>22569</v>
      </c>
      <c r="I164" s="185">
        <v>1563</v>
      </c>
      <c r="J164" s="184">
        <v>24.43</v>
      </c>
      <c r="K164" s="184">
        <v>1.06</v>
      </c>
      <c r="L164" s="184">
        <v>1.41</v>
      </c>
      <c r="M164" s="184"/>
      <c r="N164" s="184">
        <v>0.1</v>
      </c>
      <c r="O164" s="184">
        <v>4.47</v>
      </c>
      <c r="P164" s="184">
        <v>4.3499999999999996</v>
      </c>
      <c r="Q164" s="184">
        <v>3.83</v>
      </c>
      <c r="R164" s="184"/>
      <c r="S164" s="184">
        <v>55.24</v>
      </c>
      <c r="T164" s="184"/>
      <c r="U164" s="184">
        <v>714</v>
      </c>
      <c r="V164" s="184">
        <v>668</v>
      </c>
      <c r="W164" s="186">
        <v>0.94</v>
      </c>
      <c r="X164" s="184"/>
      <c r="Y164" s="2"/>
      <c r="Z164" s="2"/>
    </row>
    <row r="165" spans="1:26" ht="15.75" customHeight="1" thickBot="1" x14ac:dyDescent="0.3">
      <c r="A165" s="187" t="s">
        <v>165</v>
      </c>
      <c r="B165" s="187">
        <v>164</v>
      </c>
      <c r="C165" s="188" t="s">
        <v>1323</v>
      </c>
      <c r="D165" s="188"/>
      <c r="E165" s="188">
        <v>3.78</v>
      </c>
      <c r="F165" s="189">
        <v>-0.53</v>
      </c>
      <c r="G165" s="190">
        <v>214300</v>
      </c>
      <c r="H165" s="188">
        <v>804</v>
      </c>
      <c r="I165" s="188">
        <v>907</v>
      </c>
      <c r="J165" s="188"/>
      <c r="K165" s="188">
        <v>1.88</v>
      </c>
      <c r="L165" s="188">
        <v>1.37</v>
      </c>
      <c r="M165" s="188"/>
      <c r="N165" s="188">
        <v>0</v>
      </c>
      <c r="O165" s="188">
        <v>-0.56999999999999995</v>
      </c>
      <c r="P165" s="188">
        <v>-5.22</v>
      </c>
      <c r="Q165" s="188">
        <v>-0.76</v>
      </c>
      <c r="R165" s="188"/>
      <c r="S165" s="188">
        <v>33.9</v>
      </c>
      <c r="T165" s="188"/>
      <c r="U165" s="188"/>
      <c r="V165" s="188"/>
      <c r="W165" s="191"/>
      <c r="X165" s="188"/>
      <c r="Y165" s="2"/>
      <c r="Z165" s="2"/>
    </row>
    <row r="166" spans="1:26" ht="15.75" customHeight="1" thickBot="1" x14ac:dyDescent="0.3">
      <c r="A166" s="183" t="s">
        <v>166</v>
      </c>
      <c r="B166" s="183">
        <v>165</v>
      </c>
      <c r="C166" s="184" t="s">
        <v>1323</v>
      </c>
      <c r="D166" s="184"/>
      <c r="E166" s="184">
        <v>2.2599999999999998</v>
      </c>
      <c r="F166" s="186">
        <v>0.89</v>
      </c>
      <c r="G166" s="185">
        <v>5990300</v>
      </c>
      <c r="H166" s="185">
        <v>13446</v>
      </c>
      <c r="I166" s="185">
        <v>18530</v>
      </c>
      <c r="J166" s="184">
        <v>12.67</v>
      </c>
      <c r="K166" s="184">
        <v>3.9</v>
      </c>
      <c r="L166" s="184">
        <v>0.85</v>
      </c>
      <c r="M166" s="184">
        <v>0.05</v>
      </c>
      <c r="N166" s="184">
        <v>0.18</v>
      </c>
      <c r="O166" s="184">
        <v>21.3</v>
      </c>
      <c r="P166" s="184">
        <v>31.1</v>
      </c>
      <c r="Q166" s="184">
        <v>18.32</v>
      </c>
      <c r="R166" s="184">
        <v>4.1100000000000003</v>
      </c>
      <c r="S166" s="184">
        <v>45.28</v>
      </c>
      <c r="T166" s="184"/>
      <c r="U166" s="184">
        <v>193</v>
      </c>
      <c r="V166" s="184">
        <v>193</v>
      </c>
      <c r="W166" s="192">
        <v>-1.64</v>
      </c>
      <c r="X166" s="184"/>
      <c r="Y166" s="2"/>
      <c r="Z166" s="2"/>
    </row>
    <row r="167" spans="1:26" ht="15.75" customHeight="1" thickBot="1" x14ac:dyDescent="0.3">
      <c r="A167" s="187" t="s">
        <v>167</v>
      </c>
      <c r="B167" s="187">
        <v>166</v>
      </c>
      <c r="C167" s="188" t="s">
        <v>1323</v>
      </c>
      <c r="D167" s="188"/>
      <c r="E167" s="188">
        <v>0.31</v>
      </c>
      <c r="F167" s="188">
        <v>0</v>
      </c>
      <c r="G167" s="190">
        <v>4524100</v>
      </c>
      <c r="H167" s="190">
        <v>1398</v>
      </c>
      <c r="I167" s="190">
        <v>1670</v>
      </c>
      <c r="J167" s="188">
        <v>21.04</v>
      </c>
      <c r="K167" s="188">
        <v>0.7</v>
      </c>
      <c r="L167" s="188">
        <v>0.15</v>
      </c>
      <c r="M167" s="188">
        <v>0.02</v>
      </c>
      <c r="N167" s="188">
        <v>0.01</v>
      </c>
      <c r="O167" s="188">
        <v>3.87</v>
      </c>
      <c r="P167" s="188">
        <v>3.35</v>
      </c>
      <c r="Q167" s="188">
        <v>7.75</v>
      </c>
      <c r="R167" s="188">
        <v>4.84</v>
      </c>
      <c r="S167" s="188">
        <v>28.28</v>
      </c>
      <c r="T167" s="188"/>
      <c r="U167" s="188">
        <v>717</v>
      </c>
      <c r="V167" s="188">
        <v>669</v>
      </c>
      <c r="W167" s="189">
        <v>-13.53</v>
      </c>
      <c r="X167" s="188"/>
      <c r="Y167" s="2"/>
      <c r="Z167" s="2"/>
    </row>
    <row r="168" spans="1:26" ht="15.75" customHeight="1" thickBot="1" x14ac:dyDescent="0.3">
      <c r="A168" s="183" t="s">
        <v>168</v>
      </c>
      <c r="B168" s="183">
        <v>167</v>
      </c>
      <c r="C168" s="184" t="s">
        <v>1323</v>
      </c>
      <c r="D168" s="184"/>
      <c r="E168" s="184">
        <v>0.31</v>
      </c>
      <c r="F168" s="184">
        <v>0</v>
      </c>
      <c r="G168" s="184">
        <v>975</v>
      </c>
      <c r="H168" s="184">
        <v>30</v>
      </c>
      <c r="I168" s="184">
        <v>443</v>
      </c>
      <c r="J168" s="184"/>
      <c r="K168" s="184">
        <v>0.91</v>
      </c>
      <c r="L168" s="184">
        <v>0.12</v>
      </c>
      <c r="M168" s="184"/>
      <c r="N168" s="184">
        <v>0</v>
      </c>
      <c r="O168" s="184"/>
      <c r="P168" s="184"/>
      <c r="Q168" s="184"/>
      <c r="R168" s="184"/>
      <c r="S168" s="184"/>
      <c r="T168" s="184"/>
      <c r="U168" s="184"/>
      <c r="V168" s="184"/>
      <c r="W168" s="186"/>
      <c r="X168" s="184"/>
      <c r="Y168" s="2"/>
      <c r="Z168" s="2"/>
    </row>
    <row r="169" spans="1:26" ht="15.75" customHeight="1" thickBot="1" x14ac:dyDescent="0.3">
      <c r="A169" s="187" t="s">
        <v>169</v>
      </c>
      <c r="B169" s="187">
        <v>168</v>
      </c>
      <c r="C169" s="188" t="s">
        <v>1323</v>
      </c>
      <c r="D169" s="188"/>
      <c r="E169" s="188">
        <v>17</v>
      </c>
      <c r="F169" s="191">
        <v>3.66</v>
      </c>
      <c r="G169" s="190">
        <v>1828600</v>
      </c>
      <c r="H169" s="190">
        <v>30835</v>
      </c>
      <c r="I169" s="190">
        <v>5404</v>
      </c>
      <c r="J169" s="188"/>
      <c r="K169" s="188">
        <v>1.19</v>
      </c>
      <c r="L169" s="188">
        <v>7.0000000000000007E-2</v>
      </c>
      <c r="M169" s="188">
        <v>0.36</v>
      </c>
      <c r="N169" s="188">
        <v>0</v>
      </c>
      <c r="O169" s="188">
        <v>-1.79</v>
      </c>
      <c r="P169" s="188">
        <v>-1.92</v>
      </c>
      <c r="Q169" s="188">
        <v>-4.33</v>
      </c>
      <c r="R169" s="188">
        <v>0.76</v>
      </c>
      <c r="S169" s="188">
        <v>25.52</v>
      </c>
      <c r="T169" s="188"/>
      <c r="U169" s="188"/>
      <c r="V169" s="188"/>
      <c r="W169" s="191"/>
      <c r="X169" s="188"/>
      <c r="Y169" s="2"/>
      <c r="Z169" s="2"/>
    </row>
    <row r="170" spans="1:26" ht="15.75" customHeight="1" thickBot="1" x14ac:dyDescent="0.3">
      <c r="A170" s="183" t="s">
        <v>170</v>
      </c>
      <c r="B170" s="183">
        <v>169</v>
      </c>
      <c r="C170" s="184" t="s">
        <v>1323</v>
      </c>
      <c r="D170" s="184"/>
      <c r="E170" s="184">
        <v>236</v>
      </c>
      <c r="F170" s="186">
        <v>4.8899999999999997</v>
      </c>
      <c r="G170" s="185">
        <v>8990000</v>
      </c>
      <c r="H170" s="185">
        <v>2146777</v>
      </c>
      <c r="I170" s="185">
        <v>294382</v>
      </c>
      <c r="J170" s="184">
        <v>49.87</v>
      </c>
      <c r="K170" s="184">
        <v>7.98</v>
      </c>
      <c r="L170" s="184">
        <v>0.51</v>
      </c>
      <c r="M170" s="184">
        <v>1.8</v>
      </c>
      <c r="N170" s="184">
        <v>4.7300000000000004</v>
      </c>
      <c r="O170" s="184">
        <v>11.62</v>
      </c>
      <c r="P170" s="184">
        <v>16.899999999999999</v>
      </c>
      <c r="Q170" s="184">
        <v>12.13</v>
      </c>
      <c r="R170" s="184">
        <v>0.8</v>
      </c>
      <c r="S170" s="184">
        <v>22.35</v>
      </c>
      <c r="T170" s="184"/>
      <c r="U170" s="184">
        <v>545</v>
      </c>
      <c r="V170" s="184">
        <v>543</v>
      </c>
      <c r="W170" s="192">
        <v>-2.99</v>
      </c>
      <c r="X170" s="184"/>
      <c r="Y170" s="2"/>
      <c r="Z170" s="2"/>
    </row>
    <row r="171" spans="1:26" ht="15.75" customHeight="1" thickBot="1" x14ac:dyDescent="0.3">
      <c r="A171" s="187" t="s">
        <v>171</v>
      </c>
      <c r="B171" s="187">
        <v>170</v>
      </c>
      <c r="C171" s="188" t="s">
        <v>1323</v>
      </c>
      <c r="D171" s="188"/>
      <c r="E171" s="188">
        <v>2.7</v>
      </c>
      <c r="F171" s="191">
        <v>0.75</v>
      </c>
      <c r="G171" s="190">
        <v>432600</v>
      </c>
      <c r="H171" s="190">
        <v>1162</v>
      </c>
      <c r="I171" s="190">
        <v>1972</v>
      </c>
      <c r="J171" s="188"/>
      <c r="K171" s="188">
        <v>0.43</v>
      </c>
      <c r="L171" s="188">
        <v>0.65</v>
      </c>
      <c r="M171" s="188"/>
      <c r="N171" s="188">
        <v>0</v>
      </c>
      <c r="O171" s="188">
        <v>1.18</v>
      </c>
      <c r="P171" s="188">
        <v>-0.85</v>
      </c>
      <c r="Q171" s="188">
        <v>-0.3</v>
      </c>
      <c r="R171" s="188">
        <v>1.1200000000000001</v>
      </c>
      <c r="S171" s="188">
        <v>66.83</v>
      </c>
      <c r="T171" s="188"/>
      <c r="U171" s="188"/>
      <c r="V171" s="188"/>
      <c r="W171" s="191"/>
      <c r="X171" s="188"/>
      <c r="Y171" s="2"/>
      <c r="Z171" s="2"/>
    </row>
    <row r="172" spans="1:26" ht="15.75" customHeight="1" thickBot="1" x14ac:dyDescent="0.3">
      <c r="A172" s="183" t="s">
        <v>1327</v>
      </c>
      <c r="B172" s="183">
        <v>171</v>
      </c>
      <c r="C172" s="183" t="s">
        <v>180</v>
      </c>
      <c r="D172" s="184"/>
      <c r="E172" s="184">
        <v>0.56000000000000005</v>
      </c>
      <c r="F172" s="192">
        <v>-1.75</v>
      </c>
      <c r="G172" s="185">
        <v>4782600</v>
      </c>
      <c r="H172" s="185">
        <v>2713</v>
      </c>
      <c r="I172" s="184">
        <v>470</v>
      </c>
      <c r="J172" s="184">
        <v>25.96</v>
      </c>
      <c r="K172" s="184"/>
      <c r="L172" s="184">
        <v>0.99</v>
      </c>
      <c r="M172" s="184"/>
      <c r="N172" s="184">
        <v>0</v>
      </c>
      <c r="O172" s="184"/>
      <c r="P172" s="184"/>
      <c r="Q172" s="184"/>
      <c r="R172" s="184"/>
      <c r="S172" s="184">
        <v>25.14</v>
      </c>
      <c r="T172" s="184"/>
      <c r="U172" s="184"/>
      <c r="V172" s="184"/>
      <c r="W172" s="186"/>
      <c r="X172" s="184"/>
      <c r="Y172" s="2"/>
      <c r="Z172" s="2"/>
    </row>
    <row r="173" spans="1:26" ht="15.75" customHeight="1" thickBot="1" x14ac:dyDescent="0.3">
      <c r="A173" s="187" t="s">
        <v>172</v>
      </c>
      <c r="B173" s="187">
        <v>172</v>
      </c>
      <c r="C173" s="188" t="s">
        <v>1323</v>
      </c>
      <c r="D173" s="188" t="s">
        <v>15</v>
      </c>
      <c r="E173" s="188">
        <v>0.14000000000000001</v>
      </c>
      <c r="F173" s="191">
        <v>7.69</v>
      </c>
      <c r="G173" s="190">
        <v>1381600</v>
      </c>
      <c r="H173" s="188">
        <v>187</v>
      </c>
      <c r="I173" s="188">
        <v>226</v>
      </c>
      <c r="J173" s="188"/>
      <c r="K173" s="188">
        <v>0.7</v>
      </c>
      <c r="L173" s="188">
        <v>1.85</v>
      </c>
      <c r="M173" s="188"/>
      <c r="N173" s="188">
        <v>0</v>
      </c>
      <c r="O173" s="188">
        <v>-28.37</v>
      </c>
      <c r="P173" s="188">
        <v>-58.53</v>
      </c>
      <c r="Q173" s="188">
        <v>-64.3</v>
      </c>
      <c r="R173" s="188"/>
      <c r="S173" s="188">
        <v>59.9</v>
      </c>
      <c r="T173" s="188"/>
      <c r="U173" s="188"/>
      <c r="V173" s="188"/>
      <c r="W173" s="191"/>
      <c r="X173" s="188"/>
      <c r="Y173" s="2"/>
      <c r="Z173" s="2"/>
    </row>
    <row r="174" spans="1:26" ht="15.75" customHeight="1" thickBot="1" x14ac:dyDescent="0.3">
      <c r="A174" s="183" t="s">
        <v>173</v>
      </c>
      <c r="B174" s="183">
        <v>173</v>
      </c>
      <c r="C174" s="184" t="s">
        <v>1323</v>
      </c>
      <c r="D174" s="184"/>
      <c r="E174" s="184">
        <v>9.0500000000000007</v>
      </c>
      <c r="F174" s="186">
        <v>2.2599999999999998</v>
      </c>
      <c r="G174" s="185">
        <v>7498700</v>
      </c>
      <c r="H174" s="185">
        <v>67697</v>
      </c>
      <c r="I174" s="185">
        <v>3711</v>
      </c>
      <c r="J174" s="184">
        <v>20.52</v>
      </c>
      <c r="K174" s="184">
        <v>2.98</v>
      </c>
      <c r="L174" s="184">
        <v>0.39</v>
      </c>
      <c r="M174" s="184"/>
      <c r="N174" s="184">
        <v>0.44</v>
      </c>
      <c r="O174" s="184">
        <v>10.8</v>
      </c>
      <c r="P174" s="184">
        <v>14.45</v>
      </c>
      <c r="Q174" s="184">
        <v>14.78</v>
      </c>
      <c r="R174" s="184">
        <v>3.95</v>
      </c>
      <c r="S174" s="184">
        <v>39.130000000000003</v>
      </c>
      <c r="T174" s="184"/>
      <c r="U174" s="184">
        <v>449</v>
      </c>
      <c r="V174" s="184">
        <v>428</v>
      </c>
      <c r="W174" s="186">
        <v>0.95</v>
      </c>
      <c r="X174" s="184"/>
      <c r="Y174" s="2"/>
      <c r="Z174" s="2"/>
    </row>
    <row r="175" spans="1:26" ht="15.75" customHeight="1" thickBot="1" x14ac:dyDescent="0.3">
      <c r="A175" s="187" t="s">
        <v>174</v>
      </c>
      <c r="B175" s="187">
        <v>174</v>
      </c>
      <c r="C175" s="188" t="s">
        <v>1325</v>
      </c>
      <c r="D175" s="188"/>
      <c r="E175" s="188">
        <v>13.4</v>
      </c>
      <c r="F175" s="189">
        <v>-0.74</v>
      </c>
      <c r="G175" s="190">
        <v>5112000</v>
      </c>
      <c r="H175" s="190">
        <v>68692</v>
      </c>
      <c r="I175" s="190">
        <v>29018</v>
      </c>
      <c r="J175" s="188">
        <v>43.72</v>
      </c>
      <c r="K175" s="188">
        <v>4.2300000000000004</v>
      </c>
      <c r="L175" s="188">
        <v>1.97</v>
      </c>
      <c r="M175" s="188">
        <v>0.02</v>
      </c>
      <c r="N175" s="188">
        <v>0.31</v>
      </c>
      <c r="O175" s="188">
        <v>5.5</v>
      </c>
      <c r="P175" s="188">
        <v>10.06</v>
      </c>
      <c r="Q175" s="188">
        <v>3.64</v>
      </c>
      <c r="R175" s="188">
        <v>0.12</v>
      </c>
      <c r="S175" s="188">
        <v>27.47</v>
      </c>
      <c r="T175" s="188"/>
      <c r="U175" s="188">
        <v>649</v>
      </c>
      <c r="V175" s="188">
        <v>706</v>
      </c>
      <c r="W175" s="191">
        <v>0.67</v>
      </c>
      <c r="X175" s="188"/>
      <c r="Y175" s="2"/>
      <c r="Z175" s="2"/>
    </row>
    <row r="176" spans="1:26" ht="15.75" customHeight="1" thickBot="1" x14ac:dyDescent="0.3">
      <c r="A176" s="183" t="s">
        <v>175</v>
      </c>
      <c r="B176" s="183">
        <v>175</v>
      </c>
      <c r="C176" s="184" t="s">
        <v>1323</v>
      </c>
      <c r="D176" s="184"/>
      <c r="E176" s="184">
        <v>5.95</v>
      </c>
      <c r="F176" s="192">
        <v>-0.83</v>
      </c>
      <c r="G176" s="185">
        <v>203300</v>
      </c>
      <c r="H176" s="185">
        <v>1213</v>
      </c>
      <c r="I176" s="185">
        <v>5640</v>
      </c>
      <c r="J176" s="184">
        <v>9.09</v>
      </c>
      <c r="K176" s="184">
        <v>2.75</v>
      </c>
      <c r="L176" s="184">
        <v>0.84</v>
      </c>
      <c r="M176" s="184">
        <v>0.2</v>
      </c>
      <c r="N176" s="184">
        <v>0.65</v>
      </c>
      <c r="O176" s="184">
        <v>20.86</v>
      </c>
      <c r="P176" s="184">
        <v>27.67</v>
      </c>
      <c r="Q176" s="184">
        <v>13.39</v>
      </c>
      <c r="R176" s="184">
        <v>7.39</v>
      </c>
      <c r="S176" s="184">
        <v>36.89</v>
      </c>
      <c r="T176" s="184"/>
      <c r="U176" s="184">
        <v>98</v>
      </c>
      <c r="V176" s="184">
        <v>90</v>
      </c>
      <c r="W176" s="186">
        <v>0.59</v>
      </c>
      <c r="X176" s="184"/>
      <c r="Y176" s="2"/>
      <c r="Z176" s="2"/>
    </row>
    <row r="177" spans="1:26" ht="15.75" customHeight="1" thickBot="1" x14ac:dyDescent="0.3">
      <c r="A177" s="187" t="s">
        <v>176</v>
      </c>
      <c r="B177" s="187">
        <v>176</v>
      </c>
      <c r="C177" s="188" t="s">
        <v>1323</v>
      </c>
      <c r="D177" s="188"/>
      <c r="E177" s="188">
        <v>37.75</v>
      </c>
      <c r="F177" s="189">
        <v>-0.66</v>
      </c>
      <c r="G177" s="190">
        <v>5538000</v>
      </c>
      <c r="H177" s="190">
        <v>210288</v>
      </c>
      <c r="I177" s="190">
        <v>89385</v>
      </c>
      <c r="J177" s="188">
        <v>16.78</v>
      </c>
      <c r="K177" s="188">
        <v>3.72</v>
      </c>
      <c r="L177" s="188">
        <v>5.68</v>
      </c>
      <c r="M177" s="188"/>
      <c r="N177" s="188">
        <v>2.25</v>
      </c>
      <c r="O177" s="188">
        <v>6.5</v>
      </c>
      <c r="P177" s="188">
        <v>22</v>
      </c>
      <c r="Q177" s="188">
        <v>8.2200000000000006</v>
      </c>
      <c r="R177" s="188">
        <v>7.55</v>
      </c>
      <c r="S177" s="188">
        <v>29.37</v>
      </c>
      <c r="T177" s="188"/>
      <c r="U177" s="188">
        <v>308</v>
      </c>
      <c r="V177" s="188">
        <v>490</v>
      </c>
      <c r="W177" s="189">
        <v>-0.11</v>
      </c>
      <c r="X177" s="188"/>
      <c r="Y177" s="2"/>
      <c r="Z177" s="2"/>
    </row>
    <row r="178" spans="1:26" ht="15.75" customHeight="1" thickBot="1" x14ac:dyDescent="0.3">
      <c r="A178" s="183" t="s">
        <v>177</v>
      </c>
      <c r="B178" s="183">
        <v>177</v>
      </c>
      <c r="C178" s="184" t="s">
        <v>1323</v>
      </c>
      <c r="D178" s="184"/>
      <c r="E178" s="184">
        <v>7.65</v>
      </c>
      <c r="F178" s="192">
        <v>-0.65</v>
      </c>
      <c r="G178" s="185">
        <v>135400</v>
      </c>
      <c r="H178" s="185">
        <v>1038</v>
      </c>
      <c r="I178" s="185">
        <v>6503</v>
      </c>
      <c r="J178" s="184"/>
      <c r="K178" s="184">
        <v>1.77</v>
      </c>
      <c r="L178" s="184">
        <v>4.58</v>
      </c>
      <c r="M178" s="184"/>
      <c r="N178" s="184">
        <v>0</v>
      </c>
      <c r="O178" s="184">
        <v>-1.64</v>
      </c>
      <c r="P178" s="184">
        <v>-14.3</v>
      </c>
      <c r="Q178" s="184">
        <v>-38.35</v>
      </c>
      <c r="R178" s="184">
        <v>2.4700000000000002</v>
      </c>
      <c r="S178" s="184">
        <v>26.72</v>
      </c>
      <c r="T178" s="184"/>
      <c r="U178" s="184"/>
      <c r="V178" s="184"/>
      <c r="W178" s="186"/>
      <c r="X178" s="184"/>
      <c r="Y178" s="2"/>
      <c r="Z178" s="2"/>
    </row>
    <row r="179" spans="1:26" ht="15.75" customHeight="1" thickBot="1" x14ac:dyDescent="0.3">
      <c r="A179" s="187" t="s">
        <v>178</v>
      </c>
      <c r="B179" s="187">
        <v>178</v>
      </c>
      <c r="C179" s="188" t="s">
        <v>1325</v>
      </c>
      <c r="D179" s="188"/>
      <c r="E179" s="188">
        <v>28.75</v>
      </c>
      <c r="F179" s="191">
        <v>0.88</v>
      </c>
      <c r="G179" s="188">
        <v>500</v>
      </c>
      <c r="H179" s="188">
        <v>14</v>
      </c>
      <c r="I179" s="188">
        <v>288</v>
      </c>
      <c r="J179" s="188">
        <v>22.89</v>
      </c>
      <c r="K179" s="188">
        <v>0.78</v>
      </c>
      <c r="L179" s="188">
        <v>0.27</v>
      </c>
      <c r="M179" s="188"/>
      <c r="N179" s="188">
        <v>1.26</v>
      </c>
      <c r="O179" s="188">
        <v>4.16</v>
      </c>
      <c r="P179" s="188">
        <v>3.45</v>
      </c>
      <c r="Q179" s="188">
        <v>5.66</v>
      </c>
      <c r="R179" s="188">
        <v>0.88</v>
      </c>
      <c r="S179" s="188">
        <v>27.49</v>
      </c>
      <c r="T179" s="188"/>
      <c r="U179" s="188">
        <v>729</v>
      </c>
      <c r="V179" s="188">
        <v>669</v>
      </c>
      <c r="W179" s="189">
        <v>-1.79</v>
      </c>
      <c r="X179" s="188"/>
      <c r="Y179" s="2"/>
      <c r="Z179" s="2"/>
    </row>
    <row r="180" spans="1:26" ht="15.75" customHeight="1" thickBot="1" x14ac:dyDescent="0.3">
      <c r="A180" s="183" t="s">
        <v>179</v>
      </c>
      <c r="B180" s="183">
        <v>179</v>
      </c>
      <c r="C180" s="184" t="s">
        <v>1328</v>
      </c>
      <c r="D180" s="184" t="s">
        <v>15</v>
      </c>
      <c r="E180" s="184">
        <v>0.3</v>
      </c>
      <c r="F180" s="184">
        <v>0</v>
      </c>
      <c r="G180" s="185">
        <v>11000</v>
      </c>
      <c r="H180" s="184">
        <v>3</v>
      </c>
      <c r="I180" s="184">
        <v>429</v>
      </c>
      <c r="J180" s="184"/>
      <c r="K180" s="184">
        <v>0.91</v>
      </c>
      <c r="L180" s="184">
        <v>0.24</v>
      </c>
      <c r="M180" s="184"/>
      <c r="N180" s="184">
        <v>0</v>
      </c>
      <c r="O180" s="184">
        <v>-17.59</v>
      </c>
      <c r="P180" s="184">
        <v>-20.420000000000002</v>
      </c>
      <c r="Q180" s="184">
        <v>-8.02</v>
      </c>
      <c r="R180" s="184"/>
      <c r="S180" s="184">
        <v>42.61</v>
      </c>
      <c r="T180" s="184"/>
      <c r="U180" s="184"/>
      <c r="V180" s="184"/>
      <c r="W180" s="186"/>
      <c r="X180" s="184"/>
      <c r="Y180" s="2"/>
      <c r="Z180" s="2"/>
    </row>
    <row r="181" spans="1:26" ht="15.75" customHeight="1" thickBot="1" x14ac:dyDescent="0.3">
      <c r="A181" s="187" t="s">
        <v>181</v>
      </c>
      <c r="B181" s="187">
        <v>180</v>
      </c>
      <c r="C181" s="188" t="s">
        <v>1323</v>
      </c>
      <c r="D181" s="188"/>
      <c r="E181" s="188">
        <v>46</v>
      </c>
      <c r="F181" s="189">
        <v>-0.54</v>
      </c>
      <c r="G181" s="190">
        <v>11311800</v>
      </c>
      <c r="H181" s="190">
        <v>523323</v>
      </c>
      <c r="I181" s="190">
        <v>171580</v>
      </c>
      <c r="J181" s="188">
        <v>31.37</v>
      </c>
      <c r="K181" s="188">
        <v>6.44</v>
      </c>
      <c r="L181" s="188">
        <v>1.83</v>
      </c>
      <c r="M181" s="188">
        <v>0.3</v>
      </c>
      <c r="N181" s="188">
        <v>1.47</v>
      </c>
      <c r="O181" s="188">
        <v>9.7200000000000006</v>
      </c>
      <c r="P181" s="188">
        <v>22.77</v>
      </c>
      <c r="Q181" s="188">
        <v>29.02</v>
      </c>
      <c r="R181" s="188">
        <v>0.65</v>
      </c>
      <c r="S181" s="188">
        <v>39.67</v>
      </c>
      <c r="T181" s="188"/>
      <c r="U181" s="188">
        <v>429</v>
      </c>
      <c r="V181" s="188">
        <v>517</v>
      </c>
      <c r="W181" s="194">
        <v>1.38</v>
      </c>
      <c r="X181" s="188"/>
      <c r="Y181" s="2"/>
      <c r="Z181" s="2"/>
    </row>
    <row r="182" spans="1:26" ht="15.75" customHeight="1" thickBot="1" x14ac:dyDescent="0.3">
      <c r="A182" s="183" t="s">
        <v>182</v>
      </c>
      <c r="B182" s="183">
        <v>181</v>
      </c>
      <c r="C182" s="184" t="s">
        <v>1323</v>
      </c>
      <c r="D182" s="184"/>
      <c r="E182" s="184">
        <v>1.34</v>
      </c>
      <c r="F182" s="192">
        <v>-2.19</v>
      </c>
      <c r="G182" s="185">
        <v>348700</v>
      </c>
      <c r="H182" s="184">
        <v>468</v>
      </c>
      <c r="I182" s="184">
        <v>759</v>
      </c>
      <c r="J182" s="184">
        <v>299.52999999999997</v>
      </c>
      <c r="K182" s="184">
        <v>0.66</v>
      </c>
      <c r="L182" s="184">
        <v>0.22</v>
      </c>
      <c r="M182" s="184"/>
      <c r="N182" s="184">
        <v>0</v>
      </c>
      <c r="O182" s="184">
        <v>1.44</v>
      </c>
      <c r="P182" s="184">
        <v>0.22</v>
      </c>
      <c r="Q182" s="184">
        <v>9.24</v>
      </c>
      <c r="R182" s="184"/>
      <c r="S182" s="184">
        <v>52.03</v>
      </c>
      <c r="T182" s="184"/>
      <c r="U182" s="184">
        <v>959</v>
      </c>
      <c r="V182" s="184">
        <v>936</v>
      </c>
      <c r="W182" s="192">
        <v>-7.95</v>
      </c>
      <c r="X182" s="184"/>
      <c r="Y182" s="2"/>
      <c r="Z182" s="2"/>
    </row>
    <row r="183" spans="1:26" ht="15.75" customHeight="1" thickBot="1" x14ac:dyDescent="0.3">
      <c r="A183" s="187" t="s">
        <v>183</v>
      </c>
      <c r="B183" s="187">
        <v>182</v>
      </c>
      <c r="C183" s="188" t="s">
        <v>1323</v>
      </c>
      <c r="D183" s="188"/>
      <c r="E183" s="188">
        <v>9.5</v>
      </c>
      <c r="F183" s="191">
        <v>2.15</v>
      </c>
      <c r="G183" s="190">
        <v>1840300</v>
      </c>
      <c r="H183" s="190">
        <v>17348</v>
      </c>
      <c r="I183" s="190">
        <v>15805</v>
      </c>
      <c r="J183" s="188">
        <v>19.47</v>
      </c>
      <c r="K183" s="188">
        <v>1.47</v>
      </c>
      <c r="L183" s="188">
        <v>1.07</v>
      </c>
      <c r="M183" s="188">
        <v>0.16</v>
      </c>
      <c r="N183" s="188">
        <v>0.49</v>
      </c>
      <c r="O183" s="188">
        <v>5.7</v>
      </c>
      <c r="P183" s="188">
        <v>7.6</v>
      </c>
      <c r="Q183" s="188">
        <v>19.03</v>
      </c>
      <c r="R183" s="188">
        <v>5.05</v>
      </c>
      <c r="S183" s="188">
        <v>41.03</v>
      </c>
      <c r="T183" s="188"/>
      <c r="U183" s="188">
        <v>577</v>
      </c>
      <c r="V183" s="188">
        <v>567</v>
      </c>
      <c r="W183" s="189">
        <v>-1.99</v>
      </c>
      <c r="X183" s="188"/>
      <c r="Y183" s="2"/>
      <c r="Z183" s="2"/>
    </row>
    <row r="184" spans="1:26" ht="15.75" customHeight="1" thickBot="1" x14ac:dyDescent="0.3">
      <c r="A184" s="183" t="s">
        <v>184</v>
      </c>
      <c r="B184" s="183">
        <v>183</v>
      </c>
      <c r="C184" s="184" t="s">
        <v>1323</v>
      </c>
      <c r="D184" s="184"/>
      <c r="E184" s="184">
        <v>1.34</v>
      </c>
      <c r="F184" s="186">
        <v>1.52</v>
      </c>
      <c r="G184" s="185">
        <v>21565200</v>
      </c>
      <c r="H184" s="185">
        <v>28931</v>
      </c>
      <c r="I184" s="185">
        <v>1286</v>
      </c>
      <c r="J184" s="184">
        <v>22.87</v>
      </c>
      <c r="K184" s="184">
        <v>1.03</v>
      </c>
      <c r="L184" s="184">
        <v>1.81</v>
      </c>
      <c r="M184" s="184"/>
      <c r="N184" s="184">
        <v>0.06</v>
      </c>
      <c r="O184" s="184">
        <v>5.05</v>
      </c>
      <c r="P184" s="184">
        <v>4.2300000000000004</v>
      </c>
      <c r="Q184" s="184">
        <v>3.56</v>
      </c>
      <c r="R184" s="184">
        <v>1.27</v>
      </c>
      <c r="S184" s="184">
        <v>49.71</v>
      </c>
      <c r="T184" s="184"/>
      <c r="U184" s="184">
        <v>703</v>
      </c>
      <c r="V184" s="184">
        <v>627</v>
      </c>
      <c r="W184" s="192">
        <v>-2.64</v>
      </c>
      <c r="X184" s="184"/>
      <c r="Y184" s="2"/>
      <c r="Z184" s="2"/>
    </row>
    <row r="185" spans="1:26" ht="15.75" customHeight="1" thickBot="1" x14ac:dyDescent="0.3">
      <c r="A185" s="187" t="s">
        <v>185</v>
      </c>
      <c r="B185" s="187">
        <v>184</v>
      </c>
      <c r="C185" s="188" t="s">
        <v>1323</v>
      </c>
      <c r="D185" s="188"/>
      <c r="E185" s="188">
        <v>0.87</v>
      </c>
      <c r="F185" s="191">
        <v>3.57</v>
      </c>
      <c r="G185" s="190">
        <v>9346700</v>
      </c>
      <c r="H185" s="190">
        <v>8030</v>
      </c>
      <c r="I185" s="188">
        <v>965</v>
      </c>
      <c r="J185" s="188">
        <v>13.45</v>
      </c>
      <c r="K185" s="188">
        <v>0.56000000000000005</v>
      </c>
      <c r="L185" s="188">
        <v>2.83</v>
      </c>
      <c r="M185" s="188"/>
      <c r="N185" s="188">
        <v>0.06</v>
      </c>
      <c r="O185" s="188">
        <v>1.3</v>
      </c>
      <c r="P185" s="188">
        <v>4.01</v>
      </c>
      <c r="Q185" s="188">
        <v>5.26</v>
      </c>
      <c r="R185" s="188"/>
      <c r="S185" s="188">
        <v>47.81</v>
      </c>
      <c r="T185" s="188"/>
      <c r="U185" s="188">
        <v>575</v>
      </c>
      <c r="V185" s="188">
        <v>651</v>
      </c>
      <c r="W185" s="191">
        <v>0.15</v>
      </c>
      <c r="X185" s="188"/>
      <c r="Y185" s="2"/>
      <c r="Z185" s="2"/>
    </row>
    <row r="186" spans="1:26" ht="15.75" customHeight="1" thickBot="1" x14ac:dyDescent="0.3">
      <c r="A186" s="183" t="s">
        <v>186</v>
      </c>
      <c r="B186" s="183">
        <v>185</v>
      </c>
      <c r="C186" s="184" t="s">
        <v>1323</v>
      </c>
      <c r="D186" s="184"/>
      <c r="E186" s="184">
        <v>0.62</v>
      </c>
      <c r="F186" s="184">
        <v>0</v>
      </c>
      <c r="G186" s="185">
        <v>1066100</v>
      </c>
      <c r="H186" s="184">
        <v>651</v>
      </c>
      <c r="I186" s="185">
        <v>1724</v>
      </c>
      <c r="J186" s="184"/>
      <c r="K186" s="184">
        <v>1.22</v>
      </c>
      <c r="L186" s="184">
        <v>0.11</v>
      </c>
      <c r="M186" s="184"/>
      <c r="N186" s="184">
        <v>0</v>
      </c>
      <c r="O186" s="184">
        <v>-0.77</v>
      </c>
      <c r="P186" s="184">
        <v>-0.89</v>
      </c>
      <c r="Q186" s="184">
        <v>-493.27</v>
      </c>
      <c r="R186" s="184"/>
      <c r="S186" s="184">
        <v>31.38</v>
      </c>
      <c r="T186" s="184"/>
      <c r="U186" s="184"/>
      <c r="V186" s="184"/>
      <c r="W186" s="186"/>
      <c r="X186" s="184"/>
      <c r="Y186" s="2"/>
      <c r="Z186" s="2"/>
    </row>
    <row r="187" spans="1:26" ht="15.75" customHeight="1" thickBot="1" x14ac:dyDescent="0.3">
      <c r="A187" s="187" t="s">
        <v>187</v>
      </c>
      <c r="B187" s="187">
        <v>186</v>
      </c>
      <c r="C187" s="188" t="s">
        <v>1323</v>
      </c>
      <c r="D187" s="188" t="s">
        <v>15</v>
      </c>
      <c r="E187" s="188">
        <v>0.04</v>
      </c>
      <c r="F187" s="188">
        <v>0</v>
      </c>
      <c r="G187" s="190">
        <v>16415600</v>
      </c>
      <c r="H187" s="188">
        <v>643</v>
      </c>
      <c r="I187" s="190">
        <v>1289</v>
      </c>
      <c r="J187" s="188"/>
      <c r="K187" s="188">
        <v>2</v>
      </c>
      <c r="L187" s="188">
        <v>3.19</v>
      </c>
      <c r="M187" s="188"/>
      <c r="N187" s="188">
        <v>0</v>
      </c>
      <c r="O187" s="188">
        <v>-50.18</v>
      </c>
      <c r="P187" s="188">
        <v>-85.88</v>
      </c>
      <c r="Q187" s="188">
        <v>-26.07</v>
      </c>
      <c r="R187" s="188"/>
      <c r="S187" s="188">
        <v>51.38</v>
      </c>
      <c r="T187" s="188"/>
      <c r="U187" s="188"/>
      <c r="V187" s="188"/>
      <c r="W187" s="191"/>
      <c r="X187" s="188"/>
      <c r="Y187" s="2"/>
      <c r="Z187" s="2"/>
    </row>
    <row r="188" spans="1:26" ht="15.75" customHeight="1" thickBot="1" x14ac:dyDescent="0.3">
      <c r="A188" s="183" t="s">
        <v>188</v>
      </c>
      <c r="B188" s="183">
        <v>187</v>
      </c>
      <c r="C188" s="184" t="s">
        <v>1323</v>
      </c>
      <c r="D188" s="184"/>
      <c r="E188" s="184">
        <v>218</v>
      </c>
      <c r="F188" s="186">
        <v>6.34</v>
      </c>
      <c r="G188" s="185">
        <v>6926300</v>
      </c>
      <c r="H188" s="185">
        <v>1483928</v>
      </c>
      <c r="I188" s="185">
        <v>114769</v>
      </c>
      <c r="J188" s="184">
        <v>12.12</v>
      </c>
      <c r="K188" s="184">
        <v>1.1299999999999999</v>
      </c>
      <c r="L188" s="184">
        <v>1.1399999999999999</v>
      </c>
      <c r="M188" s="184">
        <v>3</v>
      </c>
      <c r="N188" s="184">
        <v>17.98</v>
      </c>
      <c r="O188" s="184">
        <v>7.55</v>
      </c>
      <c r="P188" s="184">
        <v>9.25</v>
      </c>
      <c r="Q188" s="184">
        <v>20.22</v>
      </c>
      <c r="R188" s="184">
        <v>3.17</v>
      </c>
      <c r="S188" s="184">
        <v>50.01</v>
      </c>
      <c r="T188" s="184"/>
      <c r="U188" s="184">
        <v>396</v>
      </c>
      <c r="V188" s="184">
        <v>362</v>
      </c>
      <c r="W188" s="186">
        <v>0.28000000000000003</v>
      </c>
      <c r="X188" s="184"/>
      <c r="Y188" s="2"/>
      <c r="Z188" s="2"/>
    </row>
    <row r="189" spans="1:26" ht="15.75" customHeight="1" thickBot="1" x14ac:dyDescent="0.3">
      <c r="A189" s="187" t="s">
        <v>189</v>
      </c>
      <c r="B189" s="187">
        <v>188</v>
      </c>
      <c r="C189" s="188" t="s">
        <v>1323</v>
      </c>
      <c r="D189" s="188"/>
      <c r="E189" s="188">
        <v>5.25</v>
      </c>
      <c r="F189" s="191">
        <v>0.96</v>
      </c>
      <c r="G189" s="190">
        <v>1757000</v>
      </c>
      <c r="H189" s="190">
        <v>9210</v>
      </c>
      <c r="I189" s="190">
        <v>3150</v>
      </c>
      <c r="J189" s="188">
        <v>55.55</v>
      </c>
      <c r="K189" s="188">
        <v>3.95</v>
      </c>
      <c r="L189" s="188">
        <v>0.2</v>
      </c>
      <c r="M189" s="188">
        <v>0.21</v>
      </c>
      <c r="N189" s="188">
        <v>0.09</v>
      </c>
      <c r="O189" s="188">
        <v>6.5</v>
      </c>
      <c r="P189" s="188">
        <v>6.69</v>
      </c>
      <c r="Q189" s="188">
        <v>5.79</v>
      </c>
      <c r="R189" s="188">
        <v>4.08</v>
      </c>
      <c r="S189" s="188">
        <v>55.62</v>
      </c>
      <c r="T189" s="188"/>
      <c r="U189" s="188">
        <v>758</v>
      </c>
      <c r="V189" s="188">
        <v>686</v>
      </c>
      <c r="W189" s="194">
        <v>1.55</v>
      </c>
      <c r="X189" s="188"/>
      <c r="Y189" s="2"/>
      <c r="Z189" s="2"/>
    </row>
    <row r="190" spans="1:26" ht="15.75" customHeight="1" thickBot="1" x14ac:dyDescent="0.3">
      <c r="A190" s="183" t="s">
        <v>190</v>
      </c>
      <c r="B190" s="183">
        <v>189</v>
      </c>
      <c r="C190" s="184" t="s">
        <v>1323</v>
      </c>
      <c r="D190" s="184"/>
      <c r="E190" s="184">
        <v>0.15</v>
      </c>
      <c r="F190" s="184">
        <v>0</v>
      </c>
      <c r="G190" s="185">
        <v>219300</v>
      </c>
      <c r="H190" s="184">
        <v>33</v>
      </c>
      <c r="I190" s="185">
        <v>1265</v>
      </c>
      <c r="J190" s="184">
        <v>122.1</v>
      </c>
      <c r="K190" s="184">
        <v>0.63</v>
      </c>
      <c r="L190" s="184">
        <v>0.73</v>
      </c>
      <c r="M190" s="184"/>
      <c r="N190" s="184">
        <v>0</v>
      </c>
      <c r="O190" s="184">
        <v>0.99</v>
      </c>
      <c r="P190" s="184">
        <v>0.51</v>
      </c>
      <c r="Q190" s="184">
        <v>2.4900000000000002</v>
      </c>
      <c r="R190" s="184"/>
      <c r="S190" s="184">
        <v>31.93</v>
      </c>
      <c r="T190" s="184"/>
      <c r="U190" s="184">
        <v>943</v>
      </c>
      <c r="V190" s="184">
        <v>949</v>
      </c>
      <c r="W190" s="192">
        <v>-4.26</v>
      </c>
      <c r="X190" s="184"/>
      <c r="Y190" s="2"/>
      <c r="Z190" s="2"/>
    </row>
    <row r="191" spans="1:26" ht="15.75" customHeight="1" thickBot="1" x14ac:dyDescent="0.3">
      <c r="A191" s="187" t="s">
        <v>191</v>
      </c>
      <c r="B191" s="187">
        <v>190</v>
      </c>
      <c r="C191" s="188" t="s">
        <v>1323</v>
      </c>
      <c r="D191" s="188"/>
      <c r="E191" s="188">
        <v>4.9400000000000004</v>
      </c>
      <c r="F191" s="191">
        <v>0.82</v>
      </c>
      <c r="G191" s="190">
        <v>4646100</v>
      </c>
      <c r="H191" s="190">
        <v>23108</v>
      </c>
      <c r="I191" s="190">
        <v>4553</v>
      </c>
      <c r="J191" s="188">
        <v>3.16</v>
      </c>
      <c r="K191" s="188">
        <v>1.22</v>
      </c>
      <c r="L191" s="188">
        <v>1.18</v>
      </c>
      <c r="M191" s="188">
        <v>0.2</v>
      </c>
      <c r="N191" s="188">
        <v>1.57</v>
      </c>
      <c r="O191" s="188">
        <v>21.08</v>
      </c>
      <c r="P191" s="188">
        <v>44.1</v>
      </c>
      <c r="Q191" s="188">
        <v>41.28</v>
      </c>
      <c r="R191" s="188">
        <v>4.08</v>
      </c>
      <c r="S191" s="188">
        <v>38.01</v>
      </c>
      <c r="T191" s="188"/>
      <c r="U191" s="188">
        <v>10</v>
      </c>
      <c r="V191" s="188">
        <v>24</v>
      </c>
      <c r="W191" s="191">
        <v>7.0000000000000007E-2</v>
      </c>
      <c r="X191" s="188"/>
      <c r="Y191" s="2"/>
      <c r="Z191" s="2"/>
    </row>
    <row r="192" spans="1:26" ht="15.75" customHeight="1" thickBot="1" x14ac:dyDescent="0.3">
      <c r="A192" s="183" t="s">
        <v>192</v>
      </c>
      <c r="B192" s="183">
        <v>191</v>
      </c>
      <c r="C192" s="184" t="s">
        <v>1323</v>
      </c>
      <c r="D192" s="184"/>
      <c r="E192" s="184">
        <v>5.85</v>
      </c>
      <c r="F192" s="192">
        <v>-1.68</v>
      </c>
      <c r="G192" s="185">
        <v>6680200</v>
      </c>
      <c r="H192" s="185">
        <v>39296</v>
      </c>
      <c r="I192" s="185">
        <v>16380</v>
      </c>
      <c r="J192" s="184">
        <v>19.420000000000002</v>
      </c>
      <c r="K192" s="184">
        <v>1.58</v>
      </c>
      <c r="L192" s="184">
        <v>0.37</v>
      </c>
      <c r="M192" s="184">
        <v>0.09</v>
      </c>
      <c r="N192" s="184">
        <v>0.36</v>
      </c>
      <c r="O192" s="184">
        <v>6.58</v>
      </c>
      <c r="P192" s="184">
        <v>8.15</v>
      </c>
      <c r="Q192" s="184">
        <v>8.77</v>
      </c>
      <c r="R192" s="184">
        <v>3.7</v>
      </c>
      <c r="S192" s="184">
        <v>25.9</v>
      </c>
      <c r="T192" s="184"/>
      <c r="U192" s="184">
        <v>560</v>
      </c>
      <c r="V192" s="184">
        <v>530</v>
      </c>
      <c r="W192" s="192">
        <v>-1.48</v>
      </c>
      <c r="X192" s="184"/>
      <c r="Y192" s="2"/>
      <c r="Z192" s="2"/>
    </row>
    <row r="193" spans="1:26" ht="15.75" customHeight="1" thickBot="1" x14ac:dyDescent="0.3">
      <c r="A193" s="187" t="s">
        <v>193</v>
      </c>
      <c r="B193" s="187">
        <v>192</v>
      </c>
      <c r="C193" s="188" t="s">
        <v>1323</v>
      </c>
      <c r="D193" s="188"/>
      <c r="E193" s="188">
        <v>3.6</v>
      </c>
      <c r="F193" s="189">
        <v>-0.55000000000000004</v>
      </c>
      <c r="G193" s="190">
        <v>13664400</v>
      </c>
      <c r="H193" s="190">
        <v>49127</v>
      </c>
      <c r="I193" s="190">
        <v>9063</v>
      </c>
      <c r="J193" s="188"/>
      <c r="K193" s="188">
        <v>2.0499999999999998</v>
      </c>
      <c r="L193" s="188">
        <v>3.76</v>
      </c>
      <c r="M193" s="188"/>
      <c r="N193" s="188">
        <v>0</v>
      </c>
      <c r="O193" s="188">
        <v>-2.9</v>
      </c>
      <c r="P193" s="188">
        <v>-21.3</v>
      </c>
      <c r="Q193" s="188">
        <v>-71.37</v>
      </c>
      <c r="R193" s="188">
        <v>1.93</v>
      </c>
      <c r="S193" s="188">
        <v>62.27</v>
      </c>
      <c r="T193" s="188"/>
      <c r="U193" s="188"/>
      <c r="V193" s="188"/>
      <c r="W193" s="191"/>
      <c r="X193" s="188"/>
      <c r="Y193" s="2"/>
      <c r="Z193" s="2"/>
    </row>
    <row r="194" spans="1:26" ht="15.75" customHeight="1" thickBot="1" x14ac:dyDescent="0.3">
      <c r="A194" s="183" t="s">
        <v>194</v>
      </c>
      <c r="B194" s="183">
        <v>193</v>
      </c>
      <c r="C194" s="184" t="s">
        <v>1323</v>
      </c>
      <c r="D194" s="184"/>
      <c r="E194" s="184">
        <v>7.35</v>
      </c>
      <c r="F194" s="192">
        <v>-1.34</v>
      </c>
      <c r="G194" s="185">
        <v>21107200</v>
      </c>
      <c r="H194" s="185">
        <v>156477</v>
      </c>
      <c r="I194" s="185">
        <v>25437</v>
      </c>
      <c r="J194" s="184"/>
      <c r="K194" s="184">
        <v>1.89</v>
      </c>
      <c r="L194" s="184">
        <v>3.42</v>
      </c>
      <c r="M194" s="184"/>
      <c r="N194" s="184">
        <v>0</v>
      </c>
      <c r="O194" s="184">
        <v>-21.57</v>
      </c>
      <c r="P194" s="184">
        <v>-54.16</v>
      </c>
      <c r="Q194" s="184">
        <v>-8.83</v>
      </c>
      <c r="R194" s="184"/>
      <c r="S194" s="184">
        <v>34.01</v>
      </c>
      <c r="T194" s="184"/>
      <c r="U194" s="184"/>
      <c r="V194" s="184"/>
      <c r="W194" s="186"/>
      <c r="X194" s="184"/>
      <c r="Y194" s="2"/>
      <c r="Z194" s="2"/>
    </row>
    <row r="195" spans="1:26" ht="15.75" customHeight="1" thickBot="1" x14ac:dyDescent="0.3">
      <c r="A195" s="187" t="s">
        <v>195</v>
      </c>
      <c r="B195" s="187">
        <v>194</v>
      </c>
      <c r="C195" s="188" t="s">
        <v>1325</v>
      </c>
      <c r="D195" s="188"/>
      <c r="E195" s="188">
        <v>0.4</v>
      </c>
      <c r="F195" s="188">
        <v>0</v>
      </c>
      <c r="G195" s="190">
        <v>2304500</v>
      </c>
      <c r="H195" s="188">
        <v>915</v>
      </c>
      <c r="I195" s="190">
        <v>2009</v>
      </c>
      <c r="J195" s="188">
        <v>12.09</v>
      </c>
      <c r="K195" s="188">
        <v>0.42</v>
      </c>
      <c r="L195" s="188">
        <v>0.55000000000000004</v>
      </c>
      <c r="M195" s="188"/>
      <c r="N195" s="188">
        <v>0.03</v>
      </c>
      <c r="O195" s="188">
        <v>3.03</v>
      </c>
      <c r="P195" s="188">
        <v>3.56</v>
      </c>
      <c r="Q195" s="188">
        <v>7.63</v>
      </c>
      <c r="R195" s="188"/>
      <c r="S195" s="188">
        <v>39.65</v>
      </c>
      <c r="T195" s="188"/>
      <c r="U195" s="188">
        <v>557</v>
      </c>
      <c r="V195" s="188">
        <v>551</v>
      </c>
      <c r="W195" s="194">
        <v>1.78</v>
      </c>
      <c r="X195" s="188"/>
      <c r="Y195" s="2"/>
      <c r="Z195" s="2"/>
    </row>
    <row r="196" spans="1:26" ht="15.75" customHeight="1" thickBot="1" x14ac:dyDescent="0.3">
      <c r="A196" s="183" t="s">
        <v>196</v>
      </c>
      <c r="B196" s="183">
        <v>195</v>
      </c>
      <c r="C196" s="184" t="s">
        <v>1325</v>
      </c>
      <c r="D196" s="184"/>
      <c r="E196" s="184">
        <v>1.93</v>
      </c>
      <c r="F196" s="192">
        <v>-0.52</v>
      </c>
      <c r="G196" s="185">
        <v>13118700</v>
      </c>
      <c r="H196" s="185">
        <v>25334</v>
      </c>
      <c r="I196" s="185">
        <v>4323</v>
      </c>
      <c r="J196" s="184">
        <v>32.409999999999997</v>
      </c>
      <c r="K196" s="184">
        <v>1.74</v>
      </c>
      <c r="L196" s="184">
        <v>0.62</v>
      </c>
      <c r="M196" s="184"/>
      <c r="N196" s="184">
        <v>0.06</v>
      </c>
      <c r="O196" s="184">
        <v>5.47</v>
      </c>
      <c r="P196" s="184">
        <v>5.83</v>
      </c>
      <c r="Q196" s="184">
        <v>26.98</v>
      </c>
      <c r="R196" s="184"/>
      <c r="S196" s="184">
        <v>29.46</v>
      </c>
      <c r="T196" s="184"/>
      <c r="U196" s="184">
        <v>724</v>
      </c>
      <c r="V196" s="184">
        <v>668</v>
      </c>
      <c r="W196" s="186"/>
      <c r="X196" s="184"/>
      <c r="Y196" s="2"/>
      <c r="Z196" s="2"/>
    </row>
    <row r="197" spans="1:26" ht="15.75" customHeight="1" thickBot="1" x14ac:dyDescent="0.3">
      <c r="A197" s="187" t="s">
        <v>197</v>
      </c>
      <c r="B197" s="187">
        <v>196</v>
      </c>
      <c r="C197" s="188" t="s">
        <v>1323</v>
      </c>
      <c r="D197" s="188"/>
      <c r="E197" s="188">
        <v>1</v>
      </c>
      <c r="F197" s="188">
        <v>0</v>
      </c>
      <c r="G197" s="190">
        <v>122400</v>
      </c>
      <c r="H197" s="188">
        <v>124</v>
      </c>
      <c r="I197" s="188">
        <v>560</v>
      </c>
      <c r="J197" s="188">
        <v>12.39</v>
      </c>
      <c r="K197" s="188">
        <v>0.65</v>
      </c>
      <c r="L197" s="188">
        <v>1.21</v>
      </c>
      <c r="M197" s="188"/>
      <c r="N197" s="188">
        <v>0.08</v>
      </c>
      <c r="O197" s="188">
        <v>3.98</v>
      </c>
      <c r="P197" s="188">
        <v>5.42</v>
      </c>
      <c r="Q197" s="188">
        <v>3.21</v>
      </c>
      <c r="R197" s="188"/>
      <c r="S197" s="188">
        <v>44.06</v>
      </c>
      <c r="T197" s="188"/>
      <c r="U197" s="188">
        <v>514</v>
      </c>
      <c r="V197" s="188">
        <v>518</v>
      </c>
      <c r="W197" s="189">
        <v>-0.17</v>
      </c>
      <c r="X197" s="188"/>
      <c r="Y197" s="2"/>
      <c r="Z197" s="2"/>
    </row>
    <row r="198" spans="1:26" ht="15.75" customHeight="1" thickBot="1" x14ac:dyDescent="0.3">
      <c r="A198" s="183" t="s">
        <v>198</v>
      </c>
      <c r="B198" s="183">
        <v>197</v>
      </c>
      <c r="C198" s="184" t="s">
        <v>1323</v>
      </c>
      <c r="D198" s="184"/>
      <c r="E198" s="184">
        <v>0.21</v>
      </c>
      <c r="F198" s="184">
        <v>0</v>
      </c>
      <c r="G198" s="185">
        <v>189000</v>
      </c>
      <c r="H198" s="184">
        <v>40</v>
      </c>
      <c r="I198" s="184">
        <v>816</v>
      </c>
      <c r="J198" s="184"/>
      <c r="K198" s="184">
        <v>0.32</v>
      </c>
      <c r="L198" s="184">
        <v>3.11</v>
      </c>
      <c r="M198" s="184"/>
      <c r="N198" s="184">
        <v>0</v>
      </c>
      <c r="O198" s="184">
        <v>1.94</v>
      </c>
      <c r="P198" s="184">
        <v>-1.37</v>
      </c>
      <c r="Q198" s="184">
        <v>5.75</v>
      </c>
      <c r="R198" s="184"/>
      <c r="S198" s="184">
        <v>68.8</v>
      </c>
      <c r="T198" s="184"/>
      <c r="U198" s="184"/>
      <c r="V198" s="184"/>
      <c r="W198" s="186"/>
      <c r="X198" s="184"/>
      <c r="Y198" s="2"/>
      <c r="Z198" s="2"/>
    </row>
    <row r="199" spans="1:26" ht="15.75" customHeight="1" thickBot="1" x14ac:dyDescent="0.3">
      <c r="A199" s="187" t="s">
        <v>199</v>
      </c>
      <c r="B199" s="187">
        <v>198</v>
      </c>
      <c r="C199" s="188" t="s">
        <v>1325</v>
      </c>
      <c r="D199" s="188"/>
      <c r="E199" s="188">
        <v>21.3</v>
      </c>
      <c r="F199" s="191">
        <v>6.5</v>
      </c>
      <c r="G199" s="188">
        <v>100</v>
      </c>
      <c r="H199" s="188">
        <v>2</v>
      </c>
      <c r="I199" s="188">
        <v>375</v>
      </c>
      <c r="J199" s="188">
        <v>18.21</v>
      </c>
      <c r="K199" s="188">
        <v>0.35</v>
      </c>
      <c r="L199" s="188">
        <v>0.4</v>
      </c>
      <c r="M199" s="188"/>
      <c r="N199" s="188">
        <v>1.17</v>
      </c>
      <c r="O199" s="188">
        <v>2.37</v>
      </c>
      <c r="P199" s="188">
        <v>1.93</v>
      </c>
      <c r="Q199" s="188">
        <v>4.53</v>
      </c>
      <c r="R199" s="188"/>
      <c r="S199" s="188">
        <v>27.09</v>
      </c>
      <c r="T199" s="188"/>
      <c r="U199" s="188">
        <v>720</v>
      </c>
      <c r="V199" s="188">
        <v>696</v>
      </c>
      <c r="W199" s="189">
        <v>-0.3</v>
      </c>
      <c r="X199" s="188"/>
      <c r="Y199" s="2"/>
      <c r="Z199" s="2"/>
    </row>
    <row r="200" spans="1:26" ht="15.75" customHeight="1" thickBot="1" x14ac:dyDescent="0.3">
      <c r="A200" s="183" t="s">
        <v>200</v>
      </c>
      <c r="B200" s="183">
        <v>199</v>
      </c>
      <c r="C200" s="184" t="s">
        <v>1325</v>
      </c>
      <c r="D200" s="184"/>
      <c r="E200" s="184">
        <v>0.49</v>
      </c>
      <c r="F200" s="186">
        <v>2.08</v>
      </c>
      <c r="G200" s="185">
        <v>1297700</v>
      </c>
      <c r="H200" s="184">
        <v>627</v>
      </c>
      <c r="I200" s="184">
        <v>301</v>
      </c>
      <c r="J200" s="184"/>
      <c r="K200" s="184">
        <v>0.31</v>
      </c>
      <c r="L200" s="184">
        <v>0.1</v>
      </c>
      <c r="M200" s="184"/>
      <c r="N200" s="184">
        <v>0</v>
      </c>
      <c r="O200" s="184">
        <v>-4.57</v>
      </c>
      <c r="P200" s="184">
        <v>-5.3</v>
      </c>
      <c r="Q200" s="184">
        <v>-15.99</v>
      </c>
      <c r="R200" s="184"/>
      <c r="S200" s="184">
        <v>51.43</v>
      </c>
      <c r="T200" s="184"/>
      <c r="U200" s="184"/>
      <c r="V200" s="184"/>
      <c r="W200" s="186"/>
      <c r="X200" s="184"/>
      <c r="Y200" s="2"/>
      <c r="Z200" s="2"/>
    </row>
    <row r="201" spans="1:26" ht="15.75" customHeight="1" thickBot="1" x14ac:dyDescent="0.3">
      <c r="A201" s="187" t="s">
        <v>201</v>
      </c>
      <c r="B201" s="187">
        <v>200</v>
      </c>
      <c r="C201" s="188" t="s">
        <v>1323</v>
      </c>
      <c r="D201" s="188"/>
      <c r="E201" s="188">
        <v>190</v>
      </c>
      <c r="F201" s="188">
        <v>0</v>
      </c>
      <c r="G201" s="188">
        <v>0</v>
      </c>
      <c r="H201" s="188">
        <v>0</v>
      </c>
      <c r="I201" s="190">
        <v>1495</v>
      </c>
      <c r="J201" s="188">
        <v>17.989999999999998</v>
      </c>
      <c r="K201" s="188">
        <v>1.1299999999999999</v>
      </c>
      <c r="L201" s="188">
        <v>0.22</v>
      </c>
      <c r="M201" s="188"/>
      <c r="N201" s="188">
        <v>10.56</v>
      </c>
      <c r="O201" s="188">
        <v>6.31</v>
      </c>
      <c r="P201" s="188">
        <v>6.6</v>
      </c>
      <c r="Q201" s="188">
        <v>3.26</v>
      </c>
      <c r="R201" s="188">
        <v>5.26</v>
      </c>
      <c r="S201" s="188">
        <v>21.79</v>
      </c>
      <c r="T201" s="188"/>
      <c r="U201" s="188">
        <v>587</v>
      </c>
      <c r="V201" s="188">
        <v>518</v>
      </c>
      <c r="W201" s="189">
        <v>-20.21</v>
      </c>
      <c r="X201" s="188"/>
      <c r="Y201" s="2"/>
      <c r="Z201" s="2"/>
    </row>
    <row r="202" spans="1:26" ht="15.75" customHeight="1" thickBot="1" x14ac:dyDescent="0.3">
      <c r="A202" s="183" t="s">
        <v>202</v>
      </c>
      <c r="B202" s="183">
        <v>201</v>
      </c>
      <c r="C202" s="184" t="s">
        <v>1323</v>
      </c>
      <c r="D202" s="184"/>
      <c r="E202" s="184">
        <v>0.97</v>
      </c>
      <c r="F202" s="186">
        <v>1.04</v>
      </c>
      <c r="G202" s="185">
        <v>43000</v>
      </c>
      <c r="H202" s="184">
        <v>42</v>
      </c>
      <c r="I202" s="184">
        <v>349</v>
      </c>
      <c r="J202" s="184">
        <v>59.15</v>
      </c>
      <c r="K202" s="184">
        <v>0.87</v>
      </c>
      <c r="L202" s="184">
        <v>0.26</v>
      </c>
      <c r="M202" s="184">
        <v>0.09</v>
      </c>
      <c r="N202" s="184">
        <v>0.02</v>
      </c>
      <c r="O202" s="184">
        <v>1.31</v>
      </c>
      <c r="P202" s="184">
        <v>1.43</v>
      </c>
      <c r="Q202" s="184">
        <v>2.04</v>
      </c>
      <c r="R202" s="184">
        <v>9.3800000000000008</v>
      </c>
      <c r="S202" s="184">
        <v>25.83</v>
      </c>
      <c r="T202" s="184"/>
      <c r="U202" s="184">
        <v>903</v>
      </c>
      <c r="V202" s="184">
        <v>910</v>
      </c>
      <c r="W202" s="193">
        <v>1.1000000000000001</v>
      </c>
      <c r="X202" s="184"/>
      <c r="Y202" s="2"/>
      <c r="Z202" s="2"/>
    </row>
    <row r="203" spans="1:26" ht="15.75" customHeight="1" thickBot="1" x14ac:dyDescent="0.3">
      <c r="A203" s="187" t="s">
        <v>203</v>
      </c>
      <c r="B203" s="187">
        <v>202</v>
      </c>
      <c r="C203" s="188" t="s">
        <v>1323</v>
      </c>
      <c r="D203" s="188"/>
      <c r="E203" s="188">
        <v>18.899999999999999</v>
      </c>
      <c r="F203" s="189">
        <v>-1.56</v>
      </c>
      <c r="G203" s="190">
        <v>9600</v>
      </c>
      <c r="H203" s="188">
        <v>184</v>
      </c>
      <c r="I203" s="188">
        <v>907</v>
      </c>
      <c r="J203" s="188">
        <v>24.46</v>
      </c>
      <c r="K203" s="188">
        <v>0.59</v>
      </c>
      <c r="L203" s="188">
        <v>0.97</v>
      </c>
      <c r="M203" s="188"/>
      <c r="N203" s="188">
        <v>0.77</v>
      </c>
      <c r="O203" s="188">
        <v>1.85</v>
      </c>
      <c r="P203" s="188">
        <v>2.39</v>
      </c>
      <c r="Q203" s="188">
        <v>0.09</v>
      </c>
      <c r="R203" s="188">
        <v>8.4600000000000009</v>
      </c>
      <c r="S203" s="188">
        <v>35.25</v>
      </c>
      <c r="T203" s="188"/>
      <c r="U203" s="188">
        <v>777</v>
      </c>
      <c r="V203" s="188">
        <v>782</v>
      </c>
      <c r="W203" s="194">
        <v>3.51</v>
      </c>
      <c r="X203" s="188"/>
      <c r="Y203" s="2"/>
      <c r="Z203" s="2"/>
    </row>
    <row r="204" spans="1:26" ht="15.75" customHeight="1" thickBot="1" x14ac:dyDescent="0.3">
      <c r="A204" s="183" t="s">
        <v>204</v>
      </c>
      <c r="B204" s="183">
        <v>203</v>
      </c>
      <c r="C204" s="184" t="s">
        <v>1323</v>
      </c>
      <c r="D204" s="184"/>
      <c r="E204" s="184">
        <v>1.28</v>
      </c>
      <c r="F204" s="184">
        <v>0</v>
      </c>
      <c r="G204" s="185">
        <v>3501400</v>
      </c>
      <c r="H204" s="185">
        <v>4495</v>
      </c>
      <c r="I204" s="185">
        <v>1280</v>
      </c>
      <c r="J204" s="184">
        <v>222.17</v>
      </c>
      <c r="K204" s="184">
        <v>0.87</v>
      </c>
      <c r="L204" s="184">
        <v>0.24</v>
      </c>
      <c r="M204" s="184"/>
      <c r="N204" s="184">
        <v>0.01</v>
      </c>
      <c r="O204" s="184">
        <v>0.73</v>
      </c>
      <c r="P204" s="184">
        <v>0.39</v>
      </c>
      <c r="Q204" s="184">
        <v>0.67</v>
      </c>
      <c r="R204" s="184">
        <v>0.28999999999999998</v>
      </c>
      <c r="S204" s="184">
        <v>32.82</v>
      </c>
      <c r="T204" s="184"/>
      <c r="U204" s="184">
        <v>952</v>
      </c>
      <c r="V204" s="184">
        <v>970</v>
      </c>
      <c r="W204" s="192">
        <v>-3.76</v>
      </c>
      <c r="X204" s="184"/>
      <c r="Y204" s="2"/>
      <c r="Z204" s="2"/>
    </row>
    <row r="205" spans="1:26" ht="15.75" customHeight="1" thickBot="1" x14ac:dyDescent="0.3">
      <c r="A205" s="187" t="s">
        <v>205</v>
      </c>
      <c r="B205" s="187">
        <v>204</v>
      </c>
      <c r="C205" s="188" t="s">
        <v>1323</v>
      </c>
      <c r="D205" s="188"/>
      <c r="E205" s="188">
        <v>3.8</v>
      </c>
      <c r="F205" s="191">
        <v>2.15</v>
      </c>
      <c r="G205" s="190">
        <v>1262500</v>
      </c>
      <c r="H205" s="190">
        <v>4862</v>
      </c>
      <c r="I205" s="190">
        <v>1314</v>
      </c>
      <c r="J205" s="188">
        <v>6.46</v>
      </c>
      <c r="K205" s="188">
        <v>0.46</v>
      </c>
      <c r="L205" s="188">
        <v>0.51</v>
      </c>
      <c r="M205" s="188">
        <v>0.15</v>
      </c>
      <c r="N205" s="188">
        <v>0.59</v>
      </c>
      <c r="O205" s="188">
        <v>5.97</v>
      </c>
      <c r="P205" s="188">
        <v>7.29</v>
      </c>
      <c r="Q205" s="188">
        <v>39.11</v>
      </c>
      <c r="R205" s="188"/>
      <c r="S205" s="188">
        <v>46.28</v>
      </c>
      <c r="T205" s="188"/>
      <c r="U205" s="188">
        <v>314</v>
      </c>
      <c r="V205" s="188">
        <v>282</v>
      </c>
      <c r="W205" s="189">
        <v>-7.0000000000000007E-2</v>
      </c>
      <c r="X205" s="188"/>
      <c r="Y205" s="2"/>
      <c r="Z205" s="2"/>
    </row>
    <row r="206" spans="1:26" ht="15.75" customHeight="1" thickBot="1" x14ac:dyDescent="0.3">
      <c r="A206" s="183" t="s">
        <v>206</v>
      </c>
      <c r="B206" s="183">
        <v>205</v>
      </c>
      <c r="C206" s="184" t="s">
        <v>1325</v>
      </c>
      <c r="D206" s="184"/>
      <c r="E206" s="184">
        <v>6.05</v>
      </c>
      <c r="F206" s="184">
        <v>0</v>
      </c>
      <c r="G206" s="185">
        <v>60000</v>
      </c>
      <c r="H206" s="184">
        <v>361</v>
      </c>
      <c r="I206" s="185">
        <v>5808</v>
      </c>
      <c r="J206" s="184">
        <v>17.760000000000002</v>
      </c>
      <c r="K206" s="184">
        <v>5.08</v>
      </c>
      <c r="L206" s="184">
        <v>5.13</v>
      </c>
      <c r="M206" s="184">
        <v>0.12</v>
      </c>
      <c r="N206" s="184">
        <v>0.34</v>
      </c>
      <c r="O206" s="184">
        <v>9.4499999999999993</v>
      </c>
      <c r="P206" s="184">
        <v>24.87</v>
      </c>
      <c r="Q206" s="184">
        <v>5.01</v>
      </c>
      <c r="R206" s="184">
        <v>6.99</v>
      </c>
      <c r="S206" s="184">
        <v>33.29</v>
      </c>
      <c r="T206" s="184"/>
      <c r="U206" s="184">
        <v>310</v>
      </c>
      <c r="V206" s="184">
        <v>416</v>
      </c>
      <c r="W206" s="193">
        <v>6.75</v>
      </c>
      <c r="X206" s="184"/>
      <c r="Y206" s="2"/>
      <c r="Z206" s="2"/>
    </row>
    <row r="207" spans="1:26" ht="15.75" customHeight="1" thickBot="1" x14ac:dyDescent="0.3">
      <c r="A207" s="187" t="s">
        <v>207</v>
      </c>
      <c r="B207" s="187">
        <v>206</v>
      </c>
      <c r="C207" s="188" t="s">
        <v>1323</v>
      </c>
      <c r="D207" s="188"/>
      <c r="E207" s="188">
        <v>1.44</v>
      </c>
      <c r="F207" s="189">
        <v>-0.69</v>
      </c>
      <c r="G207" s="190">
        <v>254500</v>
      </c>
      <c r="H207" s="188">
        <v>366</v>
      </c>
      <c r="I207" s="190">
        <v>2179</v>
      </c>
      <c r="J207" s="188">
        <v>54.74</v>
      </c>
      <c r="K207" s="188">
        <v>1.35</v>
      </c>
      <c r="L207" s="188">
        <v>0.92</v>
      </c>
      <c r="M207" s="188"/>
      <c r="N207" s="188">
        <v>0.03</v>
      </c>
      <c r="O207" s="188">
        <v>3.03</v>
      </c>
      <c r="P207" s="188">
        <v>2.46</v>
      </c>
      <c r="Q207" s="188">
        <v>-0.6</v>
      </c>
      <c r="R207" s="188">
        <v>6.55</v>
      </c>
      <c r="S207" s="188">
        <v>22.18</v>
      </c>
      <c r="T207" s="188"/>
      <c r="U207" s="188">
        <v>872</v>
      </c>
      <c r="V207" s="188">
        <v>835</v>
      </c>
      <c r="W207" s="194">
        <v>7.24</v>
      </c>
      <c r="X207" s="188"/>
      <c r="Y207" s="2"/>
      <c r="Z207" s="2"/>
    </row>
    <row r="208" spans="1:26" ht="15.75" customHeight="1" thickBot="1" x14ac:dyDescent="0.3">
      <c r="A208" s="183" t="s">
        <v>208</v>
      </c>
      <c r="B208" s="183">
        <v>207</v>
      </c>
      <c r="C208" s="184" t="s">
        <v>1323</v>
      </c>
      <c r="D208" s="184"/>
      <c r="E208" s="184">
        <v>12.2</v>
      </c>
      <c r="F208" s="186">
        <v>3.39</v>
      </c>
      <c r="G208" s="185">
        <v>357500</v>
      </c>
      <c r="H208" s="185">
        <v>4296</v>
      </c>
      <c r="I208" s="185">
        <v>28295</v>
      </c>
      <c r="J208" s="184">
        <v>10.130000000000001</v>
      </c>
      <c r="K208" s="184">
        <v>0.88</v>
      </c>
      <c r="L208" s="184">
        <v>1.89</v>
      </c>
      <c r="M208" s="184">
        <v>0.6</v>
      </c>
      <c r="N208" s="184">
        <v>1.34</v>
      </c>
      <c r="O208" s="184">
        <v>4.96</v>
      </c>
      <c r="P208" s="184">
        <v>9.39</v>
      </c>
      <c r="Q208" s="184">
        <v>13.62</v>
      </c>
      <c r="R208" s="184">
        <v>5.08</v>
      </c>
      <c r="S208" s="184">
        <v>17.63</v>
      </c>
      <c r="T208" s="184"/>
      <c r="U208" s="184">
        <v>328</v>
      </c>
      <c r="V208" s="184">
        <v>398</v>
      </c>
      <c r="W208" s="186">
        <v>0.18</v>
      </c>
      <c r="X208" s="184"/>
      <c r="Y208" s="2"/>
      <c r="Z208" s="2"/>
    </row>
    <row r="209" spans="1:26" ht="15.75" customHeight="1" thickBot="1" x14ac:dyDescent="0.3">
      <c r="A209" s="187" t="s">
        <v>209</v>
      </c>
      <c r="B209" s="187">
        <v>208</v>
      </c>
      <c r="C209" s="188" t="s">
        <v>1323</v>
      </c>
      <c r="D209" s="188"/>
      <c r="E209" s="188">
        <v>7.4</v>
      </c>
      <c r="F209" s="188">
        <v>0</v>
      </c>
      <c r="G209" s="190">
        <v>1930800</v>
      </c>
      <c r="H209" s="190">
        <v>14386</v>
      </c>
      <c r="I209" s="190">
        <v>5920</v>
      </c>
      <c r="J209" s="188">
        <v>11.16</v>
      </c>
      <c r="K209" s="188">
        <v>5.44</v>
      </c>
      <c r="L209" s="188">
        <v>2.15</v>
      </c>
      <c r="M209" s="188">
        <v>0.3</v>
      </c>
      <c r="N209" s="188">
        <v>0.66</v>
      </c>
      <c r="O209" s="188">
        <v>17.399999999999999</v>
      </c>
      <c r="P209" s="188">
        <v>45.15</v>
      </c>
      <c r="Q209" s="188">
        <v>15.18</v>
      </c>
      <c r="R209" s="188">
        <v>9.19</v>
      </c>
      <c r="S209" s="188">
        <v>35.020000000000003</v>
      </c>
      <c r="T209" s="188"/>
      <c r="U209" s="188">
        <v>137</v>
      </c>
      <c r="V209" s="188">
        <v>170</v>
      </c>
      <c r="W209" s="191">
        <v>0.49</v>
      </c>
      <c r="X209" s="188"/>
      <c r="Y209" s="2"/>
      <c r="Z209" s="2"/>
    </row>
    <row r="210" spans="1:26" ht="15.75" customHeight="1" thickBot="1" x14ac:dyDescent="0.3">
      <c r="A210" s="183" t="s">
        <v>210</v>
      </c>
      <c r="B210" s="183">
        <v>209</v>
      </c>
      <c r="C210" s="184" t="s">
        <v>1323</v>
      </c>
      <c r="D210" s="184"/>
      <c r="E210" s="184">
        <v>1.72</v>
      </c>
      <c r="F210" s="186">
        <v>2.38</v>
      </c>
      <c r="G210" s="185">
        <v>856400</v>
      </c>
      <c r="H210" s="185">
        <v>1464</v>
      </c>
      <c r="I210" s="185">
        <v>1000</v>
      </c>
      <c r="J210" s="184"/>
      <c r="K210" s="184">
        <v>0.42</v>
      </c>
      <c r="L210" s="184">
        <v>0.99</v>
      </c>
      <c r="M210" s="184"/>
      <c r="N210" s="184">
        <v>0</v>
      </c>
      <c r="O210" s="184">
        <v>-0.11</v>
      </c>
      <c r="P210" s="184">
        <v>-0.31</v>
      </c>
      <c r="Q210" s="184">
        <v>4.0199999999999996</v>
      </c>
      <c r="R210" s="184"/>
      <c r="S210" s="184">
        <v>36.15</v>
      </c>
      <c r="T210" s="184"/>
      <c r="U210" s="184"/>
      <c r="V210" s="184"/>
      <c r="W210" s="186"/>
      <c r="X210" s="184"/>
      <c r="Y210" s="2"/>
      <c r="Z210" s="2"/>
    </row>
    <row r="211" spans="1:26" ht="15.75" customHeight="1" thickBot="1" x14ac:dyDescent="0.3">
      <c r="A211" s="187" t="s">
        <v>211</v>
      </c>
      <c r="B211" s="187">
        <v>210</v>
      </c>
      <c r="C211" s="188" t="s">
        <v>1323</v>
      </c>
      <c r="D211" s="188"/>
      <c r="E211" s="188">
        <v>1.57</v>
      </c>
      <c r="F211" s="191">
        <v>1.29</v>
      </c>
      <c r="G211" s="190">
        <v>184500</v>
      </c>
      <c r="H211" s="188">
        <v>288</v>
      </c>
      <c r="I211" s="188">
        <v>942</v>
      </c>
      <c r="J211" s="188">
        <v>12.43</v>
      </c>
      <c r="K211" s="188">
        <v>1.33</v>
      </c>
      <c r="L211" s="188">
        <v>0.43</v>
      </c>
      <c r="M211" s="188">
        <v>0.02</v>
      </c>
      <c r="N211" s="188">
        <v>0.13</v>
      </c>
      <c r="O211" s="188">
        <v>9.9600000000000009</v>
      </c>
      <c r="P211" s="188">
        <v>10.78</v>
      </c>
      <c r="Q211" s="188">
        <v>5.91</v>
      </c>
      <c r="R211" s="188">
        <v>10.32</v>
      </c>
      <c r="S211" s="188">
        <v>35.18</v>
      </c>
      <c r="T211" s="188"/>
      <c r="U211" s="188">
        <v>374</v>
      </c>
      <c r="V211" s="188">
        <v>305</v>
      </c>
      <c r="W211" s="191">
        <v>0.99</v>
      </c>
      <c r="X211" s="188"/>
      <c r="Y211" s="2"/>
      <c r="Z211" s="2"/>
    </row>
    <row r="212" spans="1:26" ht="15.75" customHeight="1" thickBot="1" x14ac:dyDescent="0.3">
      <c r="A212" s="183" t="s">
        <v>212</v>
      </c>
      <c r="B212" s="183">
        <v>211</v>
      </c>
      <c r="C212" s="184" t="s">
        <v>1323</v>
      </c>
      <c r="D212" s="184"/>
      <c r="E212" s="184">
        <v>0.39</v>
      </c>
      <c r="F212" s="184">
        <v>0</v>
      </c>
      <c r="G212" s="185">
        <v>760900</v>
      </c>
      <c r="H212" s="184">
        <v>297</v>
      </c>
      <c r="I212" s="184">
        <v>220</v>
      </c>
      <c r="J212" s="184"/>
      <c r="K212" s="184">
        <v>0.63</v>
      </c>
      <c r="L212" s="184">
        <v>1.24</v>
      </c>
      <c r="M212" s="184"/>
      <c r="N212" s="184">
        <v>0</v>
      </c>
      <c r="O212" s="184">
        <v>-25.43</v>
      </c>
      <c r="P212" s="184">
        <v>-54.6</v>
      </c>
      <c r="Q212" s="184">
        <v>-9.44</v>
      </c>
      <c r="R212" s="184"/>
      <c r="S212" s="184">
        <v>74.05</v>
      </c>
      <c r="T212" s="184"/>
      <c r="U212" s="184"/>
      <c r="V212" s="184"/>
      <c r="W212" s="186"/>
      <c r="X212" s="184"/>
      <c r="Y212" s="2"/>
      <c r="Z212" s="2"/>
    </row>
    <row r="213" spans="1:26" ht="15.75" customHeight="1" thickBot="1" x14ac:dyDescent="0.3">
      <c r="A213" s="187" t="s">
        <v>213</v>
      </c>
      <c r="B213" s="187">
        <v>212</v>
      </c>
      <c r="C213" s="188" t="s">
        <v>1323</v>
      </c>
      <c r="D213" s="188"/>
      <c r="E213" s="188">
        <v>0.45</v>
      </c>
      <c r="F213" s="191">
        <v>2.27</v>
      </c>
      <c r="G213" s="190">
        <v>1037300</v>
      </c>
      <c r="H213" s="188">
        <v>457</v>
      </c>
      <c r="I213" s="188">
        <v>490</v>
      </c>
      <c r="J213" s="188">
        <v>34.880000000000003</v>
      </c>
      <c r="K213" s="188">
        <v>0.35</v>
      </c>
      <c r="L213" s="188">
        <v>1.04</v>
      </c>
      <c r="M213" s="188"/>
      <c r="N213" s="188">
        <v>0.01</v>
      </c>
      <c r="O213" s="188">
        <v>0.53</v>
      </c>
      <c r="P213" s="188">
        <v>1</v>
      </c>
      <c r="Q213" s="188">
        <v>0.04</v>
      </c>
      <c r="R213" s="188"/>
      <c r="S213" s="188">
        <v>58.69</v>
      </c>
      <c r="T213" s="188"/>
      <c r="U213" s="188">
        <v>854</v>
      </c>
      <c r="V213" s="188">
        <v>893</v>
      </c>
      <c r="W213" s="191">
        <v>0.22</v>
      </c>
      <c r="X213" s="188"/>
      <c r="Y213" s="2"/>
      <c r="Z213" s="2"/>
    </row>
    <row r="214" spans="1:26" ht="15.75" customHeight="1" thickBot="1" x14ac:dyDescent="0.3">
      <c r="A214" s="183" t="s">
        <v>214</v>
      </c>
      <c r="B214" s="183">
        <v>213</v>
      </c>
      <c r="C214" s="184" t="s">
        <v>1323</v>
      </c>
      <c r="D214" s="184"/>
      <c r="E214" s="184">
        <v>5.65</v>
      </c>
      <c r="F214" s="192">
        <v>-0.88</v>
      </c>
      <c r="G214" s="185">
        <v>144300</v>
      </c>
      <c r="H214" s="184">
        <v>820</v>
      </c>
      <c r="I214" s="185">
        <v>1130</v>
      </c>
      <c r="J214" s="184">
        <v>9.44</v>
      </c>
      <c r="K214" s="184">
        <v>2.36</v>
      </c>
      <c r="L214" s="184">
        <v>1.76</v>
      </c>
      <c r="M214" s="184">
        <v>0.18</v>
      </c>
      <c r="N214" s="184">
        <v>0.6</v>
      </c>
      <c r="O214" s="184">
        <v>11.91</v>
      </c>
      <c r="P214" s="184">
        <v>25.87</v>
      </c>
      <c r="Q214" s="184">
        <v>3.54</v>
      </c>
      <c r="R214" s="184">
        <v>8.77</v>
      </c>
      <c r="S214" s="184">
        <v>33.61</v>
      </c>
      <c r="T214" s="184"/>
      <c r="U214" s="184">
        <v>114</v>
      </c>
      <c r="V214" s="184">
        <v>176</v>
      </c>
      <c r="W214" s="186">
        <v>0.88</v>
      </c>
      <c r="X214" s="184"/>
      <c r="Y214" s="2"/>
      <c r="Z214" s="2"/>
    </row>
    <row r="215" spans="1:26" ht="15.75" customHeight="1" thickBot="1" x14ac:dyDescent="0.3">
      <c r="A215" s="187" t="s">
        <v>215</v>
      </c>
      <c r="B215" s="187">
        <v>214</v>
      </c>
      <c r="C215" s="188" t="s">
        <v>1323</v>
      </c>
      <c r="D215" s="188"/>
      <c r="E215" s="188">
        <v>1.36</v>
      </c>
      <c r="F215" s="188">
        <v>0</v>
      </c>
      <c r="G215" s="190">
        <v>845800</v>
      </c>
      <c r="H215" s="190">
        <v>1156</v>
      </c>
      <c r="I215" s="188">
        <v>408</v>
      </c>
      <c r="J215" s="188">
        <v>32.07</v>
      </c>
      <c r="K215" s="188">
        <v>0.79</v>
      </c>
      <c r="L215" s="188">
        <v>3.72</v>
      </c>
      <c r="M215" s="188">
        <v>0.1</v>
      </c>
      <c r="N215" s="188">
        <v>0.04</v>
      </c>
      <c r="O215" s="188">
        <v>0.65</v>
      </c>
      <c r="P215" s="188">
        <v>2.41</v>
      </c>
      <c r="Q215" s="188">
        <v>0.38</v>
      </c>
      <c r="R215" s="188">
        <v>12.5</v>
      </c>
      <c r="S215" s="188">
        <v>74.739999999999995</v>
      </c>
      <c r="T215" s="188"/>
      <c r="U215" s="188">
        <v>815</v>
      </c>
      <c r="V215" s="188">
        <v>878</v>
      </c>
      <c r="W215" s="194">
        <v>3.2</v>
      </c>
      <c r="X215" s="188"/>
      <c r="Y215" s="2"/>
      <c r="Z215" s="2"/>
    </row>
    <row r="216" spans="1:26" ht="15.75" customHeight="1" thickBot="1" x14ac:dyDescent="0.3">
      <c r="A216" s="183" t="s">
        <v>216</v>
      </c>
      <c r="B216" s="183">
        <v>215</v>
      </c>
      <c r="C216" s="184" t="s">
        <v>1323</v>
      </c>
      <c r="D216" s="184"/>
      <c r="E216" s="184">
        <v>0.21</v>
      </c>
      <c r="F216" s="192">
        <v>-4.55</v>
      </c>
      <c r="G216" s="185">
        <v>11682800</v>
      </c>
      <c r="H216" s="185">
        <v>2371</v>
      </c>
      <c r="I216" s="185">
        <v>1134</v>
      </c>
      <c r="J216" s="184"/>
      <c r="K216" s="184">
        <v>0.31</v>
      </c>
      <c r="L216" s="184">
        <v>0.63</v>
      </c>
      <c r="M216" s="184"/>
      <c r="N216" s="184">
        <v>0</v>
      </c>
      <c r="O216" s="184">
        <v>-3.92</v>
      </c>
      <c r="P216" s="184">
        <v>-7.73</v>
      </c>
      <c r="Q216" s="184">
        <v>-13.86</v>
      </c>
      <c r="R216" s="184"/>
      <c r="S216" s="184">
        <v>82.96</v>
      </c>
      <c r="T216" s="184"/>
      <c r="U216" s="184"/>
      <c r="V216" s="184"/>
      <c r="W216" s="186"/>
      <c r="X216" s="184"/>
      <c r="Y216" s="2"/>
      <c r="Z216" s="2"/>
    </row>
    <row r="217" spans="1:26" ht="15.75" customHeight="1" thickBot="1" x14ac:dyDescent="0.3">
      <c r="A217" s="187" t="s">
        <v>217</v>
      </c>
      <c r="B217" s="187">
        <v>216</v>
      </c>
      <c r="C217" s="188" t="s">
        <v>1325</v>
      </c>
      <c r="D217" s="188"/>
      <c r="E217" s="188">
        <v>0.5</v>
      </c>
      <c r="F217" s="188">
        <v>0</v>
      </c>
      <c r="G217" s="190">
        <v>288000</v>
      </c>
      <c r="H217" s="188">
        <v>141</v>
      </c>
      <c r="I217" s="188">
        <v>561</v>
      </c>
      <c r="J217" s="188"/>
      <c r="K217" s="188">
        <v>0.42</v>
      </c>
      <c r="L217" s="188">
        <v>0.16</v>
      </c>
      <c r="M217" s="188"/>
      <c r="N217" s="188">
        <v>0</v>
      </c>
      <c r="O217" s="188">
        <v>-2.67</v>
      </c>
      <c r="P217" s="188">
        <v>-3.58</v>
      </c>
      <c r="Q217" s="188">
        <v>-12.01</v>
      </c>
      <c r="R217" s="188"/>
      <c r="S217" s="188">
        <v>71.81</v>
      </c>
      <c r="T217" s="188"/>
      <c r="U217" s="188"/>
      <c r="V217" s="188"/>
      <c r="W217" s="191"/>
      <c r="X217" s="188"/>
      <c r="Y217" s="2"/>
      <c r="Z217" s="2"/>
    </row>
    <row r="218" spans="1:26" ht="15.75" customHeight="1" thickBot="1" x14ac:dyDescent="0.3">
      <c r="A218" s="183" t="s">
        <v>218</v>
      </c>
      <c r="B218" s="183">
        <v>217</v>
      </c>
      <c r="C218" s="184" t="s">
        <v>1323</v>
      </c>
      <c r="D218" s="184"/>
      <c r="E218" s="184">
        <v>13.6</v>
      </c>
      <c r="F218" s="186">
        <v>3.82</v>
      </c>
      <c r="G218" s="185">
        <v>10371200</v>
      </c>
      <c r="H218" s="185">
        <v>139931</v>
      </c>
      <c r="I218" s="185">
        <v>17052</v>
      </c>
      <c r="J218" s="184">
        <v>14.96</v>
      </c>
      <c r="K218" s="184">
        <v>1.21</v>
      </c>
      <c r="L218" s="184">
        <v>0.4</v>
      </c>
      <c r="M218" s="184">
        <v>0.2</v>
      </c>
      <c r="N218" s="184">
        <v>0.91</v>
      </c>
      <c r="O218" s="184">
        <v>7.62</v>
      </c>
      <c r="P218" s="184">
        <v>8.34</v>
      </c>
      <c r="Q218" s="184">
        <v>7.99</v>
      </c>
      <c r="R218" s="184">
        <v>1.53</v>
      </c>
      <c r="S218" s="184">
        <v>57.84</v>
      </c>
      <c r="T218" s="184"/>
      <c r="U218" s="184">
        <v>485</v>
      </c>
      <c r="V218" s="184">
        <v>418</v>
      </c>
      <c r="W218" s="193">
        <v>3.24</v>
      </c>
      <c r="X218" s="184"/>
      <c r="Y218" s="2"/>
      <c r="Z218" s="2"/>
    </row>
    <row r="219" spans="1:26" ht="15.75" customHeight="1" thickBot="1" x14ac:dyDescent="0.3">
      <c r="A219" s="187" t="s">
        <v>219</v>
      </c>
      <c r="B219" s="187">
        <v>218</v>
      </c>
      <c r="C219" s="188" t="s">
        <v>1323</v>
      </c>
      <c r="D219" s="188"/>
      <c r="E219" s="188">
        <v>9.25</v>
      </c>
      <c r="F219" s="189">
        <v>-1.07</v>
      </c>
      <c r="G219" s="190">
        <v>280900</v>
      </c>
      <c r="H219" s="190">
        <v>2613</v>
      </c>
      <c r="I219" s="190">
        <v>9469</v>
      </c>
      <c r="J219" s="188">
        <v>50.95</v>
      </c>
      <c r="K219" s="188">
        <v>1</v>
      </c>
      <c r="L219" s="188">
        <v>0.34</v>
      </c>
      <c r="M219" s="188">
        <v>0.2</v>
      </c>
      <c r="N219" s="188">
        <v>0.18</v>
      </c>
      <c r="O219" s="188">
        <v>3.19</v>
      </c>
      <c r="P219" s="188">
        <v>1.97</v>
      </c>
      <c r="Q219" s="188">
        <v>-0.04</v>
      </c>
      <c r="R219" s="188">
        <v>3.74</v>
      </c>
      <c r="S219" s="188">
        <v>27.69</v>
      </c>
      <c r="T219" s="188"/>
      <c r="U219" s="188">
        <v>881</v>
      </c>
      <c r="V219" s="188">
        <v>822</v>
      </c>
      <c r="W219" s="189">
        <v>-0.32</v>
      </c>
      <c r="X219" s="188"/>
      <c r="Y219" s="2"/>
      <c r="Z219" s="2"/>
    </row>
    <row r="220" spans="1:26" ht="15.75" customHeight="1" thickBot="1" x14ac:dyDescent="0.3">
      <c r="A220" s="183" t="s">
        <v>220</v>
      </c>
      <c r="B220" s="183">
        <v>219</v>
      </c>
      <c r="C220" s="184" t="s">
        <v>1323</v>
      </c>
      <c r="D220" s="184"/>
      <c r="E220" s="184">
        <v>1.89</v>
      </c>
      <c r="F220" s="186">
        <v>5</v>
      </c>
      <c r="G220" s="185">
        <v>137500</v>
      </c>
      <c r="H220" s="184">
        <v>254</v>
      </c>
      <c r="I220" s="184">
        <v>780</v>
      </c>
      <c r="J220" s="184">
        <v>12.4</v>
      </c>
      <c r="K220" s="184">
        <v>1.02</v>
      </c>
      <c r="L220" s="184">
        <v>0.15</v>
      </c>
      <c r="M220" s="184"/>
      <c r="N220" s="184">
        <v>0.15</v>
      </c>
      <c r="O220" s="184">
        <v>7.58</v>
      </c>
      <c r="P220" s="184">
        <v>7.22</v>
      </c>
      <c r="Q220" s="184">
        <v>6.42</v>
      </c>
      <c r="R220" s="184"/>
      <c r="S220" s="184">
        <v>40.54</v>
      </c>
      <c r="T220" s="184"/>
      <c r="U220" s="184">
        <v>465</v>
      </c>
      <c r="V220" s="184">
        <v>369</v>
      </c>
      <c r="W220" s="193">
        <v>2.29</v>
      </c>
      <c r="X220" s="184"/>
      <c r="Y220" s="2"/>
      <c r="Z220" s="2"/>
    </row>
    <row r="221" spans="1:26" ht="15.75" customHeight="1" thickBot="1" x14ac:dyDescent="0.3">
      <c r="A221" s="187" t="s">
        <v>221</v>
      </c>
      <c r="B221" s="187">
        <v>220</v>
      </c>
      <c r="C221" s="188" t="s">
        <v>1323</v>
      </c>
      <c r="D221" s="188"/>
      <c r="E221" s="188">
        <v>0.15</v>
      </c>
      <c r="F221" s="191">
        <v>15.38</v>
      </c>
      <c r="G221" s="190">
        <v>40815100</v>
      </c>
      <c r="H221" s="190">
        <v>5507</v>
      </c>
      <c r="I221" s="190">
        <v>3823</v>
      </c>
      <c r="J221" s="188"/>
      <c r="K221" s="188">
        <v>0.31</v>
      </c>
      <c r="L221" s="188">
        <v>0.2</v>
      </c>
      <c r="M221" s="188"/>
      <c r="N221" s="188">
        <v>0</v>
      </c>
      <c r="O221" s="188">
        <v>-5.38</v>
      </c>
      <c r="P221" s="188">
        <v>-8.3699999999999992</v>
      </c>
      <c r="Q221" s="188">
        <v>-7.89</v>
      </c>
      <c r="R221" s="188"/>
      <c r="S221" s="188">
        <v>30.91</v>
      </c>
      <c r="T221" s="188"/>
      <c r="U221" s="188"/>
      <c r="V221" s="188"/>
      <c r="W221" s="191"/>
      <c r="X221" s="188"/>
      <c r="Y221" s="2"/>
      <c r="Z221" s="2"/>
    </row>
    <row r="222" spans="1:26" ht="15.75" customHeight="1" thickBot="1" x14ac:dyDescent="0.3">
      <c r="A222" s="183" t="s">
        <v>222</v>
      </c>
      <c r="B222" s="183">
        <v>221</v>
      </c>
      <c r="C222" s="184" t="s">
        <v>1323</v>
      </c>
      <c r="D222" s="184" t="s">
        <v>1329</v>
      </c>
      <c r="E222" s="184">
        <v>1.2</v>
      </c>
      <c r="F222" s="184">
        <v>0</v>
      </c>
      <c r="G222" s="184">
        <v>0</v>
      </c>
      <c r="H222" s="184">
        <v>0</v>
      </c>
      <c r="I222" s="185">
        <v>1831</v>
      </c>
      <c r="J222" s="184"/>
      <c r="K222" s="184">
        <v>0.34</v>
      </c>
      <c r="L222" s="184">
        <v>1.27</v>
      </c>
      <c r="M222" s="184"/>
      <c r="N222" s="184">
        <v>0</v>
      </c>
      <c r="O222" s="184">
        <v>-0.87</v>
      </c>
      <c r="P222" s="184">
        <v>-3.57</v>
      </c>
      <c r="Q222" s="184">
        <v>-5.59</v>
      </c>
      <c r="R222" s="184"/>
      <c r="S222" s="184">
        <v>35.590000000000003</v>
      </c>
      <c r="T222" s="184"/>
      <c r="U222" s="184"/>
      <c r="V222" s="184"/>
      <c r="W222" s="186"/>
      <c r="X222" s="184"/>
      <c r="Y222" s="2"/>
      <c r="Z222" s="2"/>
    </row>
    <row r="223" spans="1:26" ht="15.75" customHeight="1" thickBot="1" x14ac:dyDescent="0.3">
      <c r="A223" s="187" t="s">
        <v>223</v>
      </c>
      <c r="B223" s="187">
        <v>222</v>
      </c>
      <c r="C223" s="188" t="s">
        <v>1323</v>
      </c>
      <c r="D223" s="188"/>
      <c r="E223" s="188">
        <v>2.2799999999999998</v>
      </c>
      <c r="F223" s="188">
        <v>0</v>
      </c>
      <c r="G223" s="190">
        <v>118700</v>
      </c>
      <c r="H223" s="188">
        <v>272</v>
      </c>
      <c r="I223" s="190">
        <v>14820</v>
      </c>
      <c r="J223" s="188">
        <v>9.59</v>
      </c>
      <c r="K223" s="188">
        <v>1.07</v>
      </c>
      <c r="L223" s="188">
        <v>1.05</v>
      </c>
      <c r="M223" s="188"/>
      <c r="N223" s="188">
        <v>0.24</v>
      </c>
      <c r="O223" s="188">
        <v>7.86</v>
      </c>
      <c r="P223" s="188">
        <v>11.98</v>
      </c>
      <c r="Q223" s="188">
        <v>53.19</v>
      </c>
      <c r="R223" s="188"/>
      <c r="S223" s="188">
        <v>5.09</v>
      </c>
      <c r="T223" s="188"/>
      <c r="U223" s="188">
        <v>263</v>
      </c>
      <c r="V223" s="188">
        <v>265</v>
      </c>
      <c r="W223" s="191">
        <v>0.42</v>
      </c>
      <c r="X223" s="188"/>
      <c r="Y223" s="2"/>
      <c r="Z223" s="2"/>
    </row>
    <row r="224" spans="1:26" ht="15.75" customHeight="1" thickBot="1" x14ac:dyDescent="0.3">
      <c r="A224" s="183" t="s">
        <v>224</v>
      </c>
      <c r="B224" s="183">
        <v>223</v>
      </c>
      <c r="C224" s="184" t="s">
        <v>1323</v>
      </c>
      <c r="D224" s="184"/>
      <c r="E224" s="184">
        <v>17.399999999999999</v>
      </c>
      <c r="F224" s="186">
        <v>0.57999999999999996</v>
      </c>
      <c r="G224" s="185">
        <v>6571200</v>
      </c>
      <c r="H224" s="185">
        <v>113979</v>
      </c>
      <c r="I224" s="185">
        <v>76588</v>
      </c>
      <c r="J224" s="184">
        <v>35.26</v>
      </c>
      <c r="K224" s="184">
        <v>4.5999999999999996</v>
      </c>
      <c r="L224" s="184">
        <v>1.1399999999999999</v>
      </c>
      <c r="M224" s="184">
        <v>0.21</v>
      </c>
      <c r="N224" s="184">
        <v>0.49</v>
      </c>
      <c r="O224" s="184">
        <v>8.57</v>
      </c>
      <c r="P224" s="184">
        <v>13.59</v>
      </c>
      <c r="Q224" s="184">
        <v>7.65</v>
      </c>
      <c r="R224" s="184">
        <v>1.1299999999999999</v>
      </c>
      <c r="S224" s="184">
        <v>30.96</v>
      </c>
      <c r="T224" s="184"/>
      <c r="U224" s="184">
        <v>551</v>
      </c>
      <c r="V224" s="184">
        <v>567</v>
      </c>
      <c r="W224" s="193">
        <v>1.33</v>
      </c>
      <c r="X224" s="184"/>
      <c r="Y224" s="2"/>
      <c r="Z224" s="2"/>
    </row>
    <row r="225" spans="1:26" ht="15.75" customHeight="1" thickBot="1" x14ac:dyDescent="0.3">
      <c r="A225" s="187" t="s">
        <v>225</v>
      </c>
      <c r="B225" s="187">
        <v>224</v>
      </c>
      <c r="C225" s="188" t="s">
        <v>1323</v>
      </c>
      <c r="D225" s="188"/>
      <c r="E225" s="188">
        <v>0.97</v>
      </c>
      <c r="F225" s="191">
        <v>2.11</v>
      </c>
      <c r="G225" s="190">
        <v>3358000</v>
      </c>
      <c r="H225" s="190">
        <v>3286</v>
      </c>
      <c r="I225" s="190">
        <v>1855</v>
      </c>
      <c r="J225" s="188"/>
      <c r="K225" s="188">
        <v>1.76</v>
      </c>
      <c r="L225" s="188">
        <v>0.54</v>
      </c>
      <c r="M225" s="188"/>
      <c r="N225" s="188">
        <v>0</v>
      </c>
      <c r="O225" s="188">
        <v>-0.88</v>
      </c>
      <c r="P225" s="188">
        <v>-3.61</v>
      </c>
      <c r="Q225" s="188">
        <v>-1.35</v>
      </c>
      <c r="R225" s="188"/>
      <c r="S225" s="188">
        <v>58.16</v>
      </c>
      <c r="T225" s="188"/>
      <c r="U225" s="188"/>
      <c r="V225" s="188"/>
      <c r="W225" s="191"/>
      <c r="X225" s="188"/>
      <c r="Y225" s="2"/>
      <c r="Z225" s="2"/>
    </row>
    <row r="226" spans="1:26" ht="15.75" customHeight="1" thickBot="1" x14ac:dyDescent="0.3">
      <c r="A226" s="183" t="s">
        <v>226</v>
      </c>
      <c r="B226" s="183">
        <v>225</v>
      </c>
      <c r="C226" s="184" t="s">
        <v>1325</v>
      </c>
      <c r="D226" s="184"/>
      <c r="E226" s="184">
        <v>6.55</v>
      </c>
      <c r="F226" s="192">
        <v>-9.66</v>
      </c>
      <c r="G226" s="185">
        <v>148000</v>
      </c>
      <c r="H226" s="184">
        <v>976</v>
      </c>
      <c r="I226" s="185">
        <v>15220</v>
      </c>
      <c r="J226" s="184">
        <v>8.69</v>
      </c>
      <c r="K226" s="184">
        <v>0.88</v>
      </c>
      <c r="L226" s="184">
        <v>1.82</v>
      </c>
      <c r="M226" s="184">
        <v>0.48</v>
      </c>
      <c r="N226" s="184">
        <v>0.75</v>
      </c>
      <c r="O226" s="184"/>
      <c r="P226" s="184"/>
      <c r="Q226" s="184"/>
      <c r="R226" s="184">
        <v>6.62</v>
      </c>
      <c r="S226" s="184"/>
      <c r="T226" s="184"/>
      <c r="U226" s="184"/>
      <c r="V226" s="184"/>
      <c r="W226" s="186">
        <v>0.22</v>
      </c>
      <c r="X226" s="184"/>
      <c r="Y226" s="2"/>
      <c r="Z226" s="2"/>
    </row>
    <row r="227" spans="1:26" ht="15.75" customHeight="1" thickBot="1" x14ac:dyDescent="0.3">
      <c r="A227" s="187" t="s">
        <v>227</v>
      </c>
      <c r="B227" s="187">
        <v>226</v>
      </c>
      <c r="C227" s="188" t="s">
        <v>1323</v>
      </c>
      <c r="D227" s="188" t="s">
        <v>1326</v>
      </c>
      <c r="E227" s="188">
        <v>1.38</v>
      </c>
      <c r="F227" s="189">
        <v>-0.72</v>
      </c>
      <c r="G227" s="190">
        <v>635200</v>
      </c>
      <c r="H227" s="188">
        <v>875</v>
      </c>
      <c r="I227" s="188">
        <v>828</v>
      </c>
      <c r="J227" s="188">
        <v>34.020000000000003</v>
      </c>
      <c r="K227" s="188">
        <v>1.04</v>
      </c>
      <c r="L227" s="188">
        <v>0.1</v>
      </c>
      <c r="M227" s="188">
        <v>0.03</v>
      </c>
      <c r="N227" s="188">
        <v>0.04</v>
      </c>
      <c r="O227" s="188">
        <v>3.77</v>
      </c>
      <c r="P227" s="188">
        <v>3</v>
      </c>
      <c r="Q227" s="188">
        <v>14.22</v>
      </c>
      <c r="R227" s="188">
        <v>12.95</v>
      </c>
      <c r="S227" s="188">
        <v>40.15</v>
      </c>
      <c r="T227" s="188"/>
      <c r="U227" s="188">
        <v>804</v>
      </c>
      <c r="V227" s="188">
        <v>751</v>
      </c>
      <c r="W227" s="189">
        <v>-2.42</v>
      </c>
      <c r="X227" s="188"/>
      <c r="Y227" s="2"/>
      <c r="Z227" s="2"/>
    </row>
    <row r="228" spans="1:26" ht="15.75" customHeight="1" thickBot="1" x14ac:dyDescent="0.3">
      <c r="A228" s="183" t="s">
        <v>228</v>
      </c>
      <c r="B228" s="183">
        <v>227</v>
      </c>
      <c r="C228" s="184" t="s">
        <v>1323</v>
      </c>
      <c r="D228" s="184"/>
      <c r="E228" s="184">
        <v>72.5</v>
      </c>
      <c r="F228" s="186">
        <v>2.4700000000000002</v>
      </c>
      <c r="G228" s="185">
        <v>36218600</v>
      </c>
      <c r="H228" s="185">
        <v>2608143</v>
      </c>
      <c r="I228" s="185">
        <v>204430</v>
      </c>
      <c r="J228" s="184">
        <v>28.42</v>
      </c>
      <c r="K228" s="184">
        <v>2.02</v>
      </c>
      <c r="L228" s="184">
        <v>1.43</v>
      </c>
      <c r="M228" s="184">
        <v>0.5</v>
      </c>
      <c r="N228" s="184">
        <v>2.5499999999999998</v>
      </c>
      <c r="O228" s="184">
        <v>5.23</v>
      </c>
      <c r="P228" s="184">
        <v>11.14</v>
      </c>
      <c r="Q228" s="184">
        <v>11.03</v>
      </c>
      <c r="R228" s="184">
        <v>1.51</v>
      </c>
      <c r="S228" s="184">
        <v>24.74</v>
      </c>
      <c r="T228" s="184"/>
      <c r="U228" s="184">
        <v>566</v>
      </c>
      <c r="V228" s="184">
        <v>660</v>
      </c>
      <c r="W228" s="193">
        <v>1.32</v>
      </c>
      <c r="X228" s="184"/>
      <c r="Y228" s="2"/>
      <c r="Z228" s="2"/>
    </row>
    <row r="229" spans="1:26" ht="15.75" customHeight="1" thickBot="1" x14ac:dyDescent="0.3">
      <c r="A229" s="187" t="s">
        <v>229</v>
      </c>
      <c r="B229" s="187">
        <v>228</v>
      </c>
      <c r="C229" s="188" t="s">
        <v>1323</v>
      </c>
      <c r="D229" s="188"/>
      <c r="E229" s="188">
        <v>9.15</v>
      </c>
      <c r="F229" s="191">
        <v>1.67</v>
      </c>
      <c r="G229" s="190">
        <v>39700</v>
      </c>
      <c r="H229" s="188">
        <v>364</v>
      </c>
      <c r="I229" s="190">
        <v>7503</v>
      </c>
      <c r="J229" s="188">
        <v>31.61</v>
      </c>
      <c r="K229" s="188">
        <v>6.88</v>
      </c>
      <c r="L229" s="188">
        <v>2.39</v>
      </c>
      <c r="M229" s="188"/>
      <c r="N229" s="188">
        <v>0.28999999999999998</v>
      </c>
      <c r="O229" s="188">
        <v>9.14</v>
      </c>
      <c r="P229" s="188">
        <v>22.36</v>
      </c>
      <c r="Q229" s="188">
        <v>2.4900000000000002</v>
      </c>
      <c r="R229" s="188">
        <v>3.33</v>
      </c>
      <c r="S229" s="188">
        <v>20.57</v>
      </c>
      <c r="T229" s="188"/>
      <c r="U229" s="188">
        <v>435</v>
      </c>
      <c r="V229" s="188">
        <v>536</v>
      </c>
      <c r="W229" s="191">
        <v>7.0000000000000007E-2</v>
      </c>
      <c r="X229" s="188"/>
      <c r="Y229" s="2"/>
      <c r="Z229" s="2"/>
    </row>
    <row r="230" spans="1:26" ht="15.75" customHeight="1" thickBot="1" x14ac:dyDescent="0.3">
      <c r="A230" s="183" t="s">
        <v>230</v>
      </c>
      <c r="B230" s="183">
        <v>229</v>
      </c>
      <c r="C230" s="184" t="s">
        <v>1323</v>
      </c>
      <c r="D230" s="184"/>
      <c r="E230" s="184">
        <v>0.61</v>
      </c>
      <c r="F230" s="186">
        <v>1.67</v>
      </c>
      <c r="G230" s="185">
        <v>231100</v>
      </c>
      <c r="H230" s="184">
        <v>139</v>
      </c>
      <c r="I230" s="185">
        <v>2206</v>
      </c>
      <c r="J230" s="184"/>
      <c r="K230" s="184">
        <v>0.66</v>
      </c>
      <c r="L230" s="184">
        <v>3.15</v>
      </c>
      <c r="M230" s="184"/>
      <c r="N230" s="184">
        <v>0</v>
      </c>
      <c r="O230" s="184">
        <v>-3.17</v>
      </c>
      <c r="P230" s="184">
        <v>-20.51</v>
      </c>
      <c r="Q230" s="184">
        <v>-83.95</v>
      </c>
      <c r="R230" s="184"/>
      <c r="S230" s="184">
        <v>36.35</v>
      </c>
      <c r="T230" s="184"/>
      <c r="U230" s="184"/>
      <c r="V230" s="184"/>
      <c r="W230" s="186"/>
      <c r="X230" s="184"/>
      <c r="Y230" s="2"/>
      <c r="Z230" s="2"/>
    </row>
    <row r="231" spans="1:26" ht="15.75" customHeight="1" thickBot="1" x14ac:dyDescent="0.3">
      <c r="A231" s="187" t="s">
        <v>231</v>
      </c>
      <c r="B231" s="187">
        <v>230</v>
      </c>
      <c r="C231" s="188" t="s">
        <v>1323</v>
      </c>
      <c r="D231" s="188"/>
      <c r="E231" s="188">
        <v>1.1000000000000001</v>
      </c>
      <c r="F231" s="191">
        <v>0.92</v>
      </c>
      <c r="G231" s="190">
        <v>178600</v>
      </c>
      <c r="H231" s="188">
        <v>194</v>
      </c>
      <c r="I231" s="188">
        <v>900</v>
      </c>
      <c r="J231" s="188">
        <v>68.31</v>
      </c>
      <c r="K231" s="188">
        <v>1.18</v>
      </c>
      <c r="L231" s="188">
        <v>0.38</v>
      </c>
      <c r="M231" s="188"/>
      <c r="N231" s="188">
        <v>0.02</v>
      </c>
      <c r="O231" s="188">
        <v>2.85</v>
      </c>
      <c r="P231" s="188">
        <v>1.75</v>
      </c>
      <c r="Q231" s="188">
        <v>6.14</v>
      </c>
      <c r="R231" s="188"/>
      <c r="S231" s="188">
        <v>48.66</v>
      </c>
      <c r="T231" s="188"/>
      <c r="U231" s="188">
        <v>906</v>
      </c>
      <c r="V231" s="188">
        <v>855</v>
      </c>
      <c r="W231" s="189">
        <v>-0.68</v>
      </c>
      <c r="X231" s="188"/>
      <c r="Y231" s="2"/>
      <c r="Z231" s="2"/>
    </row>
    <row r="232" spans="1:26" ht="15.75" customHeight="1" thickBot="1" x14ac:dyDescent="0.3">
      <c r="A232" s="183" t="s">
        <v>232</v>
      </c>
      <c r="B232" s="183">
        <v>231</v>
      </c>
      <c r="C232" s="184" t="s">
        <v>1325</v>
      </c>
      <c r="D232" s="184"/>
      <c r="E232" s="184">
        <v>1.24</v>
      </c>
      <c r="F232" s="186">
        <v>5.98</v>
      </c>
      <c r="G232" s="185">
        <v>326300</v>
      </c>
      <c r="H232" s="184">
        <v>396</v>
      </c>
      <c r="I232" s="184">
        <v>310</v>
      </c>
      <c r="J232" s="184"/>
      <c r="K232" s="184">
        <v>1.36</v>
      </c>
      <c r="L232" s="184">
        <v>0.16</v>
      </c>
      <c r="M232" s="184"/>
      <c r="N232" s="184">
        <v>0</v>
      </c>
      <c r="O232" s="184">
        <v>-0.8</v>
      </c>
      <c r="P232" s="184">
        <v>-1.24</v>
      </c>
      <c r="Q232" s="184">
        <v>-4.07</v>
      </c>
      <c r="R232" s="184">
        <v>3.08</v>
      </c>
      <c r="S232" s="184">
        <v>36</v>
      </c>
      <c r="T232" s="184"/>
      <c r="U232" s="184"/>
      <c r="V232" s="184"/>
      <c r="W232" s="186"/>
      <c r="X232" s="184"/>
      <c r="Y232" s="2"/>
      <c r="Z232" s="2"/>
    </row>
    <row r="233" spans="1:26" ht="15.75" customHeight="1" thickBot="1" x14ac:dyDescent="0.3">
      <c r="A233" s="187" t="s">
        <v>233</v>
      </c>
      <c r="B233" s="187">
        <v>232</v>
      </c>
      <c r="C233" s="188" t="s">
        <v>1323</v>
      </c>
      <c r="D233" s="188" t="s">
        <v>4</v>
      </c>
      <c r="E233" s="188">
        <v>0.09</v>
      </c>
      <c r="F233" s="188">
        <v>0</v>
      </c>
      <c r="G233" s="188">
        <v>0</v>
      </c>
      <c r="H233" s="188">
        <v>0</v>
      </c>
      <c r="I233" s="188">
        <v>617</v>
      </c>
      <c r="J233" s="188"/>
      <c r="K233" s="188"/>
      <c r="L233" s="188">
        <v>1.78</v>
      </c>
      <c r="M233" s="188"/>
      <c r="N233" s="188">
        <v>0</v>
      </c>
      <c r="O233" s="188">
        <v>9.24</v>
      </c>
      <c r="P233" s="188">
        <v>104.16</v>
      </c>
      <c r="Q233" s="188">
        <v>-7.45</v>
      </c>
      <c r="R233" s="188"/>
      <c r="S233" s="188">
        <v>26.08</v>
      </c>
      <c r="T233" s="188"/>
      <c r="U233" s="188"/>
      <c r="V233" s="188"/>
      <c r="W233" s="191"/>
      <c r="X233" s="188"/>
      <c r="Y233" s="2"/>
      <c r="Z233" s="2"/>
    </row>
    <row r="234" spans="1:26" ht="15.75" customHeight="1" thickBot="1" x14ac:dyDescent="0.3">
      <c r="A234" s="183" t="s">
        <v>234</v>
      </c>
      <c r="B234" s="183">
        <v>233</v>
      </c>
      <c r="C234" s="184" t="s">
        <v>1323</v>
      </c>
      <c r="D234" s="184"/>
      <c r="E234" s="184">
        <v>0.73</v>
      </c>
      <c r="F234" s="184">
        <v>0</v>
      </c>
      <c r="G234" s="185">
        <v>42300</v>
      </c>
      <c r="H234" s="184">
        <v>31</v>
      </c>
      <c r="I234" s="184">
        <v>701</v>
      </c>
      <c r="J234" s="184">
        <v>12.18</v>
      </c>
      <c r="K234" s="184">
        <v>0.96</v>
      </c>
      <c r="L234" s="184">
        <v>0.39</v>
      </c>
      <c r="M234" s="184"/>
      <c r="N234" s="184">
        <v>0.06</v>
      </c>
      <c r="O234" s="184">
        <v>7.26</v>
      </c>
      <c r="P234" s="184">
        <v>7.95</v>
      </c>
      <c r="Q234" s="184">
        <v>3.48</v>
      </c>
      <c r="R234" s="184">
        <v>6.85</v>
      </c>
      <c r="S234" s="184">
        <v>24.75</v>
      </c>
      <c r="T234" s="184"/>
      <c r="U234" s="184">
        <v>435</v>
      </c>
      <c r="V234" s="184">
        <v>377</v>
      </c>
      <c r="W234" s="186"/>
      <c r="X234" s="184"/>
      <c r="Y234" s="2"/>
      <c r="Z234" s="2"/>
    </row>
    <row r="235" spans="1:26" ht="15.75" customHeight="1" thickBot="1" x14ac:dyDescent="0.3">
      <c r="A235" s="187" t="s">
        <v>235</v>
      </c>
      <c r="B235" s="187">
        <v>234</v>
      </c>
      <c r="C235" s="188" t="s">
        <v>1323</v>
      </c>
      <c r="D235" s="188"/>
      <c r="E235" s="188">
        <v>36.25</v>
      </c>
      <c r="F235" s="189">
        <v>-1.36</v>
      </c>
      <c r="G235" s="190">
        <v>48074600</v>
      </c>
      <c r="H235" s="190">
        <v>1749119</v>
      </c>
      <c r="I235" s="190">
        <v>425327</v>
      </c>
      <c r="J235" s="188">
        <v>127.24</v>
      </c>
      <c r="K235" s="188">
        <v>7.28</v>
      </c>
      <c r="L235" s="188">
        <v>2.67</v>
      </c>
      <c r="M235" s="188">
        <v>1.3</v>
      </c>
      <c r="N235" s="188">
        <v>0.28000000000000003</v>
      </c>
      <c r="O235" s="188">
        <v>4.66</v>
      </c>
      <c r="P235" s="188">
        <v>6.95</v>
      </c>
      <c r="Q235" s="188">
        <v>9.5500000000000007</v>
      </c>
      <c r="R235" s="188">
        <v>0.64</v>
      </c>
      <c r="S235" s="188">
        <v>26.71</v>
      </c>
      <c r="T235" s="188"/>
      <c r="U235" s="188">
        <v>776</v>
      </c>
      <c r="V235" s="188">
        <v>794</v>
      </c>
      <c r="W235" s="194">
        <v>5.18</v>
      </c>
      <c r="X235" s="188"/>
      <c r="Y235" s="2"/>
      <c r="Z235" s="2"/>
    </row>
    <row r="236" spans="1:26" ht="15.75" customHeight="1" thickBot="1" x14ac:dyDescent="0.3">
      <c r="A236" s="183" t="s">
        <v>236</v>
      </c>
      <c r="B236" s="183">
        <v>235</v>
      </c>
      <c r="C236" s="184" t="s">
        <v>1323</v>
      </c>
      <c r="D236" s="184"/>
      <c r="E236" s="184">
        <v>2.48</v>
      </c>
      <c r="F236" s="186">
        <v>1.64</v>
      </c>
      <c r="G236" s="185">
        <v>31722400</v>
      </c>
      <c r="H236" s="185">
        <v>78270</v>
      </c>
      <c r="I236" s="185">
        <v>22029</v>
      </c>
      <c r="J236" s="184">
        <v>9.6999999999999993</v>
      </c>
      <c r="K236" s="184">
        <v>2</v>
      </c>
      <c r="L236" s="184">
        <v>2.82</v>
      </c>
      <c r="M236" s="184">
        <v>0.14000000000000001</v>
      </c>
      <c r="N236" s="184">
        <v>0.26</v>
      </c>
      <c r="O236" s="184">
        <v>8.06</v>
      </c>
      <c r="P236" s="184">
        <v>21.23</v>
      </c>
      <c r="Q236" s="184">
        <v>24.53</v>
      </c>
      <c r="R236" s="184">
        <v>5.57</v>
      </c>
      <c r="S236" s="184">
        <v>44.03</v>
      </c>
      <c r="T236" s="184"/>
      <c r="U236" s="184">
        <v>143</v>
      </c>
      <c r="V236" s="184">
        <v>264</v>
      </c>
      <c r="W236" s="186">
        <v>0.23</v>
      </c>
      <c r="X236" s="184"/>
      <c r="Y236" s="2"/>
      <c r="Z236" s="2"/>
    </row>
    <row r="237" spans="1:26" ht="15.75" customHeight="1" thickBot="1" x14ac:dyDescent="0.3">
      <c r="A237" s="187" t="s">
        <v>237</v>
      </c>
      <c r="B237" s="187">
        <v>236</v>
      </c>
      <c r="C237" s="188" t="s">
        <v>1325</v>
      </c>
      <c r="D237" s="188"/>
      <c r="E237" s="188">
        <v>221</v>
      </c>
      <c r="F237" s="188">
        <v>0</v>
      </c>
      <c r="G237" s="188">
        <v>0</v>
      </c>
      <c r="H237" s="188">
        <v>0</v>
      </c>
      <c r="I237" s="190">
        <v>1635</v>
      </c>
      <c r="J237" s="188"/>
      <c r="K237" s="188">
        <v>0.46</v>
      </c>
      <c r="L237" s="188">
        <v>0.82</v>
      </c>
      <c r="M237" s="188"/>
      <c r="N237" s="188">
        <v>0</v>
      </c>
      <c r="O237" s="188">
        <v>-1.32</v>
      </c>
      <c r="P237" s="188">
        <v>-4.24</v>
      </c>
      <c r="Q237" s="188">
        <v>-8.89</v>
      </c>
      <c r="R237" s="188"/>
      <c r="S237" s="188">
        <v>25.59</v>
      </c>
      <c r="T237" s="188"/>
      <c r="U237" s="188"/>
      <c r="V237" s="188"/>
      <c r="W237" s="191"/>
      <c r="X237" s="188"/>
      <c r="Y237" s="2"/>
      <c r="Z237" s="2"/>
    </row>
    <row r="238" spans="1:26" ht="15.75" customHeight="1" thickBot="1" x14ac:dyDescent="0.3">
      <c r="A238" s="183" t="s">
        <v>238</v>
      </c>
      <c r="B238" s="183">
        <v>237</v>
      </c>
      <c r="C238" s="184" t="s">
        <v>1323</v>
      </c>
      <c r="D238" s="184"/>
      <c r="E238" s="184">
        <v>43.5</v>
      </c>
      <c r="F238" s="186">
        <v>4.82</v>
      </c>
      <c r="G238" s="185">
        <v>23822000</v>
      </c>
      <c r="H238" s="185">
        <v>1021013</v>
      </c>
      <c r="I238" s="185">
        <v>35012</v>
      </c>
      <c r="J238" s="184">
        <v>19.84</v>
      </c>
      <c r="K238" s="184">
        <v>1.6</v>
      </c>
      <c r="L238" s="184">
        <v>0.17</v>
      </c>
      <c r="M238" s="184">
        <v>0.65</v>
      </c>
      <c r="N238" s="184">
        <v>2.19</v>
      </c>
      <c r="O238" s="184">
        <v>7.69</v>
      </c>
      <c r="P238" s="184">
        <v>8.25</v>
      </c>
      <c r="Q238" s="184">
        <v>8.3699999999999992</v>
      </c>
      <c r="R238" s="184">
        <v>3.13</v>
      </c>
      <c r="S238" s="184">
        <v>50.46</v>
      </c>
      <c r="T238" s="184"/>
      <c r="U238" s="184">
        <v>567</v>
      </c>
      <c r="V238" s="184">
        <v>496</v>
      </c>
      <c r="W238" s="192">
        <v>-29.18</v>
      </c>
      <c r="X238" s="184"/>
      <c r="Y238" s="2"/>
      <c r="Z238" s="2"/>
    </row>
    <row r="239" spans="1:26" ht="15.75" customHeight="1" thickBot="1" x14ac:dyDescent="0.3">
      <c r="A239" s="187" t="s">
        <v>239</v>
      </c>
      <c r="B239" s="187">
        <v>238</v>
      </c>
      <c r="C239" s="188" t="s">
        <v>1323</v>
      </c>
      <c r="D239" s="188"/>
      <c r="E239" s="188">
        <v>2.16</v>
      </c>
      <c r="F239" s="191">
        <v>0.93</v>
      </c>
      <c r="G239" s="190">
        <v>309000</v>
      </c>
      <c r="H239" s="188">
        <v>665</v>
      </c>
      <c r="I239" s="190">
        <v>1263</v>
      </c>
      <c r="J239" s="188">
        <v>10.1</v>
      </c>
      <c r="K239" s="188">
        <v>0.97</v>
      </c>
      <c r="L239" s="188">
        <v>0.17</v>
      </c>
      <c r="M239" s="188">
        <v>0.18</v>
      </c>
      <c r="N239" s="188">
        <v>0.21</v>
      </c>
      <c r="O239" s="188">
        <v>10.26</v>
      </c>
      <c r="P239" s="188">
        <v>9.7100000000000009</v>
      </c>
      <c r="Q239" s="188">
        <v>8.8699999999999992</v>
      </c>
      <c r="R239" s="188">
        <v>8.41</v>
      </c>
      <c r="S239" s="188">
        <v>32.83</v>
      </c>
      <c r="T239" s="188"/>
      <c r="U239" s="188">
        <v>318</v>
      </c>
      <c r="V239" s="188">
        <v>221</v>
      </c>
      <c r="W239" s="191">
        <v>0.18</v>
      </c>
      <c r="X239" s="188"/>
      <c r="Y239" s="2"/>
      <c r="Z239" s="2"/>
    </row>
    <row r="240" spans="1:26" ht="15.75" customHeight="1" thickBot="1" x14ac:dyDescent="0.3">
      <c r="A240" s="183" t="s">
        <v>240</v>
      </c>
      <c r="B240" s="183">
        <v>239</v>
      </c>
      <c r="C240" s="184" t="s">
        <v>1323</v>
      </c>
      <c r="D240" s="184"/>
      <c r="E240" s="184">
        <v>4.4000000000000004</v>
      </c>
      <c r="F240" s="186">
        <v>2.33</v>
      </c>
      <c r="G240" s="185">
        <v>2579400</v>
      </c>
      <c r="H240" s="185">
        <v>11360</v>
      </c>
      <c r="I240" s="185">
        <v>2897</v>
      </c>
      <c r="J240" s="184">
        <v>7.92</v>
      </c>
      <c r="K240" s="184">
        <v>0.93</v>
      </c>
      <c r="L240" s="184">
        <v>0.19</v>
      </c>
      <c r="M240" s="184">
        <v>0.15</v>
      </c>
      <c r="N240" s="184">
        <v>0.56000000000000005</v>
      </c>
      <c r="O240" s="184">
        <v>12.37</v>
      </c>
      <c r="P240" s="184">
        <v>12.26</v>
      </c>
      <c r="Q240" s="184">
        <v>14.37</v>
      </c>
      <c r="R240" s="184">
        <v>3.37</v>
      </c>
      <c r="S240" s="184">
        <v>47.18</v>
      </c>
      <c r="T240" s="184"/>
      <c r="U240" s="184">
        <v>217</v>
      </c>
      <c r="V240" s="184">
        <v>133</v>
      </c>
      <c r="W240" s="192">
        <v>-1.04</v>
      </c>
      <c r="X240" s="184"/>
      <c r="Y240" s="2"/>
      <c r="Z240" s="2"/>
    </row>
    <row r="241" spans="1:26" ht="15.75" customHeight="1" thickBot="1" x14ac:dyDescent="0.3">
      <c r="A241" s="187" t="s">
        <v>241</v>
      </c>
      <c r="B241" s="187">
        <v>240</v>
      </c>
      <c r="C241" s="188" t="s">
        <v>1323</v>
      </c>
      <c r="D241" s="188"/>
      <c r="E241" s="188">
        <v>15.1</v>
      </c>
      <c r="F241" s="188">
        <v>0</v>
      </c>
      <c r="G241" s="190">
        <v>13028800</v>
      </c>
      <c r="H241" s="190">
        <v>197230</v>
      </c>
      <c r="I241" s="190">
        <v>198583</v>
      </c>
      <c r="J241" s="188">
        <v>37.07</v>
      </c>
      <c r="K241" s="188">
        <v>9.93</v>
      </c>
      <c r="L241" s="188">
        <v>1.73</v>
      </c>
      <c r="M241" s="188">
        <v>0.1</v>
      </c>
      <c r="N241" s="188">
        <v>0.41</v>
      </c>
      <c r="O241" s="188">
        <v>13.27</v>
      </c>
      <c r="P241" s="188">
        <v>27.13</v>
      </c>
      <c r="Q241" s="188">
        <v>7.89</v>
      </c>
      <c r="R241" s="188">
        <v>2.52</v>
      </c>
      <c r="S241" s="188">
        <v>45.87</v>
      </c>
      <c r="T241" s="188"/>
      <c r="U241" s="188">
        <v>440</v>
      </c>
      <c r="V241" s="188">
        <v>481</v>
      </c>
      <c r="W241" s="194">
        <v>2.42</v>
      </c>
      <c r="X241" s="188"/>
      <c r="Y241" s="2"/>
      <c r="Z241" s="2"/>
    </row>
    <row r="242" spans="1:26" ht="15.75" customHeight="1" thickBot="1" x14ac:dyDescent="0.3">
      <c r="A242" s="183" t="s">
        <v>242</v>
      </c>
      <c r="B242" s="183">
        <v>241</v>
      </c>
      <c r="C242" s="184" t="s">
        <v>1323</v>
      </c>
      <c r="D242" s="184"/>
      <c r="E242" s="184">
        <v>0.74</v>
      </c>
      <c r="F242" s="184">
        <v>0</v>
      </c>
      <c r="G242" s="185">
        <v>11800</v>
      </c>
      <c r="H242" s="184">
        <v>9</v>
      </c>
      <c r="I242" s="184">
        <v>409</v>
      </c>
      <c r="J242" s="184">
        <v>511.23</v>
      </c>
      <c r="K242" s="184">
        <v>1.64</v>
      </c>
      <c r="L242" s="184">
        <v>0.13</v>
      </c>
      <c r="M242" s="184"/>
      <c r="N242" s="184">
        <v>0</v>
      </c>
      <c r="O242" s="184">
        <v>0.34</v>
      </c>
      <c r="P242" s="184">
        <v>0.32</v>
      </c>
      <c r="Q242" s="184">
        <v>-5.45</v>
      </c>
      <c r="R242" s="184">
        <v>2.4500000000000002</v>
      </c>
      <c r="S242" s="184">
        <v>22.98</v>
      </c>
      <c r="T242" s="184"/>
      <c r="U242" s="184">
        <v>962</v>
      </c>
      <c r="V242" s="184">
        <v>995</v>
      </c>
      <c r="W242" s="193">
        <v>28.48</v>
      </c>
      <c r="X242" s="184"/>
      <c r="Y242" s="2"/>
      <c r="Z242" s="2"/>
    </row>
    <row r="243" spans="1:26" ht="15.75" customHeight="1" thickBot="1" x14ac:dyDescent="0.3">
      <c r="A243" s="187" t="s">
        <v>243</v>
      </c>
      <c r="B243" s="187">
        <v>242</v>
      </c>
      <c r="C243" s="188" t="s">
        <v>1323</v>
      </c>
      <c r="D243" s="188"/>
      <c r="E243" s="188">
        <v>36</v>
      </c>
      <c r="F243" s="191">
        <v>3.6</v>
      </c>
      <c r="G243" s="190">
        <v>1474100</v>
      </c>
      <c r="H243" s="190">
        <v>52783</v>
      </c>
      <c r="I243" s="190">
        <v>7235</v>
      </c>
      <c r="J243" s="188">
        <v>14.2</v>
      </c>
      <c r="K243" s="188">
        <v>2.38</v>
      </c>
      <c r="L243" s="188">
        <v>0.61</v>
      </c>
      <c r="M243" s="188">
        <v>0.78</v>
      </c>
      <c r="N243" s="188">
        <v>2.5299999999999998</v>
      </c>
      <c r="O243" s="188">
        <v>12.01</v>
      </c>
      <c r="P243" s="188">
        <v>17.18</v>
      </c>
      <c r="Q243" s="188">
        <v>9.66</v>
      </c>
      <c r="R243" s="188">
        <v>5.05</v>
      </c>
      <c r="S243" s="188">
        <v>31.49</v>
      </c>
      <c r="T243" s="188"/>
      <c r="U243" s="188">
        <v>318</v>
      </c>
      <c r="V243" s="188">
        <v>305</v>
      </c>
      <c r="W243" s="191">
        <v>0.26</v>
      </c>
      <c r="X243" s="188"/>
      <c r="Y243" s="2"/>
      <c r="Z243" s="2"/>
    </row>
    <row r="244" spans="1:26" ht="15.75" customHeight="1" thickBot="1" x14ac:dyDescent="0.3">
      <c r="A244" s="183" t="s">
        <v>244</v>
      </c>
      <c r="B244" s="183">
        <v>243</v>
      </c>
      <c r="C244" s="184" t="s">
        <v>1323</v>
      </c>
      <c r="D244" s="184"/>
      <c r="E244" s="184">
        <v>3.02</v>
      </c>
      <c r="F244" s="192">
        <v>-0.66</v>
      </c>
      <c r="G244" s="185">
        <v>288100</v>
      </c>
      <c r="H244" s="184">
        <v>868</v>
      </c>
      <c r="I244" s="184">
        <v>906</v>
      </c>
      <c r="J244" s="184">
        <v>17</v>
      </c>
      <c r="K244" s="184">
        <v>0.82</v>
      </c>
      <c r="L244" s="184">
        <v>0.42</v>
      </c>
      <c r="M244" s="184">
        <v>0.04</v>
      </c>
      <c r="N244" s="184">
        <v>0.18</v>
      </c>
      <c r="O244" s="184">
        <v>4.8899999999999997</v>
      </c>
      <c r="P244" s="184">
        <v>4.9000000000000004</v>
      </c>
      <c r="Q244" s="184">
        <v>6.94</v>
      </c>
      <c r="R244" s="184">
        <v>2.63</v>
      </c>
      <c r="S244" s="184">
        <v>74.930000000000007</v>
      </c>
      <c r="T244" s="184"/>
      <c r="U244" s="184">
        <v>614</v>
      </c>
      <c r="V244" s="184">
        <v>563</v>
      </c>
      <c r="W244" s="193">
        <v>1.1499999999999999</v>
      </c>
      <c r="X244" s="184"/>
      <c r="Y244" s="2"/>
      <c r="Z244" s="2"/>
    </row>
    <row r="245" spans="1:26" ht="15.75" customHeight="1" thickBot="1" x14ac:dyDescent="0.3">
      <c r="A245" s="187" t="s">
        <v>245</v>
      </c>
      <c r="B245" s="187">
        <v>244</v>
      </c>
      <c r="C245" s="188" t="s">
        <v>1323</v>
      </c>
      <c r="D245" s="188"/>
      <c r="E245" s="188">
        <v>8.9499999999999993</v>
      </c>
      <c r="F245" s="191">
        <v>0.56000000000000005</v>
      </c>
      <c r="G245" s="190">
        <v>1014700</v>
      </c>
      <c r="H245" s="190">
        <v>9009</v>
      </c>
      <c r="I245" s="190">
        <v>6086</v>
      </c>
      <c r="J245" s="188">
        <v>37.58</v>
      </c>
      <c r="K245" s="188">
        <v>5</v>
      </c>
      <c r="L245" s="188">
        <v>0.26</v>
      </c>
      <c r="M245" s="188">
        <v>0.06</v>
      </c>
      <c r="N245" s="188">
        <v>0.24</v>
      </c>
      <c r="O245" s="188">
        <v>12.92</v>
      </c>
      <c r="P245" s="188">
        <v>13.59</v>
      </c>
      <c r="Q245" s="188">
        <v>22.39</v>
      </c>
      <c r="R245" s="188">
        <v>1.35</v>
      </c>
      <c r="S245" s="188">
        <v>46.68</v>
      </c>
      <c r="T245" s="188"/>
      <c r="U245" s="188">
        <v>563</v>
      </c>
      <c r="V245" s="188">
        <v>487</v>
      </c>
      <c r="W245" s="194">
        <v>1.54</v>
      </c>
      <c r="X245" s="188"/>
      <c r="Y245" s="2"/>
      <c r="Z245" s="2"/>
    </row>
    <row r="246" spans="1:26" ht="15.75" customHeight="1" thickBot="1" x14ac:dyDescent="0.3">
      <c r="A246" s="183" t="s">
        <v>246</v>
      </c>
      <c r="B246" s="183">
        <v>245</v>
      </c>
      <c r="C246" s="184" t="s">
        <v>1323</v>
      </c>
      <c r="D246" s="184" t="s">
        <v>15</v>
      </c>
      <c r="E246" s="184">
        <v>0.24</v>
      </c>
      <c r="F246" s="186">
        <v>9.09</v>
      </c>
      <c r="G246" s="185">
        <v>124700</v>
      </c>
      <c r="H246" s="184">
        <v>28</v>
      </c>
      <c r="I246" s="184">
        <v>307</v>
      </c>
      <c r="J246" s="184"/>
      <c r="K246" s="184"/>
      <c r="L246" s="184">
        <v>-18.100000000000001</v>
      </c>
      <c r="M246" s="184"/>
      <c r="N246" s="184">
        <v>0</v>
      </c>
      <c r="O246" s="184">
        <v>-28.28</v>
      </c>
      <c r="P246" s="195">
        <v>-1345.24</v>
      </c>
      <c r="Q246" s="184">
        <v>-59.49</v>
      </c>
      <c r="R246" s="184"/>
      <c r="S246" s="184">
        <v>35.020000000000003</v>
      </c>
      <c r="T246" s="184"/>
      <c r="U246" s="184"/>
      <c r="V246" s="184"/>
      <c r="W246" s="186"/>
      <c r="X246" s="184"/>
      <c r="Y246" s="2"/>
      <c r="Z246" s="2"/>
    </row>
    <row r="247" spans="1:26" ht="15.75" customHeight="1" thickBot="1" x14ac:dyDescent="0.3">
      <c r="A247" s="187" t="s">
        <v>247</v>
      </c>
      <c r="B247" s="187">
        <v>246</v>
      </c>
      <c r="C247" s="188" t="s">
        <v>1323</v>
      </c>
      <c r="D247" s="188"/>
      <c r="E247" s="188">
        <v>29</v>
      </c>
      <c r="F247" s="191">
        <v>2.65</v>
      </c>
      <c r="G247" s="190">
        <v>1100</v>
      </c>
      <c r="H247" s="188">
        <v>31</v>
      </c>
      <c r="I247" s="190">
        <v>8428</v>
      </c>
      <c r="J247" s="188"/>
      <c r="K247" s="188">
        <v>0.31</v>
      </c>
      <c r="L247" s="188">
        <v>0.19</v>
      </c>
      <c r="M247" s="188">
        <v>0.7</v>
      </c>
      <c r="N247" s="188">
        <v>0</v>
      </c>
      <c r="O247" s="188">
        <v>0.23</v>
      </c>
      <c r="P247" s="188">
        <v>-0.22</v>
      </c>
      <c r="Q247" s="188">
        <v>-1.5</v>
      </c>
      <c r="R247" s="188">
        <v>2.48</v>
      </c>
      <c r="S247" s="188">
        <v>27.39</v>
      </c>
      <c r="T247" s="188"/>
      <c r="U247" s="188"/>
      <c r="V247" s="188"/>
      <c r="W247" s="191"/>
      <c r="X247" s="188"/>
      <c r="Y247" s="2"/>
      <c r="Z247" s="2"/>
    </row>
    <row r="248" spans="1:26" ht="15.75" customHeight="1" thickBot="1" x14ac:dyDescent="0.3">
      <c r="A248" s="183" t="s">
        <v>248</v>
      </c>
      <c r="B248" s="183">
        <v>247</v>
      </c>
      <c r="C248" s="184" t="s">
        <v>1323</v>
      </c>
      <c r="D248" s="184"/>
      <c r="E248" s="184">
        <v>11.1</v>
      </c>
      <c r="F248" s="184">
        <v>0</v>
      </c>
      <c r="G248" s="185">
        <v>19377100</v>
      </c>
      <c r="H248" s="185">
        <v>219628</v>
      </c>
      <c r="I248" s="185">
        <v>14430</v>
      </c>
      <c r="J248" s="184">
        <v>28</v>
      </c>
      <c r="K248" s="184">
        <v>2.33</v>
      </c>
      <c r="L248" s="184">
        <v>0.19</v>
      </c>
      <c r="M248" s="184">
        <v>0.35</v>
      </c>
      <c r="N248" s="184">
        <v>0.4</v>
      </c>
      <c r="O248" s="184">
        <v>7.28</v>
      </c>
      <c r="P248" s="184">
        <v>8.36</v>
      </c>
      <c r="Q248" s="184">
        <v>11.05</v>
      </c>
      <c r="R248" s="184">
        <v>3.15</v>
      </c>
      <c r="S248" s="184">
        <v>41.89</v>
      </c>
      <c r="T248" s="184"/>
      <c r="U248" s="184">
        <v>624</v>
      </c>
      <c r="V248" s="184">
        <v>577</v>
      </c>
      <c r="W248" s="186">
        <v>0.17</v>
      </c>
      <c r="X248" s="184"/>
      <c r="Y248" s="2"/>
      <c r="Z248" s="2"/>
    </row>
    <row r="249" spans="1:26" ht="15.75" customHeight="1" thickBot="1" x14ac:dyDescent="0.3">
      <c r="A249" s="187" t="s">
        <v>249</v>
      </c>
      <c r="B249" s="187">
        <v>248</v>
      </c>
      <c r="C249" s="188" t="s">
        <v>1323</v>
      </c>
      <c r="D249" s="188" t="s">
        <v>1326</v>
      </c>
      <c r="E249" s="188">
        <v>2.36</v>
      </c>
      <c r="F249" s="191">
        <v>1.72</v>
      </c>
      <c r="G249" s="190">
        <v>1136500</v>
      </c>
      <c r="H249" s="190">
        <v>2671</v>
      </c>
      <c r="I249" s="190">
        <v>1062</v>
      </c>
      <c r="J249" s="188">
        <v>9.26</v>
      </c>
      <c r="K249" s="188">
        <v>1.83</v>
      </c>
      <c r="L249" s="188">
        <v>1.37</v>
      </c>
      <c r="M249" s="188">
        <v>0.1</v>
      </c>
      <c r="N249" s="188">
        <v>0.25</v>
      </c>
      <c r="O249" s="188">
        <v>12.63</v>
      </c>
      <c r="P249" s="188">
        <v>20.53</v>
      </c>
      <c r="Q249" s="188">
        <v>7.6</v>
      </c>
      <c r="R249" s="188">
        <v>6.47</v>
      </c>
      <c r="S249" s="188">
        <v>56.53</v>
      </c>
      <c r="T249" s="188"/>
      <c r="U249" s="188">
        <v>147</v>
      </c>
      <c r="V249" s="188">
        <v>155</v>
      </c>
      <c r="W249" s="191">
        <v>0.15</v>
      </c>
      <c r="X249" s="188"/>
      <c r="Y249" s="2"/>
      <c r="Z249" s="2"/>
    </row>
    <row r="250" spans="1:26" ht="15.75" customHeight="1" thickBot="1" x14ac:dyDescent="0.3">
      <c r="A250" s="183" t="s">
        <v>250</v>
      </c>
      <c r="B250" s="183">
        <v>249</v>
      </c>
      <c r="C250" s="184" t="s">
        <v>1323</v>
      </c>
      <c r="D250" s="184" t="s">
        <v>99</v>
      </c>
      <c r="E250" s="184">
        <v>0.35</v>
      </c>
      <c r="F250" s="184">
        <v>0</v>
      </c>
      <c r="G250" s="184">
        <v>0</v>
      </c>
      <c r="H250" s="184">
        <v>0</v>
      </c>
      <c r="I250" s="184">
        <v>707</v>
      </c>
      <c r="J250" s="184"/>
      <c r="K250" s="184">
        <v>0.21</v>
      </c>
      <c r="L250" s="184">
        <v>2.9</v>
      </c>
      <c r="M250" s="184">
        <v>0.12</v>
      </c>
      <c r="N250" s="184">
        <v>0</v>
      </c>
      <c r="O250" s="184">
        <v>-10.9</v>
      </c>
      <c r="P250" s="184">
        <v>-43.89</v>
      </c>
      <c r="Q250" s="184">
        <v>-98</v>
      </c>
      <c r="R250" s="184"/>
      <c r="S250" s="184">
        <v>88.18</v>
      </c>
      <c r="T250" s="184"/>
      <c r="U250" s="184"/>
      <c r="V250" s="184"/>
      <c r="W250" s="186"/>
      <c r="X250" s="184"/>
      <c r="Y250" s="2"/>
      <c r="Z250" s="2"/>
    </row>
    <row r="251" spans="1:26" ht="15.75" customHeight="1" thickBot="1" x14ac:dyDescent="0.3">
      <c r="A251" s="187" t="s">
        <v>251</v>
      </c>
      <c r="B251" s="187">
        <v>250</v>
      </c>
      <c r="C251" s="188" t="s">
        <v>1325</v>
      </c>
      <c r="D251" s="188"/>
      <c r="E251" s="188">
        <v>2.34</v>
      </c>
      <c r="F251" s="188">
        <v>0</v>
      </c>
      <c r="G251" s="190">
        <v>749800</v>
      </c>
      <c r="H251" s="190">
        <v>1756</v>
      </c>
      <c r="I251" s="190">
        <v>1155</v>
      </c>
      <c r="J251" s="188">
        <v>7.68</v>
      </c>
      <c r="K251" s="188">
        <v>0.77</v>
      </c>
      <c r="L251" s="188">
        <v>1.03</v>
      </c>
      <c r="M251" s="188">
        <v>0.24</v>
      </c>
      <c r="N251" s="188">
        <v>0.3</v>
      </c>
      <c r="O251" s="188">
        <v>5.41</v>
      </c>
      <c r="P251" s="188">
        <v>10.18</v>
      </c>
      <c r="Q251" s="188">
        <v>34.49</v>
      </c>
      <c r="R251" s="188">
        <v>10.039999999999999</v>
      </c>
      <c r="S251" s="188">
        <v>26.81</v>
      </c>
      <c r="T251" s="188"/>
      <c r="U251" s="188">
        <v>256</v>
      </c>
      <c r="V251" s="188">
        <v>328</v>
      </c>
      <c r="W251" s="191">
        <v>0.41</v>
      </c>
      <c r="X251" s="188"/>
      <c r="Y251" s="2"/>
      <c r="Z251" s="2"/>
    </row>
    <row r="252" spans="1:26" ht="15.75" customHeight="1" thickBot="1" x14ac:dyDescent="0.3">
      <c r="A252" s="183" t="s">
        <v>252</v>
      </c>
      <c r="B252" s="183">
        <v>251</v>
      </c>
      <c r="C252" s="184" t="s">
        <v>1323</v>
      </c>
      <c r="D252" s="184"/>
      <c r="E252" s="184">
        <v>3.6</v>
      </c>
      <c r="F252" s="192">
        <v>-2.7</v>
      </c>
      <c r="G252" s="185">
        <v>2569100</v>
      </c>
      <c r="H252" s="185">
        <v>9410</v>
      </c>
      <c r="I252" s="185">
        <v>2134</v>
      </c>
      <c r="J252" s="184"/>
      <c r="K252" s="184">
        <v>1.4</v>
      </c>
      <c r="L252" s="184">
        <v>1.39</v>
      </c>
      <c r="M252" s="184">
        <v>0.1</v>
      </c>
      <c r="N252" s="184">
        <v>0</v>
      </c>
      <c r="O252" s="184">
        <v>-0.48</v>
      </c>
      <c r="P252" s="184">
        <v>-2.92</v>
      </c>
      <c r="Q252" s="184">
        <v>-6.09</v>
      </c>
      <c r="R252" s="184">
        <v>6.68</v>
      </c>
      <c r="S252" s="184">
        <v>44.81</v>
      </c>
      <c r="T252" s="184"/>
      <c r="U252" s="184"/>
      <c r="V252" s="184"/>
      <c r="W252" s="186"/>
      <c r="X252" s="184"/>
      <c r="Y252" s="2"/>
      <c r="Z252" s="2"/>
    </row>
    <row r="253" spans="1:26" ht="15.75" customHeight="1" thickBot="1" x14ac:dyDescent="0.3">
      <c r="A253" s="187" t="s">
        <v>253</v>
      </c>
      <c r="B253" s="187">
        <v>252</v>
      </c>
      <c r="C253" s="187" t="s">
        <v>180</v>
      </c>
      <c r="D253" s="188"/>
      <c r="E253" s="188">
        <v>21.8</v>
      </c>
      <c r="F253" s="191">
        <v>10.1</v>
      </c>
      <c r="G253" s="190">
        <v>5259200</v>
      </c>
      <c r="H253" s="190">
        <v>110622</v>
      </c>
      <c r="I253" s="190">
        <v>2180</v>
      </c>
      <c r="J253" s="188">
        <v>35.39</v>
      </c>
      <c r="K253" s="188">
        <v>4.71</v>
      </c>
      <c r="L253" s="188">
        <v>0.39</v>
      </c>
      <c r="M253" s="188"/>
      <c r="N253" s="188">
        <v>0.62</v>
      </c>
      <c r="O253" s="188">
        <v>9.58</v>
      </c>
      <c r="P253" s="188">
        <v>10.57</v>
      </c>
      <c r="Q253" s="188">
        <v>9.59</v>
      </c>
      <c r="R253" s="188"/>
      <c r="S253" s="188">
        <v>31.13</v>
      </c>
      <c r="T253" s="188"/>
      <c r="U253" s="188">
        <v>610</v>
      </c>
      <c r="V253" s="188">
        <v>543</v>
      </c>
      <c r="W253" s="191"/>
      <c r="X253" s="188"/>
      <c r="Y253" s="2"/>
      <c r="Z253" s="2"/>
    </row>
    <row r="254" spans="1:26" ht="15.75" customHeight="1" thickBot="1" x14ac:dyDescent="0.3">
      <c r="A254" s="183" t="s">
        <v>254</v>
      </c>
      <c r="B254" s="183">
        <v>253</v>
      </c>
      <c r="C254" s="184" t="s">
        <v>1323</v>
      </c>
      <c r="D254" s="184"/>
      <c r="E254" s="184">
        <v>4.66</v>
      </c>
      <c r="F254" s="184">
        <v>0</v>
      </c>
      <c r="G254" s="185">
        <v>890200</v>
      </c>
      <c r="H254" s="185">
        <v>4162</v>
      </c>
      <c r="I254" s="185">
        <v>2839</v>
      </c>
      <c r="J254" s="184">
        <v>19.649999999999999</v>
      </c>
      <c r="K254" s="184">
        <v>2.25</v>
      </c>
      <c r="L254" s="184">
        <v>0.92</v>
      </c>
      <c r="M254" s="184">
        <v>0.15</v>
      </c>
      <c r="N254" s="184">
        <v>0.24</v>
      </c>
      <c r="O254" s="184">
        <v>6.9</v>
      </c>
      <c r="P254" s="184">
        <v>11.4</v>
      </c>
      <c r="Q254" s="184">
        <v>9.2799999999999994</v>
      </c>
      <c r="R254" s="184">
        <v>3.26</v>
      </c>
      <c r="S254" s="184">
        <v>35.86</v>
      </c>
      <c r="T254" s="184"/>
      <c r="U254" s="184">
        <v>489</v>
      </c>
      <c r="V254" s="184">
        <v>528</v>
      </c>
      <c r="W254" s="186">
        <v>0.84</v>
      </c>
      <c r="X254" s="184"/>
      <c r="Y254" s="2"/>
      <c r="Z254" s="2"/>
    </row>
    <row r="255" spans="1:26" ht="15.75" customHeight="1" thickBot="1" x14ac:dyDescent="0.3">
      <c r="A255" s="187" t="s">
        <v>255</v>
      </c>
      <c r="B255" s="187">
        <v>254</v>
      </c>
      <c r="C255" s="188" t="s">
        <v>1323</v>
      </c>
      <c r="D255" s="188"/>
      <c r="E255" s="188">
        <v>4.58</v>
      </c>
      <c r="F255" s="188">
        <v>0</v>
      </c>
      <c r="G255" s="190">
        <v>1381200</v>
      </c>
      <c r="H255" s="190">
        <v>6342</v>
      </c>
      <c r="I255" s="190">
        <v>2490</v>
      </c>
      <c r="J255" s="188">
        <v>10.73</v>
      </c>
      <c r="K255" s="188">
        <v>0.86</v>
      </c>
      <c r="L255" s="188">
        <v>2.17</v>
      </c>
      <c r="M255" s="188">
        <v>0.01</v>
      </c>
      <c r="N255" s="188">
        <v>0.43</v>
      </c>
      <c r="O255" s="188">
        <v>5.44</v>
      </c>
      <c r="P255" s="188">
        <v>8.1199999999999992</v>
      </c>
      <c r="Q255" s="188">
        <v>4.5599999999999996</v>
      </c>
      <c r="R255" s="188">
        <v>0.84</v>
      </c>
      <c r="S255" s="188">
        <v>48.25</v>
      </c>
      <c r="T255" s="188"/>
      <c r="U255" s="188">
        <v>383</v>
      </c>
      <c r="V255" s="188">
        <v>400</v>
      </c>
      <c r="W255" s="191">
        <v>0.06</v>
      </c>
      <c r="X255" s="188"/>
      <c r="Y255" s="2"/>
      <c r="Z255" s="2"/>
    </row>
    <row r="256" spans="1:26" ht="15.75" customHeight="1" thickBot="1" x14ac:dyDescent="0.3">
      <c r="A256" s="183" t="s">
        <v>256</v>
      </c>
      <c r="B256" s="183">
        <v>255</v>
      </c>
      <c r="C256" s="184" t="s">
        <v>1325</v>
      </c>
      <c r="D256" s="184"/>
      <c r="E256" s="184">
        <v>14.1</v>
      </c>
      <c r="F256" s="184">
        <v>0</v>
      </c>
      <c r="G256" s="185">
        <v>2044000</v>
      </c>
      <c r="H256" s="185">
        <v>29029</v>
      </c>
      <c r="I256" s="185">
        <v>7121</v>
      </c>
      <c r="J256" s="184">
        <v>17</v>
      </c>
      <c r="K256" s="184">
        <v>1.44</v>
      </c>
      <c r="L256" s="184">
        <v>1.67</v>
      </c>
      <c r="M256" s="184">
        <v>0.15</v>
      </c>
      <c r="N256" s="184">
        <v>0.83</v>
      </c>
      <c r="O256" s="184">
        <v>6.02</v>
      </c>
      <c r="P256" s="184">
        <v>8.58</v>
      </c>
      <c r="Q256" s="184">
        <v>4.58</v>
      </c>
      <c r="R256" s="184">
        <v>3.26</v>
      </c>
      <c r="S256" s="184">
        <v>25.07</v>
      </c>
      <c r="T256" s="184"/>
      <c r="U256" s="184">
        <v>508</v>
      </c>
      <c r="V256" s="184">
        <v>509</v>
      </c>
      <c r="W256" s="193">
        <v>1.74</v>
      </c>
      <c r="X256" s="184"/>
      <c r="Y256" s="2"/>
      <c r="Z256" s="2"/>
    </row>
    <row r="257" spans="1:26" ht="15.75" customHeight="1" thickBot="1" x14ac:dyDescent="0.3">
      <c r="A257" s="187" t="s">
        <v>257</v>
      </c>
      <c r="B257" s="187">
        <v>256</v>
      </c>
      <c r="C257" s="188" t="s">
        <v>1325</v>
      </c>
      <c r="D257" s="188"/>
      <c r="E257" s="188">
        <v>2.12</v>
      </c>
      <c r="F257" s="188">
        <v>0</v>
      </c>
      <c r="G257" s="190">
        <v>95200</v>
      </c>
      <c r="H257" s="188">
        <v>202</v>
      </c>
      <c r="I257" s="188">
        <v>456</v>
      </c>
      <c r="J257" s="188"/>
      <c r="K257" s="188">
        <v>1.07</v>
      </c>
      <c r="L257" s="188">
        <v>0.14000000000000001</v>
      </c>
      <c r="M257" s="188"/>
      <c r="N257" s="188">
        <v>0</v>
      </c>
      <c r="O257" s="188">
        <v>-5.12</v>
      </c>
      <c r="P257" s="188">
        <v>-6.84</v>
      </c>
      <c r="Q257" s="188">
        <v>-15.24</v>
      </c>
      <c r="R257" s="188"/>
      <c r="S257" s="188">
        <v>27.22</v>
      </c>
      <c r="T257" s="188"/>
      <c r="U257" s="188"/>
      <c r="V257" s="188"/>
      <c r="W257" s="191"/>
      <c r="X257" s="188"/>
      <c r="Y257" s="2"/>
      <c r="Z257" s="2"/>
    </row>
    <row r="258" spans="1:26" ht="15.75" customHeight="1" thickBot="1" x14ac:dyDescent="0.3">
      <c r="A258" s="183" t="s">
        <v>258</v>
      </c>
      <c r="B258" s="183">
        <v>257</v>
      </c>
      <c r="C258" s="184" t="s">
        <v>1323</v>
      </c>
      <c r="D258" s="184"/>
      <c r="E258" s="184">
        <v>3.5</v>
      </c>
      <c r="F258" s="186">
        <v>0.56999999999999995</v>
      </c>
      <c r="G258" s="185">
        <v>1570500</v>
      </c>
      <c r="H258" s="185">
        <v>5479</v>
      </c>
      <c r="I258" s="185">
        <v>1750</v>
      </c>
      <c r="J258" s="184">
        <v>11.51</v>
      </c>
      <c r="K258" s="184">
        <v>0.89</v>
      </c>
      <c r="L258" s="184">
        <v>2.63</v>
      </c>
      <c r="M258" s="184"/>
      <c r="N258" s="184">
        <v>0.3</v>
      </c>
      <c r="O258" s="184">
        <v>5.41</v>
      </c>
      <c r="P258" s="184">
        <v>8.0500000000000007</v>
      </c>
      <c r="Q258" s="184">
        <v>4.7</v>
      </c>
      <c r="R258" s="184"/>
      <c r="S258" s="184">
        <v>50.51</v>
      </c>
      <c r="T258" s="184"/>
      <c r="U258" s="184">
        <v>411</v>
      </c>
      <c r="V258" s="184">
        <v>429</v>
      </c>
      <c r="W258" s="186">
        <v>0.11</v>
      </c>
      <c r="X258" s="184"/>
      <c r="Y258" s="2"/>
      <c r="Z258" s="2"/>
    </row>
    <row r="259" spans="1:26" ht="15.75" customHeight="1" thickBot="1" x14ac:dyDescent="0.3">
      <c r="A259" s="187" t="s">
        <v>259</v>
      </c>
      <c r="B259" s="187">
        <v>258</v>
      </c>
      <c r="C259" s="188" t="s">
        <v>1323</v>
      </c>
      <c r="D259" s="188"/>
      <c r="E259" s="188">
        <v>0.44</v>
      </c>
      <c r="F259" s="188">
        <v>0</v>
      </c>
      <c r="G259" s="190">
        <v>1424700</v>
      </c>
      <c r="H259" s="188">
        <v>629</v>
      </c>
      <c r="I259" s="188">
        <v>637</v>
      </c>
      <c r="J259" s="188"/>
      <c r="K259" s="188">
        <v>0.45</v>
      </c>
      <c r="L259" s="188">
        <v>1.47</v>
      </c>
      <c r="M259" s="188"/>
      <c r="N259" s="188">
        <v>0</v>
      </c>
      <c r="O259" s="188">
        <v>-3.12</v>
      </c>
      <c r="P259" s="188">
        <v>-15.78</v>
      </c>
      <c r="Q259" s="188">
        <v>-17.73</v>
      </c>
      <c r="R259" s="188">
        <v>5.91</v>
      </c>
      <c r="S259" s="188">
        <v>39.43</v>
      </c>
      <c r="T259" s="188"/>
      <c r="U259" s="188"/>
      <c r="V259" s="188"/>
      <c r="W259" s="191"/>
      <c r="X259" s="188"/>
      <c r="Y259" s="2"/>
      <c r="Z259" s="2"/>
    </row>
    <row r="260" spans="1:26" ht="15.75" customHeight="1" thickBot="1" x14ac:dyDescent="0.3">
      <c r="A260" s="183" t="s">
        <v>260</v>
      </c>
      <c r="B260" s="183">
        <v>259</v>
      </c>
      <c r="C260" s="184" t="s">
        <v>1325</v>
      </c>
      <c r="D260" s="184"/>
      <c r="E260" s="184">
        <v>0.43</v>
      </c>
      <c r="F260" s="192">
        <v>-2.27</v>
      </c>
      <c r="G260" s="185">
        <v>7205300</v>
      </c>
      <c r="H260" s="185">
        <v>3086</v>
      </c>
      <c r="I260" s="185">
        <v>3352</v>
      </c>
      <c r="J260" s="184"/>
      <c r="K260" s="184">
        <v>0.38</v>
      </c>
      <c r="L260" s="184">
        <v>0.33</v>
      </c>
      <c r="M260" s="184"/>
      <c r="N260" s="184">
        <v>0</v>
      </c>
      <c r="O260" s="184">
        <v>-1.05</v>
      </c>
      <c r="P260" s="184">
        <v>-1.1200000000000001</v>
      </c>
      <c r="Q260" s="184">
        <v>-0.59</v>
      </c>
      <c r="R260" s="184"/>
      <c r="S260" s="184">
        <v>15.31</v>
      </c>
      <c r="T260" s="184"/>
      <c r="U260" s="184"/>
      <c r="V260" s="184"/>
      <c r="W260" s="186"/>
      <c r="X260" s="184"/>
      <c r="Y260" s="2"/>
      <c r="Z260" s="2"/>
    </row>
    <row r="261" spans="1:26" ht="15.75" customHeight="1" thickBot="1" x14ac:dyDescent="0.3">
      <c r="A261" s="187" t="s">
        <v>261</v>
      </c>
      <c r="B261" s="187">
        <v>260</v>
      </c>
      <c r="C261" s="188" t="s">
        <v>1325</v>
      </c>
      <c r="D261" s="188"/>
      <c r="E261" s="188">
        <v>3.64</v>
      </c>
      <c r="F261" s="188">
        <v>0</v>
      </c>
      <c r="G261" s="190">
        <v>3709700</v>
      </c>
      <c r="H261" s="190">
        <v>13449</v>
      </c>
      <c r="I261" s="190">
        <v>2038</v>
      </c>
      <c r="J261" s="188">
        <v>16.25</v>
      </c>
      <c r="K261" s="188">
        <v>2.56</v>
      </c>
      <c r="L261" s="188">
        <v>0.64</v>
      </c>
      <c r="M261" s="188">
        <v>0.04</v>
      </c>
      <c r="N261" s="188">
        <v>0.22</v>
      </c>
      <c r="O261" s="188">
        <v>14.75</v>
      </c>
      <c r="P261" s="188">
        <v>21.03</v>
      </c>
      <c r="Q261" s="188">
        <v>9.64</v>
      </c>
      <c r="R261" s="188">
        <v>4.12</v>
      </c>
      <c r="S261" s="188">
        <v>39.06</v>
      </c>
      <c r="T261" s="188"/>
      <c r="U261" s="188">
        <v>309</v>
      </c>
      <c r="V261" s="188">
        <v>302</v>
      </c>
      <c r="W261" s="191"/>
      <c r="X261" s="188"/>
      <c r="Y261" s="2"/>
      <c r="Z261" s="2"/>
    </row>
    <row r="262" spans="1:26" ht="15.75" customHeight="1" thickBot="1" x14ac:dyDescent="0.3">
      <c r="A262" s="183" t="s">
        <v>262</v>
      </c>
      <c r="B262" s="183">
        <v>261</v>
      </c>
      <c r="C262" s="184" t="s">
        <v>1325</v>
      </c>
      <c r="D262" s="184"/>
      <c r="E262" s="184">
        <v>31</v>
      </c>
      <c r="F262" s="184">
        <v>0</v>
      </c>
      <c r="G262" s="184">
        <v>0</v>
      </c>
      <c r="H262" s="184">
        <v>0</v>
      </c>
      <c r="I262" s="184">
        <v>310</v>
      </c>
      <c r="J262" s="184"/>
      <c r="K262" s="184">
        <v>1.86</v>
      </c>
      <c r="L262" s="184">
        <v>3.68</v>
      </c>
      <c r="M262" s="184"/>
      <c r="N262" s="184">
        <v>0</v>
      </c>
      <c r="O262" s="184">
        <v>-3.53</v>
      </c>
      <c r="P262" s="184">
        <v>-16.2</v>
      </c>
      <c r="Q262" s="184">
        <v>-13.4</v>
      </c>
      <c r="R262" s="184"/>
      <c r="S262" s="184">
        <v>24.92</v>
      </c>
      <c r="T262" s="184"/>
      <c r="U262" s="184"/>
      <c r="V262" s="184"/>
      <c r="W262" s="186"/>
      <c r="X262" s="184"/>
      <c r="Y262" s="2"/>
      <c r="Z262" s="2"/>
    </row>
    <row r="263" spans="1:26" ht="15.75" customHeight="1" thickBot="1" x14ac:dyDescent="0.3">
      <c r="A263" s="187" t="s">
        <v>263</v>
      </c>
      <c r="B263" s="187">
        <v>262</v>
      </c>
      <c r="C263" s="188" t="s">
        <v>1323</v>
      </c>
      <c r="D263" s="188"/>
      <c r="E263" s="188">
        <v>55.25</v>
      </c>
      <c r="F263" s="189">
        <v>-0.45</v>
      </c>
      <c r="G263" s="190">
        <v>8083000</v>
      </c>
      <c r="H263" s="190">
        <v>446910</v>
      </c>
      <c r="I263" s="190">
        <v>177160</v>
      </c>
      <c r="J263" s="188">
        <v>17.239999999999998</v>
      </c>
      <c r="K263" s="188">
        <v>5</v>
      </c>
      <c r="L263" s="188">
        <v>0.25</v>
      </c>
      <c r="M263" s="188">
        <v>1.1499999999999999</v>
      </c>
      <c r="N263" s="188">
        <v>3.2</v>
      </c>
      <c r="O263" s="188">
        <v>19.66</v>
      </c>
      <c r="P263" s="188">
        <v>30.25</v>
      </c>
      <c r="Q263" s="188">
        <v>69.37</v>
      </c>
      <c r="R263" s="188">
        <v>4.7699999999999996</v>
      </c>
      <c r="S263" s="188">
        <v>78.989999999999995</v>
      </c>
      <c r="T263" s="188"/>
      <c r="U263" s="188">
        <v>277</v>
      </c>
      <c r="V263" s="188">
        <v>283</v>
      </c>
      <c r="W263" s="189">
        <v>-2.39</v>
      </c>
      <c r="X263" s="188"/>
      <c r="Y263" s="2"/>
      <c r="Z263" s="2"/>
    </row>
    <row r="264" spans="1:26" ht="15.75" customHeight="1" thickBot="1" x14ac:dyDescent="0.3">
      <c r="A264" s="183" t="s">
        <v>264</v>
      </c>
      <c r="B264" s="183">
        <v>263</v>
      </c>
      <c r="C264" s="184" t="s">
        <v>1325</v>
      </c>
      <c r="D264" s="184"/>
      <c r="E264" s="184">
        <v>12.8</v>
      </c>
      <c r="F264" s="186">
        <v>4.07</v>
      </c>
      <c r="G264" s="185">
        <v>3572900</v>
      </c>
      <c r="H264" s="185">
        <v>45183</v>
      </c>
      <c r="I264" s="185">
        <v>2637</v>
      </c>
      <c r="J264" s="184">
        <v>42.56</v>
      </c>
      <c r="K264" s="184">
        <v>5.66</v>
      </c>
      <c r="L264" s="184">
        <v>0.18</v>
      </c>
      <c r="M264" s="184">
        <v>0.19</v>
      </c>
      <c r="N264" s="184">
        <v>0.3</v>
      </c>
      <c r="O264" s="184">
        <v>22.31</v>
      </c>
      <c r="P264" s="184">
        <v>20.61</v>
      </c>
      <c r="Q264" s="184">
        <v>15.85</v>
      </c>
      <c r="R264" s="184">
        <v>1.5</v>
      </c>
      <c r="S264" s="184">
        <v>42.66</v>
      </c>
      <c r="T264" s="184"/>
      <c r="U264" s="184">
        <v>494</v>
      </c>
      <c r="V264" s="184">
        <v>439</v>
      </c>
      <c r="W264" s="186"/>
      <c r="X264" s="184"/>
      <c r="Y264" s="2"/>
      <c r="Z264" s="2"/>
    </row>
    <row r="265" spans="1:26" ht="15.75" customHeight="1" thickBot="1" x14ac:dyDescent="0.3">
      <c r="A265" s="187" t="s">
        <v>265</v>
      </c>
      <c r="B265" s="187">
        <v>264</v>
      </c>
      <c r="C265" s="188" t="s">
        <v>1323</v>
      </c>
      <c r="D265" s="188"/>
      <c r="E265" s="188">
        <v>13.5</v>
      </c>
      <c r="F265" s="188">
        <v>0</v>
      </c>
      <c r="G265" s="190">
        <v>113800</v>
      </c>
      <c r="H265" s="190">
        <v>1536</v>
      </c>
      <c r="I265" s="190">
        <v>2700</v>
      </c>
      <c r="J265" s="188">
        <v>11.85</v>
      </c>
      <c r="K265" s="188">
        <v>0.73</v>
      </c>
      <c r="L265" s="188">
        <v>0.28999999999999998</v>
      </c>
      <c r="M265" s="188">
        <v>0.56999999999999995</v>
      </c>
      <c r="N265" s="188">
        <v>1.1200000000000001</v>
      </c>
      <c r="O265" s="188">
        <v>5.6</v>
      </c>
      <c r="P265" s="188">
        <v>6.14</v>
      </c>
      <c r="Q265" s="188">
        <v>4.9400000000000004</v>
      </c>
      <c r="R265" s="188">
        <v>4.22</v>
      </c>
      <c r="S265" s="188">
        <v>27.55</v>
      </c>
      <c r="T265" s="188"/>
      <c r="U265" s="188">
        <v>478</v>
      </c>
      <c r="V265" s="188">
        <v>427</v>
      </c>
      <c r="W265" s="189">
        <v>-0.68</v>
      </c>
      <c r="X265" s="188"/>
      <c r="Y265" s="2"/>
      <c r="Z265" s="2"/>
    </row>
    <row r="266" spans="1:26" ht="15.75" customHeight="1" thickBot="1" x14ac:dyDescent="0.3">
      <c r="A266" s="183" t="s">
        <v>266</v>
      </c>
      <c r="B266" s="183">
        <v>265</v>
      </c>
      <c r="C266" s="184" t="s">
        <v>1323</v>
      </c>
      <c r="D266" s="184"/>
      <c r="E266" s="184">
        <v>0.72</v>
      </c>
      <c r="F266" s="186">
        <v>1.41</v>
      </c>
      <c r="G266" s="185">
        <v>225800</v>
      </c>
      <c r="H266" s="184">
        <v>163</v>
      </c>
      <c r="I266" s="184">
        <v>183</v>
      </c>
      <c r="J266" s="184"/>
      <c r="K266" s="184">
        <v>1.0900000000000001</v>
      </c>
      <c r="L266" s="184">
        <v>5.86</v>
      </c>
      <c r="M266" s="184"/>
      <c r="N266" s="184">
        <v>0</v>
      </c>
      <c r="O266" s="184">
        <v>-3.32</v>
      </c>
      <c r="P266" s="184">
        <v>-42.12</v>
      </c>
      <c r="Q266" s="184">
        <v>-1.93</v>
      </c>
      <c r="R266" s="184"/>
      <c r="S266" s="184">
        <v>80.790000000000006</v>
      </c>
      <c r="T266" s="184"/>
      <c r="U266" s="184"/>
      <c r="V266" s="184"/>
      <c r="W266" s="186"/>
      <c r="X266" s="184"/>
      <c r="Y266" s="2"/>
      <c r="Z266" s="2"/>
    </row>
    <row r="267" spans="1:26" ht="15.75" customHeight="1" thickBot="1" x14ac:dyDescent="0.3">
      <c r="A267" s="187" t="s">
        <v>267</v>
      </c>
      <c r="B267" s="187">
        <v>266</v>
      </c>
      <c r="C267" s="188" t="s">
        <v>1323</v>
      </c>
      <c r="D267" s="188"/>
      <c r="E267" s="188">
        <v>2.82</v>
      </c>
      <c r="F267" s="189">
        <v>-2.08</v>
      </c>
      <c r="G267" s="190">
        <v>164523600</v>
      </c>
      <c r="H267" s="190">
        <v>466806</v>
      </c>
      <c r="I267" s="190">
        <v>57625</v>
      </c>
      <c r="J267" s="188"/>
      <c r="K267" s="188">
        <v>0.78</v>
      </c>
      <c r="L267" s="188">
        <v>1.45</v>
      </c>
      <c r="M267" s="188">
        <v>0.1</v>
      </c>
      <c r="N267" s="188">
        <v>0</v>
      </c>
      <c r="O267" s="188">
        <v>-4.8600000000000003</v>
      </c>
      <c r="P267" s="188">
        <v>-10.42</v>
      </c>
      <c r="Q267" s="188">
        <v>-6.03</v>
      </c>
      <c r="R267" s="188">
        <v>3.47</v>
      </c>
      <c r="S267" s="188">
        <v>52.44</v>
      </c>
      <c r="T267" s="188"/>
      <c r="U267" s="188"/>
      <c r="V267" s="188"/>
      <c r="W267" s="191"/>
      <c r="X267" s="188"/>
      <c r="Y267" s="2"/>
      <c r="Z267" s="2"/>
    </row>
    <row r="268" spans="1:26" ht="15.75" customHeight="1" thickBot="1" x14ac:dyDescent="0.3">
      <c r="A268" s="183" t="s">
        <v>268</v>
      </c>
      <c r="B268" s="183">
        <v>267</v>
      </c>
      <c r="C268" s="184" t="s">
        <v>1323</v>
      </c>
      <c r="D268" s="184"/>
      <c r="E268" s="184">
        <v>2.48</v>
      </c>
      <c r="F268" s="192">
        <v>-0.8</v>
      </c>
      <c r="G268" s="185">
        <v>40300</v>
      </c>
      <c r="H268" s="184">
        <v>100</v>
      </c>
      <c r="I268" s="184">
        <v>909</v>
      </c>
      <c r="J268" s="184">
        <v>30.2</v>
      </c>
      <c r="K268" s="184">
        <v>0.88</v>
      </c>
      <c r="L268" s="184">
        <v>2.73</v>
      </c>
      <c r="M268" s="184">
        <v>0.03</v>
      </c>
      <c r="N268" s="184">
        <v>0.08</v>
      </c>
      <c r="O268" s="184">
        <v>2.79</v>
      </c>
      <c r="P268" s="184">
        <v>3.25</v>
      </c>
      <c r="Q268" s="184">
        <v>0.27</v>
      </c>
      <c r="R268" s="184">
        <v>1.2</v>
      </c>
      <c r="S268" s="184">
        <v>40.5</v>
      </c>
      <c r="T268" s="184"/>
      <c r="U268" s="184">
        <v>780</v>
      </c>
      <c r="V268" s="184">
        <v>775</v>
      </c>
      <c r="W268" s="186">
        <v>0.59</v>
      </c>
      <c r="X268" s="184"/>
      <c r="Y268" s="2"/>
      <c r="Z268" s="2"/>
    </row>
    <row r="269" spans="1:26" ht="15.75" customHeight="1" thickBot="1" x14ac:dyDescent="0.3">
      <c r="A269" s="187" t="s">
        <v>269</v>
      </c>
      <c r="B269" s="187">
        <v>268</v>
      </c>
      <c r="C269" s="188" t="s">
        <v>1323</v>
      </c>
      <c r="D269" s="188"/>
      <c r="E269" s="188">
        <v>1.1599999999999999</v>
      </c>
      <c r="F269" s="191">
        <v>3.57</v>
      </c>
      <c r="G269" s="190">
        <v>33420600</v>
      </c>
      <c r="H269" s="190">
        <v>38528</v>
      </c>
      <c r="I269" s="190">
        <v>6125</v>
      </c>
      <c r="J269" s="188"/>
      <c r="K269" s="188">
        <v>0.5</v>
      </c>
      <c r="L269" s="188">
        <v>7.45</v>
      </c>
      <c r="M269" s="188"/>
      <c r="N269" s="188">
        <v>0</v>
      </c>
      <c r="O269" s="188">
        <v>2.2999999999999998</v>
      </c>
      <c r="P269" s="188">
        <v>-4.55</v>
      </c>
      <c r="Q269" s="188">
        <v>-2.41</v>
      </c>
      <c r="R269" s="188"/>
      <c r="S269" s="188">
        <v>77.06</v>
      </c>
      <c r="T269" s="188"/>
      <c r="U269" s="188"/>
      <c r="V269" s="188"/>
      <c r="W269" s="191"/>
      <c r="X269" s="188"/>
      <c r="Y269" s="2"/>
      <c r="Z269" s="2"/>
    </row>
    <row r="270" spans="1:26" ht="15.75" customHeight="1" thickBot="1" x14ac:dyDescent="0.3">
      <c r="A270" s="183" t="s">
        <v>270</v>
      </c>
      <c r="B270" s="183">
        <v>269</v>
      </c>
      <c r="C270" s="184" t="s">
        <v>1325</v>
      </c>
      <c r="D270" s="184"/>
      <c r="E270" s="184">
        <v>2.94</v>
      </c>
      <c r="F270" s="186">
        <v>1.38</v>
      </c>
      <c r="G270" s="185">
        <v>7357300</v>
      </c>
      <c r="H270" s="185">
        <v>21620</v>
      </c>
      <c r="I270" s="185">
        <v>2940</v>
      </c>
      <c r="J270" s="184">
        <v>15.12</v>
      </c>
      <c r="K270" s="184">
        <v>1.58</v>
      </c>
      <c r="L270" s="184">
        <v>2.64</v>
      </c>
      <c r="M270" s="184"/>
      <c r="N270" s="184">
        <v>0.19</v>
      </c>
      <c r="O270" s="184">
        <v>5.98</v>
      </c>
      <c r="P270" s="184">
        <v>11.04</v>
      </c>
      <c r="Q270" s="184">
        <v>10.57</v>
      </c>
      <c r="R270" s="184"/>
      <c r="S270" s="184">
        <v>36.590000000000003</v>
      </c>
      <c r="T270" s="184"/>
      <c r="U270" s="184">
        <v>428</v>
      </c>
      <c r="V270" s="184">
        <v>486</v>
      </c>
      <c r="W270" s="186">
        <v>0.25</v>
      </c>
      <c r="X270" s="184"/>
      <c r="Y270" s="2"/>
      <c r="Z270" s="2"/>
    </row>
    <row r="271" spans="1:26" ht="15.75" customHeight="1" thickBot="1" x14ac:dyDescent="0.3">
      <c r="A271" s="187" t="s">
        <v>271</v>
      </c>
      <c r="B271" s="187">
        <v>270</v>
      </c>
      <c r="C271" s="188" t="s">
        <v>1323</v>
      </c>
      <c r="D271" s="188"/>
      <c r="E271" s="188">
        <v>30.25</v>
      </c>
      <c r="F271" s="188">
        <v>0</v>
      </c>
      <c r="G271" s="190">
        <v>28896300</v>
      </c>
      <c r="H271" s="190">
        <v>867954</v>
      </c>
      <c r="I271" s="190">
        <v>169840</v>
      </c>
      <c r="J271" s="188"/>
      <c r="K271" s="188">
        <v>1.32</v>
      </c>
      <c r="L271" s="188">
        <v>2.5</v>
      </c>
      <c r="M271" s="188">
        <v>0.18</v>
      </c>
      <c r="N271" s="188">
        <v>0</v>
      </c>
      <c r="O271" s="188">
        <v>1.7</v>
      </c>
      <c r="P271" s="188">
        <v>-0.31</v>
      </c>
      <c r="Q271" s="188">
        <v>0.44</v>
      </c>
      <c r="R271" s="188">
        <v>4.05</v>
      </c>
      <c r="S271" s="188">
        <v>35.11</v>
      </c>
      <c r="T271" s="188"/>
      <c r="U271" s="188"/>
      <c r="V271" s="188"/>
      <c r="W271" s="191"/>
      <c r="X271" s="188"/>
      <c r="Y271" s="2"/>
      <c r="Z271" s="2"/>
    </row>
    <row r="272" spans="1:26" ht="15.75" customHeight="1" thickBot="1" x14ac:dyDescent="0.3">
      <c r="A272" s="183" t="s">
        <v>272</v>
      </c>
      <c r="B272" s="183">
        <v>271</v>
      </c>
      <c r="C272" s="184" t="s">
        <v>1325</v>
      </c>
      <c r="D272" s="184"/>
      <c r="E272" s="184">
        <v>1.3</v>
      </c>
      <c r="F272" s="186">
        <v>1.56</v>
      </c>
      <c r="G272" s="185">
        <v>3064100</v>
      </c>
      <c r="H272" s="185">
        <v>3981</v>
      </c>
      <c r="I272" s="185">
        <v>1032</v>
      </c>
      <c r="J272" s="184">
        <v>10.45</v>
      </c>
      <c r="K272" s="184">
        <v>0.77</v>
      </c>
      <c r="L272" s="184">
        <v>1.35</v>
      </c>
      <c r="M272" s="184"/>
      <c r="N272" s="184">
        <v>0.12</v>
      </c>
      <c r="O272" s="184">
        <v>5.59</v>
      </c>
      <c r="P272" s="184">
        <v>7.71</v>
      </c>
      <c r="Q272" s="184">
        <v>12.09</v>
      </c>
      <c r="R272" s="184"/>
      <c r="S272" s="184">
        <v>22.56</v>
      </c>
      <c r="T272" s="184"/>
      <c r="U272" s="184">
        <v>390</v>
      </c>
      <c r="V272" s="184">
        <v>387</v>
      </c>
      <c r="W272" s="192">
        <v>-0.06</v>
      </c>
      <c r="X272" s="184"/>
      <c r="Y272" s="2"/>
      <c r="Z272" s="2"/>
    </row>
    <row r="273" spans="1:26" ht="15.75" customHeight="1" thickBot="1" x14ac:dyDescent="0.3">
      <c r="A273" s="187" t="s">
        <v>273</v>
      </c>
      <c r="B273" s="187">
        <v>272</v>
      </c>
      <c r="C273" s="188" t="s">
        <v>1323</v>
      </c>
      <c r="D273" s="188"/>
      <c r="E273" s="188">
        <v>3.34</v>
      </c>
      <c r="F273" s="189">
        <v>-1.18</v>
      </c>
      <c r="G273" s="190">
        <v>61981400</v>
      </c>
      <c r="H273" s="190">
        <v>207490</v>
      </c>
      <c r="I273" s="190">
        <v>28700</v>
      </c>
      <c r="J273" s="188">
        <v>14.77</v>
      </c>
      <c r="K273" s="188">
        <v>4.3899999999999997</v>
      </c>
      <c r="L273" s="188">
        <v>14.5</v>
      </c>
      <c r="M273" s="188">
        <v>0.2</v>
      </c>
      <c r="N273" s="188">
        <v>0.23</v>
      </c>
      <c r="O273" s="188">
        <v>18.91</v>
      </c>
      <c r="P273" s="188">
        <v>15.55</v>
      </c>
      <c r="Q273" s="188">
        <v>-14.43</v>
      </c>
      <c r="R273" s="188">
        <v>50.81</v>
      </c>
      <c r="S273" s="188">
        <v>44.61</v>
      </c>
      <c r="T273" s="188"/>
      <c r="U273" s="188">
        <v>344</v>
      </c>
      <c r="V273" s="188">
        <v>249</v>
      </c>
      <c r="W273" s="194">
        <v>1.51</v>
      </c>
      <c r="X273" s="188"/>
      <c r="Y273" s="2"/>
      <c r="Z273" s="2"/>
    </row>
    <row r="274" spans="1:26" ht="15.75" customHeight="1" thickBot="1" x14ac:dyDescent="0.3">
      <c r="A274" s="183" t="s">
        <v>274</v>
      </c>
      <c r="B274" s="183">
        <v>273</v>
      </c>
      <c r="C274" s="184" t="s">
        <v>1323</v>
      </c>
      <c r="D274" s="184"/>
      <c r="E274" s="184">
        <v>1.47</v>
      </c>
      <c r="F274" s="192">
        <v>-2</v>
      </c>
      <c r="G274" s="185">
        <v>24551400</v>
      </c>
      <c r="H274" s="185">
        <v>36294</v>
      </c>
      <c r="I274" s="185">
        <v>3156</v>
      </c>
      <c r="J274" s="184"/>
      <c r="K274" s="184">
        <v>1.62</v>
      </c>
      <c r="L274" s="184">
        <v>3.24</v>
      </c>
      <c r="M274" s="184"/>
      <c r="N274" s="184">
        <v>0</v>
      </c>
      <c r="O274" s="184">
        <v>0.36</v>
      </c>
      <c r="P274" s="184">
        <v>-18.87</v>
      </c>
      <c r="Q274" s="184">
        <v>-86.26</v>
      </c>
      <c r="R274" s="184"/>
      <c r="S274" s="184">
        <v>44.17</v>
      </c>
      <c r="T274" s="184"/>
      <c r="U274" s="184"/>
      <c r="V274" s="184"/>
      <c r="W274" s="186"/>
      <c r="X274" s="184"/>
      <c r="Y274" s="2"/>
      <c r="Z274" s="2"/>
    </row>
    <row r="275" spans="1:26" ht="15.75" customHeight="1" thickBot="1" x14ac:dyDescent="0.3">
      <c r="A275" s="187" t="s">
        <v>275</v>
      </c>
      <c r="B275" s="187">
        <v>274</v>
      </c>
      <c r="C275" s="188" t="s">
        <v>1323</v>
      </c>
      <c r="D275" s="188" t="s">
        <v>15</v>
      </c>
      <c r="E275" s="188">
        <v>0.31</v>
      </c>
      <c r="F275" s="191">
        <v>10.71</v>
      </c>
      <c r="G275" s="190">
        <v>817800</v>
      </c>
      <c r="H275" s="188">
        <v>248</v>
      </c>
      <c r="I275" s="188">
        <v>239</v>
      </c>
      <c r="J275" s="188"/>
      <c r="K275" s="188">
        <v>7.75</v>
      </c>
      <c r="L275" s="188">
        <v>32.049999999999997</v>
      </c>
      <c r="M275" s="188"/>
      <c r="N275" s="188">
        <v>0</v>
      </c>
      <c r="O275" s="188">
        <v>-10.6</v>
      </c>
      <c r="P275" s="188">
        <v>-557.92999999999995</v>
      </c>
      <c r="Q275" s="188">
        <v>-20.09</v>
      </c>
      <c r="R275" s="188"/>
      <c r="S275" s="188">
        <v>55.06</v>
      </c>
      <c r="T275" s="188"/>
      <c r="U275" s="188"/>
      <c r="V275" s="188"/>
      <c r="W275" s="191"/>
      <c r="X275" s="188"/>
      <c r="Y275" s="2"/>
      <c r="Z275" s="2"/>
    </row>
    <row r="276" spans="1:26" ht="15.75" customHeight="1" thickBot="1" x14ac:dyDescent="0.3">
      <c r="A276" s="183" t="s">
        <v>276</v>
      </c>
      <c r="B276" s="183">
        <v>275</v>
      </c>
      <c r="C276" s="184" t="s">
        <v>1323</v>
      </c>
      <c r="D276" s="184"/>
      <c r="E276" s="184">
        <v>79.25</v>
      </c>
      <c r="F276" s="192">
        <v>-0.63</v>
      </c>
      <c r="G276" s="184">
        <v>100</v>
      </c>
      <c r="H276" s="184">
        <v>8</v>
      </c>
      <c r="I276" s="185">
        <v>1070</v>
      </c>
      <c r="J276" s="184">
        <v>15.51</v>
      </c>
      <c r="K276" s="184">
        <v>0.91</v>
      </c>
      <c r="L276" s="184">
        <v>0.15</v>
      </c>
      <c r="M276" s="184">
        <v>4.2</v>
      </c>
      <c r="N276" s="184">
        <v>5.1100000000000003</v>
      </c>
      <c r="O276" s="184">
        <v>6.12</v>
      </c>
      <c r="P276" s="184">
        <v>5.86</v>
      </c>
      <c r="Q276" s="184">
        <v>8.06</v>
      </c>
      <c r="R276" s="184">
        <v>5.27</v>
      </c>
      <c r="S276" s="184">
        <v>25.51</v>
      </c>
      <c r="T276" s="184"/>
      <c r="U276" s="184">
        <v>574</v>
      </c>
      <c r="V276" s="184">
        <v>490</v>
      </c>
      <c r="W276" s="192">
        <v>-24.62</v>
      </c>
      <c r="X276" s="184"/>
      <c r="Y276" s="2"/>
      <c r="Z276" s="2"/>
    </row>
    <row r="277" spans="1:26" ht="15.75" customHeight="1" thickBot="1" x14ac:dyDescent="0.3">
      <c r="A277" s="187" t="s">
        <v>277</v>
      </c>
      <c r="B277" s="187">
        <v>276</v>
      </c>
      <c r="C277" s="188" t="s">
        <v>1323</v>
      </c>
      <c r="D277" s="188"/>
      <c r="E277" s="188">
        <v>9.0500000000000007</v>
      </c>
      <c r="F277" s="191">
        <v>3.43</v>
      </c>
      <c r="G277" s="190">
        <v>23273400</v>
      </c>
      <c r="H277" s="190">
        <v>208511</v>
      </c>
      <c r="I277" s="190">
        <v>5498</v>
      </c>
      <c r="J277" s="188">
        <v>17.48</v>
      </c>
      <c r="K277" s="188">
        <v>2.13</v>
      </c>
      <c r="L277" s="188">
        <v>1.1399999999999999</v>
      </c>
      <c r="M277" s="188">
        <v>0.14000000000000001</v>
      </c>
      <c r="N277" s="188">
        <v>0.52</v>
      </c>
      <c r="O277" s="188">
        <v>11.74</v>
      </c>
      <c r="P277" s="188">
        <v>13.27</v>
      </c>
      <c r="Q277" s="188">
        <v>19.899999999999999</v>
      </c>
      <c r="R277" s="188">
        <v>1.42</v>
      </c>
      <c r="S277" s="188">
        <v>35.14</v>
      </c>
      <c r="T277" s="188"/>
      <c r="U277" s="188">
        <v>420</v>
      </c>
      <c r="V277" s="188">
        <v>365</v>
      </c>
      <c r="W277" s="194">
        <v>1.08</v>
      </c>
      <c r="X277" s="188"/>
      <c r="Y277" s="2"/>
      <c r="Z277" s="2"/>
    </row>
    <row r="278" spans="1:26" ht="15.75" customHeight="1" thickBot="1" x14ac:dyDescent="0.3">
      <c r="A278" s="183" t="s">
        <v>278</v>
      </c>
      <c r="B278" s="183">
        <v>277</v>
      </c>
      <c r="C278" s="184" t="s">
        <v>1323</v>
      </c>
      <c r="D278" s="184"/>
      <c r="E278" s="184">
        <v>17.3</v>
      </c>
      <c r="F278" s="186">
        <v>1.76</v>
      </c>
      <c r="G278" s="185">
        <v>17285900</v>
      </c>
      <c r="H278" s="185">
        <v>298059</v>
      </c>
      <c r="I278" s="185">
        <v>15941</v>
      </c>
      <c r="J278" s="184">
        <v>23.42</v>
      </c>
      <c r="K278" s="184">
        <v>4.59</v>
      </c>
      <c r="L278" s="184">
        <v>5.86</v>
      </c>
      <c r="M278" s="184">
        <v>0.45</v>
      </c>
      <c r="N278" s="184">
        <v>0.74</v>
      </c>
      <c r="O278" s="184">
        <v>8.09</v>
      </c>
      <c r="P278" s="184">
        <v>20.39</v>
      </c>
      <c r="Q278" s="184">
        <v>6.33</v>
      </c>
      <c r="R278" s="184">
        <v>1.51</v>
      </c>
      <c r="S278" s="184">
        <v>53.92</v>
      </c>
      <c r="T278" s="184"/>
      <c r="U278" s="184">
        <v>410</v>
      </c>
      <c r="V278" s="184">
        <v>513</v>
      </c>
      <c r="W278" s="192">
        <v>-0.23</v>
      </c>
      <c r="X278" s="184"/>
      <c r="Y278" s="2"/>
      <c r="Z278" s="2"/>
    </row>
    <row r="279" spans="1:26" ht="15.75" customHeight="1" thickBot="1" x14ac:dyDescent="0.3">
      <c r="A279" s="187" t="s">
        <v>279</v>
      </c>
      <c r="B279" s="187">
        <v>278</v>
      </c>
      <c r="C279" s="188" t="s">
        <v>1323</v>
      </c>
      <c r="D279" s="188"/>
      <c r="E279" s="188">
        <v>33</v>
      </c>
      <c r="F279" s="191">
        <v>1.54</v>
      </c>
      <c r="G279" s="190">
        <v>4112300</v>
      </c>
      <c r="H279" s="190">
        <v>135326</v>
      </c>
      <c r="I279" s="190">
        <v>32211</v>
      </c>
      <c r="J279" s="188">
        <v>35.17</v>
      </c>
      <c r="K279" s="188">
        <v>5.86</v>
      </c>
      <c r="L279" s="188">
        <v>1.95</v>
      </c>
      <c r="M279" s="188">
        <v>0.45</v>
      </c>
      <c r="N279" s="188">
        <v>0.94</v>
      </c>
      <c r="O279" s="188">
        <v>8.9600000000000009</v>
      </c>
      <c r="P279" s="188">
        <v>22.31</v>
      </c>
      <c r="Q279" s="188">
        <v>30.96</v>
      </c>
      <c r="R279" s="188">
        <v>1.62</v>
      </c>
      <c r="S279" s="188">
        <v>47.09</v>
      </c>
      <c r="T279" s="188"/>
      <c r="U279" s="188">
        <v>451</v>
      </c>
      <c r="V279" s="188">
        <v>553</v>
      </c>
      <c r="W279" s="191">
        <v>0.46</v>
      </c>
      <c r="X279" s="188"/>
      <c r="Y279" s="2"/>
      <c r="Z279" s="2"/>
    </row>
    <row r="280" spans="1:26" ht="15.75" customHeight="1" thickBot="1" x14ac:dyDescent="0.3">
      <c r="A280" s="183" t="s">
        <v>280</v>
      </c>
      <c r="B280" s="183">
        <v>279</v>
      </c>
      <c r="C280" s="184" t="s">
        <v>1323</v>
      </c>
      <c r="D280" s="184"/>
      <c r="E280" s="184">
        <v>0.23</v>
      </c>
      <c r="F280" s="184">
        <v>0</v>
      </c>
      <c r="G280" s="185">
        <v>2792500</v>
      </c>
      <c r="H280" s="184">
        <v>617</v>
      </c>
      <c r="I280" s="184">
        <v>966</v>
      </c>
      <c r="J280" s="184"/>
      <c r="K280" s="184">
        <v>0.22</v>
      </c>
      <c r="L280" s="184">
        <v>0.78</v>
      </c>
      <c r="M280" s="184">
        <v>0.01</v>
      </c>
      <c r="N280" s="184">
        <v>0</v>
      </c>
      <c r="O280" s="184">
        <v>-5.79</v>
      </c>
      <c r="P280" s="184">
        <v>-13.19</v>
      </c>
      <c r="Q280" s="184">
        <v>-82.28</v>
      </c>
      <c r="R280" s="184"/>
      <c r="S280" s="184">
        <v>56.68</v>
      </c>
      <c r="T280" s="184"/>
      <c r="U280" s="184"/>
      <c r="V280" s="184"/>
      <c r="W280" s="186"/>
      <c r="X280" s="184"/>
      <c r="Y280" s="2"/>
      <c r="Z280" s="2"/>
    </row>
    <row r="281" spans="1:26" ht="15.75" customHeight="1" thickBot="1" x14ac:dyDescent="0.3">
      <c r="A281" s="187" t="s">
        <v>281</v>
      </c>
      <c r="B281" s="187">
        <v>280</v>
      </c>
      <c r="C281" s="188" t="s">
        <v>1325</v>
      </c>
      <c r="D281" s="188"/>
      <c r="E281" s="188">
        <v>2.2599999999999998</v>
      </c>
      <c r="F281" s="188">
        <v>0</v>
      </c>
      <c r="G281" s="190">
        <v>223300</v>
      </c>
      <c r="H281" s="188">
        <v>507</v>
      </c>
      <c r="I281" s="190">
        <v>1597</v>
      </c>
      <c r="J281" s="188">
        <v>55</v>
      </c>
      <c r="K281" s="188">
        <v>1.59</v>
      </c>
      <c r="L281" s="188">
        <v>0.4</v>
      </c>
      <c r="M281" s="188"/>
      <c r="N281" s="188">
        <v>0.04</v>
      </c>
      <c r="O281" s="188">
        <v>2.52</v>
      </c>
      <c r="P281" s="188">
        <v>2.93</v>
      </c>
      <c r="Q281" s="188">
        <v>11.31</v>
      </c>
      <c r="R281" s="188"/>
      <c r="S281" s="188">
        <v>34.15</v>
      </c>
      <c r="T281" s="188"/>
      <c r="U281" s="188">
        <v>861</v>
      </c>
      <c r="V281" s="188">
        <v>858</v>
      </c>
      <c r="W281" s="189">
        <v>-1.71</v>
      </c>
      <c r="X281" s="188"/>
      <c r="Y281" s="2"/>
      <c r="Z281" s="2"/>
    </row>
    <row r="282" spans="1:26" ht="15.75" customHeight="1" thickBot="1" x14ac:dyDescent="0.3">
      <c r="A282" s="183" t="s">
        <v>282</v>
      </c>
      <c r="B282" s="183">
        <v>281</v>
      </c>
      <c r="C282" s="184" t="s">
        <v>1323</v>
      </c>
      <c r="D282" s="184"/>
      <c r="E282" s="184">
        <v>21.3</v>
      </c>
      <c r="F282" s="192">
        <v>-0.93</v>
      </c>
      <c r="G282" s="185">
        <v>23100</v>
      </c>
      <c r="H282" s="184">
        <v>493</v>
      </c>
      <c r="I282" s="185">
        <v>3712</v>
      </c>
      <c r="J282" s="184">
        <v>14.32</v>
      </c>
      <c r="K282" s="184">
        <v>3.31</v>
      </c>
      <c r="L282" s="184">
        <v>0.71</v>
      </c>
      <c r="M282" s="184">
        <v>0.18</v>
      </c>
      <c r="N282" s="184">
        <v>1.49</v>
      </c>
      <c r="O282" s="184">
        <v>20.45</v>
      </c>
      <c r="P282" s="184">
        <v>24.69</v>
      </c>
      <c r="Q282" s="184">
        <v>15.7</v>
      </c>
      <c r="R282" s="184">
        <v>4.2300000000000004</v>
      </c>
      <c r="S282" s="184">
        <v>45</v>
      </c>
      <c r="T282" s="184"/>
      <c r="U282" s="184">
        <v>256</v>
      </c>
      <c r="V282" s="184">
        <v>236</v>
      </c>
      <c r="W282" s="186">
        <v>0.73</v>
      </c>
      <c r="X282" s="184"/>
      <c r="Y282" s="2"/>
      <c r="Z282" s="2"/>
    </row>
    <row r="283" spans="1:26" ht="15.75" customHeight="1" thickBot="1" x14ac:dyDescent="0.3">
      <c r="A283" s="187" t="s">
        <v>283</v>
      </c>
      <c r="B283" s="187">
        <v>282</v>
      </c>
      <c r="C283" s="188" t="s">
        <v>1323</v>
      </c>
      <c r="D283" s="188" t="s">
        <v>15</v>
      </c>
      <c r="E283" s="188">
        <v>0.43</v>
      </c>
      <c r="F283" s="189">
        <v>-4.4400000000000004</v>
      </c>
      <c r="G283" s="190">
        <v>3700</v>
      </c>
      <c r="H283" s="188">
        <v>2</v>
      </c>
      <c r="I283" s="188">
        <v>59</v>
      </c>
      <c r="J283" s="188"/>
      <c r="K283" s="188">
        <v>1.23</v>
      </c>
      <c r="L283" s="188">
        <v>29.14</v>
      </c>
      <c r="M283" s="188"/>
      <c r="N283" s="188">
        <v>0</v>
      </c>
      <c r="O283" s="188">
        <v>-0.06</v>
      </c>
      <c r="P283" s="188">
        <v>-56.59</v>
      </c>
      <c r="Q283" s="188">
        <v>-50.76</v>
      </c>
      <c r="R283" s="188"/>
      <c r="S283" s="188">
        <v>52.52</v>
      </c>
      <c r="T283" s="188"/>
      <c r="U283" s="188"/>
      <c r="V283" s="188"/>
      <c r="W283" s="191"/>
      <c r="X283" s="188"/>
      <c r="Y283" s="2"/>
      <c r="Z283" s="2"/>
    </row>
    <row r="284" spans="1:26" ht="15.75" customHeight="1" thickBot="1" x14ac:dyDescent="0.3">
      <c r="A284" s="183" t="s">
        <v>284</v>
      </c>
      <c r="B284" s="183">
        <v>283</v>
      </c>
      <c r="C284" s="184" t="s">
        <v>1323</v>
      </c>
      <c r="D284" s="184"/>
      <c r="E284" s="184">
        <v>8.3000000000000007</v>
      </c>
      <c r="F284" s="186">
        <v>2.4700000000000002</v>
      </c>
      <c r="G284" s="185">
        <v>8514900</v>
      </c>
      <c r="H284" s="185">
        <v>70829</v>
      </c>
      <c r="I284" s="185">
        <v>8466</v>
      </c>
      <c r="J284" s="184">
        <v>25.43</v>
      </c>
      <c r="K284" s="184">
        <v>2.73</v>
      </c>
      <c r="L284" s="184">
        <v>1.95</v>
      </c>
      <c r="M284" s="184">
        <v>0.25</v>
      </c>
      <c r="N284" s="184">
        <v>0.33</v>
      </c>
      <c r="O284" s="184">
        <v>6.44</v>
      </c>
      <c r="P284" s="184">
        <v>10.77</v>
      </c>
      <c r="Q284" s="184">
        <v>7.3</v>
      </c>
      <c r="R284" s="184">
        <v>3.09</v>
      </c>
      <c r="S284" s="184">
        <v>41.21</v>
      </c>
      <c r="T284" s="184"/>
      <c r="U284" s="184">
        <v>552</v>
      </c>
      <c r="V284" s="184">
        <v>590</v>
      </c>
      <c r="W284" s="192">
        <v>-0.01</v>
      </c>
      <c r="X284" s="184"/>
      <c r="Y284" s="2"/>
      <c r="Z284" s="2"/>
    </row>
    <row r="285" spans="1:26" ht="15.75" customHeight="1" thickBot="1" x14ac:dyDescent="0.3">
      <c r="A285" s="187" t="s">
        <v>285</v>
      </c>
      <c r="B285" s="187">
        <v>284</v>
      </c>
      <c r="C285" s="188" t="s">
        <v>1323</v>
      </c>
      <c r="D285" s="188"/>
      <c r="E285" s="188">
        <v>0.79</v>
      </c>
      <c r="F285" s="188">
        <v>0</v>
      </c>
      <c r="G285" s="190">
        <v>49800</v>
      </c>
      <c r="H285" s="188">
        <v>39</v>
      </c>
      <c r="I285" s="188">
        <v>190</v>
      </c>
      <c r="J285" s="188"/>
      <c r="K285" s="188">
        <v>1</v>
      </c>
      <c r="L285" s="188">
        <v>3.03</v>
      </c>
      <c r="M285" s="188"/>
      <c r="N285" s="188">
        <v>0</v>
      </c>
      <c r="O285" s="188">
        <v>-11.71</v>
      </c>
      <c r="P285" s="188">
        <v>-30.61</v>
      </c>
      <c r="Q285" s="188">
        <v>-23.77</v>
      </c>
      <c r="R285" s="188"/>
      <c r="S285" s="188">
        <v>45.71</v>
      </c>
      <c r="T285" s="188"/>
      <c r="U285" s="188"/>
      <c r="V285" s="188"/>
      <c r="W285" s="191"/>
      <c r="X285" s="188"/>
      <c r="Y285" s="2"/>
      <c r="Z285" s="2"/>
    </row>
    <row r="286" spans="1:26" ht="15.75" customHeight="1" thickBot="1" x14ac:dyDescent="0.3">
      <c r="A286" s="183" t="s">
        <v>286</v>
      </c>
      <c r="B286" s="183">
        <v>285</v>
      </c>
      <c r="C286" s="184" t="s">
        <v>1323</v>
      </c>
      <c r="D286" s="184"/>
      <c r="E286" s="184">
        <v>3.68</v>
      </c>
      <c r="F286" s="192">
        <v>-1.6</v>
      </c>
      <c r="G286" s="185">
        <v>1246300</v>
      </c>
      <c r="H286" s="185">
        <v>4609</v>
      </c>
      <c r="I286" s="185">
        <v>3238</v>
      </c>
      <c r="J286" s="184">
        <v>19.96</v>
      </c>
      <c r="K286" s="184">
        <v>3.26</v>
      </c>
      <c r="L286" s="184">
        <v>0.59</v>
      </c>
      <c r="M286" s="184">
        <v>0.04</v>
      </c>
      <c r="N286" s="184">
        <v>0.18</v>
      </c>
      <c r="O286" s="184">
        <v>13.73</v>
      </c>
      <c r="P286" s="184">
        <v>16.41</v>
      </c>
      <c r="Q286" s="184">
        <v>9.9499999999999993</v>
      </c>
      <c r="R286" s="184">
        <v>7.49</v>
      </c>
      <c r="S286" s="184">
        <v>72.61</v>
      </c>
      <c r="T286" s="184"/>
      <c r="U286" s="184">
        <v>422</v>
      </c>
      <c r="V286" s="184">
        <v>373</v>
      </c>
      <c r="W286" s="193">
        <v>2.42</v>
      </c>
      <c r="X286" s="184"/>
      <c r="Y286" s="2"/>
      <c r="Z286" s="2"/>
    </row>
    <row r="287" spans="1:26" ht="15.75" customHeight="1" thickBot="1" x14ac:dyDescent="0.3">
      <c r="A287" s="187" t="s">
        <v>287</v>
      </c>
      <c r="B287" s="187">
        <v>286</v>
      </c>
      <c r="C287" s="188" t="s">
        <v>1323</v>
      </c>
      <c r="D287" s="188"/>
      <c r="E287" s="188">
        <v>1.1200000000000001</v>
      </c>
      <c r="F287" s="188">
        <v>0</v>
      </c>
      <c r="G287" s="190">
        <v>140400</v>
      </c>
      <c r="H287" s="188">
        <v>154</v>
      </c>
      <c r="I287" s="188">
        <v>311</v>
      </c>
      <c r="J287" s="188"/>
      <c r="K287" s="188">
        <v>0.99</v>
      </c>
      <c r="L287" s="188">
        <v>0.83</v>
      </c>
      <c r="M287" s="188"/>
      <c r="N287" s="188">
        <v>0</v>
      </c>
      <c r="O287" s="188">
        <v>-4.49</v>
      </c>
      <c r="P287" s="188">
        <v>-8.92</v>
      </c>
      <c r="Q287" s="188">
        <v>-2.21</v>
      </c>
      <c r="R287" s="188"/>
      <c r="S287" s="188">
        <v>27.09</v>
      </c>
      <c r="T287" s="188"/>
      <c r="U287" s="188"/>
      <c r="V287" s="188"/>
      <c r="W287" s="191"/>
      <c r="X287" s="188"/>
      <c r="Y287" s="2"/>
      <c r="Z287" s="2"/>
    </row>
    <row r="288" spans="1:26" ht="15.75" customHeight="1" thickBot="1" x14ac:dyDescent="0.3">
      <c r="A288" s="183" t="s">
        <v>288</v>
      </c>
      <c r="B288" s="183">
        <v>287</v>
      </c>
      <c r="C288" s="184" t="s">
        <v>1325</v>
      </c>
      <c r="D288" s="184"/>
      <c r="E288" s="184">
        <v>113.5</v>
      </c>
      <c r="F288" s="192">
        <v>-0.87</v>
      </c>
      <c r="G288" s="185">
        <v>18929900</v>
      </c>
      <c r="H288" s="185">
        <v>2152284</v>
      </c>
      <c r="I288" s="185">
        <v>268919</v>
      </c>
      <c r="J288" s="184">
        <v>10.75</v>
      </c>
      <c r="K288" s="184">
        <v>0.66</v>
      </c>
      <c r="L288" s="184">
        <v>7.56</v>
      </c>
      <c r="M288" s="184"/>
      <c r="N288" s="184">
        <v>10.56</v>
      </c>
      <c r="O288" s="184">
        <v>1.03</v>
      </c>
      <c r="P288" s="184">
        <v>6.18</v>
      </c>
      <c r="Q288" s="184">
        <v>12.07</v>
      </c>
      <c r="R288" s="184">
        <v>4.37</v>
      </c>
      <c r="S288" s="184">
        <v>74.48</v>
      </c>
      <c r="T288" s="184"/>
      <c r="U288" s="184">
        <v>439</v>
      </c>
      <c r="V288" s="184">
        <v>588</v>
      </c>
      <c r="W288" s="192">
        <v>-716.67</v>
      </c>
      <c r="X288" s="184"/>
      <c r="Y288" s="2"/>
      <c r="Z288" s="2"/>
    </row>
    <row r="289" spans="1:26" ht="15.75" customHeight="1" thickBot="1" x14ac:dyDescent="0.3">
      <c r="A289" s="187" t="s">
        <v>289</v>
      </c>
      <c r="B289" s="187">
        <v>288</v>
      </c>
      <c r="C289" s="188" t="s">
        <v>1323</v>
      </c>
      <c r="D289" s="188"/>
      <c r="E289" s="188">
        <v>3.08</v>
      </c>
      <c r="F289" s="189">
        <v>-0.65</v>
      </c>
      <c r="G289" s="190">
        <v>36100</v>
      </c>
      <c r="H289" s="188">
        <v>111</v>
      </c>
      <c r="I289" s="190">
        <v>1848</v>
      </c>
      <c r="J289" s="188"/>
      <c r="K289" s="188">
        <v>0.57999999999999996</v>
      </c>
      <c r="L289" s="188">
        <v>2.33</v>
      </c>
      <c r="M289" s="188"/>
      <c r="N289" s="188">
        <v>0</v>
      </c>
      <c r="O289" s="188">
        <v>-2.76</v>
      </c>
      <c r="P289" s="188">
        <v>-12.76</v>
      </c>
      <c r="Q289" s="188">
        <v>-8.7200000000000006</v>
      </c>
      <c r="R289" s="188">
        <v>1.94</v>
      </c>
      <c r="S289" s="188">
        <v>40.07</v>
      </c>
      <c r="T289" s="188"/>
      <c r="U289" s="188"/>
      <c r="V289" s="188"/>
      <c r="W289" s="191"/>
      <c r="X289" s="188"/>
      <c r="Y289" s="2"/>
      <c r="Z289" s="2"/>
    </row>
    <row r="290" spans="1:26" ht="15.75" customHeight="1" thickBot="1" x14ac:dyDescent="0.3">
      <c r="A290" s="183" t="s">
        <v>290</v>
      </c>
      <c r="B290" s="183">
        <v>289</v>
      </c>
      <c r="C290" s="184" t="s">
        <v>1323</v>
      </c>
      <c r="D290" s="184" t="s">
        <v>99</v>
      </c>
      <c r="E290" s="184">
        <v>0.18</v>
      </c>
      <c r="F290" s="184">
        <v>0</v>
      </c>
      <c r="G290" s="184">
        <v>0</v>
      </c>
      <c r="H290" s="184">
        <v>0</v>
      </c>
      <c r="I290" s="184">
        <v>158</v>
      </c>
      <c r="J290" s="184"/>
      <c r="K290" s="184">
        <v>0.24</v>
      </c>
      <c r="L290" s="184">
        <v>2.77</v>
      </c>
      <c r="M290" s="184"/>
      <c r="N290" s="184">
        <v>0</v>
      </c>
      <c r="O290" s="184">
        <v>-10.92</v>
      </c>
      <c r="P290" s="184">
        <v>-48.5</v>
      </c>
      <c r="Q290" s="184">
        <v>-54.75</v>
      </c>
      <c r="R290" s="184"/>
      <c r="S290" s="184">
        <v>62.46</v>
      </c>
      <c r="T290" s="184"/>
      <c r="U290" s="184"/>
      <c r="V290" s="184"/>
      <c r="W290" s="186"/>
      <c r="X290" s="184"/>
      <c r="Y290" s="2"/>
      <c r="Z290" s="2"/>
    </row>
    <row r="291" spans="1:26" ht="15.75" customHeight="1" thickBot="1" x14ac:dyDescent="0.3">
      <c r="A291" s="187" t="s">
        <v>291</v>
      </c>
      <c r="B291" s="187">
        <v>290</v>
      </c>
      <c r="C291" s="188" t="s">
        <v>1323</v>
      </c>
      <c r="D291" s="188"/>
      <c r="E291" s="188">
        <v>8.85</v>
      </c>
      <c r="F291" s="188">
        <v>0</v>
      </c>
      <c r="G291" s="190">
        <v>103300</v>
      </c>
      <c r="H291" s="188">
        <v>916</v>
      </c>
      <c r="I291" s="190">
        <v>2213</v>
      </c>
      <c r="J291" s="188">
        <v>9.7200000000000006</v>
      </c>
      <c r="K291" s="188">
        <v>1.06</v>
      </c>
      <c r="L291" s="188">
        <v>1.55</v>
      </c>
      <c r="M291" s="188">
        <v>0.22</v>
      </c>
      <c r="N291" s="188">
        <v>0.91</v>
      </c>
      <c r="O291" s="188">
        <v>3.35</v>
      </c>
      <c r="P291" s="188">
        <v>11.15</v>
      </c>
      <c r="Q291" s="188">
        <v>10.39</v>
      </c>
      <c r="R291" s="188">
        <v>7.91</v>
      </c>
      <c r="S291" s="188">
        <v>26.5</v>
      </c>
      <c r="T291" s="188"/>
      <c r="U291" s="188">
        <v>282</v>
      </c>
      <c r="V291" s="188">
        <v>458</v>
      </c>
      <c r="W291" s="194">
        <v>1.44</v>
      </c>
      <c r="X291" s="188"/>
      <c r="Y291" s="2"/>
      <c r="Z291" s="2"/>
    </row>
    <row r="292" spans="1:26" ht="15.75" customHeight="1" thickBot="1" x14ac:dyDescent="0.3">
      <c r="A292" s="183" t="s">
        <v>292</v>
      </c>
      <c r="B292" s="183">
        <v>291</v>
      </c>
      <c r="C292" s="184" t="s">
        <v>1323</v>
      </c>
      <c r="D292" s="184"/>
      <c r="E292" s="184">
        <v>40</v>
      </c>
      <c r="F292" s="186">
        <v>3.9</v>
      </c>
      <c r="G292" s="185">
        <v>24048100</v>
      </c>
      <c r="H292" s="185">
        <v>952646</v>
      </c>
      <c r="I292" s="185">
        <v>47017</v>
      </c>
      <c r="J292" s="184">
        <v>47.11</v>
      </c>
      <c r="K292" s="184">
        <v>4.07</v>
      </c>
      <c r="L292" s="184">
        <v>0.45</v>
      </c>
      <c r="M292" s="184">
        <v>0.4</v>
      </c>
      <c r="N292" s="184">
        <v>0.85</v>
      </c>
      <c r="O292" s="184">
        <v>6.77</v>
      </c>
      <c r="P292" s="184">
        <v>8.65</v>
      </c>
      <c r="Q292" s="184">
        <v>8.9600000000000009</v>
      </c>
      <c r="R292" s="184">
        <v>2.0699999999999998</v>
      </c>
      <c r="S292" s="184">
        <v>58.08</v>
      </c>
      <c r="T292" s="184"/>
      <c r="U292" s="184">
        <v>683</v>
      </c>
      <c r="V292" s="184">
        <v>667</v>
      </c>
      <c r="W292" s="192">
        <v>-3.42</v>
      </c>
      <c r="X292" s="184"/>
      <c r="Y292" s="2"/>
      <c r="Z292" s="2"/>
    </row>
    <row r="293" spans="1:26" ht="15.75" customHeight="1" thickBot="1" x14ac:dyDescent="0.3">
      <c r="A293" s="187" t="s">
        <v>293</v>
      </c>
      <c r="B293" s="187">
        <v>292</v>
      </c>
      <c r="C293" s="188" t="s">
        <v>1325</v>
      </c>
      <c r="D293" s="188"/>
      <c r="E293" s="188">
        <v>0.47</v>
      </c>
      <c r="F293" s="189">
        <v>-2.08</v>
      </c>
      <c r="G293" s="190">
        <v>1487700</v>
      </c>
      <c r="H293" s="188">
        <v>702</v>
      </c>
      <c r="I293" s="188">
        <v>320</v>
      </c>
      <c r="J293" s="188">
        <v>94.35</v>
      </c>
      <c r="K293" s="188">
        <v>0.7</v>
      </c>
      <c r="L293" s="188">
        <v>0.3</v>
      </c>
      <c r="M293" s="188"/>
      <c r="N293" s="188">
        <v>0</v>
      </c>
      <c r="O293" s="188">
        <v>0.95</v>
      </c>
      <c r="P293" s="188">
        <v>0.74</v>
      </c>
      <c r="Q293" s="188">
        <v>3.82</v>
      </c>
      <c r="R293" s="188"/>
      <c r="S293" s="188">
        <v>29.38</v>
      </c>
      <c r="T293" s="188"/>
      <c r="U293" s="188">
        <v>933</v>
      </c>
      <c r="V293" s="188">
        <v>945</v>
      </c>
      <c r="W293" s="189">
        <v>-0.93</v>
      </c>
      <c r="X293" s="188"/>
      <c r="Y293" s="2"/>
      <c r="Z293" s="2"/>
    </row>
    <row r="294" spans="1:26" ht="15.75" customHeight="1" thickBot="1" x14ac:dyDescent="0.3">
      <c r="A294" s="183" t="s">
        <v>294</v>
      </c>
      <c r="B294" s="183">
        <v>293</v>
      </c>
      <c r="C294" s="184" t="s">
        <v>1325</v>
      </c>
      <c r="D294" s="184"/>
      <c r="E294" s="184">
        <v>85.75</v>
      </c>
      <c r="F294" s="184">
        <v>0</v>
      </c>
      <c r="G294" s="184">
        <v>0</v>
      </c>
      <c r="H294" s="184">
        <v>0</v>
      </c>
      <c r="I294" s="185">
        <v>1662</v>
      </c>
      <c r="J294" s="184"/>
      <c r="K294" s="184">
        <v>3.59</v>
      </c>
      <c r="L294" s="184">
        <v>0.26</v>
      </c>
      <c r="M294" s="184"/>
      <c r="N294" s="184">
        <v>0</v>
      </c>
      <c r="O294" s="184">
        <v>-2.06</v>
      </c>
      <c r="P294" s="184">
        <v>-2.62</v>
      </c>
      <c r="Q294" s="184">
        <v>-2.61</v>
      </c>
      <c r="R294" s="184"/>
      <c r="S294" s="184">
        <v>35.94</v>
      </c>
      <c r="T294" s="184"/>
      <c r="U294" s="184"/>
      <c r="V294" s="184"/>
      <c r="W294" s="186"/>
      <c r="X294" s="184"/>
      <c r="Y294" s="2"/>
      <c r="Z294" s="2"/>
    </row>
    <row r="295" spans="1:26" ht="15.75" customHeight="1" thickBot="1" x14ac:dyDescent="0.3">
      <c r="A295" s="187" t="s">
        <v>295</v>
      </c>
      <c r="B295" s="187">
        <v>294</v>
      </c>
      <c r="C295" s="188" t="s">
        <v>1323</v>
      </c>
      <c r="D295" s="188"/>
      <c r="E295" s="188">
        <v>3.78</v>
      </c>
      <c r="F295" s="191">
        <v>1.07</v>
      </c>
      <c r="G295" s="190">
        <v>2373800</v>
      </c>
      <c r="H295" s="190">
        <v>8927</v>
      </c>
      <c r="I295" s="190">
        <v>7529</v>
      </c>
      <c r="J295" s="188">
        <v>19.12</v>
      </c>
      <c r="K295" s="188">
        <v>1.31</v>
      </c>
      <c r="L295" s="188">
        <v>1.0900000000000001</v>
      </c>
      <c r="M295" s="188"/>
      <c r="N295" s="188">
        <v>0.2</v>
      </c>
      <c r="O295" s="188">
        <v>3.37</v>
      </c>
      <c r="P295" s="188">
        <v>6.71</v>
      </c>
      <c r="Q295" s="188">
        <v>9.8699999999999992</v>
      </c>
      <c r="R295" s="188">
        <v>9.1199999999999992</v>
      </c>
      <c r="S295" s="188">
        <v>65.02</v>
      </c>
      <c r="T295" s="188"/>
      <c r="U295" s="188">
        <v>599</v>
      </c>
      <c r="V295" s="188">
        <v>664</v>
      </c>
      <c r="W295" s="194">
        <v>1.05</v>
      </c>
      <c r="X295" s="188"/>
      <c r="Y295" s="2"/>
      <c r="Z295" s="2"/>
    </row>
    <row r="296" spans="1:26" ht="15.75" customHeight="1" thickBot="1" x14ac:dyDescent="0.3">
      <c r="A296" s="183" t="s">
        <v>296</v>
      </c>
      <c r="B296" s="183">
        <v>295</v>
      </c>
      <c r="C296" s="184" t="s">
        <v>1323</v>
      </c>
      <c r="D296" s="184" t="s">
        <v>1326</v>
      </c>
      <c r="E296" s="184">
        <v>0.6</v>
      </c>
      <c r="F296" s="186">
        <v>3.45</v>
      </c>
      <c r="G296" s="185">
        <v>13385100</v>
      </c>
      <c r="H296" s="185">
        <v>7899</v>
      </c>
      <c r="I296" s="185">
        <v>1686</v>
      </c>
      <c r="J296" s="184">
        <v>10.210000000000001</v>
      </c>
      <c r="K296" s="184">
        <v>1.67</v>
      </c>
      <c r="L296" s="184">
        <v>0.1</v>
      </c>
      <c r="M296" s="184">
        <v>0.01</v>
      </c>
      <c r="N296" s="184">
        <v>0.06</v>
      </c>
      <c r="O296" s="184">
        <v>16.96</v>
      </c>
      <c r="P296" s="184">
        <v>15.15</v>
      </c>
      <c r="Q296" s="184">
        <v>19.47</v>
      </c>
      <c r="R296" s="184">
        <v>6.9</v>
      </c>
      <c r="S296" s="184">
        <v>45.72</v>
      </c>
      <c r="T296" s="184"/>
      <c r="U296" s="184">
        <v>227</v>
      </c>
      <c r="V296" s="184">
        <v>134</v>
      </c>
      <c r="W296" s="186">
        <v>0.03</v>
      </c>
      <c r="X296" s="184"/>
      <c r="Y296" s="2"/>
      <c r="Z296" s="2"/>
    </row>
    <row r="297" spans="1:26" ht="15.75" customHeight="1" thickBot="1" x14ac:dyDescent="0.3">
      <c r="A297" s="187" t="s">
        <v>1330</v>
      </c>
      <c r="B297" s="187">
        <v>296</v>
      </c>
      <c r="C297" s="187" t="s">
        <v>180</v>
      </c>
      <c r="D297" s="188"/>
      <c r="E297" s="188">
        <v>1.45</v>
      </c>
      <c r="F297" s="188">
        <v>0</v>
      </c>
      <c r="G297" s="190">
        <v>1065200</v>
      </c>
      <c r="H297" s="190">
        <v>1551</v>
      </c>
      <c r="I297" s="188">
        <v>334</v>
      </c>
      <c r="J297" s="188">
        <v>22.52</v>
      </c>
      <c r="K297" s="188"/>
      <c r="L297" s="188">
        <v>2.56</v>
      </c>
      <c r="M297" s="188"/>
      <c r="N297" s="188">
        <v>0</v>
      </c>
      <c r="O297" s="188"/>
      <c r="P297" s="188"/>
      <c r="Q297" s="188"/>
      <c r="R297" s="188"/>
      <c r="S297" s="188">
        <v>33.72</v>
      </c>
      <c r="T297" s="188"/>
      <c r="U297" s="188"/>
      <c r="V297" s="188"/>
      <c r="W297" s="191"/>
      <c r="X297" s="188"/>
      <c r="Y297" s="2"/>
      <c r="Z297" s="2"/>
    </row>
    <row r="298" spans="1:26" ht="15.75" customHeight="1" thickBot="1" x14ac:dyDescent="0.3">
      <c r="A298" s="183" t="s">
        <v>297</v>
      </c>
      <c r="B298" s="183">
        <v>297</v>
      </c>
      <c r="C298" s="184" t="s">
        <v>1325</v>
      </c>
      <c r="D298" s="184"/>
      <c r="E298" s="184">
        <v>0.57999999999999996</v>
      </c>
      <c r="F298" s="186">
        <v>3.57</v>
      </c>
      <c r="G298" s="185">
        <v>450800</v>
      </c>
      <c r="H298" s="184">
        <v>257</v>
      </c>
      <c r="I298" s="184">
        <v>870</v>
      </c>
      <c r="J298" s="184"/>
      <c r="K298" s="184">
        <v>0.76</v>
      </c>
      <c r="L298" s="184">
        <v>4.88</v>
      </c>
      <c r="M298" s="184"/>
      <c r="N298" s="184">
        <v>0</v>
      </c>
      <c r="O298" s="184">
        <v>-8.74</v>
      </c>
      <c r="P298" s="184">
        <v>-74.17</v>
      </c>
      <c r="Q298" s="184">
        <v>-12.33</v>
      </c>
      <c r="R298" s="184"/>
      <c r="S298" s="184">
        <v>48.15</v>
      </c>
      <c r="T298" s="184"/>
      <c r="U298" s="184"/>
      <c r="V298" s="184"/>
      <c r="W298" s="186"/>
      <c r="X298" s="184"/>
      <c r="Y298" s="2"/>
      <c r="Z298" s="2"/>
    </row>
    <row r="299" spans="1:26" ht="15.75" customHeight="1" thickBot="1" x14ac:dyDescent="0.3">
      <c r="A299" s="187" t="s">
        <v>298</v>
      </c>
      <c r="B299" s="187">
        <v>298</v>
      </c>
      <c r="C299" s="188" t="s">
        <v>1323</v>
      </c>
      <c r="D299" s="188"/>
      <c r="E299" s="188">
        <v>49.5</v>
      </c>
      <c r="F299" s="191">
        <v>2.59</v>
      </c>
      <c r="G299" s="190">
        <v>10936000</v>
      </c>
      <c r="H299" s="190">
        <v>536354</v>
      </c>
      <c r="I299" s="190">
        <v>41914</v>
      </c>
      <c r="J299" s="188">
        <v>7.36</v>
      </c>
      <c r="K299" s="188">
        <v>0.93</v>
      </c>
      <c r="L299" s="188">
        <v>6.95</v>
      </c>
      <c r="M299" s="188"/>
      <c r="N299" s="188">
        <v>6.73</v>
      </c>
      <c r="O299" s="188">
        <v>2.13</v>
      </c>
      <c r="P299" s="188">
        <v>13.01</v>
      </c>
      <c r="Q299" s="188">
        <v>21.37</v>
      </c>
      <c r="R299" s="188">
        <v>8.81</v>
      </c>
      <c r="S299" s="188">
        <v>86.89</v>
      </c>
      <c r="T299" s="188"/>
      <c r="U299" s="188">
        <v>195</v>
      </c>
      <c r="V299" s="188">
        <v>460</v>
      </c>
      <c r="W299" s="191">
        <v>0.39</v>
      </c>
      <c r="X299" s="188"/>
      <c r="Y299" s="2"/>
      <c r="Z299" s="2"/>
    </row>
    <row r="300" spans="1:26" ht="15.75" customHeight="1" thickBot="1" x14ac:dyDescent="0.3">
      <c r="A300" s="183" t="s">
        <v>299</v>
      </c>
      <c r="B300" s="183">
        <v>299</v>
      </c>
      <c r="C300" s="184" t="s">
        <v>1323</v>
      </c>
      <c r="D300" s="184"/>
      <c r="E300" s="184">
        <v>0.87</v>
      </c>
      <c r="F300" s="184">
        <v>0</v>
      </c>
      <c r="G300" s="185">
        <v>963600</v>
      </c>
      <c r="H300" s="184">
        <v>849</v>
      </c>
      <c r="I300" s="184">
        <v>418</v>
      </c>
      <c r="J300" s="184">
        <v>75.63</v>
      </c>
      <c r="K300" s="184">
        <v>2.02</v>
      </c>
      <c r="L300" s="184">
        <v>1.3</v>
      </c>
      <c r="M300" s="184"/>
      <c r="N300" s="184">
        <v>0.01</v>
      </c>
      <c r="O300" s="184">
        <v>3.37</v>
      </c>
      <c r="P300" s="184">
        <v>2.67</v>
      </c>
      <c r="Q300" s="184">
        <v>1.91</v>
      </c>
      <c r="R300" s="184"/>
      <c r="S300" s="184">
        <v>47.87</v>
      </c>
      <c r="T300" s="184"/>
      <c r="U300" s="184">
        <v>886</v>
      </c>
      <c r="V300" s="184">
        <v>836</v>
      </c>
      <c r="W300" s="186">
        <v>0.44</v>
      </c>
      <c r="X300" s="184"/>
      <c r="Y300" s="2"/>
      <c r="Z300" s="2"/>
    </row>
    <row r="301" spans="1:26" ht="15.75" customHeight="1" thickBot="1" x14ac:dyDescent="0.3">
      <c r="A301" s="187" t="s">
        <v>300</v>
      </c>
      <c r="B301" s="187">
        <v>300</v>
      </c>
      <c r="C301" s="188" t="s">
        <v>1323</v>
      </c>
      <c r="D301" s="188"/>
      <c r="E301" s="188">
        <v>2.34</v>
      </c>
      <c r="F301" s="188">
        <v>0</v>
      </c>
      <c r="G301" s="190">
        <v>1589300</v>
      </c>
      <c r="H301" s="190">
        <v>3693</v>
      </c>
      <c r="I301" s="190">
        <v>10320</v>
      </c>
      <c r="J301" s="188"/>
      <c r="K301" s="188">
        <v>0.56999999999999995</v>
      </c>
      <c r="L301" s="188">
        <v>1.31</v>
      </c>
      <c r="M301" s="188">
        <v>0.05</v>
      </c>
      <c r="N301" s="188">
        <v>0</v>
      </c>
      <c r="O301" s="188">
        <v>0.86</v>
      </c>
      <c r="P301" s="188">
        <v>-0.45</v>
      </c>
      <c r="Q301" s="188">
        <v>-1.8</v>
      </c>
      <c r="R301" s="188">
        <v>2.14</v>
      </c>
      <c r="S301" s="188">
        <v>27.52</v>
      </c>
      <c r="T301" s="188"/>
      <c r="U301" s="188"/>
      <c r="V301" s="188"/>
      <c r="W301" s="191"/>
      <c r="X301" s="188"/>
      <c r="Y301" s="2"/>
      <c r="Z301" s="2"/>
    </row>
    <row r="302" spans="1:26" ht="15.75" customHeight="1" thickBot="1" x14ac:dyDescent="0.3">
      <c r="A302" s="183" t="s">
        <v>301</v>
      </c>
      <c r="B302" s="183">
        <v>301</v>
      </c>
      <c r="C302" s="184" t="s">
        <v>1323</v>
      </c>
      <c r="D302" s="184"/>
      <c r="E302" s="184">
        <v>11.2</v>
      </c>
      <c r="F302" s="192">
        <v>-0.88</v>
      </c>
      <c r="G302" s="185">
        <v>36146700</v>
      </c>
      <c r="H302" s="185">
        <v>403622</v>
      </c>
      <c r="I302" s="185">
        <v>156532</v>
      </c>
      <c r="J302" s="184">
        <v>7.55</v>
      </c>
      <c r="K302" s="184">
        <v>0.46</v>
      </c>
      <c r="L302" s="184">
        <v>8.1300000000000008</v>
      </c>
      <c r="M302" s="184">
        <v>0.75</v>
      </c>
      <c r="N302" s="184">
        <v>1.48</v>
      </c>
      <c r="O302" s="184">
        <v>0.95</v>
      </c>
      <c r="P302" s="184">
        <v>6.15</v>
      </c>
      <c r="Q302" s="184">
        <v>11.75</v>
      </c>
      <c r="R302" s="184">
        <v>6.66</v>
      </c>
      <c r="S302" s="184">
        <v>44.93</v>
      </c>
      <c r="T302" s="184"/>
      <c r="U302" s="184">
        <v>361</v>
      </c>
      <c r="V302" s="184">
        <v>510</v>
      </c>
      <c r="W302" s="193">
        <v>2.4</v>
      </c>
      <c r="X302" s="184"/>
      <c r="Y302" s="2"/>
      <c r="Z302" s="2"/>
    </row>
    <row r="303" spans="1:26" ht="15.75" customHeight="1" thickBot="1" x14ac:dyDescent="0.3">
      <c r="A303" s="187" t="s">
        <v>302</v>
      </c>
      <c r="B303" s="187">
        <v>302</v>
      </c>
      <c r="C303" s="188" t="s">
        <v>1323</v>
      </c>
      <c r="D303" s="188"/>
      <c r="E303" s="188">
        <v>51.75</v>
      </c>
      <c r="F303" s="191">
        <v>8.3800000000000008</v>
      </c>
      <c r="G303" s="190">
        <v>15117200</v>
      </c>
      <c r="H303" s="190">
        <v>767615</v>
      </c>
      <c r="I303" s="190">
        <v>133429</v>
      </c>
      <c r="J303" s="188">
        <v>25.04</v>
      </c>
      <c r="K303" s="188">
        <v>6.22</v>
      </c>
      <c r="L303" s="188">
        <v>2.9</v>
      </c>
      <c r="M303" s="188"/>
      <c r="N303" s="188">
        <v>2.0699999999999998</v>
      </c>
      <c r="O303" s="188">
        <v>8.19</v>
      </c>
      <c r="P303" s="188">
        <v>26.72</v>
      </c>
      <c r="Q303" s="188">
        <v>28.31</v>
      </c>
      <c r="R303" s="188">
        <v>1.84</v>
      </c>
      <c r="S303" s="188">
        <v>35.630000000000003</v>
      </c>
      <c r="T303" s="188"/>
      <c r="U303" s="188">
        <v>379</v>
      </c>
      <c r="V303" s="188">
        <v>524</v>
      </c>
      <c r="W303" s="191">
        <v>0.86</v>
      </c>
      <c r="X303" s="188"/>
      <c r="Y303" s="2"/>
      <c r="Z303" s="2"/>
    </row>
    <row r="304" spans="1:26" ht="15.75" customHeight="1" thickBot="1" x14ac:dyDescent="0.3">
      <c r="A304" s="183" t="s">
        <v>303</v>
      </c>
      <c r="B304" s="183">
        <v>303</v>
      </c>
      <c r="C304" s="184" t="s">
        <v>1323</v>
      </c>
      <c r="D304" s="184"/>
      <c r="E304" s="184">
        <v>0.02</v>
      </c>
      <c r="F304" s="184">
        <v>0</v>
      </c>
      <c r="G304" s="185">
        <v>79516400</v>
      </c>
      <c r="H304" s="185">
        <v>1413</v>
      </c>
      <c r="I304" s="184">
        <v>39</v>
      </c>
      <c r="J304" s="184"/>
      <c r="K304" s="184">
        <v>0.1</v>
      </c>
      <c r="L304" s="184">
        <v>1.1299999999999999</v>
      </c>
      <c r="M304" s="184"/>
      <c r="N304" s="184">
        <v>0</v>
      </c>
      <c r="O304" s="184"/>
      <c r="P304" s="184"/>
      <c r="Q304" s="184"/>
      <c r="R304" s="184"/>
      <c r="S304" s="184"/>
      <c r="T304" s="184"/>
      <c r="U304" s="184"/>
      <c r="V304" s="184"/>
      <c r="W304" s="186"/>
      <c r="X304" s="184"/>
      <c r="Y304" s="2"/>
      <c r="Z304" s="2"/>
    </row>
    <row r="305" spans="1:26" ht="15.75" customHeight="1" thickBot="1" x14ac:dyDescent="0.3">
      <c r="A305" s="187" t="s">
        <v>304</v>
      </c>
      <c r="B305" s="187">
        <v>304</v>
      </c>
      <c r="C305" s="188" t="s">
        <v>1323</v>
      </c>
      <c r="D305" s="188"/>
      <c r="E305" s="188">
        <v>2.88</v>
      </c>
      <c r="F305" s="191">
        <v>1.41</v>
      </c>
      <c r="G305" s="190">
        <v>119300</v>
      </c>
      <c r="H305" s="188">
        <v>340</v>
      </c>
      <c r="I305" s="190">
        <v>11117</v>
      </c>
      <c r="J305" s="188">
        <v>15.04</v>
      </c>
      <c r="K305" s="188">
        <v>1.43</v>
      </c>
      <c r="L305" s="188">
        <v>1.45</v>
      </c>
      <c r="M305" s="188">
        <v>0.15</v>
      </c>
      <c r="N305" s="188">
        <v>0.19</v>
      </c>
      <c r="O305" s="188">
        <v>5.23</v>
      </c>
      <c r="P305" s="188">
        <v>9.57</v>
      </c>
      <c r="Q305" s="188">
        <v>0.16</v>
      </c>
      <c r="R305" s="188">
        <v>5.28</v>
      </c>
      <c r="S305" s="188">
        <v>20.73</v>
      </c>
      <c r="T305" s="188"/>
      <c r="U305" s="188">
        <v>456</v>
      </c>
      <c r="V305" s="188">
        <v>517</v>
      </c>
      <c r="W305" s="189">
        <v>-0.16</v>
      </c>
      <c r="X305" s="188"/>
      <c r="Y305" s="2"/>
      <c r="Z305" s="2"/>
    </row>
    <row r="306" spans="1:26" ht="15.75" customHeight="1" thickBot="1" x14ac:dyDescent="0.3">
      <c r="A306" s="183" t="s">
        <v>305</v>
      </c>
      <c r="B306" s="183">
        <v>305</v>
      </c>
      <c r="C306" s="184" t="s">
        <v>1325</v>
      </c>
      <c r="D306" s="184"/>
      <c r="E306" s="184">
        <v>1.1299999999999999</v>
      </c>
      <c r="F306" s="186">
        <v>0.89</v>
      </c>
      <c r="G306" s="185">
        <v>419300</v>
      </c>
      <c r="H306" s="184">
        <v>469</v>
      </c>
      <c r="I306" s="184">
        <v>486</v>
      </c>
      <c r="J306" s="184">
        <v>13.58</v>
      </c>
      <c r="K306" s="184">
        <v>1</v>
      </c>
      <c r="L306" s="184">
        <v>0.24</v>
      </c>
      <c r="M306" s="184"/>
      <c r="N306" s="184">
        <v>0.08</v>
      </c>
      <c r="O306" s="184">
        <v>8.2200000000000006</v>
      </c>
      <c r="P306" s="184">
        <v>7.37</v>
      </c>
      <c r="Q306" s="184">
        <v>10.210000000000001</v>
      </c>
      <c r="R306" s="184">
        <v>6.25</v>
      </c>
      <c r="S306" s="184">
        <v>33.090000000000003</v>
      </c>
      <c r="T306" s="184"/>
      <c r="U306" s="184">
        <v>487</v>
      </c>
      <c r="V306" s="184">
        <v>373</v>
      </c>
      <c r="W306" s="192">
        <v>-0.44</v>
      </c>
      <c r="X306" s="184"/>
      <c r="Y306" s="2"/>
      <c r="Z306" s="2"/>
    </row>
    <row r="307" spans="1:26" ht="15.75" customHeight="1" thickBot="1" x14ac:dyDescent="0.3">
      <c r="A307" s="187" t="s">
        <v>306</v>
      </c>
      <c r="B307" s="187">
        <v>306</v>
      </c>
      <c r="C307" s="188" t="s">
        <v>1325</v>
      </c>
      <c r="D307" s="188"/>
      <c r="E307" s="188">
        <v>0.9</v>
      </c>
      <c r="F307" s="189">
        <v>-1.1000000000000001</v>
      </c>
      <c r="G307" s="190">
        <v>448400</v>
      </c>
      <c r="H307" s="188">
        <v>403</v>
      </c>
      <c r="I307" s="188">
        <v>562</v>
      </c>
      <c r="J307" s="188">
        <v>10.01</v>
      </c>
      <c r="K307" s="188">
        <v>1.2</v>
      </c>
      <c r="L307" s="188">
        <v>1.27</v>
      </c>
      <c r="M307" s="188">
        <v>0.03</v>
      </c>
      <c r="N307" s="188">
        <v>0.09</v>
      </c>
      <c r="O307" s="188">
        <v>7.14</v>
      </c>
      <c r="P307" s="188">
        <v>14.83</v>
      </c>
      <c r="Q307" s="188">
        <v>8.56</v>
      </c>
      <c r="R307" s="188">
        <v>2.11</v>
      </c>
      <c r="S307" s="188">
        <v>40.96</v>
      </c>
      <c r="T307" s="188"/>
      <c r="U307" s="188">
        <v>223</v>
      </c>
      <c r="V307" s="188">
        <v>309</v>
      </c>
      <c r="W307" s="191"/>
      <c r="X307" s="188"/>
      <c r="Y307" s="2"/>
      <c r="Z307" s="2"/>
    </row>
    <row r="308" spans="1:26" ht="15.75" customHeight="1" thickBot="1" x14ac:dyDescent="0.3">
      <c r="A308" s="183" t="s">
        <v>307</v>
      </c>
      <c r="B308" s="183">
        <v>307</v>
      </c>
      <c r="C308" s="184" t="s">
        <v>1325</v>
      </c>
      <c r="D308" s="184"/>
      <c r="E308" s="184">
        <v>270</v>
      </c>
      <c r="F308" s="184">
        <v>0</v>
      </c>
      <c r="G308" s="184">
        <v>300</v>
      </c>
      <c r="H308" s="184">
        <v>81</v>
      </c>
      <c r="I308" s="185">
        <v>1620</v>
      </c>
      <c r="J308" s="184">
        <v>18.73</v>
      </c>
      <c r="K308" s="184">
        <v>2.44</v>
      </c>
      <c r="L308" s="184">
        <v>0.22</v>
      </c>
      <c r="M308" s="184"/>
      <c r="N308" s="184">
        <v>14.42</v>
      </c>
      <c r="O308" s="184">
        <v>14.37</v>
      </c>
      <c r="P308" s="184">
        <v>13.3</v>
      </c>
      <c r="Q308" s="184">
        <v>20.53</v>
      </c>
      <c r="R308" s="184">
        <v>3.52</v>
      </c>
      <c r="S308" s="184">
        <v>64.56</v>
      </c>
      <c r="T308" s="184"/>
      <c r="U308" s="184">
        <v>439</v>
      </c>
      <c r="V308" s="184">
        <v>346</v>
      </c>
      <c r="W308" s="193">
        <v>1.1499999999999999</v>
      </c>
      <c r="X308" s="184"/>
      <c r="Y308" s="2"/>
      <c r="Z308" s="2"/>
    </row>
    <row r="309" spans="1:26" ht="15.75" customHeight="1" thickBot="1" x14ac:dyDescent="0.3">
      <c r="A309" s="187" t="s">
        <v>308</v>
      </c>
      <c r="B309" s="187">
        <v>308</v>
      </c>
      <c r="C309" s="188" t="s">
        <v>1323</v>
      </c>
      <c r="D309" s="188"/>
      <c r="E309" s="188">
        <v>0.69</v>
      </c>
      <c r="F309" s="189">
        <v>-1.43</v>
      </c>
      <c r="G309" s="190">
        <v>35500</v>
      </c>
      <c r="H309" s="188">
        <v>25</v>
      </c>
      <c r="I309" s="188">
        <v>909</v>
      </c>
      <c r="J309" s="188"/>
      <c r="K309" s="188">
        <v>0.39</v>
      </c>
      <c r="L309" s="188">
        <v>2.21</v>
      </c>
      <c r="M309" s="188"/>
      <c r="N309" s="188">
        <v>0</v>
      </c>
      <c r="O309" s="188">
        <v>-3.58</v>
      </c>
      <c r="P309" s="188">
        <v>-12.97</v>
      </c>
      <c r="Q309" s="188">
        <v>-151.05000000000001</v>
      </c>
      <c r="R309" s="188"/>
      <c r="S309" s="188">
        <v>14.13</v>
      </c>
      <c r="T309" s="188"/>
      <c r="U309" s="188"/>
      <c r="V309" s="188"/>
      <c r="W309" s="191"/>
      <c r="X309" s="188"/>
      <c r="Y309" s="2"/>
      <c r="Z309" s="2"/>
    </row>
    <row r="310" spans="1:26" ht="15.75" customHeight="1" thickBot="1" x14ac:dyDescent="0.3">
      <c r="A310" s="183" t="s">
        <v>309</v>
      </c>
      <c r="B310" s="183">
        <v>309</v>
      </c>
      <c r="C310" s="184" t="s">
        <v>1325</v>
      </c>
      <c r="D310" s="184"/>
      <c r="E310" s="184">
        <v>1.0900000000000001</v>
      </c>
      <c r="F310" s="186">
        <v>0.93</v>
      </c>
      <c r="G310" s="185">
        <v>164400</v>
      </c>
      <c r="H310" s="184">
        <v>180</v>
      </c>
      <c r="I310" s="184">
        <v>458</v>
      </c>
      <c r="J310" s="184">
        <v>11.78</v>
      </c>
      <c r="K310" s="184">
        <v>1.3</v>
      </c>
      <c r="L310" s="184">
        <v>0.24</v>
      </c>
      <c r="M310" s="184">
        <v>0.06</v>
      </c>
      <c r="N310" s="184">
        <v>0.09</v>
      </c>
      <c r="O310" s="184">
        <v>10.48</v>
      </c>
      <c r="P310" s="184">
        <v>11.18</v>
      </c>
      <c r="Q310" s="184">
        <v>12.8</v>
      </c>
      <c r="R310" s="184">
        <v>5.56</v>
      </c>
      <c r="S310" s="184">
        <v>26.4</v>
      </c>
      <c r="T310" s="184"/>
      <c r="U310" s="184">
        <v>343</v>
      </c>
      <c r="V310" s="184">
        <v>274</v>
      </c>
      <c r="W310" s="192">
        <v>-0.98</v>
      </c>
      <c r="X310" s="184"/>
      <c r="Y310" s="2"/>
      <c r="Z310" s="2"/>
    </row>
    <row r="311" spans="1:26" ht="15.75" customHeight="1" thickBot="1" x14ac:dyDescent="0.3">
      <c r="A311" s="187" t="s">
        <v>310</v>
      </c>
      <c r="B311" s="187">
        <v>310</v>
      </c>
      <c r="C311" s="188" t="s">
        <v>1325</v>
      </c>
      <c r="D311" s="188"/>
      <c r="E311" s="188">
        <v>356</v>
      </c>
      <c r="F311" s="191">
        <v>0.85</v>
      </c>
      <c r="G311" s="190">
        <v>2600</v>
      </c>
      <c r="H311" s="188">
        <v>931</v>
      </c>
      <c r="I311" s="190">
        <v>7049</v>
      </c>
      <c r="J311" s="188">
        <v>6.39</v>
      </c>
      <c r="K311" s="188">
        <v>1.17</v>
      </c>
      <c r="L311" s="188">
        <v>0.28000000000000003</v>
      </c>
      <c r="M311" s="188">
        <v>15.7</v>
      </c>
      <c r="N311" s="188">
        <v>31.38</v>
      </c>
      <c r="O311" s="188">
        <v>16.809999999999999</v>
      </c>
      <c r="P311" s="188">
        <v>19.489999999999998</v>
      </c>
      <c r="Q311" s="188">
        <v>14.17</v>
      </c>
      <c r="R311" s="188">
        <v>4.45</v>
      </c>
      <c r="S311" s="188">
        <v>29.5</v>
      </c>
      <c r="T311" s="188"/>
      <c r="U311" s="188">
        <v>101</v>
      </c>
      <c r="V311" s="188">
        <v>61</v>
      </c>
      <c r="W311" s="189">
        <v>-0.31</v>
      </c>
      <c r="X311" s="188"/>
      <c r="Y311" s="2"/>
      <c r="Z311" s="2"/>
    </row>
    <row r="312" spans="1:26" ht="15.75" customHeight="1" thickBot="1" x14ac:dyDescent="0.3">
      <c r="A312" s="183" t="s">
        <v>311</v>
      </c>
      <c r="B312" s="183">
        <v>311</v>
      </c>
      <c r="C312" s="184" t="s">
        <v>1323</v>
      </c>
      <c r="D312" s="184"/>
      <c r="E312" s="184">
        <v>1.8</v>
      </c>
      <c r="F312" s="186">
        <v>2.27</v>
      </c>
      <c r="G312" s="185">
        <v>10500</v>
      </c>
      <c r="H312" s="184">
        <v>18</v>
      </c>
      <c r="I312" s="184">
        <v>886</v>
      </c>
      <c r="J312" s="184">
        <v>12.38</v>
      </c>
      <c r="K312" s="184">
        <v>0.77</v>
      </c>
      <c r="L312" s="184">
        <v>1.45</v>
      </c>
      <c r="M312" s="184">
        <v>0.14000000000000001</v>
      </c>
      <c r="N312" s="184">
        <v>0.15</v>
      </c>
      <c r="O312" s="184">
        <v>4.71</v>
      </c>
      <c r="P312" s="184">
        <v>6.15</v>
      </c>
      <c r="Q312" s="184">
        <v>1.24</v>
      </c>
      <c r="R312" s="184">
        <v>7.95</v>
      </c>
      <c r="S312" s="184">
        <v>31.39</v>
      </c>
      <c r="T312" s="184"/>
      <c r="U312" s="184">
        <v>493</v>
      </c>
      <c r="V312" s="184">
        <v>482</v>
      </c>
      <c r="W312" s="186">
        <v>0.92</v>
      </c>
      <c r="X312" s="184"/>
      <c r="Y312" s="2"/>
      <c r="Z312" s="2"/>
    </row>
    <row r="313" spans="1:26" ht="15.75" customHeight="1" thickBot="1" x14ac:dyDescent="0.3">
      <c r="A313" s="187" t="s">
        <v>312</v>
      </c>
      <c r="B313" s="187">
        <v>312</v>
      </c>
      <c r="C313" s="188" t="s">
        <v>1323</v>
      </c>
      <c r="D313" s="188"/>
      <c r="E313" s="188">
        <v>6.55</v>
      </c>
      <c r="F313" s="191">
        <v>3.15</v>
      </c>
      <c r="G313" s="190">
        <v>1166700</v>
      </c>
      <c r="H313" s="190">
        <v>7532</v>
      </c>
      <c r="I313" s="190">
        <v>6059</v>
      </c>
      <c r="J313" s="188">
        <v>5.04</v>
      </c>
      <c r="K313" s="188">
        <v>0.85</v>
      </c>
      <c r="L313" s="188">
        <v>0.73</v>
      </c>
      <c r="M313" s="188">
        <v>0.25</v>
      </c>
      <c r="N313" s="188">
        <v>1.3</v>
      </c>
      <c r="O313" s="188">
        <v>12.75</v>
      </c>
      <c r="P313" s="188">
        <v>17.91</v>
      </c>
      <c r="Q313" s="188">
        <v>22.81</v>
      </c>
      <c r="R313" s="188">
        <v>6.06</v>
      </c>
      <c r="S313" s="188">
        <v>29.85</v>
      </c>
      <c r="T313" s="188"/>
      <c r="U313" s="188">
        <v>109</v>
      </c>
      <c r="V313" s="188">
        <v>91</v>
      </c>
      <c r="W313" s="191">
        <v>0.19</v>
      </c>
      <c r="X313" s="188"/>
      <c r="Y313" s="2"/>
      <c r="Z313" s="2"/>
    </row>
    <row r="314" spans="1:26" ht="15.75" customHeight="1" thickBot="1" x14ac:dyDescent="0.3">
      <c r="A314" s="183" t="s">
        <v>313</v>
      </c>
      <c r="B314" s="183">
        <v>313</v>
      </c>
      <c r="C314" s="184" t="s">
        <v>1323</v>
      </c>
      <c r="D314" s="184"/>
      <c r="E314" s="184">
        <v>7.1</v>
      </c>
      <c r="F314" s="186">
        <v>4.41</v>
      </c>
      <c r="G314" s="185">
        <v>1849700</v>
      </c>
      <c r="H314" s="185">
        <v>13134</v>
      </c>
      <c r="I314" s="185">
        <v>3727</v>
      </c>
      <c r="J314" s="184">
        <v>13.95</v>
      </c>
      <c r="K314" s="184">
        <v>0.83</v>
      </c>
      <c r="L314" s="184">
        <v>0.74</v>
      </c>
      <c r="M314" s="184">
        <v>0.15</v>
      </c>
      <c r="N314" s="184">
        <v>0.51</v>
      </c>
      <c r="O314" s="184">
        <v>6.74</v>
      </c>
      <c r="P314" s="184">
        <v>5.94</v>
      </c>
      <c r="Q314" s="184">
        <v>3.21</v>
      </c>
      <c r="R314" s="184">
        <v>8.82</v>
      </c>
      <c r="S314" s="184">
        <v>24.4</v>
      </c>
      <c r="T314" s="184"/>
      <c r="U314" s="184">
        <v>540</v>
      </c>
      <c r="V314" s="184">
        <v>442</v>
      </c>
      <c r="W314" s="186">
        <v>0.51</v>
      </c>
      <c r="X314" s="184"/>
      <c r="Y314" s="2"/>
      <c r="Z314" s="2"/>
    </row>
    <row r="315" spans="1:26" ht="15.75" customHeight="1" thickBot="1" x14ac:dyDescent="0.3">
      <c r="A315" s="187" t="s">
        <v>314</v>
      </c>
      <c r="B315" s="187">
        <v>314</v>
      </c>
      <c r="C315" s="188" t="s">
        <v>1323</v>
      </c>
      <c r="D315" s="188"/>
      <c r="E315" s="188">
        <v>1.35</v>
      </c>
      <c r="F315" s="188">
        <v>0</v>
      </c>
      <c r="G315" s="190">
        <v>304100</v>
      </c>
      <c r="H315" s="188">
        <v>412</v>
      </c>
      <c r="I315" s="188">
        <v>810</v>
      </c>
      <c r="J315" s="188"/>
      <c r="K315" s="188">
        <v>3.46</v>
      </c>
      <c r="L315" s="188">
        <v>1.21</v>
      </c>
      <c r="M315" s="188"/>
      <c r="N315" s="188">
        <v>0</v>
      </c>
      <c r="O315" s="188">
        <v>-6.77</v>
      </c>
      <c r="P315" s="188">
        <v>-13.52</v>
      </c>
      <c r="Q315" s="188">
        <v>-5.6</v>
      </c>
      <c r="R315" s="188"/>
      <c r="S315" s="188">
        <v>37.97</v>
      </c>
      <c r="T315" s="188"/>
      <c r="U315" s="188"/>
      <c r="V315" s="188"/>
      <c r="W315" s="191"/>
      <c r="X315" s="188"/>
      <c r="Y315" s="2"/>
      <c r="Z315" s="2"/>
    </row>
    <row r="316" spans="1:26" ht="15.75" customHeight="1" thickBot="1" x14ac:dyDescent="0.3">
      <c r="A316" s="183" t="s">
        <v>315</v>
      </c>
      <c r="B316" s="183">
        <v>315</v>
      </c>
      <c r="C316" s="184" t="s">
        <v>1323</v>
      </c>
      <c r="D316" s="184"/>
      <c r="E316" s="184">
        <v>2.3199999999999998</v>
      </c>
      <c r="F316" s="186">
        <v>0.87</v>
      </c>
      <c r="G316" s="185">
        <v>286900</v>
      </c>
      <c r="H316" s="184">
        <v>665</v>
      </c>
      <c r="I316" s="185">
        <v>2139</v>
      </c>
      <c r="J316" s="184">
        <v>11.15</v>
      </c>
      <c r="K316" s="184">
        <v>0.81</v>
      </c>
      <c r="L316" s="184">
        <v>0.15</v>
      </c>
      <c r="M316" s="184"/>
      <c r="N316" s="184">
        <v>0.21</v>
      </c>
      <c r="O316" s="184">
        <v>8.1</v>
      </c>
      <c r="P316" s="184">
        <v>7.39</v>
      </c>
      <c r="Q316" s="184">
        <v>6.04</v>
      </c>
      <c r="R316" s="184">
        <v>5.22</v>
      </c>
      <c r="S316" s="184">
        <v>48.57</v>
      </c>
      <c r="T316" s="184"/>
      <c r="U316" s="184">
        <v>422</v>
      </c>
      <c r="V316" s="184">
        <v>311</v>
      </c>
      <c r="W316" s="186">
        <v>0.61</v>
      </c>
      <c r="X316" s="184"/>
      <c r="Y316" s="2"/>
      <c r="Z316" s="2"/>
    </row>
    <row r="317" spans="1:26" ht="15.75" customHeight="1" thickBot="1" x14ac:dyDescent="0.3">
      <c r="A317" s="187" t="s">
        <v>1331</v>
      </c>
      <c r="B317" s="187">
        <v>316</v>
      </c>
      <c r="C317" s="187" t="s">
        <v>180</v>
      </c>
      <c r="D317" s="188"/>
      <c r="E317" s="188">
        <v>6</v>
      </c>
      <c r="F317" s="189">
        <v>-0.83</v>
      </c>
      <c r="G317" s="190">
        <v>26123200</v>
      </c>
      <c r="H317" s="190">
        <v>158535</v>
      </c>
      <c r="I317" s="190">
        <v>1920</v>
      </c>
      <c r="J317" s="188">
        <v>38.380000000000003</v>
      </c>
      <c r="K317" s="188"/>
      <c r="L317" s="188">
        <v>2</v>
      </c>
      <c r="M317" s="188"/>
      <c r="N317" s="188">
        <v>0</v>
      </c>
      <c r="O317" s="188"/>
      <c r="P317" s="188"/>
      <c r="Q317" s="188"/>
      <c r="R317" s="188"/>
      <c r="S317" s="188">
        <v>40.99</v>
      </c>
      <c r="T317" s="188"/>
      <c r="U317" s="188"/>
      <c r="V317" s="188"/>
      <c r="W317" s="191"/>
      <c r="X317" s="188"/>
      <c r="Y317" s="2"/>
      <c r="Z317" s="2"/>
    </row>
    <row r="318" spans="1:26" ht="15.75" customHeight="1" thickBot="1" x14ac:dyDescent="0.3">
      <c r="A318" s="183" t="s">
        <v>316</v>
      </c>
      <c r="B318" s="183">
        <v>317</v>
      </c>
      <c r="C318" s="184" t="s">
        <v>1323</v>
      </c>
      <c r="D318" s="184"/>
      <c r="E318" s="184">
        <v>8.1</v>
      </c>
      <c r="F318" s="186">
        <v>1.89</v>
      </c>
      <c r="G318" s="185">
        <v>75495900</v>
      </c>
      <c r="H318" s="185">
        <v>611904</v>
      </c>
      <c r="I318" s="185">
        <v>96793</v>
      </c>
      <c r="J318" s="184">
        <v>10.83</v>
      </c>
      <c r="K318" s="184">
        <v>2.04</v>
      </c>
      <c r="L318" s="184">
        <v>1.54</v>
      </c>
      <c r="M318" s="184">
        <v>0.2</v>
      </c>
      <c r="N318" s="184">
        <v>0.75</v>
      </c>
      <c r="O318" s="184">
        <v>9.5399999999999991</v>
      </c>
      <c r="P318" s="184">
        <v>18.5</v>
      </c>
      <c r="Q318" s="184">
        <v>19.37</v>
      </c>
      <c r="R318" s="184">
        <v>8.81</v>
      </c>
      <c r="S318" s="184">
        <v>69.400000000000006</v>
      </c>
      <c r="T318" s="184"/>
      <c r="U318" s="184">
        <v>211</v>
      </c>
      <c r="V318" s="184">
        <v>263</v>
      </c>
      <c r="W318" s="193">
        <v>1.66</v>
      </c>
      <c r="X318" s="184"/>
      <c r="Y318" s="2"/>
      <c r="Z318" s="2"/>
    </row>
    <row r="319" spans="1:26" ht="15.75" customHeight="1" thickBot="1" x14ac:dyDescent="0.3">
      <c r="A319" s="187" t="s">
        <v>317</v>
      </c>
      <c r="B319" s="187">
        <v>318</v>
      </c>
      <c r="C319" s="188" t="s">
        <v>1323</v>
      </c>
      <c r="D319" s="188"/>
      <c r="E319" s="188">
        <v>1.0900000000000001</v>
      </c>
      <c r="F319" s="188">
        <v>0</v>
      </c>
      <c r="G319" s="190">
        <v>3812500</v>
      </c>
      <c r="H319" s="190">
        <v>4157</v>
      </c>
      <c r="I319" s="190">
        <v>23090</v>
      </c>
      <c r="J319" s="188">
        <v>8.34</v>
      </c>
      <c r="K319" s="188">
        <v>0.59</v>
      </c>
      <c r="L319" s="188">
        <v>5.4</v>
      </c>
      <c r="M319" s="188"/>
      <c r="N319" s="188">
        <v>0.13</v>
      </c>
      <c r="O319" s="188">
        <v>1.36</v>
      </c>
      <c r="P319" s="188">
        <v>6.78</v>
      </c>
      <c r="Q319" s="188">
        <v>23.99</v>
      </c>
      <c r="R319" s="188">
        <v>7.38</v>
      </c>
      <c r="S319" s="188">
        <v>16.84</v>
      </c>
      <c r="T319" s="188"/>
      <c r="U319" s="188">
        <v>360</v>
      </c>
      <c r="V319" s="188">
        <v>509</v>
      </c>
      <c r="W319" s="191">
        <v>0.4</v>
      </c>
      <c r="X319" s="188"/>
      <c r="Y319" s="2"/>
      <c r="Z319" s="2"/>
    </row>
    <row r="320" spans="1:26" ht="15.75" customHeight="1" thickBot="1" x14ac:dyDescent="0.3">
      <c r="A320" s="183" t="s">
        <v>318</v>
      </c>
      <c r="B320" s="183">
        <v>319</v>
      </c>
      <c r="C320" s="184" t="s">
        <v>1323</v>
      </c>
      <c r="D320" s="184" t="s">
        <v>1326</v>
      </c>
      <c r="E320" s="184">
        <v>2.52</v>
      </c>
      <c r="F320" s="184">
        <v>0</v>
      </c>
      <c r="G320" s="185">
        <v>244900</v>
      </c>
      <c r="H320" s="184">
        <v>614</v>
      </c>
      <c r="I320" s="184">
        <v>965</v>
      </c>
      <c r="J320" s="184">
        <v>16.3</v>
      </c>
      <c r="K320" s="184">
        <v>0.69</v>
      </c>
      <c r="L320" s="184">
        <v>0.28999999999999998</v>
      </c>
      <c r="M320" s="184">
        <v>0.12</v>
      </c>
      <c r="N320" s="184">
        <v>0.23</v>
      </c>
      <c r="O320" s="184">
        <v>4.9400000000000004</v>
      </c>
      <c r="P320" s="184">
        <v>4.22</v>
      </c>
      <c r="Q320" s="184">
        <v>1.32</v>
      </c>
      <c r="R320" s="184">
        <v>8.73</v>
      </c>
      <c r="S320" s="184">
        <v>32.35</v>
      </c>
      <c r="T320" s="184"/>
      <c r="U320" s="184">
        <v>623</v>
      </c>
      <c r="V320" s="184">
        <v>551</v>
      </c>
      <c r="W320" s="186">
        <v>0.72</v>
      </c>
      <c r="X320" s="184"/>
      <c r="Y320" s="2"/>
      <c r="Z320" s="2"/>
    </row>
    <row r="321" spans="1:26" ht="15.75" customHeight="1" thickBot="1" x14ac:dyDescent="0.3">
      <c r="A321" s="187" t="s">
        <v>319</v>
      </c>
      <c r="B321" s="187">
        <v>320</v>
      </c>
      <c r="C321" s="188" t="s">
        <v>1323</v>
      </c>
      <c r="D321" s="188"/>
      <c r="E321" s="188">
        <v>3.22</v>
      </c>
      <c r="F321" s="189">
        <v>-0.62</v>
      </c>
      <c r="G321" s="190">
        <v>143500</v>
      </c>
      <c r="H321" s="188">
        <v>464</v>
      </c>
      <c r="I321" s="188">
        <v>713</v>
      </c>
      <c r="J321" s="188">
        <v>13.64</v>
      </c>
      <c r="K321" s="188">
        <v>0.68</v>
      </c>
      <c r="L321" s="188">
        <v>1.47</v>
      </c>
      <c r="M321" s="188"/>
      <c r="N321" s="188">
        <v>0.24</v>
      </c>
      <c r="O321" s="188">
        <v>3.29</v>
      </c>
      <c r="P321" s="188">
        <v>4.78</v>
      </c>
      <c r="Q321" s="188">
        <v>16.98</v>
      </c>
      <c r="R321" s="188">
        <v>7.41</v>
      </c>
      <c r="S321" s="188">
        <v>57.28</v>
      </c>
      <c r="T321" s="188"/>
      <c r="U321" s="188">
        <v>566</v>
      </c>
      <c r="V321" s="188">
        <v>580</v>
      </c>
      <c r="W321" s="191">
        <v>0.92</v>
      </c>
      <c r="X321" s="188"/>
      <c r="Y321" s="2"/>
      <c r="Z321" s="2"/>
    </row>
    <row r="322" spans="1:26" ht="15.75" customHeight="1" thickBot="1" x14ac:dyDescent="0.3">
      <c r="A322" s="183" t="s">
        <v>320</v>
      </c>
      <c r="B322" s="183">
        <v>321</v>
      </c>
      <c r="C322" s="184" t="s">
        <v>1323</v>
      </c>
      <c r="D322" s="184"/>
      <c r="E322" s="184">
        <v>1.45</v>
      </c>
      <c r="F322" s="186">
        <v>3.57</v>
      </c>
      <c r="G322" s="185">
        <v>2691300</v>
      </c>
      <c r="H322" s="185">
        <v>3836</v>
      </c>
      <c r="I322" s="185">
        <v>3284</v>
      </c>
      <c r="J322" s="184"/>
      <c r="K322" s="184">
        <v>0.67</v>
      </c>
      <c r="L322" s="184">
        <v>2.0099999999999998</v>
      </c>
      <c r="M322" s="184"/>
      <c r="N322" s="184">
        <v>0</v>
      </c>
      <c r="O322" s="184">
        <v>1.26</v>
      </c>
      <c r="P322" s="184">
        <v>-0.4</v>
      </c>
      <c r="Q322" s="184">
        <v>-0.86</v>
      </c>
      <c r="R322" s="184"/>
      <c r="S322" s="184">
        <v>62.77</v>
      </c>
      <c r="T322" s="184"/>
      <c r="U322" s="184"/>
      <c r="V322" s="184"/>
      <c r="W322" s="186"/>
      <c r="X322" s="184"/>
      <c r="Y322" s="2"/>
      <c r="Z322" s="2"/>
    </row>
    <row r="323" spans="1:26" ht="15.75" customHeight="1" thickBot="1" x14ac:dyDescent="0.3">
      <c r="A323" s="187" t="s">
        <v>321</v>
      </c>
      <c r="B323" s="187">
        <v>322</v>
      </c>
      <c r="C323" s="188" t="s">
        <v>1323</v>
      </c>
      <c r="D323" s="188"/>
      <c r="E323" s="188">
        <v>4.5999999999999996</v>
      </c>
      <c r="F323" s="191">
        <v>0.44</v>
      </c>
      <c r="G323" s="190">
        <v>51200</v>
      </c>
      <c r="H323" s="188">
        <v>235</v>
      </c>
      <c r="I323" s="190">
        <v>3450</v>
      </c>
      <c r="J323" s="188">
        <v>27.49</v>
      </c>
      <c r="K323" s="188">
        <v>2.38</v>
      </c>
      <c r="L323" s="188">
        <v>0.52</v>
      </c>
      <c r="M323" s="188">
        <v>0.05</v>
      </c>
      <c r="N323" s="188">
        <v>0.17</v>
      </c>
      <c r="O323" s="188">
        <v>7.33</v>
      </c>
      <c r="P323" s="188">
        <v>8.64</v>
      </c>
      <c r="Q323" s="188">
        <v>6.83</v>
      </c>
      <c r="R323" s="188">
        <v>2.73</v>
      </c>
      <c r="S323" s="188">
        <v>51.32</v>
      </c>
      <c r="T323" s="188"/>
      <c r="U323" s="188">
        <v>612</v>
      </c>
      <c r="V323" s="188">
        <v>568</v>
      </c>
      <c r="W323" s="194">
        <v>3.56</v>
      </c>
      <c r="X323" s="188"/>
      <c r="Y323" s="2"/>
      <c r="Z323" s="2"/>
    </row>
    <row r="324" spans="1:26" ht="15.75" customHeight="1" thickBot="1" x14ac:dyDescent="0.3">
      <c r="A324" s="183" t="s">
        <v>322</v>
      </c>
      <c r="B324" s="183">
        <v>323</v>
      </c>
      <c r="C324" s="184" t="s">
        <v>1323</v>
      </c>
      <c r="D324" s="184"/>
      <c r="E324" s="184">
        <v>4.92</v>
      </c>
      <c r="F324" s="186">
        <v>6.96</v>
      </c>
      <c r="G324" s="185">
        <v>47935500</v>
      </c>
      <c r="H324" s="185">
        <v>235199</v>
      </c>
      <c r="I324" s="185">
        <v>7260</v>
      </c>
      <c r="J324" s="184">
        <v>6.59</v>
      </c>
      <c r="K324" s="184">
        <v>0.62</v>
      </c>
      <c r="L324" s="184">
        <v>1.0900000000000001</v>
      </c>
      <c r="M324" s="184">
        <v>1</v>
      </c>
      <c r="N324" s="184">
        <v>0.75</v>
      </c>
      <c r="O324" s="184">
        <v>5.98</v>
      </c>
      <c r="P324" s="184">
        <v>9.01</v>
      </c>
      <c r="Q324" s="184">
        <v>9.8800000000000008</v>
      </c>
      <c r="R324" s="184">
        <v>13.04</v>
      </c>
      <c r="S324" s="184">
        <v>91.11</v>
      </c>
      <c r="T324" s="184"/>
      <c r="U324" s="184">
        <v>264</v>
      </c>
      <c r="V324" s="184">
        <v>282</v>
      </c>
      <c r="W324" s="192">
        <v>-0.65</v>
      </c>
      <c r="X324" s="184"/>
      <c r="Y324" s="2"/>
      <c r="Z324" s="2"/>
    </row>
    <row r="325" spans="1:26" ht="15.75" customHeight="1" thickBot="1" x14ac:dyDescent="0.3">
      <c r="A325" s="187" t="s">
        <v>323</v>
      </c>
      <c r="B325" s="187">
        <v>324</v>
      </c>
      <c r="C325" s="188" t="s">
        <v>1325</v>
      </c>
      <c r="D325" s="188"/>
      <c r="E325" s="188">
        <v>27.5</v>
      </c>
      <c r="F325" s="191">
        <v>1.85</v>
      </c>
      <c r="G325" s="190">
        <v>6600</v>
      </c>
      <c r="H325" s="188">
        <v>179</v>
      </c>
      <c r="I325" s="190">
        <v>4584</v>
      </c>
      <c r="J325" s="188"/>
      <c r="K325" s="188">
        <v>0.42</v>
      </c>
      <c r="L325" s="188">
        <v>1.1000000000000001</v>
      </c>
      <c r="M325" s="188">
        <v>3</v>
      </c>
      <c r="N325" s="188">
        <v>0</v>
      </c>
      <c r="O325" s="188">
        <v>0.51</v>
      </c>
      <c r="P325" s="188">
        <v>-3.19</v>
      </c>
      <c r="Q325" s="188">
        <v>-55.67</v>
      </c>
      <c r="R325" s="188">
        <v>44.44</v>
      </c>
      <c r="S325" s="188">
        <v>12.16</v>
      </c>
      <c r="T325" s="188"/>
      <c r="U325" s="188"/>
      <c r="V325" s="188"/>
      <c r="W325" s="191"/>
      <c r="X325" s="188"/>
      <c r="Y325" s="2"/>
      <c r="Z325" s="2"/>
    </row>
    <row r="326" spans="1:26" ht="15.75" customHeight="1" thickBot="1" x14ac:dyDescent="0.3">
      <c r="A326" s="183" t="s">
        <v>324</v>
      </c>
      <c r="B326" s="183">
        <v>325</v>
      </c>
      <c r="C326" s="184" t="s">
        <v>1325</v>
      </c>
      <c r="D326" s="184"/>
      <c r="E326" s="184">
        <v>4.54</v>
      </c>
      <c r="F326" s="186">
        <v>1.34</v>
      </c>
      <c r="G326" s="185">
        <v>243000</v>
      </c>
      <c r="H326" s="185">
        <v>1087</v>
      </c>
      <c r="I326" s="185">
        <v>3723</v>
      </c>
      <c r="J326" s="184">
        <v>10.26</v>
      </c>
      <c r="K326" s="184">
        <v>0.98</v>
      </c>
      <c r="L326" s="184">
        <v>0.42</v>
      </c>
      <c r="M326" s="184">
        <v>0.4</v>
      </c>
      <c r="N326" s="184">
        <v>0.44</v>
      </c>
      <c r="O326" s="184">
        <v>8.9600000000000009</v>
      </c>
      <c r="P326" s="184">
        <v>9.6300000000000008</v>
      </c>
      <c r="Q326" s="184">
        <v>4.53</v>
      </c>
      <c r="R326" s="184">
        <v>8.93</v>
      </c>
      <c r="S326" s="184">
        <v>23.94</v>
      </c>
      <c r="T326" s="184"/>
      <c r="U326" s="184">
        <v>330</v>
      </c>
      <c r="V326" s="184">
        <v>256</v>
      </c>
      <c r="W326" s="186">
        <v>0.84</v>
      </c>
      <c r="X326" s="184"/>
      <c r="Y326" s="2"/>
      <c r="Z326" s="2"/>
    </row>
    <row r="327" spans="1:26" ht="15.75" customHeight="1" thickBot="1" x14ac:dyDescent="0.3">
      <c r="A327" s="187" t="s">
        <v>325</v>
      </c>
      <c r="B327" s="187">
        <v>326</v>
      </c>
      <c r="C327" s="188" t="s">
        <v>1323</v>
      </c>
      <c r="D327" s="188"/>
      <c r="E327" s="188">
        <v>55.75</v>
      </c>
      <c r="F327" s="191">
        <v>1.36</v>
      </c>
      <c r="G327" s="190">
        <v>1009300</v>
      </c>
      <c r="H327" s="190">
        <v>56090</v>
      </c>
      <c r="I327" s="190">
        <v>51339</v>
      </c>
      <c r="J327" s="188">
        <v>42.29</v>
      </c>
      <c r="K327" s="188">
        <v>3.89</v>
      </c>
      <c r="L327" s="188">
        <v>0.47</v>
      </c>
      <c r="M327" s="188">
        <v>0.5</v>
      </c>
      <c r="N327" s="188">
        <v>1.32</v>
      </c>
      <c r="O327" s="188">
        <v>8.5</v>
      </c>
      <c r="P327" s="188">
        <v>9.01</v>
      </c>
      <c r="Q327" s="188">
        <v>5.62</v>
      </c>
      <c r="R327" s="188">
        <v>4.7300000000000004</v>
      </c>
      <c r="S327" s="188">
        <v>27.34</v>
      </c>
      <c r="T327" s="188"/>
      <c r="U327" s="188">
        <v>662</v>
      </c>
      <c r="V327" s="188">
        <v>595</v>
      </c>
      <c r="W327" s="194">
        <v>4.71</v>
      </c>
      <c r="X327" s="188"/>
      <c r="Y327" s="2"/>
      <c r="Z327" s="2"/>
    </row>
    <row r="328" spans="1:26" ht="15.75" customHeight="1" thickBot="1" x14ac:dyDescent="0.3">
      <c r="A328" s="183" t="s">
        <v>326</v>
      </c>
      <c r="B328" s="183">
        <v>327</v>
      </c>
      <c r="C328" s="184" t="s">
        <v>1323</v>
      </c>
      <c r="D328" s="184"/>
      <c r="E328" s="184">
        <v>185</v>
      </c>
      <c r="F328" s="192">
        <v>-1.6</v>
      </c>
      <c r="G328" s="184">
        <v>400</v>
      </c>
      <c r="H328" s="184">
        <v>75</v>
      </c>
      <c r="I328" s="185">
        <v>2960</v>
      </c>
      <c r="J328" s="184">
        <v>50.68</v>
      </c>
      <c r="K328" s="184">
        <v>2.1800000000000002</v>
      </c>
      <c r="L328" s="184">
        <v>6</v>
      </c>
      <c r="M328" s="184">
        <v>3</v>
      </c>
      <c r="N328" s="184">
        <v>3.65</v>
      </c>
      <c r="O328" s="184">
        <v>0.05</v>
      </c>
      <c r="P328" s="184">
        <v>4.22</v>
      </c>
      <c r="Q328" s="184">
        <v>1.21</v>
      </c>
      <c r="R328" s="184">
        <v>1.6</v>
      </c>
      <c r="S328" s="184">
        <v>39.770000000000003</v>
      </c>
      <c r="T328" s="184"/>
      <c r="U328" s="184">
        <v>814</v>
      </c>
      <c r="V328" s="184">
        <v>953</v>
      </c>
      <c r="W328" s="192">
        <v>-5.9</v>
      </c>
      <c r="X328" s="184"/>
      <c r="Y328" s="2"/>
      <c r="Z328" s="2"/>
    </row>
    <row r="329" spans="1:26" ht="15.75" customHeight="1" thickBot="1" x14ac:dyDescent="0.3">
      <c r="A329" s="187" t="s">
        <v>327</v>
      </c>
      <c r="B329" s="187">
        <v>328</v>
      </c>
      <c r="C329" s="188" t="s">
        <v>1323</v>
      </c>
      <c r="D329" s="188"/>
      <c r="E329" s="188">
        <v>0.63</v>
      </c>
      <c r="F329" s="188">
        <v>0</v>
      </c>
      <c r="G329" s="190">
        <v>2422300</v>
      </c>
      <c r="H329" s="190">
        <v>1525</v>
      </c>
      <c r="I329" s="190">
        <v>3410</v>
      </c>
      <c r="J329" s="188"/>
      <c r="K329" s="188">
        <v>0.91</v>
      </c>
      <c r="L329" s="188">
        <v>1.42</v>
      </c>
      <c r="M329" s="188"/>
      <c r="N329" s="188">
        <v>0</v>
      </c>
      <c r="O329" s="188">
        <v>-6.66</v>
      </c>
      <c r="P329" s="188">
        <v>-9.57</v>
      </c>
      <c r="Q329" s="188">
        <v>-32.99</v>
      </c>
      <c r="R329" s="188">
        <v>4.0599999999999996</v>
      </c>
      <c r="S329" s="188">
        <v>30.13</v>
      </c>
      <c r="T329" s="188"/>
      <c r="U329" s="188"/>
      <c r="V329" s="188"/>
      <c r="W329" s="191"/>
      <c r="X329" s="188"/>
      <c r="Y329" s="2"/>
      <c r="Z329" s="2"/>
    </row>
    <row r="330" spans="1:26" ht="15.75" customHeight="1" thickBot="1" x14ac:dyDescent="0.3">
      <c r="A330" s="183" t="s">
        <v>328</v>
      </c>
      <c r="B330" s="183">
        <v>329</v>
      </c>
      <c r="C330" s="184" t="s">
        <v>1323</v>
      </c>
      <c r="D330" s="184"/>
      <c r="E330" s="184">
        <v>19.100000000000001</v>
      </c>
      <c r="F330" s="186">
        <v>0.53</v>
      </c>
      <c r="G330" s="185">
        <v>4040400</v>
      </c>
      <c r="H330" s="185">
        <v>77249</v>
      </c>
      <c r="I330" s="185">
        <v>17088</v>
      </c>
      <c r="J330" s="184"/>
      <c r="K330" s="184">
        <v>2.77</v>
      </c>
      <c r="L330" s="184">
        <v>1.77</v>
      </c>
      <c r="M330" s="184">
        <v>0.35</v>
      </c>
      <c r="N330" s="184">
        <v>0</v>
      </c>
      <c r="O330" s="184">
        <v>-2.57</v>
      </c>
      <c r="P330" s="184">
        <v>-9.5500000000000007</v>
      </c>
      <c r="Q330" s="184">
        <v>-29.69</v>
      </c>
      <c r="R330" s="184">
        <v>5.26</v>
      </c>
      <c r="S330" s="184">
        <v>49.7</v>
      </c>
      <c r="T330" s="184"/>
      <c r="U330" s="184"/>
      <c r="V330" s="184"/>
      <c r="W330" s="186"/>
      <c r="X330" s="184"/>
      <c r="Y330" s="2"/>
      <c r="Z330" s="2"/>
    </row>
    <row r="331" spans="1:26" ht="15.75" customHeight="1" thickBot="1" x14ac:dyDescent="0.3">
      <c r="A331" s="187" t="s">
        <v>329</v>
      </c>
      <c r="B331" s="187">
        <v>330</v>
      </c>
      <c r="C331" s="188" t="s">
        <v>1325</v>
      </c>
      <c r="D331" s="188"/>
      <c r="E331" s="188">
        <v>42</v>
      </c>
      <c r="F331" s="191">
        <v>1.82</v>
      </c>
      <c r="G331" s="190">
        <v>2084500</v>
      </c>
      <c r="H331" s="190">
        <v>86988</v>
      </c>
      <c r="I331" s="190">
        <v>201600</v>
      </c>
      <c r="J331" s="188">
        <v>31.05</v>
      </c>
      <c r="K331" s="188">
        <v>9.93</v>
      </c>
      <c r="L331" s="188">
        <v>2.3199999999999998</v>
      </c>
      <c r="M331" s="188">
        <v>0.4</v>
      </c>
      <c r="N331" s="188">
        <v>1.35</v>
      </c>
      <c r="O331" s="188">
        <v>13.97</v>
      </c>
      <c r="P331" s="188">
        <v>33.67</v>
      </c>
      <c r="Q331" s="188">
        <v>2.74</v>
      </c>
      <c r="R331" s="188">
        <v>2.33</v>
      </c>
      <c r="S331" s="188">
        <v>6.92</v>
      </c>
      <c r="T331" s="188"/>
      <c r="U331" s="188">
        <v>387</v>
      </c>
      <c r="V331" s="188">
        <v>442</v>
      </c>
      <c r="W331" s="194">
        <v>7.74</v>
      </c>
      <c r="X331" s="188"/>
      <c r="Y331" s="2"/>
      <c r="Z331" s="2"/>
    </row>
    <row r="332" spans="1:26" ht="15.75" customHeight="1" thickBot="1" x14ac:dyDescent="0.3">
      <c r="A332" s="183" t="s">
        <v>330</v>
      </c>
      <c r="B332" s="183">
        <v>331</v>
      </c>
      <c r="C332" s="184" t="s">
        <v>1323</v>
      </c>
      <c r="D332" s="184"/>
      <c r="E332" s="184">
        <v>6.55</v>
      </c>
      <c r="F332" s="186">
        <v>3.15</v>
      </c>
      <c r="G332" s="185">
        <v>596600</v>
      </c>
      <c r="H332" s="185">
        <v>3881</v>
      </c>
      <c r="I332" s="185">
        <v>1834</v>
      </c>
      <c r="J332" s="184"/>
      <c r="K332" s="184">
        <v>2.17</v>
      </c>
      <c r="L332" s="184">
        <v>3.93</v>
      </c>
      <c r="M332" s="184"/>
      <c r="N332" s="184">
        <v>0</v>
      </c>
      <c r="O332" s="184">
        <v>-2.86</v>
      </c>
      <c r="P332" s="184">
        <v>-15.71</v>
      </c>
      <c r="Q332" s="184">
        <v>-2.42</v>
      </c>
      <c r="R332" s="184"/>
      <c r="S332" s="184">
        <v>48.48</v>
      </c>
      <c r="T332" s="184"/>
      <c r="U332" s="184"/>
      <c r="V332" s="184"/>
      <c r="W332" s="186"/>
      <c r="X332" s="184"/>
      <c r="Y332" s="2"/>
      <c r="Z332" s="2"/>
    </row>
    <row r="333" spans="1:26" ht="15.75" customHeight="1" thickBot="1" x14ac:dyDescent="0.3">
      <c r="A333" s="187" t="s">
        <v>331</v>
      </c>
      <c r="B333" s="187">
        <v>332</v>
      </c>
      <c r="C333" s="188" t="s">
        <v>1325</v>
      </c>
      <c r="D333" s="188"/>
      <c r="E333" s="188">
        <v>23.9</v>
      </c>
      <c r="F333" s="191">
        <v>0.42</v>
      </c>
      <c r="G333" s="190">
        <v>6700</v>
      </c>
      <c r="H333" s="188">
        <v>160</v>
      </c>
      <c r="I333" s="188">
        <v>643</v>
      </c>
      <c r="J333" s="188"/>
      <c r="K333" s="188">
        <v>1.41</v>
      </c>
      <c r="L333" s="188">
        <v>0.86</v>
      </c>
      <c r="M333" s="188">
        <v>0.47</v>
      </c>
      <c r="N333" s="188">
        <v>0</v>
      </c>
      <c r="O333" s="188">
        <v>-6.37</v>
      </c>
      <c r="P333" s="188">
        <v>-10.96</v>
      </c>
      <c r="Q333" s="188">
        <v>-68.099999999999994</v>
      </c>
      <c r="R333" s="188">
        <v>1.97</v>
      </c>
      <c r="S333" s="188">
        <v>35.11</v>
      </c>
      <c r="T333" s="188"/>
      <c r="U333" s="188"/>
      <c r="V333" s="188"/>
      <c r="W333" s="191"/>
      <c r="X333" s="188"/>
      <c r="Y333" s="2"/>
      <c r="Z333" s="2"/>
    </row>
    <row r="334" spans="1:26" ht="15.75" customHeight="1" thickBot="1" x14ac:dyDescent="0.3">
      <c r="A334" s="183" t="s">
        <v>332</v>
      </c>
      <c r="B334" s="183">
        <v>333</v>
      </c>
      <c r="C334" s="184" t="s">
        <v>1323</v>
      </c>
      <c r="D334" s="184"/>
      <c r="E334" s="184">
        <v>1.55</v>
      </c>
      <c r="F334" s="184">
        <v>0</v>
      </c>
      <c r="G334" s="184">
        <v>0</v>
      </c>
      <c r="H334" s="184">
        <v>0</v>
      </c>
      <c r="I334" s="185">
        <v>1212</v>
      </c>
      <c r="J334" s="184"/>
      <c r="K334" s="184">
        <v>0.89</v>
      </c>
      <c r="L334" s="184">
        <v>0.21</v>
      </c>
      <c r="M334" s="184"/>
      <c r="N334" s="184">
        <v>0</v>
      </c>
      <c r="O334" s="184">
        <v>-8.64</v>
      </c>
      <c r="P334" s="184">
        <v>-10.38</v>
      </c>
      <c r="Q334" s="184">
        <v>-71.22</v>
      </c>
      <c r="R334" s="184"/>
      <c r="S334" s="184">
        <v>12.39</v>
      </c>
      <c r="T334" s="184"/>
      <c r="U334" s="184"/>
      <c r="V334" s="184"/>
      <c r="W334" s="186"/>
      <c r="X334" s="184"/>
      <c r="Y334" s="2"/>
      <c r="Z334" s="2"/>
    </row>
    <row r="335" spans="1:26" ht="15.75" customHeight="1" thickBot="1" x14ac:dyDescent="0.3">
      <c r="A335" s="187" t="s">
        <v>333</v>
      </c>
      <c r="B335" s="187">
        <v>334</v>
      </c>
      <c r="C335" s="188" t="s">
        <v>1323</v>
      </c>
      <c r="D335" s="188"/>
      <c r="E335" s="188">
        <v>4.4000000000000004</v>
      </c>
      <c r="F335" s="191">
        <v>0.92</v>
      </c>
      <c r="G335" s="190">
        <v>45000</v>
      </c>
      <c r="H335" s="188">
        <v>197</v>
      </c>
      <c r="I335" s="188">
        <v>816</v>
      </c>
      <c r="J335" s="188"/>
      <c r="K335" s="188">
        <v>0.61</v>
      </c>
      <c r="L335" s="188">
        <v>0.32</v>
      </c>
      <c r="M335" s="188"/>
      <c r="N335" s="188">
        <v>0</v>
      </c>
      <c r="O335" s="188">
        <v>-2.5</v>
      </c>
      <c r="P335" s="188">
        <v>-2.62</v>
      </c>
      <c r="Q335" s="188">
        <v>1.56</v>
      </c>
      <c r="R335" s="188">
        <v>2.29</v>
      </c>
      <c r="S335" s="188">
        <v>33.630000000000003</v>
      </c>
      <c r="T335" s="188"/>
      <c r="U335" s="188"/>
      <c r="V335" s="188"/>
      <c r="W335" s="191"/>
      <c r="X335" s="188"/>
      <c r="Y335" s="2"/>
      <c r="Z335" s="2"/>
    </row>
    <row r="336" spans="1:26" ht="15.75" customHeight="1" thickBot="1" x14ac:dyDescent="0.3">
      <c r="A336" s="183" t="s">
        <v>334</v>
      </c>
      <c r="B336" s="183">
        <v>335</v>
      </c>
      <c r="C336" s="184" t="s">
        <v>1323</v>
      </c>
      <c r="D336" s="184"/>
      <c r="E336" s="184">
        <v>0.01</v>
      </c>
      <c r="F336" s="184">
        <v>0</v>
      </c>
      <c r="G336" s="185">
        <v>22013200</v>
      </c>
      <c r="H336" s="184">
        <v>243</v>
      </c>
      <c r="I336" s="184">
        <v>857</v>
      </c>
      <c r="J336" s="184"/>
      <c r="K336" s="184">
        <v>0.5</v>
      </c>
      <c r="L336" s="184">
        <v>0.44</v>
      </c>
      <c r="M336" s="184"/>
      <c r="N336" s="184">
        <v>0</v>
      </c>
      <c r="O336" s="184">
        <v>-2.21</v>
      </c>
      <c r="P336" s="184">
        <v>-4.59</v>
      </c>
      <c r="Q336" s="184">
        <v>-5.23</v>
      </c>
      <c r="R336" s="184"/>
      <c r="S336" s="184">
        <v>86.88</v>
      </c>
      <c r="T336" s="184"/>
      <c r="U336" s="184"/>
      <c r="V336" s="184"/>
      <c r="W336" s="186"/>
      <c r="X336" s="184"/>
      <c r="Y336" s="2"/>
      <c r="Z336" s="2"/>
    </row>
    <row r="337" spans="1:26" ht="15.75" customHeight="1" thickBot="1" x14ac:dyDescent="0.3">
      <c r="A337" s="187" t="s">
        <v>335</v>
      </c>
      <c r="B337" s="187">
        <v>336</v>
      </c>
      <c r="C337" s="188" t="s">
        <v>1323</v>
      </c>
      <c r="D337" s="188"/>
      <c r="E337" s="188">
        <v>7.15</v>
      </c>
      <c r="F337" s="189">
        <v>-2.72</v>
      </c>
      <c r="G337" s="190">
        <v>2624800</v>
      </c>
      <c r="H337" s="190">
        <v>18860</v>
      </c>
      <c r="I337" s="190">
        <v>1372</v>
      </c>
      <c r="J337" s="188">
        <v>7.54</v>
      </c>
      <c r="K337" s="188">
        <v>2.37</v>
      </c>
      <c r="L337" s="188">
        <v>1.41</v>
      </c>
      <c r="M337" s="188">
        <v>0.32</v>
      </c>
      <c r="N337" s="188">
        <v>0.95</v>
      </c>
      <c r="O337" s="188">
        <v>17.88</v>
      </c>
      <c r="P337" s="188">
        <v>34.25</v>
      </c>
      <c r="Q337" s="188">
        <v>10.82</v>
      </c>
      <c r="R337" s="188">
        <v>3.4</v>
      </c>
      <c r="S337" s="188">
        <v>53</v>
      </c>
      <c r="T337" s="188"/>
      <c r="U337" s="188">
        <v>45</v>
      </c>
      <c r="V337" s="188">
        <v>68</v>
      </c>
      <c r="W337" s="189">
        <v>-1.41</v>
      </c>
      <c r="X337" s="188"/>
      <c r="Y337" s="2"/>
      <c r="Z337" s="2"/>
    </row>
    <row r="338" spans="1:26" ht="15.75" customHeight="1" thickBot="1" x14ac:dyDescent="0.3">
      <c r="A338" s="183" t="s">
        <v>336</v>
      </c>
      <c r="B338" s="183">
        <v>337</v>
      </c>
      <c r="C338" s="184" t="s">
        <v>1323</v>
      </c>
      <c r="D338" s="184"/>
      <c r="E338" s="184">
        <v>13.7</v>
      </c>
      <c r="F338" s="184">
        <v>0</v>
      </c>
      <c r="G338" s="185">
        <v>4460000</v>
      </c>
      <c r="H338" s="185">
        <v>61626</v>
      </c>
      <c r="I338" s="185">
        <v>23220</v>
      </c>
      <c r="J338" s="184">
        <v>17.97</v>
      </c>
      <c r="K338" s="184">
        <v>1.1200000000000001</v>
      </c>
      <c r="L338" s="184">
        <v>1.78</v>
      </c>
      <c r="M338" s="184"/>
      <c r="N338" s="184">
        <v>0.76</v>
      </c>
      <c r="O338" s="184">
        <v>4.92</v>
      </c>
      <c r="P338" s="184">
        <v>5.95</v>
      </c>
      <c r="Q338" s="184">
        <v>1.42</v>
      </c>
      <c r="R338" s="184">
        <v>5.84</v>
      </c>
      <c r="S338" s="184">
        <v>45.61</v>
      </c>
      <c r="T338" s="184"/>
      <c r="U338" s="184">
        <v>604</v>
      </c>
      <c r="V338" s="184">
        <v>578</v>
      </c>
      <c r="W338" s="193">
        <v>1.27</v>
      </c>
      <c r="X338" s="184"/>
      <c r="Y338" s="2"/>
      <c r="Z338" s="2"/>
    </row>
    <row r="339" spans="1:26" ht="15.75" customHeight="1" thickBot="1" x14ac:dyDescent="0.3">
      <c r="A339" s="187" t="s">
        <v>337</v>
      </c>
      <c r="B339" s="187">
        <v>338</v>
      </c>
      <c r="C339" s="188" t="s">
        <v>1325</v>
      </c>
      <c r="D339" s="188"/>
      <c r="E339" s="188">
        <v>8.65</v>
      </c>
      <c r="F339" s="191">
        <v>0.57999999999999996</v>
      </c>
      <c r="G339" s="190">
        <v>36500</v>
      </c>
      <c r="H339" s="188">
        <v>317</v>
      </c>
      <c r="I339" s="190">
        <v>4938</v>
      </c>
      <c r="J339" s="188">
        <v>11.87</v>
      </c>
      <c r="K339" s="188">
        <v>1.1100000000000001</v>
      </c>
      <c r="L339" s="188">
        <v>2.33</v>
      </c>
      <c r="M339" s="188">
        <v>0.1</v>
      </c>
      <c r="N339" s="188">
        <v>0.73</v>
      </c>
      <c r="O339" s="188">
        <v>3.34</v>
      </c>
      <c r="P339" s="188">
        <v>9.68</v>
      </c>
      <c r="Q339" s="188">
        <v>15.41</v>
      </c>
      <c r="R339" s="188">
        <v>10</v>
      </c>
      <c r="S339" s="188">
        <v>16.75</v>
      </c>
      <c r="T339" s="188"/>
      <c r="U339" s="188">
        <v>380</v>
      </c>
      <c r="V339" s="188">
        <v>529</v>
      </c>
      <c r="W339" s="189">
        <v>-0.42</v>
      </c>
      <c r="X339" s="188"/>
      <c r="Y339" s="2"/>
      <c r="Z339" s="2"/>
    </row>
    <row r="340" spans="1:26" ht="15.75" customHeight="1" thickBot="1" x14ac:dyDescent="0.3">
      <c r="A340" s="183" t="s">
        <v>338</v>
      </c>
      <c r="B340" s="183">
        <v>339</v>
      </c>
      <c r="C340" s="184" t="s">
        <v>1323</v>
      </c>
      <c r="D340" s="184"/>
      <c r="E340" s="184">
        <v>10.6</v>
      </c>
      <c r="F340" s="192">
        <v>-1.85</v>
      </c>
      <c r="G340" s="185">
        <v>1243600</v>
      </c>
      <c r="H340" s="185">
        <v>13269</v>
      </c>
      <c r="I340" s="185">
        <v>8480</v>
      </c>
      <c r="J340" s="184">
        <v>18.59</v>
      </c>
      <c r="K340" s="184">
        <v>2.27</v>
      </c>
      <c r="L340" s="184">
        <v>0.47</v>
      </c>
      <c r="M340" s="184">
        <v>0.2</v>
      </c>
      <c r="N340" s="184">
        <v>0.51</v>
      </c>
      <c r="O340" s="184">
        <v>10.6</v>
      </c>
      <c r="P340" s="184">
        <v>12.14</v>
      </c>
      <c r="Q340" s="184">
        <v>13.84</v>
      </c>
      <c r="R340" s="184">
        <v>5.09</v>
      </c>
      <c r="S340" s="184">
        <v>42.76</v>
      </c>
      <c r="T340" s="184"/>
      <c r="U340" s="184">
        <v>458</v>
      </c>
      <c r="V340" s="184">
        <v>403</v>
      </c>
      <c r="W340" s="192">
        <v>-0.67</v>
      </c>
      <c r="X340" s="184"/>
      <c r="Y340" s="2"/>
      <c r="Z340" s="2"/>
    </row>
    <row r="341" spans="1:26" ht="15.75" customHeight="1" thickBot="1" x14ac:dyDescent="0.3">
      <c r="A341" s="187" t="s">
        <v>339</v>
      </c>
      <c r="B341" s="187">
        <v>340</v>
      </c>
      <c r="C341" s="188" t="s">
        <v>1325</v>
      </c>
      <c r="D341" s="188"/>
      <c r="E341" s="188">
        <v>4.8</v>
      </c>
      <c r="F341" s="191">
        <v>29.73</v>
      </c>
      <c r="G341" s="190">
        <v>12125000</v>
      </c>
      <c r="H341" s="190">
        <v>53788</v>
      </c>
      <c r="I341" s="190">
        <v>3298</v>
      </c>
      <c r="J341" s="188"/>
      <c r="K341" s="188">
        <v>1.63</v>
      </c>
      <c r="L341" s="188">
        <v>0.84</v>
      </c>
      <c r="M341" s="188"/>
      <c r="N341" s="188">
        <v>0</v>
      </c>
      <c r="O341" s="188">
        <v>-26.3</v>
      </c>
      <c r="P341" s="188">
        <v>-59.47</v>
      </c>
      <c r="Q341" s="188">
        <v>-97.95</v>
      </c>
      <c r="R341" s="188"/>
      <c r="S341" s="188">
        <v>22.71</v>
      </c>
      <c r="T341" s="188"/>
      <c r="U341" s="188"/>
      <c r="V341" s="188"/>
      <c r="W341" s="191"/>
      <c r="X341" s="188"/>
      <c r="Y341" s="2"/>
      <c r="Z341" s="2"/>
    </row>
    <row r="342" spans="1:26" ht="15.75" customHeight="1" thickBot="1" x14ac:dyDescent="0.3">
      <c r="A342" s="183" t="s">
        <v>340</v>
      </c>
      <c r="B342" s="183">
        <v>341</v>
      </c>
      <c r="C342" s="184" t="s">
        <v>1323</v>
      </c>
      <c r="D342" s="184"/>
      <c r="E342" s="184">
        <v>13</v>
      </c>
      <c r="F342" s="186">
        <v>0.78</v>
      </c>
      <c r="G342" s="185">
        <v>811300</v>
      </c>
      <c r="H342" s="185">
        <v>10459</v>
      </c>
      <c r="I342" s="185">
        <v>6201</v>
      </c>
      <c r="J342" s="184">
        <v>6.52</v>
      </c>
      <c r="K342" s="184">
        <v>1.74</v>
      </c>
      <c r="L342" s="184">
        <v>0.64</v>
      </c>
      <c r="M342" s="184">
        <v>0.4</v>
      </c>
      <c r="N342" s="184">
        <v>1.99</v>
      </c>
      <c r="O342" s="184">
        <v>20.84</v>
      </c>
      <c r="P342" s="184">
        <v>29.08</v>
      </c>
      <c r="Q342" s="184">
        <v>20.75</v>
      </c>
      <c r="R342" s="184">
        <v>5.04</v>
      </c>
      <c r="S342" s="184">
        <v>76.63</v>
      </c>
      <c r="T342" s="184"/>
      <c r="U342" s="184">
        <v>49</v>
      </c>
      <c r="V342" s="184">
        <v>44</v>
      </c>
      <c r="W342" s="186">
        <v>0.38</v>
      </c>
      <c r="X342" s="184"/>
      <c r="Y342" s="2"/>
      <c r="Z342" s="2"/>
    </row>
    <row r="343" spans="1:26" ht="15.75" customHeight="1" thickBot="1" x14ac:dyDescent="0.3">
      <c r="A343" s="187" t="s">
        <v>341</v>
      </c>
      <c r="B343" s="187">
        <v>342</v>
      </c>
      <c r="C343" s="188" t="s">
        <v>1325</v>
      </c>
      <c r="D343" s="188"/>
      <c r="E343" s="188">
        <v>2.56</v>
      </c>
      <c r="F343" s="191">
        <v>1.59</v>
      </c>
      <c r="G343" s="190">
        <v>639500</v>
      </c>
      <c r="H343" s="190">
        <v>1656</v>
      </c>
      <c r="I343" s="190">
        <v>1218</v>
      </c>
      <c r="J343" s="188">
        <v>17.71</v>
      </c>
      <c r="K343" s="188">
        <v>0.34</v>
      </c>
      <c r="L343" s="188">
        <v>0.18</v>
      </c>
      <c r="M343" s="188"/>
      <c r="N343" s="188">
        <v>0.14000000000000001</v>
      </c>
      <c r="O343" s="188">
        <v>1.89</v>
      </c>
      <c r="P343" s="188">
        <v>2.4</v>
      </c>
      <c r="Q343" s="188">
        <v>19.52</v>
      </c>
      <c r="R343" s="188"/>
      <c r="S343" s="188">
        <v>71.37</v>
      </c>
      <c r="T343" s="188"/>
      <c r="U343" s="188">
        <v>698</v>
      </c>
      <c r="V343" s="188">
        <v>702</v>
      </c>
      <c r="W343" s="191">
        <v>0.34</v>
      </c>
      <c r="X343" s="188"/>
      <c r="Y343" s="2"/>
      <c r="Z343" s="2"/>
    </row>
    <row r="344" spans="1:26" ht="15.75" customHeight="1" thickBot="1" x14ac:dyDescent="0.3">
      <c r="A344" s="183" t="s">
        <v>342</v>
      </c>
      <c r="B344" s="183">
        <v>343</v>
      </c>
      <c r="C344" s="184" t="s">
        <v>1323</v>
      </c>
      <c r="D344" s="184"/>
      <c r="E344" s="184">
        <v>36</v>
      </c>
      <c r="F344" s="192">
        <v>-0.69</v>
      </c>
      <c r="G344" s="185">
        <v>1554500</v>
      </c>
      <c r="H344" s="185">
        <v>56037</v>
      </c>
      <c r="I344" s="185">
        <v>31387</v>
      </c>
      <c r="J344" s="184">
        <v>23.29</v>
      </c>
      <c r="K344" s="184">
        <v>4.7300000000000004</v>
      </c>
      <c r="L344" s="184">
        <v>0.76</v>
      </c>
      <c r="M344" s="184">
        <v>0.36</v>
      </c>
      <c r="N344" s="184">
        <v>1.55</v>
      </c>
      <c r="O344" s="184">
        <v>14.84</v>
      </c>
      <c r="P344" s="184">
        <v>21.69</v>
      </c>
      <c r="Q344" s="184">
        <v>10.54</v>
      </c>
      <c r="R344" s="184">
        <v>1.99</v>
      </c>
      <c r="S344" s="184">
        <v>38.75</v>
      </c>
      <c r="T344" s="184"/>
      <c r="U344" s="184">
        <v>392</v>
      </c>
      <c r="V344" s="184">
        <v>388</v>
      </c>
      <c r="W344" s="193">
        <v>1.63</v>
      </c>
      <c r="X344" s="184"/>
      <c r="Y344" s="2"/>
      <c r="Z344" s="2"/>
    </row>
    <row r="345" spans="1:26" ht="15.75" customHeight="1" thickBot="1" x14ac:dyDescent="0.3">
      <c r="A345" s="187" t="s">
        <v>343</v>
      </c>
      <c r="B345" s="187">
        <v>344</v>
      </c>
      <c r="C345" s="188" t="s">
        <v>1323</v>
      </c>
      <c r="D345" s="188"/>
      <c r="E345" s="188">
        <v>0.39</v>
      </c>
      <c r="F345" s="188">
        <v>0</v>
      </c>
      <c r="G345" s="190">
        <v>1655200</v>
      </c>
      <c r="H345" s="188">
        <v>644</v>
      </c>
      <c r="I345" s="188">
        <v>497</v>
      </c>
      <c r="J345" s="188"/>
      <c r="K345" s="188">
        <v>0.27</v>
      </c>
      <c r="L345" s="188">
        <v>1.57</v>
      </c>
      <c r="M345" s="188"/>
      <c r="N345" s="188">
        <v>0</v>
      </c>
      <c r="O345" s="188">
        <v>-1.1200000000000001</v>
      </c>
      <c r="P345" s="188">
        <v>-4.93</v>
      </c>
      <c r="Q345" s="188">
        <v>-68.67</v>
      </c>
      <c r="R345" s="188"/>
      <c r="S345" s="188">
        <v>65.94</v>
      </c>
      <c r="T345" s="188"/>
      <c r="U345" s="188"/>
      <c r="V345" s="188"/>
      <c r="W345" s="191"/>
      <c r="X345" s="188"/>
      <c r="Y345" s="2"/>
      <c r="Z345" s="2"/>
    </row>
    <row r="346" spans="1:26" ht="15.75" customHeight="1" thickBot="1" x14ac:dyDescent="0.3">
      <c r="A346" s="183" t="s">
        <v>344</v>
      </c>
      <c r="B346" s="183">
        <v>345</v>
      </c>
      <c r="C346" s="184" t="s">
        <v>1323</v>
      </c>
      <c r="D346" s="184"/>
      <c r="E346" s="184">
        <v>182</v>
      </c>
      <c r="F346" s="186">
        <v>8.66</v>
      </c>
      <c r="G346" s="185">
        <v>32700</v>
      </c>
      <c r="H346" s="185">
        <v>5826</v>
      </c>
      <c r="I346" s="185">
        <v>3803</v>
      </c>
      <c r="J346" s="184">
        <v>24.33</v>
      </c>
      <c r="K346" s="184">
        <v>0.7</v>
      </c>
      <c r="L346" s="184">
        <v>0.39</v>
      </c>
      <c r="M346" s="184">
        <v>10</v>
      </c>
      <c r="N346" s="184">
        <v>7.48</v>
      </c>
      <c r="O346" s="184">
        <v>2.46</v>
      </c>
      <c r="P346" s="184">
        <v>2.87</v>
      </c>
      <c r="Q346" s="184">
        <v>1.76</v>
      </c>
      <c r="R346" s="184">
        <v>5.97</v>
      </c>
      <c r="S346" s="184">
        <v>22.81</v>
      </c>
      <c r="T346" s="184"/>
      <c r="U346" s="184">
        <v>757</v>
      </c>
      <c r="V346" s="184">
        <v>755</v>
      </c>
      <c r="W346" s="192">
        <v>-0.28000000000000003</v>
      </c>
      <c r="X346" s="184"/>
      <c r="Y346" s="2"/>
      <c r="Z346" s="2"/>
    </row>
    <row r="347" spans="1:26" ht="15.75" customHeight="1" thickBot="1" x14ac:dyDescent="0.3">
      <c r="A347" s="187" t="s">
        <v>345</v>
      </c>
      <c r="B347" s="187">
        <v>346</v>
      </c>
      <c r="C347" s="188" t="s">
        <v>1325</v>
      </c>
      <c r="D347" s="188"/>
      <c r="E347" s="188">
        <v>14.2</v>
      </c>
      <c r="F347" s="189">
        <v>-0.7</v>
      </c>
      <c r="G347" s="190">
        <v>22100</v>
      </c>
      <c r="H347" s="188">
        <v>314</v>
      </c>
      <c r="I347" s="190">
        <v>1784</v>
      </c>
      <c r="J347" s="188">
        <v>13.49</v>
      </c>
      <c r="K347" s="188">
        <v>1.76</v>
      </c>
      <c r="L347" s="188">
        <v>0.36</v>
      </c>
      <c r="M347" s="188">
        <v>1</v>
      </c>
      <c r="N347" s="188">
        <v>1.05</v>
      </c>
      <c r="O347" s="188">
        <v>12.32</v>
      </c>
      <c r="P347" s="188">
        <v>12.58</v>
      </c>
      <c r="Q347" s="188">
        <v>16.079999999999998</v>
      </c>
      <c r="R347" s="188">
        <v>6.99</v>
      </c>
      <c r="S347" s="188">
        <v>34.119999999999997</v>
      </c>
      <c r="T347" s="188"/>
      <c r="U347" s="188">
        <v>361</v>
      </c>
      <c r="V347" s="188">
        <v>283</v>
      </c>
      <c r="W347" s="189">
        <v>-1.86</v>
      </c>
      <c r="X347" s="188"/>
      <c r="Y347" s="2"/>
      <c r="Z347" s="2"/>
    </row>
    <row r="348" spans="1:26" ht="15.75" customHeight="1" thickBot="1" x14ac:dyDescent="0.3">
      <c r="A348" s="183" t="s">
        <v>346</v>
      </c>
      <c r="B348" s="183">
        <v>347</v>
      </c>
      <c r="C348" s="184" t="s">
        <v>1323</v>
      </c>
      <c r="D348" s="184"/>
      <c r="E348" s="184">
        <v>4.9000000000000004</v>
      </c>
      <c r="F348" s="192">
        <v>-0.81</v>
      </c>
      <c r="G348" s="185">
        <v>180300</v>
      </c>
      <c r="H348" s="184">
        <v>885</v>
      </c>
      <c r="I348" s="185">
        <v>2163</v>
      </c>
      <c r="J348" s="184">
        <v>8.56</v>
      </c>
      <c r="K348" s="184">
        <v>1.2</v>
      </c>
      <c r="L348" s="184">
        <v>1.17</v>
      </c>
      <c r="M348" s="184">
        <v>0.35</v>
      </c>
      <c r="N348" s="184">
        <v>0.56999999999999995</v>
      </c>
      <c r="O348" s="184">
        <v>8.91</v>
      </c>
      <c r="P348" s="184">
        <v>14.33</v>
      </c>
      <c r="Q348" s="184">
        <v>4.7</v>
      </c>
      <c r="R348" s="184">
        <v>7.09</v>
      </c>
      <c r="S348" s="184">
        <v>68.459999999999994</v>
      </c>
      <c r="T348" s="184"/>
      <c r="U348" s="184">
        <v>202</v>
      </c>
      <c r="V348" s="184">
        <v>217</v>
      </c>
      <c r="W348" s="192">
        <v>-7.0000000000000007E-2</v>
      </c>
      <c r="X348" s="184"/>
      <c r="Y348" s="2"/>
      <c r="Z348" s="2"/>
    </row>
    <row r="349" spans="1:26" ht="15.75" customHeight="1" thickBot="1" x14ac:dyDescent="0.3">
      <c r="A349" s="187" t="s">
        <v>347</v>
      </c>
      <c r="B349" s="187">
        <v>348</v>
      </c>
      <c r="C349" s="188" t="s">
        <v>1325</v>
      </c>
      <c r="D349" s="188"/>
      <c r="E349" s="188">
        <v>2.3199999999999998</v>
      </c>
      <c r="F349" s="189">
        <v>-0.85</v>
      </c>
      <c r="G349" s="190">
        <v>1165200</v>
      </c>
      <c r="H349" s="190">
        <v>2727</v>
      </c>
      <c r="I349" s="188">
        <v>928</v>
      </c>
      <c r="J349" s="188">
        <v>8.9700000000000006</v>
      </c>
      <c r="K349" s="188">
        <v>2.02</v>
      </c>
      <c r="L349" s="188">
        <v>0.17</v>
      </c>
      <c r="M349" s="188">
        <v>0.03</v>
      </c>
      <c r="N349" s="188">
        <v>0.26</v>
      </c>
      <c r="O349" s="188">
        <v>23.99</v>
      </c>
      <c r="P349" s="188">
        <v>24.03</v>
      </c>
      <c r="Q349" s="188">
        <v>13.74</v>
      </c>
      <c r="R349" s="188">
        <v>3.85</v>
      </c>
      <c r="S349" s="188">
        <v>24.95</v>
      </c>
      <c r="T349" s="188"/>
      <c r="U349" s="188">
        <v>114</v>
      </c>
      <c r="V349" s="188">
        <v>77</v>
      </c>
      <c r="W349" s="191">
        <v>0.28000000000000003</v>
      </c>
      <c r="X349" s="188"/>
      <c r="Y349" s="2"/>
      <c r="Z349" s="2"/>
    </row>
    <row r="350" spans="1:26" ht="15.75" customHeight="1" thickBot="1" x14ac:dyDescent="0.3">
      <c r="A350" s="183" t="s">
        <v>1332</v>
      </c>
      <c r="B350" s="183">
        <v>349</v>
      </c>
      <c r="C350" s="183" t="s">
        <v>180</v>
      </c>
      <c r="D350" s="184"/>
      <c r="E350" s="184">
        <v>4.9800000000000004</v>
      </c>
      <c r="F350" s="192">
        <v>-1.39</v>
      </c>
      <c r="G350" s="185">
        <v>12714300</v>
      </c>
      <c r="H350" s="185">
        <v>64252</v>
      </c>
      <c r="I350" s="185">
        <v>4656</v>
      </c>
      <c r="J350" s="184">
        <v>36.53</v>
      </c>
      <c r="K350" s="184"/>
      <c r="L350" s="184">
        <v>0.68</v>
      </c>
      <c r="M350" s="184"/>
      <c r="N350" s="184">
        <v>0</v>
      </c>
      <c r="O350" s="184"/>
      <c r="P350" s="184"/>
      <c r="Q350" s="184"/>
      <c r="R350" s="184"/>
      <c r="S350" s="184">
        <v>34.229999999999997</v>
      </c>
      <c r="T350" s="184"/>
      <c r="U350" s="184"/>
      <c r="V350" s="184"/>
      <c r="W350" s="186"/>
      <c r="X350" s="184"/>
      <c r="Y350" s="2"/>
      <c r="Z350" s="2"/>
    </row>
    <row r="351" spans="1:26" ht="15.75" customHeight="1" thickBot="1" x14ac:dyDescent="0.3">
      <c r="A351" s="187" t="s">
        <v>348</v>
      </c>
      <c r="B351" s="187">
        <v>350</v>
      </c>
      <c r="C351" s="188" t="s">
        <v>1323</v>
      </c>
      <c r="D351" s="188"/>
      <c r="E351" s="188">
        <v>0.52</v>
      </c>
      <c r="F351" s="191">
        <v>4</v>
      </c>
      <c r="G351" s="190">
        <v>619700</v>
      </c>
      <c r="H351" s="188">
        <v>325</v>
      </c>
      <c r="I351" s="190">
        <v>1302</v>
      </c>
      <c r="J351" s="188"/>
      <c r="K351" s="188">
        <v>0.34</v>
      </c>
      <c r="L351" s="188">
        <v>1.46</v>
      </c>
      <c r="M351" s="188"/>
      <c r="N351" s="188">
        <v>0</v>
      </c>
      <c r="O351" s="188">
        <v>2.72</v>
      </c>
      <c r="P351" s="188">
        <v>-2.37</v>
      </c>
      <c r="Q351" s="188">
        <v>-4.93</v>
      </c>
      <c r="R351" s="188"/>
      <c r="S351" s="188">
        <v>54.52</v>
      </c>
      <c r="T351" s="188"/>
      <c r="U351" s="188"/>
      <c r="V351" s="188"/>
      <c r="W351" s="191"/>
      <c r="X351" s="188"/>
      <c r="Y351" s="2"/>
      <c r="Z351" s="2"/>
    </row>
    <row r="352" spans="1:26" ht="15.75" customHeight="1" thickBot="1" x14ac:dyDescent="0.3">
      <c r="A352" s="183" t="s">
        <v>349</v>
      </c>
      <c r="B352" s="183">
        <v>351</v>
      </c>
      <c r="C352" s="184" t="s">
        <v>1323</v>
      </c>
      <c r="D352" s="184"/>
      <c r="E352" s="184">
        <v>0.7</v>
      </c>
      <c r="F352" s="184">
        <v>0</v>
      </c>
      <c r="G352" s="185">
        <v>694200</v>
      </c>
      <c r="H352" s="184">
        <v>493</v>
      </c>
      <c r="I352" s="185">
        <v>3168</v>
      </c>
      <c r="J352" s="184">
        <v>21.42</v>
      </c>
      <c r="K352" s="184">
        <v>0.53</v>
      </c>
      <c r="L352" s="184">
        <v>2.95</v>
      </c>
      <c r="M352" s="184">
        <v>0.02</v>
      </c>
      <c r="N352" s="184">
        <v>0.03</v>
      </c>
      <c r="O352" s="184">
        <v>3.46</v>
      </c>
      <c r="P352" s="184">
        <v>2.48</v>
      </c>
      <c r="Q352" s="184">
        <v>0.64</v>
      </c>
      <c r="R352" s="184">
        <v>2.86</v>
      </c>
      <c r="S352" s="184">
        <v>29.38</v>
      </c>
      <c r="T352" s="184"/>
      <c r="U352" s="184">
        <v>742</v>
      </c>
      <c r="V352" s="184">
        <v>685</v>
      </c>
      <c r="W352" s="192">
        <v>-0.15</v>
      </c>
      <c r="X352" s="184"/>
      <c r="Y352" s="2"/>
      <c r="Z352" s="2"/>
    </row>
    <row r="353" spans="1:26" ht="15.75" customHeight="1" thickBot="1" x14ac:dyDescent="0.3">
      <c r="A353" s="187" t="s">
        <v>350</v>
      </c>
      <c r="B353" s="187">
        <v>352</v>
      </c>
      <c r="C353" s="188" t="s">
        <v>1323</v>
      </c>
      <c r="D353" s="188"/>
      <c r="E353" s="188">
        <v>25.5</v>
      </c>
      <c r="F353" s="188">
        <v>0</v>
      </c>
      <c r="G353" s="190">
        <v>49136100</v>
      </c>
      <c r="H353" s="190">
        <v>1251990</v>
      </c>
      <c r="I353" s="190">
        <v>132150</v>
      </c>
      <c r="J353" s="188"/>
      <c r="K353" s="188">
        <v>1.81</v>
      </c>
      <c r="L353" s="188">
        <v>4.03</v>
      </c>
      <c r="M353" s="188"/>
      <c r="N353" s="188">
        <v>0</v>
      </c>
      <c r="O353" s="188">
        <v>-2.2599999999999998</v>
      </c>
      <c r="P353" s="188">
        <v>-16.54</v>
      </c>
      <c r="Q353" s="188">
        <v>-35.229999999999997</v>
      </c>
      <c r="R353" s="188"/>
      <c r="S353" s="188">
        <v>61.55</v>
      </c>
      <c r="T353" s="188"/>
      <c r="U353" s="188"/>
      <c r="V353" s="188"/>
      <c r="W353" s="191"/>
      <c r="X353" s="188"/>
      <c r="Y353" s="2"/>
      <c r="Z353" s="2"/>
    </row>
    <row r="354" spans="1:26" ht="15.75" customHeight="1" thickBot="1" x14ac:dyDescent="0.3">
      <c r="A354" s="183" t="s">
        <v>351</v>
      </c>
      <c r="B354" s="183">
        <v>353</v>
      </c>
      <c r="C354" s="184" t="s">
        <v>1325</v>
      </c>
      <c r="D354" s="184"/>
      <c r="E354" s="184">
        <v>0.99</v>
      </c>
      <c r="F354" s="192">
        <v>-1</v>
      </c>
      <c r="G354" s="185">
        <v>161500</v>
      </c>
      <c r="H354" s="184">
        <v>162</v>
      </c>
      <c r="I354" s="184">
        <v>707</v>
      </c>
      <c r="J354" s="184">
        <v>36.68</v>
      </c>
      <c r="K354" s="184">
        <v>0.97</v>
      </c>
      <c r="L354" s="184">
        <v>1.02</v>
      </c>
      <c r="M354" s="184"/>
      <c r="N354" s="184">
        <v>0.03</v>
      </c>
      <c r="O354" s="184">
        <v>2.17</v>
      </c>
      <c r="P354" s="184">
        <v>2.67</v>
      </c>
      <c r="Q354" s="184">
        <v>2.21</v>
      </c>
      <c r="R354" s="184">
        <v>0.37</v>
      </c>
      <c r="S354" s="184">
        <v>81.93</v>
      </c>
      <c r="T354" s="184"/>
      <c r="U354" s="184">
        <v>829</v>
      </c>
      <c r="V354" s="184">
        <v>833</v>
      </c>
      <c r="W354" s="193">
        <v>2.2599999999999998</v>
      </c>
      <c r="X354" s="184"/>
      <c r="Y354" s="2"/>
      <c r="Z354" s="2"/>
    </row>
    <row r="355" spans="1:26" ht="15.75" customHeight="1" thickBot="1" x14ac:dyDescent="0.3">
      <c r="A355" s="187" t="s">
        <v>352</v>
      </c>
      <c r="B355" s="187">
        <v>354</v>
      </c>
      <c r="C355" s="188" t="s">
        <v>1323</v>
      </c>
      <c r="D355" s="188"/>
      <c r="E355" s="188">
        <v>1.67</v>
      </c>
      <c r="F355" s="191">
        <v>8.44</v>
      </c>
      <c r="G355" s="190">
        <v>2929100</v>
      </c>
      <c r="H355" s="190">
        <v>4710</v>
      </c>
      <c r="I355" s="190">
        <v>1437</v>
      </c>
      <c r="J355" s="188">
        <v>15.28</v>
      </c>
      <c r="K355" s="188">
        <v>0.26</v>
      </c>
      <c r="L355" s="188">
        <v>2.21</v>
      </c>
      <c r="M355" s="188"/>
      <c r="N355" s="188">
        <v>0.11</v>
      </c>
      <c r="O355" s="188">
        <v>3.4</v>
      </c>
      <c r="P355" s="188">
        <v>1.71</v>
      </c>
      <c r="Q355" s="188">
        <v>2.0499999999999998</v>
      </c>
      <c r="R355" s="188"/>
      <c r="S355" s="188">
        <v>32.54</v>
      </c>
      <c r="T355" s="188"/>
      <c r="U355" s="188">
        <v>680</v>
      </c>
      <c r="V355" s="188">
        <v>601</v>
      </c>
      <c r="W355" s="189">
        <v>-0.13</v>
      </c>
      <c r="X355" s="188"/>
      <c r="Y355" s="2"/>
      <c r="Z355" s="2"/>
    </row>
    <row r="356" spans="1:26" ht="15.75" customHeight="1" thickBot="1" x14ac:dyDescent="0.3">
      <c r="A356" s="183" t="s">
        <v>353</v>
      </c>
      <c r="B356" s="183">
        <v>355</v>
      </c>
      <c r="C356" s="184" t="s">
        <v>1323</v>
      </c>
      <c r="D356" s="184"/>
      <c r="E356" s="184">
        <v>3.1</v>
      </c>
      <c r="F356" s="184">
        <v>0</v>
      </c>
      <c r="G356" s="185">
        <v>213100</v>
      </c>
      <c r="H356" s="184">
        <v>656</v>
      </c>
      <c r="I356" s="185">
        <v>3383</v>
      </c>
      <c r="J356" s="184"/>
      <c r="K356" s="184">
        <v>0.5</v>
      </c>
      <c r="L356" s="184">
        <v>1.51</v>
      </c>
      <c r="M356" s="184">
        <v>0.11</v>
      </c>
      <c r="N356" s="184">
        <v>0</v>
      </c>
      <c r="O356" s="184">
        <v>2.46</v>
      </c>
      <c r="P356" s="184">
        <v>-0.37</v>
      </c>
      <c r="Q356" s="184">
        <v>1.17</v>
      </c>
      <c r="R356" s="184"/>
      <c r="S356" s="184">
        <v>57.75</v>
      </c>
      <c r="T356" s="184"/>
      <c r="U356" s="184"/>
      <c r="V356" s="184"/>
      <c r="W356" s="186"/>
      <c r="X356" s="184"/>
      <c r="Y356" s="2"/>
      <c r="Z356" s="2"/>
    </row>
    <row r="357" spans="1:26" ht="15.75" customHeight="1" thickBot="1" x14ac:dyDescent="0.3">
      <c r="A357" s="187" t="s">
        <v>354</v>
      </c>
      <c r="B357" s="187">
        <v>356</v>
      </c>
      <c r="C357" s="188" t="s">
        <v>1323</v>
      </c>
      <c r="D357" s="188"/>
      <c r="E357" s="188">
        <v>0.85</v>
      </c>
      <c r="F357" s="188">
        <v>0</v>
      </c>
      <c r="G357" s="190">
        <v>16000</v>
      </c>
      <c r="H357" s="188">
        <v>14</v>
      </c>
      <c r="I357" s="188">
        <v>905</v>
      </c>
      <c r="J357" s="188">
        <v>7.92</v>
      </c>
      <c r="K357" s="188">
        <v>0.46</v>
      </c>
      <c r="L357" s="188">
        <v>0.95</v>
      </c>
      <c r="M357" s="188">
        <v>0.03</v>
      </c>
      <c r="N357" s="188">
        <v>0.11</v>
      </c>
      <c r="O357" s="188">
        <v>3.87</v>
      </c>
      <c r="P357" s="188">
        <v>5.98</v>
      </c>
      <c r="Q357" s="188">
        <v>18.350000000000001</v>
      </c>
      <c r="R357" s="188">
        <v>3.53</v>
      </c>
      <c r="S357" s="188">
        <v>44.64</v>
      </c>
      <c r="T357" s="188"/>
      <c r="U357" s="188">
        <v>378</v>
      </c>
      <c r="V357" s="188">
        <v>401</v>
      </c>
      <c r="W357" s="189">
        <v>-19.440000000000001</v>
      </c>
      <c r="X357" s="188"/>
      <c r="Y357" s="2"/>
      <c r="Z357" s="2"/>
    </row>
    <row r="358" spans="1:26" ht="15.75" customHeight="1" thickBot="1" x14ac:dyDescent="0.3">
      <c r="A358" s="183" t="s">
        <v>355</v>
      </c>
      <c r="B358" s="183">
        <v>357</v>
      </c>
      <c r="C358" s="184" t="s">
        <v>1325</v>
      </c>
      <c r="D358" s="184"/>
      <c r="E358" s="184">
        <v>2</v>
      </c>
      <c r="F358" s="184">
        <v>0</v>
      </c>
      <c r="G358" s="185">
        <v>51800</v>
      </c>
      <c r="H358" s="184">
        <v>104</v>
      </c>
      <c r="I358" s="185">
        <v>2110</v>
      </c>
      <c r="J358" s="184"/>
      <c r="K358" s="184">
        <v>0.83</v>
      </c>
      <c r="L358" s="184">
        <v>1.04</v>
      </c>
      <c r="M358" s="184">
        <v>0.06</v>
      </c>
      <c r="N358" s="184">
        <v>0</v>
      </c>
      <c r="O358" s="184">
        <v>-1.1499999999999999</v>
      </c>
      <c r="P358" s="184">
        <v>-3.98</v>
      </c>
      <c r="Q358" s="184">
        <v>-6.97</v>
      </c>
      <c r="R358" s="184">
        <v>2.9</v>
      </c>
      <c r="S358" s="184">
        <v>19.84</v>
      </c>
      <c r="T358" s="184"/>
      <c r="U358" s="184"/>
      <c r="V358" s="184"/>
      <c r="W358" s="186"/>
      <c r="X358" s="184"/>
      <c r="Y358" s="2"/>
      <c r="Z358" s="2"/>
    </row>
    <row r="359" spans="1:26" ht="15.75" customHeight="1" thickBot="1" x14ac:dyDescent="0.3">
      <c r="A359" s="187" t="s">
        <v>356</v>
      </c>
      <c r="B359" s="187">
        <v>358</v>
      </c>
      <c r="C359" s="188" t="s">
        <v>1323</v>
      </c>
      <c r="D359" s="188"/>
      <c r="E359" s="188">
        <v>2.68</v>
      </c>
      <c r="F359" s="188">
        <v>0</v>
      </c>
      <c r="G359" s="190">
        <v>66700</v>
      </c>
      <c r="H359" s="188">
        <v>178</v>
      </c>
      <c r="I359" s="190">
        <v>2010</v>
      </c>
      <c r="J359" s="188">
        <v>15.28</v>
      </c>
      <c r="K359" s="188">
        <v>0.89</v>
      </c>
      <c r="L359" s="188">
        <v>0.51</v>
      </c>
      <c r="M359" s="188">
        <v>0.05</v>
      </c>
      <c r="N359" s="188">
        <v>0.18</v>
      </c>
      <c r="O359" s="188">
        <v>5.19</v>
      </c>
      <c r="P359" s="188">
        <v>5.76</v>
      </c>
      <c r="Q359" s="188">
        <v>4.1900000000000004</v>
      </c>
      <c r="R359" s="188">
        <v>6.34</v>
      </c>
      <c r="S359" s="188">
        <v>70.7</v>
      </c>
      <c r="T359" s="188"/>
      <c r="U359" s="188">
        <v>571</v>
      </c>
      <c r="V359" s="188">
        <v>527</v>
      </c>
      <c r="W359" s="189">
        <v>-0.65</v>
      </c>
      <c r="X359" s="188"/>
      <c r="Y359" s="2"/>
      <c r="Z359" s="2"/>
    </row>
    <row r="360" spans="1:26" ht="15.75" customHeight="1" thickBot="1" x14ac:dyDescent="0.3">
      <c r="A360" s="183" t="s">
        <v>357</v>
      </c>
      <c r="B360" s="183">
        <v>359</v>
      </c>
      <c r="C360" s="184" t="s">
        <v>1323</v>
      </c>
      <c r="D360" s="184"/>
      <c r="E360" s="184">
        <v>2.52</v>
      </c>
      <c r="F360" s="184">
        <v>0</v>
      </c>
      <c r="G360" s="185">
        <v>3517600</v>
      </c>
      <c r="H360" s="185">
        <v>9001</v>
      </c>
      <c r="I360" s="185">
        <v>8747</v>
      </c>
      <c r="J360" s="184"/>
      <c r="K360" s="184">
        <v>6.46</v>
      </c>
      <c r="L360" s="184">
        <v>2.2200000000000002</v>
      </c>
      <c r="M360" s="184"/>
      <c r="N360" s="184">
        <v>0</v>
      </c>
      <c r="O360" s="184">
        <v>-18.53</v>
      </c>
      <c r="P360" s="184">
        <v>-50.28</v>
      </c>
      <c r="Q360" s="184">
        <v>-58.34</v>
      </c>
      <c r="R360" s="184"/>
      <c r="S360" s="184">
        <v>27.3</v>
      </c>
      <c r="T360" s="184"/>
      <c r="U360" s="184"/>
      <c r="V360" s="184"/>
      <c r="W360" s="186"/>
      <c r="X360" s="184"/>
      <c r="Y360" s="2"/>
      <c r="Z360" s="2"/>
    </row>
    <row r="361" spans="1:26" ht="15.75" customHeight="1" thickBot="1" x14ac:dyDescent="0.3">
      <c r="A361" s="187" t="s">
        <v>358</v>
      </c>
      <c r="B361" s="187">
        <v>360</v>
      </c>
      <c r="C361" s="188" t="s">
        <v>1323</v>
      </c>
      <c r="D361" s="188"/>
      <c r="E361" s="188">
        <v>4.18</v>
      </c>
      <c r="F361" s="189">
        <v>-0.48</v>
      </c>
      <c r="G361" s="190">
        <v>153500</v>
      </c>
      <c r="H361" s="188">
        <v>645</v>
      </c>
      <c r="I361" s="188">
        <v>705</v>
      </c>
      <c r="J361" s="188">
        <v>10.35</v>
      </c>
      <c r="K361" s="188">
        <v>0.9</v>
      </c>
      <c r="L361" s="188">
        <v>0.3</v>
      </c>
      <c r="M361" s="188">
        <v>0.26</v>
      </c>
      <c r="N361" s="188">
        <v>0.4</v>
      </c>
      <c r="O361" s="188">
        <v>7.24</v>
      </c>
      <c r="P361" s="188">
        <v>8.8800000000000008</v>
      </c>
      <c r="Q361" s="188">
        <v>6.78</v>
      </c>
      <c r="R361" s="188">
        <v>6.19</v>
      </c>
      <c r="S361" s="188">
        <v>31.47</v>
      </c>
      <c r="T361" s="188"/>
      <c r="U361" s="188">
        <v>348</v>
      </c>
      <c r="V361" s="188">
        <v>322</v>
      </c>
      <c r="W361" s="194">
        <v>1.0900000000000001</v>
      </c>
      <c r="X361" s="188"/>
      <c r="Y361" s="2"/>
      <c r="Z361" s="2"/>
    </row>
    <row r="362" spans="1:26" ht="15.75" customHeight="1" thickBot="1" x14ac:dyDescent="0.3">
      <c r="A362" s="183" t="s">
        <v>359</v>
      </c>
      <c r="B362" s="183">
        <v>361</v>
      </c>
      <c r="C362" s="184" t="s">
        <v>1323</v>
      </c>
      <c r="D362" s="184"/>
      <c r="E362" s="184">
        <v>0.77</v>
      </c>
      <c r="F362" s="192">
        <v>-2.5299999999999998</v>
      </c>
      <c r="G362" s="185">
        <v>36763300</v>
      </c>
      <c r="H362" s="185">
        <v>28640</v>
      </c>
      <c r="I362" s="185">
        <v>5029</v>
      </c>
      <c r="J362" s="184"/>
      <c r="K362" s="184">
        <v>19.25</v>
      </c>
      <c r="L362" s="184">
        <v>0.64</v>
      </c>
      <c r="M362" s="184"/>
      <c r="N362" s="184">
        <v>0</v>
      </c>
      <c r="O362" s="184">
        <v>-7.39</v>
      </c>
      <c r="P362" s="184">
        <v>-11.91</v>
      </c>
      <c r="Q362" s="184">
        <v>-125.39</v>
      </c>
      <c r="R362" s="184"/>
      <c r="S362" s="184">
        <v>50.74</v>
      </c>
      <c r="T362" s="184"/>
      <c r="U362" s="184"/>
      <c r="V362" s="184"/>
      <c r="W362" s="186"/>
      <c r="X362" s="184"/>
      <c r="Y362" s="2"/>
      <c r="Z362" s="2"/>
    </row>
    <row r="363" spans="1:26" ht="15.75" customHeight="1" thickBot="1" x14ac:dyDescent="0.3">
      <c r="A363" s="187" t="s">
        <v>360</v>
      </c>
      <c r="B363" s="187">
        <v>362</v>
      </c>
      <c r="C363" s="188" t="s">
        <v>1323</v>
      </c>
      <c r="D363" s="188" t="s">
        <v>15</v>
      </c>
      <c r="E363" s="188">
        <v>0.34</v>
      </c>
      <c r="F363" s="191">
        <v>25.93</v>
      </c>
      <c r="G363" s="190">
        <v>8254100</v>
      </c>
      <c r="H363" s="190">
        <v>2662</v>
      </c>
      <c r="I363" s="188">
        <v>332</v>
      </c>
      <c r="J363" s="188"/>
      <c r="K363" s="188"/>
      <c r="L363" s="188">
        <v>-5.0599999999999996</v>
      </c>
      <c r="M363" s="188"/>
      <c r="N363" s="188">
        <v>0</v>
      </c>
      <c r="O363" s="188">
        <v>-26.16</v>
      </c>
      <c r="P363" s="188"/>
      <c r="Q363" s="188">
        <v>-29.93</v>
      </c>
      <c r="R363" s="188"/>
      <c r="S363" s="188">
        <v>53.79</v>
      </c>
      <c r="T363" s="188"/>
      <c r="U363" s="188"/>
      <c r="V363" s="188"/>
      <c r="W363" s="191"/>
      <c r="X363" s="188"/>
      <c r="Y363" s="2"/>
      <c r="Z363" s="2"/>
    </row>
    <row r="364" spans="1:26" ht="15.75" customHeight="1" thickBot="1" x14ac:dyDescent="0.3">
      <c r="A364" s="183" t="s">
        <v>361</v>
      </c>
      <c r="B364" s="183">
        <v>363</v>
      </c>
      <c r="C364" s="184" t="s">
        <v>1323</v>
      </c>
      <c r="D364" s="184"/>
      <c r="E364" s="184">
        <v>1.71</v>
      </c>
      <c r="F364" s="184">
        <v>0</v>
      </c>
      <c r="G364" s="185">
        <v>9500</v>
      </c>
      <c r="H364" s="184">
        <v>16</v>
      </c>
      <c r="I364" s="185">
        <v>2223</v>
      </c>
      <c r="J364" s="184"/>
      <c r="K364" s="184">
        <v>5.34</v>
      </c>
      <c r="L364" s="184">
        <v>0.43</v>
      </c>
      <c r="M364" s="184"/>
      <c r="N364" s="184">
        <v>0</v>
      </c>
      <c r="O364" s="184">
        <v>-13.28</v>
      </c>
      <c r="P364" s="184">
        <v>-20.54</v>
      </c>
      <c r="Q364" s="184">
        <v>-76.14</v>
      </c>
      <c r="R364" s="184"/>
      <c r="S364" s="184">
        <v>7.54</v>
      </c>
      <c r="T364" s="184"/>
      <c r="U364" s="184"/>
      <c r="V364" s="184"/>
      <c r="W364" s="186"/>
      <c r="X364" s="184"/>
      <c r="Y364" s="2"/>
      <c r="Z364" s="2"/>
    </row>
    <row r="365" spans="1:26" ht="15.75" customHeight="1" thickBot="1" x14ac:dyDescent="0.3">
      <c r="A365" s="187" t="s">
        <v>362</v>
      </c>
      <c r="B365" s="187">
        <v>364</v>
      </c>
      <c r="C365" s="188" t="s">
        <v>1325</v>
      </c>
      <c r="D365" s="188"/>
      <c r="E365" s="188">
        <v>6.5</v>
      </c>
      <c r="F365" s="189">
        <v>-0.76</v>
      </c>
      <c r="G365" s="190">
        <v>2900</v>
      </c>
      <c r="H365" s="188">
        <v>19</v>
      </c>
      <c r="I365" s="190">
        <v>2340</v>
      </c>
      <c r="J365" s="188">
        <v>11.23</v>
      </c>
      <c r="K365" s="188">
        <v>1.25</v>
      </c>
      <c r="L365" s="188">
        <v>0.69</v>
      </c>
      <c r="M365" s="188">
        <v>0.45</v>
      </c>
      <c r="N365" s="188">
        <v>0.57999999999999996</v>
      </c>
      <c r="O365" s="188">
        <v>8.4499999999999993</v>
      </c>
      <c r="P365" s="188">
        <v>11.26</v>
      </c>
      <c r="Q365" s="188">
        <v>2.3199999999999998</v>
      </c>
      <c r="R365" s="188">
        <v>6.87</v>
      </c>
      <c r="S365" s="188">
        <v>35.590000000000003</v>
      </c>
      <c r="T365" s="188"/>
      <c r="U365" s="188">
        <v>332</v>
      </c>
      <c r="V365" s="188">
        <v>311</v>
      </c>
      <c r="W365" s="194">
        <v>3.1</v>
      </c>
      <c r="X365" s="188"/>
      <c r="Y365" s="2"/>
      <c r="Z365" s="2"/>
    </row>
    <row r="366" spans="1:26" ht="15.75" customHeight="1" thickBot="1" x14ac:dyDescent="0.3">
      <c r="A366" s="183" t="s">
        <v>363</v>
      </c>
      <c r="B366" s="183">
        <v>365</v>
      </c>
      <c r="C366" s="184" t="s">
        <v>1323</v>
      </c>
      <c r="D366" s="184"/>
      <c r="E366" s="184">
        <v>56.25</v>
      </c>
      <c r="F366" s="186">
        <v>2.27</v>
      </c>
      <c r="G366" s="185">
        <v>13465800</v>
      </c>
      <c r="H366" s="185">
        <v>755068</v>
      </c>
      <c r="I366" s="185">
        <v>119250</v>
      </c>
      <c r="J366" s="184">
        <v>23.97</v>
      </c>
      <c r="K366" s="184">
        <v>6.17</v>
      </c>
      <c r="L366" s="184">
        <v>2.77</v>
      </c>
      <c r="M366" s="184">
        <v>0.3</v>
      </c>
      <c r="N366" s="184">
        <v>2.35</v>
      </c>
      <c r="O366" s="184">
        <v>9.4</v>
      </c>
      <c r="P366" s="184">
        <v>29.12</v>
      </c>
      <c r="Q366" s="184">
        <v>35.450000000000003</v>
      </c>
      <c r="R366" s="184">
        <v>0.55000000000000004</v>
      </c>
      <c r="S366" s="184">
        <v>32.11</v>
      </c>
      <c r="T366" s="184"/>
      <c r="U366" s="184">
        <v>362</v>
      </c>
      <c r="V366" s="184">
        <v>486</v>
      </c>
      <c r="W366" s="186">
        <v>0.45</v>
      </c>
      <c r="X366" s="184"/>
      <c r="Y366" s="2"/>
      <c r="Z366" s="2"/>
    </row>
    <row r="367" spans="1:26" ht="15.75" customHeight="1" thickBot="1" x14ac:dyDescent="0.3">
      <c r="A367" s="187" t="s">
        <v>364</v>
      </c>
      <c r="B367" s="187">
        <v>366</v>
      </c>
      <c r="C367" s="188" t="s">
        <v>1323</v>
      </c>
      <c r="D367" s="188"/>
      <c r="E367" s="188">
        <v>87.5</v>
      </c>
      <c r="F367" s="191">
        <v>0.86</v>
      </c>
      <c r="G367" s="190">
        <v>5300</v>
      </c>
      <c r="H367" s="188">
        <v>463</v>
      </c>
      <c r="I367" s="190">
        <v>5163</v>
      </c>
      <c r="J367" s="188">
        <v>8.1</v>
      </c>
      <c r="K367" s="188">
        <v>1.04</v>
      </c>
      <c r="L367" s="188">
        <v>3.91</v>
      </c>
      <c r="M367" s="188">
        <v>2.9</v>
      </c>
      <c r="N367" s="188">
        <v>10.8</v>
      </c>
      <c r="O367" s="188">
        <v>3.42</v>
      </c>
      <c r="P367" s="188">
        <v>12.14</v>
      </c>
      <c r="Q367" s="188">
        <v>8.3800000000000008</v>
      </c>
      <c r="R367" s="188">
        <v>3.34</v>
      </c>
      <c r="S367" s="188">
        <v>47.5</v>
      </c>
      <c r="T367" s="188"/>
      <c r="U367" s="188">
        <v>224</v>
      </c>
      <c r="V367" s="188">
        <v>419</v>
      </c>
      <c r="W367" s="189">
        <v>-0.5</v>
      </c>
      <c r="X367" s="188"/>
      <c r="Y367" s="2"/>
      <c r="Z367" s="2"/>
    </row>
    <row r="368" spans="1:26" ht="15.75" customHeight="1" thickBot="1" x14ac:dyDescent="0.3">
      <c r="A368" s="183" t="s">
        <v>365</v>
      </c>
      <c r="B368" s="183">
        <v>367</v>
      </c>
      <c r="C368" s="184" t="s">
        <v>1323</v>
      </c>
      <c r="D368" s="184"/>
      <c r="E368" s="184">
        <v>1.18</v>
      </c>
      <c r="F368" s="192">
        <v>-3.28</v>
      </c>
      <c r="G368" s="185">
        <v>371600</v>
      </c>
      <c r="H368" s="184">
        <v>438</v>
      </c>
      <c r="I368" s="184">
        <v>236</v>
      </c>
      <c r="J368" s="184"/>
      <c r="K368" s="184">
        <v>1.59</v>
      </c>
      <c r="L368" s="184">
        <v>1.1200000000000001</v>
      </c>
      <c r="M368" s="184"/>
      <c r="N368" s="184">
        <v>0</v>
      </c>
      <c r="O368" s="184">
        <v>-1.37</v>
      </c>
      <c r="P368" s="184">
        <v>-7.45</v>
      </c>
      <c r="Q368" s="184">
        <v>-12.37</v>
      </c>
      <c r="R368" s="184"/>
      <c r="S368" s="184">
        <v>30.07</v>
      </c>
      <c r="T368" s="184"/>
      <c r="U368" s="184"/>
      <c r="V368" s="184"/>
      <c r="W368" s="186"/>
      <c r="X368" s="184"/>
      <c r="Y368" s="2"/>
      <c r="Z368" s="2"/>
    </row>
    <row r="369" spans="1:26" ht="15.75" customHeight="1" thickBot="1" x14ac:dyDescent="0.3">
      <c r="A369" s="187" t="s">
        <v>366</v>
      </c>
      <c r="B369" s="187">
        <v>368</v>
      </c>
      <c r="C369" s="188" t="s">
        <v>1323</v>
      </c>
      <c r="D369" s="188"/>
      <c r="E369" s="188">
        <v>0.51</v>
      </c>
      <c r="F369" s="191">
        <v>2</v>
      </c>
      <c r="G369" s="190">
        <v>108700</v>
      </c>
      <c r="H369" s="188">
        <v>54</v>
      </c>
      <c r="I369" s="188">
        <v>410</v>
      </c>
      <c r="J369" s="188"/>
      <c r="K369" s="188">
        <v>0.72</v>
      </c>
      <c r="L369" s="188">
        <v>0.77</v>
      </c>
      <c r="M369" s="188"/>
      <c r="N369" s="188">
        <v>0</v>
      </c>
      <c r="O369" s="188">
        <v>-3.24</v>
      </c>
      <c r="P369" s="188">
        <v>-6.39</v>
      </c>
      <c r="Q369" s="188">
        <v>-0.83</v>
      </c>
      <c r="R369" s="188"/>
      <c r="S369" s="188">
        <v>28.55</v>
      </c>
      <c r="T369" s="188"/>
      <c r="U369" s="188"/>
      <c r="V369" s="188"/>
      <c r="W369" s="191"/>
      <c r="X369" s="188"/>
      <c r="Y369" s="2"/>
      <c r="Z369" s="2"/>
    </row>
    <row r="370" spans="1:26" ht="15.75" customHeight="1" thickBot="1" x14ac:dyDescent="0.3">
      <c r="A370" s="183" t="s">
        <v>367</v>
      </c>
      <c r="B370" s="183">
        <v>369</v>
      </c>
      <c r="C370" s="184" t="s">
        <v>1323</v>
      </c>
      <c r="D370" s="184"/>
      <c r="E370" s="184">
        <v>11.5</v>
      </c>
      <c r="F370" s="184">
        <v>0</v>
      </c>
      <c r="G370" s="185">
        <v>2300</v>
      </c>
      <c r="H370" s="184">
        <v>25</v>
      </c>
      <c r="I370" s="184">
        <v>172</v>
      </c>
      <c r="J370" s="184"/>
      <c r="K370" s="184">
        <v>0.37</v>
      </c>
      <c r="L370" s="184">
        <v>0.89</v>
      </c>
      <c r="M370" s="184">
        <v>0.1</v>
      </c>
      <c r="N370" s="184">
        <v>0</v>
      </c>
      <c r="O370" s="184">
        <v>0.82</v>
      </c>
      <c r="P370" s="184">
        <v>-0.9</v>
      </c>
      <c r="Q370" s="184">
        <v>-2.91</v>
      </c>
      <c r="R370" s="184">
        <v>0.87</v>
      </c>
      <c r="S370" s="184">
        <v>28.07</v>
      </c>
      <c r="T370" s="184"/>
      <c r="U370" s="184"/>
      <c r="V370" s="184"/>
      <c r="W370" s="186"/>
      <c r="X370" s="184"/>
      <c r="Y370" s="2"/>
      <c r="Z370" s="2"/>
    </row>
    <row r="371" spans="1:26" ht="15.75" customHeight="1" thickBot="1" x14ac:dyDescent="0.3">
      <c r="A371" s="187" t="s">
        <v>1333</v>
      </c>
      <c r="B371" s="187">
        <v>370</v>
      </c>
      <c r="C371" s="187" t="s">
        <v>180</v>
      </c>
      <c r="D371" s="188"/>
      <c r="E371" s="188">
        <v>5.25</v>
      </c>
      <c r="F371" s="189">
        <v>-2.78</v>
      </c>
      <c r="G371" s="190">
        <v>35564000</v>
      </c>
      <c r="H371" s="190">
        <v>190710</v>
      </c>
      <c r="I371" s="190">
        <v>4725</v>
      </c>
      <c r="J371" s="188">
        <v>26.57</v>
      </c>
      <c r="K371" s="188"/>
      <c r="L371" s="188">
        <v>3.01</v>
      </c>
      <c r="M371" s="188"/>
      <c r="N371" s="188">
        <v>0</v>
      </c>
      <c r="O371" s="188"/>
      <c r="P371" s="188"/>
      <c r="Q371" s="188"/>
      <c r="R371" s="188"/>
      <c r="S371" s="188">
        <v>33.57</v>
      </c>
      <c r="T371" s="188"/>
      <c r="U371" s="188"/>
      <c r="V371" s="188"/>
      <c r="W371" s="191"/>
      <c r="X371" s="188"/>
      <c r="Y371" s="2"/>
      <c r="Z371" s="2"/>
    </row>
    <row r="372" spans="1:26" ht="15.75" customHeight="1" thickBot="1" x14ac:dyDescent="0.3">
      <c r="A372" s="183" t="s">
        <v>368</v>
      </c>
      <c r="B372" s="183">
        <v>371</v>
      </c>
      <c r="C372" s="184" t="s">
        <v>1325</v>
      </c>
      <c r="D372" s="184"/>
      <c r="E372" s="184">
        <v>0.8</v>
      </c>
      <c r="F372" s="192">
        <v>-2.44</v>
      </c>
      <c r="G372" s="185">
        <v>138300</v>
      </c>
      <c r="H372" s="184">
        <v>111</v>
      </c>
      <c r="I372" s="184">
        <v>996</v>
      </c>
      <c r="J372" s="184">
        <v>19.23</v>
      </c>
      <c r="K372" s="184">
        <v>0.38</v>
      </c>
      <c r="L372" s="184">
        <v>0.48</v>
      </c>
      <c r="M372" s="184"/>
      <c r="N372" s="184">
        <v>0.04</v>
      </c>
      <c r="O372" s="184">
        <v>2.41</v>
      </c>
      <c r="P372" s="184">
        <v>1.98</v>
      </c>
      <c r="Q372" s="184">
        <v>5.68</v>
      </c>
      <c r="R372" s="184"/>
      <c r="S372" s="184">
        <v>37.99</v>
      </c>
      <c r="T372" s="184"/>
      <c r="U372" s="184">
        <v>733</v>
      </c>
      <c r="V372" s="184">
        <v>710</v>
      </c>
      <c r="W372" s="186">
        <v>0.32</v>
      </c>
      <c r="X372" s="184"/>
      <c r="Y372" s="2"/>
      <c r="Z372" s="2"/>
    </row>
    <row r="373" spans="1:26" ht="15.75" customHeight="1" thickBot="1" x14ac:dyDescent="0.3">
      <c r="A373" s="187" t="s">
        <v>369</v>
      </c>
      <c r="B373" s="187">
        <v>372</v>
      </c>
      <c r="C373" s="188" t="s">
        <v>1323</v>
      </c>
      <c r="D373" s="188"/>
      <c r="E373" s="188">
        <v>0.61</v>
      </c>
      <c r="F373" s="189">
        <v>-3.17</v>
      </c>
      <c r="G373" s="190">
        <v>737600</v>
      </c>
      <c r="H373" s="188">
        <v>445</v>
      </c>
      <c r="I373" s="188">
        <v>277</v>
      </c>
      <c r="J373" s="188"/>
      <c r="K373" s="188">
        <v>1.05</v>
      </c>
      <c r="L373" s="188">
        <v>2.11</v>
      </c>
      <c r="M373" s="188"/>
      <c r="N373" s="188">
        <v>0</v>
      </c>
      <c r="O373" s="188">
        <v>0.15</v>
      </c>
      <c r="P373" s="188">
        <v>-5.76</v>
      </c>
      <c r="Q373" s="188">
        <v>-2.76</v>
      </c>
      <c r="R373" s="188"/>
      <c r="S373" s="188">
        <v>34.909999999999997</v>
      </c>
      <c r="T373" s="188"/>
      <c r="U373" s="188"/>
      <c r="V373" s="188"/>
      <c r="W373" s="191"/>
      <c r="X373" s="188"/>
      <c r="Y373" s="2"/>
      <c r="Z373" s="2"/>
    </row>
    <row r="374" spans="1:26" ht="15.75" customHeight="1" thickBot="1" x14ac:dyDescent="0.3">
      <c r="A374" s="183" t="s">
        <v>370</v>
      </c>
      <c r="B374" s="183">
        <v>373</v>
      </c>
      <c r="C374" s="184" t="s">
        <v>1323</v>
      </c>
      <c r="D374" s="184"/>
      <c r="E374" s="184">
        <v>1.55</v>
      </c>
      <c r="F374" s="186">
        <v>7.64</v>
      </c>
      <c r="G374" s="185">
        <v>675400</v>
      </c>
      <c r="H374" s="185">
        <v>1030</v>
      </c>
      <c r="I374" s="184">
        <v>489</v>
      </c>
      <c r="J374" s="184">
        <v>38.28</v>
      </c>
      <c r="K374" s="184">
        <v>0.65</v>
      </c>
      <c r="L374" s="184">
        <v>0.44</v>
      </c>
      <c r="M374" s="184"/>
      <c r="N374" s="184">
        <v>0.04</v>
      </c>
      <c r="O374" s="184">
        <v>2.06</v>
      </c>
      <c r="P374" s="184">
        <v>1.74</v>
      </c>
      <c r="Q374" s="184">
        <v>4.4000000000000004</v>
      </c>
      <c r="R374" s="184"/>
      <c r="S374" s="184">
        <v>23.1</v>
      </c>
      <c r="T374" s="184"/>
      <c r="U374" s="184">
        <v>863</v>
      </c>
      <c r="V374" s="184">
        <v>848</v>
      </c>
      <c r="W374" s="192">
        <v>-1.47</v>
      </c>
      <c r="X374" s="184"/>
      <c r="Y374" s="2"/>
      <c r="Z374" s="2"/>
    </row>
    <row r="375" spans="1:26" ht="15.75" customHeight="1" thickBot="1" x14ac:dyDescent="0.3">
      <c r="A375" s="187" t="s">
        <v>371</v>
      </c>
      <c r="B375" s="187">
        <v>374</v>
      </c>
      <c r="C375" s="188" t="s">
        <v>1323</v>
      </c>
      <c r="D375" s="188" t="s">
        <v>15</v>
      </c>
      <c r="E375" s="188">
        <v>0.27</v>
      </c>
      <c r="F375" s="188">
        <v>0</v>
      </c>
      <c r="G375" s="190">
        <v>1100</v>
      </c>
      <c r="H375" s="188">
        <v>0</v>
      </c>
      <c r="I375" s="188">
        <v>628</v>
      </c>
      <c r="J375" s="188"/>
      <c r="K375" s="188">
        <v>0.87</v>
      </c>
      <c r="L375" s="188">
        <v>0.12</v>
      </c>
      <c r="M375" s="188"/>
      <c r="N375" s="188">
        <v>0</v>
      </c>
      <c r="O375" s="188">
        <v>-3.71</v>
      </c>
      <c r="P375" s="188">
        <v>-4.25</v>
      </c>
      <c r="Q375" s="188">
        <v>-4.63</v>
      </c>
      <c r="R375" s="188"/>
      <c r="S375" s="188">
        <v>41.49</v>
      </c>
      <c r="T375" s="188"/>
      <c r="U375" s="188"/>
      <c r="V375" s="188"/>
      <c r="W375" s="191"/>
      <c r="X375" s="188"/>
      <c r="Y375" s="2"/>
      <c r="Z375" s="2"/>
    </row>
    <row r="376" spans="1:26" ht="15.75" customHeight="1" thickBot="1" x14ac:dyDescent="0.3">
      <c r="A376" s="183" t="s">
        <v>372</v>
      </c>
      <c r="B376" s="183">
        <v>375</v>
      </c>
      <c r="C376" s="184" t="s">
        <v>1325</v>
      </c>
      <c r="D376" s="184"/>
      <c r="E376" s="184">
        <v>4.3</v>
      </c>
      <c r="F376" s="186">
        <v>0.94</v>
      </c>
      <c r="G376" s="185">
        <v>49718400</v>
      </c>
      <c r="H376" s="185">
        <v>214294</v>
      </c>
      <c r="I376" s="185">
        <v>6622</v>
      </c>
      <c r="J376" s="184">
        <v>11.8</v>
      </c>
      <c r="K376" s="184">
        <v>2.0499999999999998</v>
      </c>
      <c r="L376" s="184">
        <v>1.79</v>
      </c>
      <c r="M376" s="184">
        <v>0.14000000000000001</v>
      </c>
      <c r="N376" s="184">
        <v>0.36</v>
      </c>
      <c r="O376" s="184">
        <v>9.58</v>
      </c>
      <c r="P376" s="184">
        <v>18.34</v>
      </c>
      <c r="Q376" s="184">
        <v>4.37</v>
      </c>
      <c r="R376" s="184">
        <v>3.29</v>
      </c>
      <c r="S376" s="184">
        <v>38.19</v>
      </c>
      <c r="T376" s="184"/>
      <c r="U376" s="184">
        <v>244</v>
      </c>
      <c r="V376" s="184">
        <v>292</v>
      </c>
      <c r="W376" s="193">
        <v>1.0900000000000001</v>
      </c>
      <c r="X376" s="184"/>
      <c r="Y376" s="2"/>
      <c r="Z376" s="2"/>
    </row>
    <row r="377" spans="1:26" ht="15.75" customHeight="1" thickBot="1" x14ac:dyDescent="0.3">
      <c r="A377" s="187" t="s">
        <v>373</v>
      </c>
      <c r="B377" s="187">
        <v>376</v>
      </c>
      <c r="C377" s="188" t="s">
        <v>1323</v>
      </c>
      <c r="D377" s="188"/>
      <c r="E377" s="188">
        <v>28</v>
      </c>
      <c r="F377" s="191">
        <v>2.75</v>
      </c>
      <c r="G377" s="190">
        <v>207500</v>
      </c>
      <c r="H377" s="190">
        <v>5761</v>
      </c>
      <c r="I377" s="190">
        <v>5600</v>
      </c>
      <c r="J377" s="188">
        <v>35.869999999999997</v>
      </c>
      <c r="K377" s="188">
        <v>13.59</v>
      </c>
      <c r="L377" s="188">
        <v>0.36</v>
      </c>
      <c r="M377" s="188"/>
      <c r="N377" s="188">
        <v>0.78</v>
      </c>
      <c r="O377" s="188">
        <v>27.17</v>
      </c>
      <c r="P377" s="188">
        <v>35.85</v>
      </c>
      <c r="Q377" s="188">
        <v>38.299999999999997</v>
      </c>
      <c r="R377" s="188">
        <v>3.58</v>
      </c>
      <c r="S377" s="188">
        <v>49</v>
      </c>
      <c r="T377" s="188"/>
      <c r="U377" s="188">
        <v>412</v>
      </c>
      <c r="V377" s="188">
        <v>407</v>
      </c>
      <c r="W377" s="194">
        <v>1.24</v>
      </c>
      <c r="X377" s="188"/>
      <c r="Y377" s="2"/>
      <c r="Z377" s="2"/>
    </row>
    <row r="378" spans="1:26" ht="15.75" customHeight="1" thickBot="1" x14ac:dyDescent="0.3">
      <c r="A378" s="183" t="s">
        <v>374</v>
      </c>
      <c r="B378" s="183">
        <v>377</v>
      </c>
      <c r="C378" s="184" t="s">
        <v>1325</v>
      </c>
      <c r="D378" s="184"/>
      <c r="E378" s="184">
        <v>48</v>
      </c>
      <c r="F378" s="184">
        <v>0</v>
      </c>
      <c r="G378" s="184">
        <v>0</v>
      </c>
      <c r="H378" s="184">
        <v>0</v>
      </c>
      <c r="I378" s="184">
        <v>480</v>
      </c>
      <c r="J378" s="184">
        <v>36.200000000000003</v>
      </c>
      <c r="K378" s="184">
        <v>1.37</v>
      </c>
      <c r="L378" s="184">
        <v>0.54</v>
      </c>
      <c r="M378" s="184">
        <v>0.2</v>
      </c>
      <c r="N378" s="184">
        <v>1.33</v>
      </c>
      <c r="O378" s="184">
        <v>2.15</v>
      </c>
      <c r="P378" s="184">
        <v>1.71</v>
      </c>
      <c r="Q378" s="184">
        <v>-0.28000000000000003</v>
      </c>
      <c r="R378" s="184">
        <v>0.43</v>
      </c>
      <c r="S378" s="184">
        <v>18.309999999999999</v>
      </c>
      <c r="T378" s="184"/>
      <c r="U378" s="184">
        <v>854</v>
      </c>
      <c r="V378" s="184">
        <v>832</v>
      </c>
      <c r="W378" s="193">
        <v>3.1</v>
      </c>
      <c r="X378" s="184"/>
      <c r="Y378" s="2"/>
      <c r="Z378" s="2"/>
    </row>
    <row r="379" spans="1:26" ht="15.75" customHeight="1" thickBot="1" x14ac:dyDescent="0.3">
      <c r="A379" s="187" t="s">
        <v>375</v>
      </c>
      <c r="B379" s="187">
        <v>378</v>
      </c>
      <c r="C379" s="188" t="s">
        <v>1323</v>
      </c>
      <c r="D379" s="188" t="s">
        <v>15</v>
      </c>
      <c r="E379" s="188">
        <v>0.01</v>
      </c>
      <c r="F379" s="188">
        <v>0</v>
      </c>
      <c r="G379" s="190">
        <v>35145000</v>
      </c>
      <c r="H379" s="188">
        <v>351</v>
      </c>
      <c r="I379" s="188">
        <v>746</v>
      </c>
      <c r="J379" s="188"/>
      <c r="K379" s="188">
        <v>1</v>
      </c>
      <c r="L379" s="188">
        <v>0.17</v>
      </c>
      <c r="M379" s="188"/>
      <c r="N379" s="188">
        <v>0</v>
      </c>
      <c r="O379" s="188">
        <v>-12.76</v>
      </c>
      <c r="P379" s="188">
        <v>-15.89</v>
      </c>
      <c r="Q379" s="188">
        <v>-35.44</v>
      </c>
      <c r="R379" s="188"/>
      <c r="S379" s="188">
        <v>53.81</v>
      </c>
      <c r="T379" s="188"/>
      <c r="U379" s="188"/>
      <c r="V379" s="188"/>
      <c r="W379" s="191"/>
      <c r="X379" s="188"/>
      <c r="Y379" s="2"/>
      <c r="Z379" s="2"/>
    </row>
    <row r="380" spans="1:26" ht="15.75" customHeight="1" thickBot="1" x14ac:dyDescent="0.3">
      <c r="A380" s="183" t="s">
        <v>376</v>
      </c>
      <c r="B380" s="183">
        <v>379</v>
      </c>
      <c r="C380" s="184" t="s">
        <v>1323</v>
      </c>
      <c r="D380" s="184"/>
      <c r="E380" s="184">
        <v>4.6399999999999997</v>
      </c>
      <c r="F380" s="192">
        <v>-0.43</v>
      </c>
      <c r="G380" s="185">
        <v>9607500</v>
      </c>
      <c r="H380" s="185">
        <v>44482</v>
      </c>
      <c r="I380" s="185">
        <v>7769</v>
      </c>
      <c r="J380" s="184"/>
      <c r="K380" s="184">
        <v>2.5099999999999998</v>
      </c>
      <c r="L380" s="184">
        <v>0.14000000000000001</v>
      </c>
      <c r="M380" s="184"/>
      <c r="N380" s="184">
        <v>0</v>
      </c>
      <c r="O380" s="184">
        <v>-5</v>
      </c>
      <c r="P380" s="184">
        <v>-8.5399999999999991</v>
      </c>
      <c r="Q380" s="184">
        <v>-5.43</v>
      </c>
      <c r="R380" s="184"/>
      <c r="S380" s="184">
        <v>71.459999999999994</v>
      </c>
      <c r="T380" s="184"/>
      <c r="U380" s="184"/>
      <c r="V380" s="184"/>
      <c r="W380" s="186"/>
      <c r="X380" s="184"/>
      <c r="Y380" s="2"/>
      <c r="Z380" s="2"/>
    </row>
    <row r="381" spans="1:26" ht="15.75" customHeight="1" thickBot="1" x14ac:dyDescent="0.3">
      <c r="A381" s="187" t="s">
        <v>377</v>
      </c>
      <c r="B381" s="187">
        <v>380</v>
      </c>
      <c r="C381" s="188" t="s">
        <v>1323</v>
      </c>
      <c r="D381" s="188"/>
      <c r="E381" s="188">
        <v>3.74</v>
      </c>
      <c r="F381" s="191">
        <v>29.86</v>
      </c>
      <c r="G381" s="190">
        <v>304800</v>
      </c>
      <c r="H381" s="190">
        <v>1140</v>
      </c>
      <c r="I381" s="190">
        <v>4068</v>
      </c>
      <c r="J381" s="188"/>
      <c r="K381" s="188">
        <v>4.45</v>
      </c>
      <c r="L381" s="188">
        <v>1.1299999999999999</v>
      </c>
      <c r="M381" s="188"/>
      <c r="N381" s="188">
        <v>0</v>
      </c>
      <c r="O381" s="188">
        <v>-0.6</v>
      </c>
      <c r="P381" s="188">
        <v>-1.56</v>
      </c>
      <c r="Q381" s="188">
        <v>-2.97</v>
      </c>
      <c r="R381" s="188"/>
      <c r="S381" s="188">
        <v>11.92</v>
      </c>
      <c r="T381" s="188"/>
      <c r="U381" s="188"/>
      <c r="V381" s="188"/>
      <c r="W381" s="191"/>
      <c r="X381" s="188"/>
      <c r="Y381" s="2"/>
      <c r="Z381" s="2"/>
    </row>
    <row r="382" spans="1:26" ht="15.75" customHeight="1" thickBot="1" x14ac:dyDescent="0.3">
      <c r="A382" s="183" t="s">
        <v>378</v>
      </c>
      <c r="B382" s="183">
        <v>381</v>
      </c>
      <c r="C382" s="184" t="s">
        <v>1323</v>
      </c>
      <c r="D382" s="184"/>
      <c r="E382" s="184">
        <v>1.6</v>
      </c>
      <c r="F382" s="186">
        <v>1.91</v>
      </c>
      <c r="G382" s="185">
        <v>15400</v>
      </c>
      <c r="H382" s="184">
        <v>24</v>
      </c>
      <c r="I382" s="184">
        <v>585</v>
      </c>
      <c r="J382" s="184"/>
      <c r="K382" s="184">
        <v>2.19</v>
      </c>
      <c r="L382" s="184">
        <v>0.25</v>
      </c>
      <c r="M382" s="184"/>
      <c r="N382" s="184">
        <v>0</v>
      </c>
      <c r="O382" s="184">
        <v>12.41</v>
      </c>
      <c r="P382" s="184">
        <v>-21.11</v>
      </c>
      <c r="Q382" s="184">
        <v>-45.9</v>
      </c>
      <c r="R382" s="184"/>
      <c r="S382" s="184">
        <v>19.079999999999998</v>
      </c>
      <c r="T382" s="184"/>
      <c r="U382" s="184"/>
      <c r="V382" s="184"/>
      <c r="W382" s="186"/>
      <c r="X382" s="184"/>
      <c r="Y382" s="2"/>
      <c r="Z382" s="2"/>
    </row>
    <row r="383" spans="1:26" ht="15.75" customHeight="1" thickBot="1" x14ac:dyDescent="0.3">
      <c r="A383" s="187" t="s">
        <v>379</v>
      </c>
      <c r="B383" s="187">
        <v>382</v>
      </c>
      <c r="C383" s="188" t="s">
        <v>1323</v>
      </c>
      <c r="D383" s="188"/>
      <c r="E383" s="188">
        <v>48</v>
      </c>
      <c r="F383" s="188">
        <v>0</v>
      </c>
      <c r="G383" s="188">
        <v>0</v>
      </c>
      <c r="H383" s="188">
        <v>0</v>
      </c>
      <c r="I383" s="190">
        <v>1680</v>
      </c>
      <c r="J383" s="188">
        <v>33.369999999999997</v>
      </c>
      <c r="K383" s="188">
        <v>0.82</v>
      </c>
      <c r="L383" s="188">
        <v>1.89</v>
      </c>
      <c r="M383" s="188">
        <v>1.29</v>
      </c>
      <c r="N383" s="188">
        <v>1.44</v>
      </c>
      <c r="O383" s="188">
        <v>1.01</v>
      </c>
      <c r="P383" s="188">
        <v>2.42</v>
      </c>
      <c r="Q383" s="188">
        <v>1.78</v>
      </c>
      <c r="R383" s="188">
        <v>2.62</v>
      </c>
      <c r="S383" s="188">
        <v>56.9</v>
      </c>
      <c r="T383" s="188"/>
      <c r="U383" s="188">
        <v>819</v>
      </c>
      <c r="V383" s="188">
        <v>862</v>
      </c>
      <c r="W383" s="194">
        <v>1.26</v>
      </c>
      <c r="X383" s="188"/>
      <c r="Y383" s="2"/>
      <c r="Z383" s="2"/>
    </row>
    <row r="384" spans="1:26" ht="15.75" customHeight="1" thickBot="1" x14ac:dyDescent="0.3">
      <c r="A384" s="183" t="s">
        <v>380</v>
      </c>
      <c r="B384" s="183">
        <v>383</v>
      </c>
      <c r="C384" s="184" t="s">
        <v>1323</v>
      </c>
      <c r="D384" s="184" t="s">
        <v>381</v>
      </c>
      <c r="E384" s="184">
        <v>0.17</v>
      </c>
      <c r="F384" s="184">
        <v>0</v>
      </c>
      <c r="G384" s="184">
        <v>0</v>
      </c>
      <c r="H384" s="184">
        <v>0</v>
      </c>
      <c r="I384" s="184">
        <v>692</v>
      </c>
      <c r="J384" s="184"/>
      <c r="K384" s="184"/>
      <c r="L384" s="184">
        <v>8.36</v>
      </c>
      <c r="M384" s="184"/>
      <c r="N384" s="184">
        <v>0</v>
      </c>
      <c r="O384" s="184">
        <v>3.04</v>
      </c>
      <c r="P384" s="184">
        <v>33.200000000000003</v>
      </c>
      <c r="Q384" s="184">
        <v>-23.39</v>
      </c>
      <c r="R384" s="184"/>
      <c r="S384" s="184">
        <v>52.97</v>
      </c>
      <c r="T384" s="184"/>
      <c r="U384" s="184"/>
      <c r="V384" s="184"/>
      <c r="W384" s="186"/>
      <c r="X384" s="184"/>
      <c r="Y384" s="2"/>
      <c r="Z384" s="2"/>
    </row>
    <row r="385" spans="1:26" ht="15.75" customHeight="1" thickBot="1" x14ac:dyDescent="0.3">
      <c r="A385" s="187" t="s">
        <v>382</v>
      </c>
      <c r="B385" s="187">
        <v>384</v>
      </c>
      <c r="C385" s="188" t="s">
        <v>1323</v>
      </c>
      <c r="D385" s="188"/>
      <c r="E385" s="188">
        <v>1.95</v>
      </c>
      <c r="F385" s="191">
        <v>1.04</v>
      </c>
      <c r="G385" s="190">
        <v>191800</v>
      </c>
      <c r="H385" s="188">
        <v>372</v>
      </c>
      <c r="I385" s="190">
        <v>3994</v>
      </c>
      <c r="J385" s="188">
        <v>11.11</v>
      </c>
      <c r="K385" s="188">
        <v>1.25</v>
      </c>
      <c r="L385" s="188">
        <v>0.37</v>
      </c>
      <c r="M385" s="188"/>
      <c r="N385" s="188">
        <v>0.18</v>
      </c>
      <c r="O385" s="188">
        <v>8.5</v>
      </c>
      <c r="P385" s="188">
        <v>11.3</v>
      </c>
      <c r="Q385" s="188">
        <v>29.91</v>
      </c>
      <c r="R385" s="188">
        <v>4.1500000000000004</v>
      </c>
      <c r="S385" s="188">
        <v>27.55</v>
      </c>
      <c r="T385" s="188"/>
      <c r="U385" s="188">
        <v>322</v>
      </c>
      <c r="V385" s="188">
        <v>299</v>
      </c>
      <c r="W385" s="189">
        <v>-0.33</v>
      </c>
      <c r="X385" s="188"/>
      <c r="Y385" s="2"/>
      <c r="Z385" s="2"/>
    </row>
    <row r="386" spans="1:26" ht="15.75" customHeight="1" thickBot="1" x14ac:dyDescent="0.3">
      <c r="A386" s="183" t="s">
        <v>383</v>
      </c>
      <c r="B386" s="183">
        <v>385</v>
      </c>
      <c r="C386" s="184" t="s">
        <v>1323</v>
      </c>
      <c r="D386" s="184"/>
      <c r="E386" s="184">
        <v>20.2</v>
      </c>
      <c r="F386" s="184">
        <v>0</v>
      </c>
      <c r="G386" s="185">
        <v>1315400</v>
      </c>
      <c r="H386" s="185">
        <v>26572</v>
      </c>
      <c r="I386" s="185">
        <v>9221</v>
      </c>
      <c r="J386" s="184">
        <v>5.47</v>
      </c>
      <c r="K386" s="184">
        <v>1.77</v>
      </c>
      <c r="L386" s="184">
        <v>2.87</v>
      </c>
      <c r="M386" s="184">
        <v>1.1000000000000001</v>
      </c>
      <c r="N386" s="184">
        <v>3.69</v>
      </c>
      <c r="O386" s="184">
        <v>10.32</v>
      </c>
      <c r="P386" s="184">
        <v>32.81</v>
      </c>
      <c r="Q386" s="184">
        <v>16.5</v>
      </c>
      <c r="R386" s="184">
        <v>36.630000000000003</v>
      </c>
      <c r="S386" s="184">
        <v>31.22</v>
      </c>
      <c r="T386" s="184"/>
      <c r="U386" s="184">
        <v>29</v>
      </c>
      <c r="V386" s="184">
        <v>144</v>
      </c>
      <c r="W386" s="186">
        <v>0.19</v>
      </c>
      <c r="X386" s="184"/>
      <c r="Y386" s="2"/>
      <c r="Z386" s="2"/>
    </row>
    <row r="387" spans="1:26" ht="15.75" customHeight="1" thickBot="1" x14ac:dyDescent="0.3">
      <c r="A387" s="187" t="s">
        <v>384</v>
      </c>
      <c r="B387" s="187">
        <v>386</v>
      </c>
      <c r="C387" s="188" t="s">
        <v>1323</v>
      </c>
      <c r="D387" s="188" t="s">
        <v>385</v>
      </c>
      <c r="E387" s="188">
        <v>0.66</v>
      </c>
      <c r="F387" s="191">
        <v>1.54</v>
      </c>
      <c r="G387" s="190">
        <v>148500</v>
      </c>
      <c r="H387" s="188">
        <v>98</v>
      </c>
      <c r="I387" s="190">
        <v>2461</v>
      </c>
      <c r="J387" s="188"/>
      <c r="K387" s="188"/>
      <c r="L387" s="188">
        <v>-5.81</v>
      </c>
      <c r="M387" s="188"/>
      <c r="N387" s="188">
        <v>0</v>
      </c>
      <c r="O387" s="188">
        <v>-25.68</v>
      </c>
      <c r="P387" s="188"/>
      <c r="Q387" s="188">
        <v>-81.53</v>
      </c>
      <c r="R387" s="188"/>
      <c r="S387" s="188">
        <v>11.75</v>
      </c>
      <c r="T387" s="188"/>
      <c r="U387" s="188"/>
      <c r="V387" s="188"/>
      <c r="W387" s="191"/>
      <c r="X387" s="188"/>
      <c r="Y387" s="2"/>
      <c r="Z387" s="2"/>
    </row>
    <row r="388" spans="1:26" ht="15.75" customHeight="1" thickBot="1" x14ac:dyDescent="0.3">
      <c r="A388" s="183" t="s">
        <v>386</v>
      </c>
      <c r="B388" s="183">
        <v>387</v>
      </c>
      <c r="C388" s="184" t="s">
        <v>1325</v>
      </c>
      <c r="D388" s="184"/>
      <c r="E388" s="184">
        <v>15.5</v>
      </c>
      <c r="F388" s="186">
        <v>3.33</v>
      </c>
      <c r="G388" s="184">
        <v>900</v>
      </c>
      <c r="H388" s="184">
        <v>13</v>
      </c>
      <c r="I388" s="184">
        <v>155</v>
      </c>
      <c r="J388" s="184">
        <v>19.55</v>
      </c>
      <c r="K388" s="184">
        <v>0.36</v>
      </c>
      <c r="L388" s="184">
        <v>0.14000000000000001</v>
      </c>
      <c r="M388" s="184">
        <v>0.2</v>
      </c>
      <c r="N388" s="184">
        <v>0.79</v>
      </c>
      <c r="O388" s="184">
        <v>2.12</v>
      </c>
      <c r="P388" s="184">
        <v>1.85</v>
      </c>
      <c r="Q388" s="184">
        <v>2.3199999999999998</v>
      </c>
      <c r="R388" s="184">
        <v>1.33</v>
      </c>
      <c r="S388" s="184">
        <v>23.98</v>
      </c>
      <c r="T388" s="184"/>
      <c r="U388" s="184">
        <v>743</v>
      </c>
      <c r="V388" s="184">
        <v>728</v>
      </c>
      <c r="W388" s="192">
        <v>-3.91</v>
      </c>
      <c r="X388" s="184"/>
      <c r="Y388" s="2"/>
      <c r="Z388" s="2"/>
    </row>
    <row r="389" spans="1:26" ht="15.75" customHeight="1" thickBot="1" x14ac:dyDescent="0.3">
      <c r="A389" s="187" t="s">
        <v>1334</v>
      </c>
      <c r="B389" s="187">
        <v>388</v>
      </c>
      <c r="C389" s="187" t="s">
        <v>180</v>
      </c>
      <c r="D389" s="188"/>
      <c r="E389" s="188">
        <v>6.6</v>
      </c>
      <c r="F389" s="189">
        <v>-0.75</v>
      </c>
      <c r="G389" s="190">
        <v>14319900</v>
      </c>
      <c r="H389" s="190">
        <v>95031</v>
      </c>
      <c r="I389" s="190">
        <v>8948</v>
      </c>
      <c r="J389" s="188">
        <v>92.52</v>
      </c>
      <c r="K389" s="188"/>
      <c r="L389" s="188">
        <v>1.28</v>
      </c>
      <c r="M389" s="188"/>
      <c r="N389" s="188">
        <v>0</v>
      </c>
      <c r="O389" s="188"/>
      <c r="P389" s="188"/>
      <c r="Q389" s="188"/>
      <c r="R389" s="188"/>
      <c r="S389" s="188">
        <v>27.54</v>
      </c>
      <c r="T389" s="188"/>
      <c r="U389" s="188"/>
      <c r="V389" s="188"/>
      <c r="W389" s="191"/>
      <c r="X389" s="188"/>
      <c r="Y389" s="2"/>
      <c r="Z389" s="2"/>
    </row>
    <row r="390" spans="1:26" ht="15.75" customHeight="1" thickBot="1" x14ac:dyDescent="0.3">
      <c r="A390" s="183" t="s">
        <v>387</v>
      </c>
      <c r="B390" s="183">
        <v>389</v>
      </c>
      <c r="C390" s="184" t="s">
        <v>1323</v>
      </c>
      <c r="D390" s="184"/>
      <c r="E390" s="184">
        <v>74.5</v>
      </c>
      <c r="F390" s="186">
        <v>3.47</v>
      </c>
      <c r="G390" s="185">
        <v>2200</v>
      </c>
      <c r="H390" s="184">
        <v>162</v>
      </c>
      <c r="I390" s="185">
        <v>1036</v>
      </c>
      <c r="J390" s="184">
        <v>7.08</v>
      </c>
      <c r="K390" s="184">
        <v>0.75</v>
      </c>
      <c r="L390" s="184">
        <v>1.8</v>
      </c>
      <c r="M390" s="184">
        <v>4.5</v>
      </c>
      <c r="N390" s="184">
        <v>10.53</v>
      </c>
      <c r="O390" s="184">
        <v>4.6100000000000003</v>
      </c>
      <c r="P390" s="184">
        <v>10.71</v>
      </c>
      <c r="Q390" s="184">
        <v>8.69</v>
      </c>
      <c r="R390" s="184">
        <v>10</v>
      </c>
      <c r="S390" s="184">
        <v>37.5</v>
      </c>
      <c r="T390" s="184"/>
      <c r="U390" s="184">
        <v>233</v>
      </c>
      <c r="V390" s="184">
        <v>347</v>
      </c>
      <c r="W390" s="192">
        <v>-0.72</v>
      </c>
      <c r="X390" s="184"/>
      <c r="Y390" s="2"/>
      <c r="Z390" s="2"/>
    </row>
    <row r="391" spans="1:26" ht="15.75" customHeight="1" thickBot="1" x14ac:dyDescent="0.3">
      <c r="A391" s="187" t="s">
        <v>388</v>
      </c>
      <c r="B391" s="187">
        <v>390</v>
      </c>
      <c r="C391" s="188" t="s">
        <v>1323</v>
      </c>
      <c r="D391" s="188"/>
      <c r="E391" s="188">
        <v>43.25</v>
      </c>
      <c r="F391" s="189">
        <v>-1.1399999999999999</v>
      </c>
      <c r="G391" s="190">
        <v>8000</v>
      </c>
      <c r="H391" s="188">
        <v>347</v>
      </c>
      <c r="I391" s="190">
        <v>6920</v>
      </c>
      <c r="J391" s="188">
        <v>27.03</v>
      </c>
      <c r="K391" s="188">
        <v>3.25</v>
      </c>
      <c r="L391" s="188">
        <v>0.12</v>
      </c>
      <c r="M391" s="188">
        <v>1.58</v>
      </c>
      <c r="N391" s="188">
        <v>1.6</v>
      </c>
      <c r="O391" s="188">
        <v>12.85</v>
      </c>
      <c r="P391" s="188">
        <v>12.04</v>
      </c>
      <c r="Q391" s="188">
        <v>11.4</v>
      </c>
      <c r="R391" s="188">
        <v>3.61</v>
      </c>
      <c r="S391" s="188">
        <v>36.08</v>
      </c>
      <c r="T391" s="188"/>
      <c r="U391" s="188">
        <v>538</v>
      </c>
      <c r="V391" s="188">
        <v>435</v>
      </c>
      <c r="W391" s="194">
        <v>3.01</v>
      </c>
      <c r="X391" s="188"/>
      <c r="Y391" s="2"/>
      <c r="Z391" s="2"/>
    </row>
    <row r="392" spans="1:26" ht="15.75" customHeight="1" thickBot="1" x14ac:dyDescent="0.3">
      <c r="A392" s="183" t="s">
        <v>389</v>
      </c>
      <c r="B392" s="183">
        <v>391</v>
      </c>
      <c r="C392" s="184" t="s">
        <v>1323</v>
      </c>
      <c r="D392" s="184"/>
      <c r="E392" s="184">
        <v>0.25</v>
      </c>
      <c r="F392" s="192">
        <v>-3.85</v>
      </c>
      <c r="G392" s="185">
        <v>2665300</v>
      </c>
      <c r="H392" s="184">
        <v>687</v>
      </c>
      <c r="I392" s="185">
        <v>1910</v>
      </c>
      <c r="J392" s="184"/>
      <c r="K392" s="184">
        <v>0.37</v>
      </c>
      <c r="L392" s="184">
        <v>1.0900000000000001</v>
      </c>
      <c r="M392" s="184"/>
      <c r="N392" s="184">
        <v>0</v>
      </c>
      <c r="O392" s="184">
        <v>-5.6</v>
      </c>
      <c r="P392" s="184">
        <v>-17.2</v>
      </c>
      <c r="Q392" s="184">
        <v>-162.88</v>
      </c>
      <c r="R392" s="184"/>
      <c r="S392" s="184">
        <v>70.239999999999995</v>
      </c>
      <c r="T392" s="184"/>
      <c r="U392" s="184"/>
      <c r="V392" s="184"/>
      <c r="W392" s="186"/>
      <c r="X392" s="184"/>
      <c r="Y392" s="2"/>
      <c r="Z392" s="2"/>
    </row>
    <row r="393" spans="1:26" ht="15.75" customHeight="1" thickBot="1" x14ac:dyDescent="0.3">
      <c r="A393" s="187" t="s">
        <v>390</v>
      </c>
      <c r="B393" s="187">
        <v>392</v>
      </c>
      <c r="C393" s="188" t="s">
        <v>1323</v>
      </c>
      <c r="D393" s="188"/>
      <c r="E393" s="188">
        <v>2.1800000000000002</v>
      </c>
      <c r="F393" s="189">
        <v>-3.54</v>
      </c>
      <c r="G393" s="190">
        <v>4324600</v>
      </c>
      <c r="H393" s="190">
        <v>9522</v>
      </c>
      <c r="I393" s="190">
        <v>3010</v>
      </c>
      <c r="J393" s="188"/>
      <c r="K393" s="188">
        <v>0.66</v>
      </c>
      <c r="L393" s="188">
        <v>1.79</v>
      </c>
      <c r="M393" s="188">
        <v>0.04</v>
      </c>
      <c r="N393" s="188">
        <v>0</v>
      </c>
      <c r="O393" s="188">
        <v>1.1000000000000001</v>
      </c>
      <c r="P393" s="188">
        <v>-0.67</v>
      </c>
      <c r="Q393" s="188">
        <v>1.3</v>
      </c>
      <c r="R393" s="188">
        <v>1.77</v>
      </c>
      <c r="S393" s="188">
        <v>32.840000000000003</v>
      </c>
      <c r="T393" s="188"/>
      <c r="U393" s="188"/>
      <c r="V393" s="188"/>
      <c r="W393" s="191"/>
      <c r="X393" s="188"/>
      <c r="Y393" s="2"/>
      <c r="Z393" s="2"/>
    </row>
    <row r="394" spans="1:26" ht="15.75" customHeight="1" thickBot="1" x14ac:dyDescent="0.3">
      <c r="A394" s="183" t="s">
        <v>391</v>
      </c>
      <c r="B394" s="183">
        <v>393</v>
      </c>
      <c r="C394" s="184" t="s">
        <v>1323</v>
      </c>
      <c r="D394" s="184"/>
      <c r="E394" s="184">
        <v>0.57999999999999996</v>
      </c>
      <c r="F394" s="186">
        <v>1.75</v>
      </c>
      <c r="G394" s="185">
        <v>20041200</v>
      </c>
      <c r="H394" s="185">
        <v>11807</v>
      </c>
      <c r="I394" s="185">
        <v>1500</v>
      </c>
      <c r="J394" s="184"/>
      <c r="K394" s="184">
        <v>0.46</v>
      </c>
      <c r="L394" s="184">
        <v>3.38</v>
      </c>
      <c r="M394" s="184"/>
      <c r="N394" s="184">
        <v>0</v>
      </c>
      <c r="O394" s="184">
        <v>0.37</v>
      </c>
      <c r="P394" s="184">
        <v>-6.46</v>
      </c>
      <c r="Q394" s="184">
        <v>0.71</v>
      </c>
      <c r="R394" s="184"/>
      <c r="S394" s="184">
        <v>89.34</v>
      </c>
      <c r="T394" s="184"/>
      <c r="U394" s="184"/>
      <c r="V394" s="184"/>
      <c r="W394" s="186"/>
      <c r="X394" s="184"/>
      <c r="Y394" s="2"/>
      <c r="Z394" s="2"/>
    </row>
    <row r="395" spans="1:26" ht="15.75" customHeight="1" thickBot="1" x14ac:dyDescent="0.3">
      <c r="A395" s="187" t="s">
        <v>392</v>
      </c>
      <c r="B395" s="187">
        <v>394</v>
      </c>
      <c r="C395" s="188" t="s">
        <v>1323</v>
      </c>
      <c r="D395" s="188"/>
      <c r="E395" s="188">
        <v>3.62</v>
      </c>
      <c r="F395" s="189">
        <v>-4.2300000000000004</v>
      </c>
      <c r="G395" s="190">
        <v>12313400</v>
      </c>
      <c r="H395" s="190">
        <v>45165</v>
      </c>
      <c r="I395" s="190">
        <v>4489</v>
      </c>
      <c r="J395" s="188">
        <v>20.78</v>
      </c>
      <c r="K395" s="188">
        <v>1.41</v>
      </c>
      <c r="L395" s="188">
        <v>0.72</v>
      </c>
      <c r="M395" s="188">
        <v>0.5</v>
      </c>
      <c r="N395" s="188">
        <v>0.17</v>
      </c>
      <c r="O395" s="188">
        <v>7.12</v>
      </c>
      <c r="P395" s="188">
        <v>6.28</v>
      </c>
      <c r="Q395" s="188">
        <v>15.25</v>
      </c>
      <c r="R395" s="188">
        <v>13.23</v>
      </c>
      <c r="S395" s="188">
        <v>40.67</v>
      </c>
      <c r="T395" s="188"/>
      <c r="U395" s="188">
        <v>634</v>
      </c>
      <c r="V395" s="188">
        <v>535</v>
      </c>
      <c r="W395" s="189">
        <v>-5.38</v>
      </c>
      <c r="X395" s="188"/>
      <c r="Y395" s="2"/>
      <c r="Z395" s="2"/>
    </row>
    <row r="396" spans="1:26" ht="15.75" customHeight="1" thickBot="1" x14ac:dyDescent="0.3">
      <c r="A396" s="183" t="s">
        <v>393</v>
      </c>
      <c r="B396" s="183">
        <v>395</v>
      </c>
      <c r="C396" s="184" t="s">
        <v>1323</v>
      </c>
      <c r="D396" s="184"/>
      <c r="E396" s="184">
        <v>9.3000000000000007</v>
      </c>
      <c r="F396" s="186">
        <v>5.08</v>
      </c>
      <c r="G396" s="184">
        <v>300</v>
      </c>
      <c r="H396" s="184">
        <v>3</v>
      </c>
      <c r="I396" s="184">
        <v>558</v>
      </c>
      <c r="J396" s="184">
        <v>313.87</v>
      </c>
      <c r="K396" s="184">
        <v>0.57999999999999996</v>
      </c>
      <c r="L396" s="184">
        <v>0.24</v>
      </c>
      <c r="M396" s="184">
        <v>0.25</v>
      </c>
      <c r="N396" s="184">
        <v>0.03</v>
      </c>
      <c r="O396" s="184">
        <v>0.2</v>
      </c>
      <c r="P396" s="184">
        <v>0.18</v>
      </c>
      <c r="Q396" s="184">
        <v>-1.55</v>
      </c>
      <c r="R396" s="184">
        <v>2.82</v>
      </c>
      <c r="S396" s="184">
        <v>36.9</v>
      </c>
      <c r="T396" s="184"/>
      <c r="U396" s="184">
        <v>961</v>
      </c>
      <c r="V396" s="184">
        <v>995</v>
      </c>
      <c r="W396" s="193">
        <v>20.66</v>
      </c>
      <c r="X396" s="184"/>
      <c r="Y396" s="2"/>
      <c r="Z396" s="2"/>
    </row>
    <row r="397" spans="1:26" ht="15.75" customHeight="1" thickBot="1" x14ac:dyDescent="0.3">
      <c r="A397" s="187" t="s">
        <v>394</v>
      </c>
      <c r="B397" s="187">
        <v>396</v>
      </c>
      <c r="C397" s="188" t="s">
        <v>1323</v>
      </c>
      <c r="D397" s="188"/>
      <c r="E397" s="188">
        <v>0.74</v>
      </c>
      <c r="F397" s="188">
        <v>0</v>
      </c>
      <c r="G397" s="190">
        <v>430700</v>
      </c>
      <c r="H397" s="188">
        <v>320</v>
      </c>
      <c r="I397" s="188">
        <v>893</v>
      </c>
      <c r="J397" s="188"/>
      <c r="K397" s="188">
        <v>1.9</v>
      </c>
      <c r="L397" s="188">
        <v>1.45</v>
      </c>
      <c r="M397" s="188"/>
      <c r="N397" s="188">
        <v>0</v>
      </c>
      <c r="O397" s="188">
        <v>-7.52</v>
      </c>
      <c r="P397" s="188">
        <v>-7.09</v>
      </c>
      <c r="Q397" s="188">
        <v>0.28000000000000003</v>
      </c>
      <c r="R397" s="188"/>
      <c r="S397" s="188">
        <v>46.22</v>
      </c>
      <c r="T397" s="188"/>
      <c r="U397" s="188"/>
      <c r="V397" s="188"/>
      <c r="W397" s="191"/>
      <c r="X397" s="188"/>
      <c r="Y397" s="2"/>
      <c r="Z397" s="2"/>
    </row>
    <row r="398" spans="1:26" ht="15.75" customHeight="1" thickBot="1" x14ac:dyDescent="0.3">
      <c r="A398" s="183" t="s">
        <v>395</v>
      </c>
      <c r="B398" s="183">
        <v>397</v>
      </c>
      <c r="C398" s="184" t="s">
        <v>1323</v>
      </c>
      <c r="D398" s="184"/>
      <c r="E398" s="184">
        <v>22.2</v>
      </c>
      <c r="F398" s="186">
        <v>2.2999999999999998</v>
      </c>
      <c r="G398" s="184">
        <v>600</v>
      </c>
      <c r="H398" s="184">
        <v>13</v>
      </c>
      <c r="I398" s="184">
        <v>474</v>
      </c>
      <c r="J398" s="184"/>
      <c r="K398" s="184">
        <v>0.25</v>
      </c>
      <c r="L398" s="184">
        <v>0.96</v>
      </c>
      <c r="M398" s="184"/>
      <c r="N398" s="184">
        <v>0</v>
      </c>
      <c r="O398" s="184">
        <v>-4.8899999999999997</v>
      </c>
      <c r="P398" s="184">
        <v>-8.23</v>
      </c>
      <c r="Q398" s="184">
        <v>-27.79</v>
      </c>
      <c r="R398" s="184">
        <v>2.63</v>
      </c>
      <c r="S398" s="184">
        <v>36.51</v>
      </c>
      <c r="T398" s="184"/>
      <c r="U398" s="184"/>
      <c r="V398" s="184"/>
      <c r="W398" s="186"/>
      <c r="X398" s="184"/>
      <c r="Y398" s="2"/>
      <c r="Z398" s="2"/>
    </row>
    <row r="399" spans="1:26" ht="15.75" customHeight="1" thickBot="1" x14ac:dyDescent="0.3">
      <c r="A399" s="187" t="s">
        <v>396</v>
      </c>
      <c r="B399" s="187">
        <v>398</v>
      </c>
      <c r="C399" s="188" t="s">
        <v>1323</v>
      </c>
      <c r="D399" s="188"/>
      <c r="E399" s="188">
        <v>337</v>
      </c>
      <c r="F399" s="191">
        <v>2.4300000000000002</v>
      </c>
      <c r="G399" s="188">
        <v>500</v>
      </c>
      <c r="H399" s="188">
        <v>168</v>
      </c>
      <c r="I399" s="190">
        <v>5088</v>
      </c>
      <c r="J399" s="188"/>
      <c r="K399" s="188">
        <v>2.31</v>
      </c>
      <c r="L399" s="188">
        <v>2.04</v>
      </c>
      <c r="M399" s="188"/>
      <c r="N399" s="188">
        <v>0</v>
      </c>
      <c r="O399" s="188">
        <v>-11.2</v>
      </c>
      <c r="P399" s="188">
        <v>-34.97</v>
      </c>
      <c r="Q399" s="188">
        <v>-60.4</v>
      </c>
      <c r="R399" s="188"/>
      <c r="S399" s="188">
        <v>21.1</v>
      </c>
      <c r="T399" s="188"/>
      <c r="U399" s="188"/>
      <c r="V399" s="188"/>
      <c r="W399" s="191"/>
      <c r="X399" s="188"/>
      <c r="Y399" s="2"/>
      <c r="Z399" s="2"/>
    </row>
    <row r="400" spans="1:26" ht="15.75" customHeight="1" thickBot="1" x14ac:dyDescent="0.3">
      <c r="A400" s="183" t="s">
        <v>397</v>
      </c>
      <c r="B400" s="183">
        <v>399</v>
      </c>
      <c r="C400" s="184" t="s">
        <v>1325</v>
      </c>
      <c r="D400" s="184"/>
      <c r="E400" s="184">
        <v>43</v>
      </c>
      <c r="F400" s="186">
        <v>0.57999999999999996</v>
      </c>
      <c r="G400" s="185">
        <v>120600</v>
      </c>
      <c r="H400" s="185">
        <v>5157</v>
      </c>
      <c r="I400" s="185">
        <v>16125</v>
      </c>
      <c r="J400" s="184">
        <v>15.08</v>
      </c>
      <c r="K400" s="184">
        <v>2.3199999999999998</v>
      </c>
      <c r="L400" s="184">
        <v>0.23</v>
      </c>
      <c r="M400" s="184">
        <v>0.94</v>
      </c>
      <c r="N400" s="184">
        <v>2.85</v>
      </c>
      <c r="O400" s="184">
        <v>11.94</v>
      </c>
      <c r="P400" s="184">
        <v>15.73</v>
      </c>
      <c r="Q400" s="184">
        <v>9.41</v>
      </c>
      <c r="R400" s="184">
        <v>3.39</v>
      </c>
      <c r="S400" s="184">
        <v>20.34</v>
      </c>
      <c r="T400" s="184"/>
      <c r="U400" s="184">
        <v>347</v>
      </c>
      <c r="V400" s="184">
        <v>323</v>
      </c>
      <c r="W400" s="186">
        <v>0.76</v>
      </c>
      <c r="X400" s="184"/>
      <c r="Y400" s="2"/>
      <c r="Z400" s="2"/>
    </row>
    <row r="401" spans="1:26" ht="15.75" customHeight="1" thickBot="1" x14ac:dyDescent="0.3">
      <c r="A401" s="187" t="s">
        <v>398</v>
      </c>
      <c r="B401" s="187">
        <v>400</v>
      </c>
      <c r="C401" s="188" t="s">
        <v>1323</v>
      </c>
      <c r="D401" s="188"/>
      <c r="E401" s="188">
        <v>7.9</v>
      </c>
      <c r="F401" s="191">
        <v>0.64</v>
      </c>
      <c r="G401" s="190">
        <v>32390500</v>
      </c>
      <c r="H401" s="190">
        <v>259842</v>
      </c>
      <c r="I401" s="190">
        <v>19378</v>
      </c>
      <c r="J401" s="188">
        <v>6.68</v>
      </c>
      <c r="K401" s="188">
        <v>1.77</v>
      </c>
      <c r="L401" s="188">
        <v>2.02</v>
      </c>
      <c r="M401" s="188">
        <v>0.28999999999999998</v>
      </c>
      <c r="N401" s="188">
        <v>1.18</v>
      </c>
      <c r="O401" s="188">
        <v>12.43</v>
      </c>
      <c r="P401" s="188">
        <v>29.4</v>
      </c>
      <c r="Q401" s="188">
        <v>23.24</v>
      </c>
      <c r="R401" s="188">
        <v>6.3</v>
      </c>
      <c r="S401" s="188">
        <v>30.8</v>
      </c>
      <c r="T401" s="188"/>
      <c r="U401" s="188">
        <v>49</v>
      </c>
      <c r="V401" s="188">
        <v>110</v>
      </c>
      <c r="W401" s="191">
        <v>0.08</v>
      </c>
      <c r="X401" s="188"/>
      <c r="Y401" s="2"/>
      <c r="Z401" s="2"/>
    </row>
    <row r="402" spans="1:26" ht="15.75" customHeight="1" thickBot="1" x14ac:dyDescent="0.3">
      <c r="A402" s="183" t="s">
        <v>399</v>
      </c>
      <c r="B402" s="183">
        <v>401</v>
      </c>
      <c r="C402" s="184" t="s">
        <v>1325</v>
      </c>
      <c r="D402" s="184"/>
      <c r="E402" s="184">
        <v>37</v>
      </c>
      <c r="F402" s="192">
        <v>-0.67</v>
      </c>
      <c r="G402" s="185">
        <v>8012300</v>
      </c>
      <c r="H402" s="185">
        <v>297116</v>
      </c>
      <c r="I402" s="185">
        <v>111139</v>
      </c>
      <c r="J402" s="184">
        <v>31.97</v>
      </c>
      <c r="K402" s="184">
        <v>6.01</v>
      </c>
      <c r="L402" s="184">
        <v>0.37</v>
      </c>
      <c r="M402" s="184">
        <v>0.45</v>
      </c>
      <c r="N402" s="184">
        <v>1.1599999999999999</v>
      </c>
      <c r="O402" s="184">
        <v>17.04</v>
      </c>
      <c r="P402" s="184">
        <v>19.39</v>
      </c>
      <c r="Q402" s="184">
        <v>13.31</v>
      </c>
      <c r="R402" s="184">
        <v>2.68</v>
      </c>
      <c r="S402" s="184">
        <v>45.1</v>
      </c>
      <c r="T402" s="184"/>
      <c r="U402" s="184">
        <v>465</v>
      </c>
      <c r="V402" s="184">
        <v>421</v>
      </c>
      <c r="W402" s="193">
        <v>3.79</v>
      </c>
      <c r="X402" s="184"/>
      <c r="Y402" s="2"/>
      <c r="Z402" s="2"/>
    </row>
    <row r="403" spans="1:26" ht="15.75" customHeight="1" thickBot="1" x14ac:dyDescent="0.3">
      <c r="A403" s="187" t="s">
        <v>400</v>
      </c>
      <c r="B403" s="187">
        <v>402</v>
      </c>
      <c r="C403" s="188" t="s">
        <v>1323</v>
      </c>
      <c r="D403" s="188"/>
      <c r="E403" s="188">
        <v>4.88</v>
      </c>
      <c r="F403" s="188">
        <v>0</v>
      </c>
      <c r="G403" s="190">
        <v>1705900</v>
      </c>
      <c r="H403" s="190">
        <v>8373</v>
      </c>
      <c r="I403" s="190">
        <v>1366</v>
      </c>
      <c r="J403" s="196">
        <v>2356.4299999999998</v>
      </c>
      <c r="K403" s="188">
        <v>1.63</v>
      </c>
      <c r="L403" s="188">
        <v>0.18</v>
      </c>
      <c r="M403" s="188">
        <v>0.8</v>
      </c>
      <c r="N403" s="188">
        <v>0</v>
      </c>
      <c r="O403" s="188">
        <v>0.32</v>
      </c>
      <c r="P403" s="188">
        <v>7.0000000000000007E-2</v>
      </c>
      <c r="Q403" s="188">
        <v>0.38</v>
      </c>
      <c r="R403" s="188">
        <v>2.66</v>
      </c>
      <c r="S403" s="188">
        <v>30.37</v>
      </c>
      <c r="T403" s="188"/>
      <c r="U403" s="188">
        <v>970</v>
      </c>
      <c r="V403" s="188">
        <v>998</v>
      </c>
      <c r="W403" s="189">
        <v>-748.67</v>
      </c>
      <c r="X403" s="188"/>
      <c r="Y403" s="2"/>
      <c r="Z403" s="2"/>
    </row>
    <row r="404" spans="1:26" ht="15.75" customHeight="1" thickBot="1" x14ac:dyDescent="0.3">
      <c r="A404" s="183" t="s">
        <v>401</v>
      </c>
      <c r="B404" s="183">
        <v>403</v>
      </c>
      <c r="C404" s="184" t="s">
        <v>1323</v>
      </c>
      <c r="D404" s="184" t="s">
        <v>99</v>
      </c>
      <c r="E404" s="184">
        <v>0.03</v>
      </c>
      <c r="F404" s="184">
        <v>0</v>
      </c>
      <c r="G404" s="184">
        <v>0</v>
      </c>
      <c r="H404" s="184">
        <v>0</v>
      </c>
      <c r="I404" s="184">
        <v>431</v>
      </c>
      <c r="J404" s="184"/>
      <c r="K404" s="184">
        <v>1.5</v>
      </c>
      <c r="L404" s="184">
        <v>-31.84</v>
      </c>
      <c r="M404" s="184"/>
      <c r="N404" s="184">
        <v>0</v>
      </c>
      <c r="O404" s="184">
        <v>-8.42</v>
      </c>
      <c r="P404" s="184">
        <v>-706.11</v>
      </c>
      <c r="Q404" s="184">
        <v>-108.87</v>
      </c>
      <c r="R404" s="184"/>
      <c r="S404" s="184">
        <v>51.31</v>
      </c>
      <c r="T404" s="184"/>
      <c r="U404" s="184"/>
      <c r="V404" s="184"/>
      <c r="W404" s="186"/>
      <c r="X404" s="184"/>
      <c r="Y404" s="2"/>
      <c r="Z404" s="2"/>
    </row>
    <row r="405" spans="1:26" ht="15.75" customHeight="1" thickBot="1" x14ac:dyDescent="0.3">
      <c r="A405" s="187" t="s">
        <v>402</v>
      </c>
      <c r="B405" s="187">
        <v>404</v>
      </c>
      <c r="C405" s="188" t="s">
        <v>1323</v>
      </c>
      <c r="D405" s="188" t="s">
        <v>99</v>
      </c>
      <c r="E405" s="188">
        <v>7.0000000000000007E-2</v>
      </c>
      <c r="F405" s="188">
        <v>0</v>
      </c>
      <c r="G405" s="188">
        <v>0</v>
      </c>
      <c r="H405" s="188">
        <v>0</v>
      </c>
      <c r="I405" s="188">
        <v>194</v>
      </c>
      <c r="J405" s="188"/>
      <c r="K405" s="188"/>
      <c r="L405" s="188">
        <v>-1.73</v>
      </c>
      <c r="M405" s="188"/>
      <c r="N405" s="188">
        <v>0</v>
      </c>
      <c r="O405" s="188">
        <v>-2.7</v>
      </c>
      <c r="P405" s="188"/>
      <c r="Q405" s="188">
        <v>-14.11</v>
      </c>
      <c r="R405" s="188"/>
      <c r="S405" s="188">
        <v>100</v>
      </c>
      <c r="T405" s="188"/>
      <c r="U405" s="188"/>
      <c r="V405" s="188"/>
      <c r="W405" s="191"/>
      <c r="X405" s="188"/>
      <c r="Y405" s="2"/>
      <c r="Z405" s="2"/>
    </row>
    <row r="406" spans="1:26" ht="15.75" customHeight="1" thickBot="1" x14ac:dyDescent="0.3">
      <c r="A406" s="183" t="s">
        <v>403</v>
      </c>
      <c r="B406" s="183">
        <v>405</v>
      </c>
      <c r="C406" s="184" t="s">
        <v>1323</v>
      </c>
      <c r="D406" s="184"/>
      <c r="E406" s="184">
        <v>0.54</v>
      </c>
      <c r="F406" s="186">
        <v>1.89</v>
      </c>
      <c r="G406" s="185">
        <v>105700</v>
      </c>
      <c r="H406" s="184">
        <v>56</v>
      </c>
      <c r="I406" s="184">
        <v>292</v>
      </c>
      <c r="J406" s="184"/>
      <c r="K406" s="184">
        <v>0.59</v>
      </c>
      <c r="L406" s="184">
        <v>0.51</v>
      </c>
      <c r="M406" s="184">
        <v>0.01</v>
      </c>
      <c r="N406" s="184">
        <v>0</v>
      </c>
      <c r="O406" s="184">
        <v>0.11</v>
      </c>
      <c r="P406" s="184">
        <v>-1.87</v>
      </c>
      <c r="Q406" s="184">
        <v>-1.1499999999999999</v>
      </c>
      <c r="R406" s="184">
        <v>1.92</v>
      </c>
      <c r="S406" s="184">
        <v>57.25</v>
      </c>
      <c r="T406" s="184"/>
      <c r="U406" s="184"/>
      <c r="V406" s="184"/>
      <c r="W406" s="186"/>
      <c r="X406" s="184"/>
      <c r="Y406" s="2"/>
      <c r="Z406" s="2"/>
    </row>
    <row r="407" spans="1:26" ht="15.75" customHeight="1" thickBot="1" x14ac:dyDescent="0.3">
      <c r="A407" s="187" t="s">
        <v>404</v>
      </c>
      <c r="B407" s="187">
        <v>406</v>
      </c>
      <c r="C407" s="188" t="s">
        <v>1323</v>
      </c>
      <c r="D407" s="188"/>
      <c r="E407" s="188">
        <v>2.82</v>
      </c>
      <c r="F407" s="191">
        <v>2.17</v>
      </c>
      <c r="G407" s="190">
        <v>333700</v>
      </c>
      <c r="H407" s="188">
        <v>935</v>
      </c>
      <c r="I407" s="190">
        <v>1861</v>
      </c>
      <c r="J407" s="188">
        <v>11.89</v>
      </c>
      <c r="K407" s="188">
        <v>0.77</v>
      </c>
      <c r="L407" s="188">
        <v>0.81</v>
      </c>
      <c r="M407" s="188">
        <v>0.27</v>
      </c>
      <c r="N407" s="188">
        <v>0.24</v>
      </c>
      <c r="O407" s="188">
        <v>5.21</v>
      </c>
      <c r="P407" s="188">
        <v>6.46</v>
      </c>
      <c r="Q407" s="188">
        <v>2.27</v>
      </c>
      <c r="R407" s="188">
        <v>9.7799999999999994</v>
      </c>
      <c r="S407" s="188">
        <v>25.57</v>
      </c>
      <c r="T407" s="188"/>
      <c r="U407" s="188">
        <v>471</v>
      </c>
      <c r="V407" s="188">
        <v>450</v>
      </c>
      <c r="W407" s="189">
        <v>-0.03</v>
      </c>
      <c r="X407" s="188"/>
      <c r="Y407" s="2"/>
      <c r="Z407" s="2"/>
    </row>
    <row r="408" spans="1:26" ht="15.75" customHeight="1" thickBot="1" x14ac:dyDescent="0.3">
      <c r="A408" s="183" t="s">
        <v>405</v>
      </c>
      <c r="B408" s="183">
        <v>407</v>
      </c>
      <c r="C408" s="184" t="s">
        <v>1323</v>
      </c>
      <c r="D408" s="184"/>
      <c r="E408" s="184">
        <v>10.5</v>
      </c>
      <c r="F408" s="186">
        <v>0.96</v>
      </c>
      <c r="G408" s="185">
        <v>2200</v>
      </c>
      <c r="H408" s="184">
        <v>23</v>
      </c>
      <c r="I408" s="185">
        <v>1495</v>
      </c>
      <c r="J408" s="184">
        <v>18.850000000000001</v>
      </c>
      <c r="K408" s="184">
        <v>2.98</v>
      </c>
      <c r="L408" s="184">
        <v>0.24</v>
      </c>
      <c r="M408" s="184">
        <v>0.6</v>
      </c>
      <c r="N408" s="184">
        <v>0.56000000000000005</v>
      </c>
      <c r="O408" s="184">
        <v>15.96</v>
      </c>
      <c r="P408" s="184">
        <v>15.54</v>
      </c>
      <c r="Q408" s="184">
        <v>14.56</v>
      </c>
      <c r="R408" s="184">
        <v>5.77</v>
      </c>
      <c r="S408" s="184">
        <v>47.46</v>
      </c>
      <c r="T408" s="184"/>
      <c r="U408" s="184">
        <v>411</v>
      </c>
      <c r="V408" s="184">
        <v>332</v>
      </c>
      <c r="W408" s="193">
        <v>4.8899999999999997</v>
      </c>
      <c r="X408" s="184"/>
      <c r="Y408" s="2"/>
      <c r="Z408" s="2"/>
    </row>
    <row r="409" spans="1:26" ht="15.75" customHeight="1" thickBot="1" x14ac:dyDescent="0.3">
      <c r="A409" s="187" t="s">
        <v>406</v>
      </c>
      <c r="B409" s="187">
        <v>408</v>
      </c>
      <c r="C409" s="188" t="s">
        <v>1323</v>
      </c>
      <c r="D409" s="188"/>
      <c r="E409" s="188">
        <v>70.25</v>
      </c>
      <c r="F409" s="189">
        <v>-0.35</v>
      </c>
      <c r="G409" s="190">
        <v>1900</v>
      </c>
      <c r="H409" s="188">
        <v>133</v>
      </c>
      <c r="I409" s="190">
        <v>31613</v>
      </c>
      <c r="J409" s="188">
        <v>18.07</v>
      </c>
      <c r="K409" s="188">
        <v>3.58</v>
      </c>
      <c r="L409" s="188">
        <v>0.11</v>
      </c>
      <c r="M409" s="188">
        <v>0.96</v>
      </c>
      <c r="N409" s="188">
        <v>3.89</v>
      </c>
      <c r="O409" s="188">
        <v>20.83</v>
      </c>
      <c r="P409" s="188">
        <v>20.89</v>
      </c>
      <c r="Q409" s="188">
        <v>23.46</v>
      </c>
      <c r="R409" s="188">
        <v>2.7</v>
      </c>
      <c r="S409" s="188">
        <v>18.37</v>
      </c>
      <c r="T409" s="188"/>
      <c r="U409" s="188">
        <v>339</v>
      </c>
      <c r="V409" s="188">
        <v>295</v>
      </c>
      <c r="W409" s="194">
        <v>2.46</v>
      </c>
      <c r="X409" s="188"/>
      <c r="Y409" s="2"/>
      <c r="Z409" s="2"/>
    </row>
    <row r="410" spans="1:26" ht="15.75" customHeight="1" thickBot="1" x14ac:dyDescent="0.3">
      <c r="A410" s="183" t="s">
        <v>407</v>
      </c>
      <c r="B410" s="183">
        <v>409</v>
      </c>
      <c r="C410" s="184" t="s">
        <v>1323</v>
      </c>
      <c r="D410" s="184"/>
      <c r="E410" s="184">
        <v>4.8</v>
      </c>
      <c r="F410" s="186">
        <v>3</v>
      </c>
      <c r="G410" s="185">
        <v>87500</v>
      </c>
      <c r="H410" s="184">
        <v>417</v>
      </c>
      <c r="I410" s="185">
        <v>7320</v>
      </c>
      <c r="J410" s="184">
        <v>66.25</v>
      </c>
      <c r="K410" s="184">
        <v>1.6</v>
      </c>
      <c r="L410" s="184">
        <v>0.21</v>
      </c>
      <c r="M410" s="184"/>
      <c r="N410" s="184">
        <v>7.0000000000000007E-2</v>
      </c>
      <c r="O410" s="184">
        <v>2.35</v>
      </c>
      <c r="P410" s="184">
        <v>2.37</v>
      </c>
      <c r="Q410" s="184">
        <v>3.38</v>
      </c>
      <c r="R410" s="184">
        <v>8.58</v>
      </c>
      <c r="S410" s="184">
        <v>20.14</v>
      </c>
      <c r="T410" s="184"/>
      <c r="U410" s="184">
        <v>891</v>
      </c>
      <c r="V410" s="184">
        <v>877</v>
      </c>
      <c r="W410" s="192">
        <v>-3.07</v>
      </c>
      <c r="X410" s="184"/>
      <c r="Y410" s="2"/>
      <c r="Z410" s="2"/>
    </row>
    <row r="411" spans="1:26" ht="15.75" customHeight="1" thickBot="1" x14ac:dyDescent="0.3">
      <c r="A411" s="187" t="s">
        <v>408</v>
      </c>
      <c r="B411" s="187">
        <v>410</v>
      </c>
      <c r="C411" s="188" t="s">
        <v>1325</v>
      </c>
      <c r="D411" s="188"/>
      <c r="E411" s="188">
        <v>3.32</v>
      </c>
      <c r="F411" s="189">
        <v>-0.6</v>
      </c>
      <c r="G411" s="190">
        <v>491200</v>
      </c>
      <c r="H411" s="190">
        <v>1631</v>
      </c>
      <c r="I411" s="188">
        <v>896</v>
      </c>
      <c r="J411" s="188">
        <v>10.42</v>
      </c>
      <c r="K411" s="188">
        <v>1.5</v>
      </c>
      <c r="L411" s="188">
        <v>0.13</v>
      </c>
      <c r="M411" s="188">
        <v>0.1</v>
      </c>
      <c r="N411" s="188">
        <v>0.32</v>
      </c>
      <c r="O411" s="188">
        <v>15.88</v>
      </c>
      <c r="P411" s="188">
        <v>14.8</v>
      </c>
      <c r="Q411" s="188">
        <v>15.99</v>
      </c>
      <c r="R411" s="188">
        <v>5.99</v>
      </c>
      <c r="S411" s="188">
        <v>45.68</v>
      </c>
      <c r="T411" s="188"/>
      <c r="U411" s="188">
        <v>243</v>
      </c>
      <c r="V411" s="188">
        <v>157</v>
      </c>
      <c r="W411" s="189">
        <v>-2.76</v>
      </c>
      <c r="X411" s="188"/>
      <c r="Y411" s="2"/>
      <c r="Z411" s="2"/>
    </row>
    <row r="412" spans="1:26" ht="15.75" customHeight="1" thickBot="1" x14ac:dyDescent="0.3">
      <c r="A412" s="183" t="s">
        <v>409</v>
      </c>
      <c r="B412" s="183">
        <v>411</v>
      </c>
      <c r="C412" s="184" t="s">
        <v>1325</v>
      </c>
      <c r="D412" s="184"/>
      <c r="E412" s="184">
        <v>8.8000000000000007</v>
      </c>
      <c r="F412" s="186">
        <v>2.33</v>
      </c>
      <c r="G412" s="185">
        <v>1127400</v>
      </c>
      <c r="H412" s="185">
        <v>9857</v>
      </c>
      <c r="I412" s="185">
        <v>1989</v>
      </c>
      <c r="J412" s="184">
        <v>16.82</v>
      </c>
      <c r="K412" s="184">
        <v>0.42</v>
      </c>
      <c r="L412" s="184">
        <v>0.54</v>
      </c>
      <c r="M412" s="184"/>
      <c r="N412" s="184">
        <v>0.52</v>
      </c>
      <c r="O412" s="184">
        <v>1.71</v>
      </c>
      <c r="P412" s="184">
        <v>2.5099999999999998</v>
      </c>
      <c r="Q412" s="184">
        <v>22.11</v>
      </c>
      <c r="R412" s="184"/>
      <c r="S412" s="184">
        <v>61.19</v>
      </c>
      <c r="T412" s="184"/>
      <c r="U412" s="184">
        <v>676</v>
      </c>
      <c r="V412" s="184">
        <v>698</v>
      </c>
      <c r="W412" s="186">
        <v>0.57999999999999996</v>
      </c>
      <c r="X412" s="184"/>
      <c r="Y412" s="2"/>
      <c r="Z412" s="2"/>
    </row>
    <row r="413" spans="1:26" ht="15.75" customHeight="1" thickBot="1" x14ac:dyDescent="0.3">
      <c r="A413" s="187" t="s">
        <v>410</v>
      </c>
      <c r="B413" s="187">
        <v>412</v>
      </c>
      <c r="C413" s="188" t="s">
        <v>1323</v>
      </c>
      <c r="D413" s="188"/>
      <c r="E413" s="188">
        <v>1.4</v>
      </c>
      <c r="F413" s="189">
        <v>-1.41</v>
      </c>
      <c r="G413" s="190">
        <v>167600</v>
      </c>
      <c r="H413" s="188">
        <v>232</v>
      </c>
      <c r="I413" s="188">
        <v>688</v>
      </c>
      <c r="J413" s="188"/>
      <c r="K413" s="188">
        <v>0.32</v>
      </c>
      <c r="L413" s="188">
        <v>1.03</v>
      </c>
      <c r="M413" s="188"/>
      <c r="N413" s="188">
        <v>0</v>
      </c>
      <c r="O413" s="188">
        <v>0.65</v>
      </c>
      <c r="P413" s="188">
        <v>-2.3199999999999998</v>
      </c>
      <c r="Q413" s="188">
        <v>-5.5</v>
      </c>
      <c r="R413" s="188"/>
      <c r="S413" s="188">
        <v>58.92</v>
      </c>
      <c r="T413" s="188"/>
      <c r="U413" s="188"/>
      <c r="V413" s="188"/>
      <c r="W413" s="191"/>
      <c r="X413" s="188"/>
      <c r="Y413" s="2"/>
      <c r="Z413" s="2"/>
    </row>
    <row r="414" spans="1:26" ht="15.75" customHeight="1" thickBot="1" x14ac:dyDescent="0.3">
      <c r="A414" s="183" t="s">
        <v>411</v>
      </c>
      <c r="B414" s="183">
        <v>413</v>
      </c>
      <c r="C414" s="184" t="s">
        <v>1323</v>
      </c>
      <c r="D414" s="184" t="s">
        <v>99</v>
      </c>
      <c r="E414" s="184">
        <v>0.03</v>
      </c>
      <c r="F414" s="184">
        <v>0</v>
      </c>
      <c r="G414" s="184">
        <v>0</v>
      </c>
      <c r="H414" s="184">
        <v>0</v>
      </c>
      <c r="I414" s="184">
        <v>24</v>
      </c>
      <c r="J414" s="184">
        <v>0.86</v>
      </c>
      <c r="K414" s="184">
        <v>0.18</v>
      </c>
      <c r="L414" s="184">
        <v>8.51</v>
      </c>
      <c r="M414" s="184"/>
      <c r="N414" s="184">
        <v>0.04</v>
      </c>
      <c r="O414" s="184">
        <v>1.32</v>
      </c>
      <c r="P414" s="184">
        <v>14.29</v>
      </c>
      <c r="Q414" s="184">
        <v>1.85</v>
      </c>
      <c r="R414" s="184"/>
      <c r="S414" s="184">
        <v>40.06</v>
      </c>
      <c r="T414" s="184"/>
      <c r="U414" s="184">
        <v>144</v>
      </c>
      <c r="V414" s="184">
        <v>458</v>
      </c>
      <c r="W414" s="192">
        <v>-0.02</v>
      </c>
      <c r="X414" s="184"/>
      <c r="Y414" s="2"/>
      <c r="Z414" s="2"/>
    </row>
    <row r="415" spans="1:26" ht="15.75" customHeight="1" thickBot="1" x14ac:dyDescent="0.3">
      <c r="A415" s="187" t="s">
        <v>412</v>
      </c>
      <c r="B415" s="187">
        <v>414</v>
      </c>
      <c r="C415" s="188" t="s">
        <v>1323</v>
      </c>
      <c r="D415" s="188"/>
      <c r="E415" s="188">
        <v>0.81</v>
      </c>
      <c r="F415" s="188">
        <v>0</v>
      </c>
      <c r="G415" s="190">
        <v>423200</v>
      </c>
      <c r="H415" s="188">
        <v>340</v>
      </c>
      <c r="I415" s="188">
        <v>608</v>
      </c>
      <c r="J415" s="188"/>
      <c r="K415" s="188">
        <v>0.59</v>
      </c>
      <c r="L415" s="188">
        <v>2.12</v>
      </c>
      <c r="M415" s="188"/>
      <c r="N415" s="188">
        <v>0</v>
      </c>
      <c r="O415" s="188">
        <v>1.04</v>
      </c>
      <c r="P415" s="188">
        <v>-6.89</v>
      </c>
      <c r="Q415" s="188">
        <v>-1.1399999999999999</v>
      </c>
      <c r="R415" s="188"/>
      <c r="S415" s="188">
        <v>48.21</v>
      </c>
      <c r="T415" s="188"/>
      <c r="U415" s="188"/>
      <c r="V415" s="188"/>
      <c r="W415" s="191"/>
      <c r="X415" s="188"/>
      <c r="Y415" s="2"/>
      <c r="Z415" s="2"/>
    </row>
    <row r="416" spans="1:26" ht="15.75" customHeight="1" thickBot="1" x14ac:dyDescent="0.3">
      <c r="A416" s="183" t="s">
        <v>413</v>
      </c>
      <c r="B416" s="183">
        <v>415</v>
      </c>
      <c r="C416" s="184" t="s">
        <v>1323</v>
      </c>
      <c r="D416" s="184"/>
      <c r="E416" s="184">
        <v>0.38</v>
      </c>
      <c r="F416" s="192">
        <v>-2.56</v>
      </c>
      <c r="G416" s="185">
        <v>25307000</v>
      </c>
      <c r="H416" s="185">
        <v>9857</v>
      </c>
      <c r="I416" s="185">
        <v>3623</v>
      </c>
      <c r="J416" s="184"/>
      <c r="K416" s="184">
        <v>0.28999999999999998</v>
      </c>
      <c r="L416" s="184">
        <v>3.17</v>
      </c>
      <c r="M416" s="184">
        <v>0.01</v>
      </c>
      <c r="N416" s="184">
        <v>0</v>
      </c>
      <c r="O416" s="184">
        <v>-0.12</v>
      </c>
      <c r="P416" s="184">
        <v>-6</v>
      </c>
      <c r="Q416" s="184">
        <v>-4.5599999999999996</v>
      </c>
      <c r="R416" s="184">
        <v>2.59</v>
      </c>
      <c r="S416" s="184">
        <v>74.88</v>
      </c>
      <c r="T416" s="184"/>
      <c r="U416" s="184"/>
      <c r="V416" s="184"/>
      <c r="W416" s="186"/>
      <c r="X416" s="184"/>
      <c r="Y416" s="2"/>
      <c r="Z416" s="2"/>
    </row>
    <row r="417" spans="1:26" ht="15.75" customHeight="1" thickBot="1" x14ac:dyDescent="0.3">
      <c r="A417" s="187" t="s">
        <v>414</v>
      </c>
      <c r="B417" s="187">
        <v>416</v>
      </c>
      <c r="C417" s="188" t="s">
        <v>1323</v>
      </c>
      <c r="D417" s="188"/>
      <c r="E417" s="188">
        <v>4.7</v>
      </c>
      <c r="F417" s="188">
        <v>0</v>
      </c>
      <c r="G417" s="188">
        <v>0</v>
      </c>
      <c r="H417" s="188">
        <v>0</v>
      </c>
      <c r="I417" s="188">
        <v>451</v>
      </c>
      <c r="J417" s="188"/>
      <c r="K417" s="188">
        <v>0.33</v>
      </c>
      <c r="L417" s="188">
        <v>0.15</v>
      </c>
      <c r="M417" s="188"/>
      <c r="N417" s="188">
        <v>0</v>
      </c>
      <c r="O417" s="188">
        <v>-2.79</v>
      </c>
      <c r="P417" s="188">
        <v>-3.46</v>
      </c>
      <c r="Q417" s="188">
        <v>-11.19</v>
      </c>
      <c r="R417" s="188">
        <v>4.26</v>
      </c>
      <c r="S417" s="188">
        <v>33.72</v>
      </c>
      <c r="T417" s="188"/>
      <c r="U417" s="188"/>
      <c r="V417" s="188"/>
      <c r="W417" s="191"/>
      <c r="X417" s="188"/>
      <c r="Y417" s="2"/>
      <c r="Z417" s="2"/>
    </row>
    <row r="418" spans="1:26" ht="15.75" customHeight="1" thickBot="1" x14ac:dyDescent="0.3">
      <c r="A418" s="183" t="s">
        <v>415</v>
      </c>
      <c r="B418" s="183">
        <v>417</v>
      </c>
      <c r="C418" s="184" t="s">
        <v>1323</v>
      </c>
      <c r="D418" s="184"/>
      <c r="E418" s="184">
        <v>2.38</v>
      </c>
      <c r="F418" s="186">
        <v>2.59</v>
      </c>
      <c r="G418" s="185">
        <v>1156200</v>
      </c>
      <c r="H418" s="185">
        <v>2755</v>
      </c>
      <c r="I418" s="184">
        <v>482</v>
      </c>
      <c r="J418" s="184">
        <v>6.35</v>
      </c>
      <c r="K418" s="184">
        <v>1.53</v>
      </c>
      <c r="L418" s="184">
        <v>0.91</v>
      </c>
      <c r="M418" s="184">
        <v>0.15</v>
      </c>
      <c r="N418" s="184">
        <v>0.37</v>
      </c>
      <c r="O418" s="184">
        <v>16.22</v>
      </c>
      <c r="P418" s="184">
        <v>25.05</v>
      </c>
      <c r="Q418" s="184">
        <v>7.66</v>
      </c>
      <c r="R418" s="184">
        <v>6.47</v>
      </c>
      <c r="S418" s="184">
        <v>44.88</v>
      </c>
      <c r="T418" s="184"/>
      <c r="U418" s="184">
        <v>59</v>
      </c>
      <c r="V418" s="184">
        <v>63</v>
      </c>
      <c r="W418" s="186">
        <v>0.06</v>
      </c>
      <c r="X418" s="184"/>
      <c r="Y418" s="2"/>
      <c r="Z418" s="2"/>
    </row>
    <row r="419" spans="1:26" ht="15.75" customHeight="1" thickBot="1" x14ac:dyDescent="0.3">
      <c r="A419" s="187" t="s">
        <v>416</v>
      </c>
      <c r="B419" s="187">
        <v>418</v>
      </c>
      <c r="C419" s="188" t="s">
        <v>1323</v>
      </c>
      <c r="D419" s="188"/>
      <c r="E419" s="188">
        <v>3.68</v>
      </c>
      <c r="F419" s="189">
        <v>-2.65</v>
      </c>
      <c r="G419" s="190">
        <v>15600</v>
      </c>
      <c r="H419" s="188">
        <v>56</v>
      </c>
      <c r="I419" s="188">
        <v>792</v>
      </c>
      <c r="J419" s="188"/>
      <c r="K419" s="188">
        <v>2.0699999999999998</v>
      </c>
      <c r="L419" s="188">
        <v>0.74</v>
      </c>
      <c r="M419" s="188">
        <v>0.25</v>
      </c>
      <c r="N419" s="188">
        <v>0</v>
      </c>
      <c r="O419" s="188">
        <v>-3.13</v>
      </c>
      <c r="P419" s="188">
        <v>-5.78</v>
      </c>
      <c r="Q419" s="188">
        <v>-7.83</v>
      </c>
      <c r="R419" s="188">
        <v>6.61</v>
      </c>
      <c r="S419" s="188">
        <v>13.81</v>
      </c>
      <c r="T419" s="188"/>
      <c r="U419" s="188"/>
      <c r="V419" s="188"/>
      <c r="W419" s="191"/>
      <c r="X419" s="188"/>
      <c r="Y419" s="2"/>
      <c r="Z419" s="2"/>
    </row>
    <row r="420" spans="1:26" ht="15.75" customHeight="1" thickBot="1" x14ac:dyDescent="0.3">
      <c r="A420" s="183" t="s">
        <v>417</v>
      </c>
      <c r="B420" s="183">
        <v>419</v>
      </c>
      <c r="C420" s="184" t="s">
        <v>1323</v>
      </c>
      <c r="D420" s="184"/>
      <c r="E420" s="184">
        <v>2.52</v>
      </c>
      <c r="F420" s="186">
        <v>4.13</v>
      </c>
      <c r="G420" s="185">
        <v>6540400</v>
      </c>
      <c r="H420" s="185">
        <v>16175</v>
      </c>
      <c r="I420" s="185">
        <v>1553</v>
      </c>
      <c r="J420" s="184">
        <v>22.69</v>
      </c>
      <c r="K420" s="184">
        <v>3.15</v>
      </c>
      <c r="L420" s="184">
        <v>0.5</v>
      </c>
      <c r="M420" s="184">
        <v>0.02</v>
      </c>
      <c r="N420" s="184">
        <v>0.11</v>
      </c>
      <c r="O420" s="184">
        <v>9.86</v>
      </c>
      <c r="P420" s="184">
        <v>14.46</v>
      </c>
      <c r="Q420" s="184">
        <v>10.67</v>
      </c>
      <c r="R420" s="184">
        <v>0.74</v>
      </c>
      <c r="S420" s="184">
        <v>27.66</v>
      </c>
      <c r="T420" s="184"/>
      <c r="U420" s="184">
        <v>464</v>
      </c>
      <c r="V420" s="184">
        <v>462</v>
      </c>
      <c r="W420" s="193">
        <v>1.33</v>
      </c>
      <c r="X420" s="184"/>
      <c r="Y420" s="2"/>
      <c r="Z420" s="2"/>
    </row>
    <row r="421" spans="1:26" ht="15.75" customHeight="1" thickBot="1" x14ac:dyDescent="0.3">
      <c r="A421" s="187" t="s">
        <v>418</v>
      </c>
      <c r="B421" s="187">
        <v>420</v>
      </c>
      <c r="C421" s="188" t="s">
        <v>1323</v>
      </c>
      <c r="D421" s="188"/>
      <c r="E421" s="188">
        <v>1.4</v>
      </c>
      <c r="F421" s="191">
        <v>0.72</v>
      </c>
      <c r="G421" s="190">
        <v>166300</v>
      </c>
      <c r="H421" s="188">
        <v>232</v>
      </c>
      <c r="I421" s="188">
        <v>804</v>
      </c>
      <c r="J421" s="188">
        <v>7.87</v>
      </c>
      <c r="K421" s="188">
        <v>0.77</v>
      </c>
      <c r="L421" s="188">
        <v>1.77</v>
      </c>
      <c r="M421" s="188">
        <v>7.0000000000000007E-2</v>
      </c>
      <c r="N421" s="188">
        <v>0.18</v>
      </c>
      <c r="O421" s="188">
        <v>5.72</v>
      </c>
      <c r="P421" s="188">
        <v>10.14</v>
      </c>
      <c r="Q421" s="188">
        <v>2.7</v>
      </c>
      <c r="R421" s="188">
        <v>5.04</v>
      </c>
      <c r="S421" s="188">
        <v>41.14</v>
      </c>
      <c r="T421" s="188"/>
      <c r="U421" s="188">
        <v>263</v>
      </c>
      <c r="V421" s="188">
        <v>314</v>
      </c>
      <c r="W421" s="189">
        <v>-0.04</v>
      </c>
      <c r="X421" s="188"/>
      <c r="Y421" s="2"/>
      <c r="Z421" s="2"/>
    </row>
    <row r="422" spans="1:26" ht="15.75" customHeight="1" thickBot="1" x14ac:dyDescent="0.3">
      <c r="A422" s="183" t="s">
        <v>419</v>
      </c>
      <c r="B422" s="183">
        <v>421</v>
      </c>
      <c r="C422" s="184" t="s">
        <v>1323</v>
      </c>
      <c r="D422" s="184"/>
      <c r="E422" s="184">
        <v>1.73</v>
      </c>
      <c r="F422" s="184">
        <v>0</v>
      </c>
      <c r="G422" s="185">
        <v>88200</v>
      </c>
      <c r="H422" s="184">
        <v>151</v>
      </c>
      <c r="I422" s="184">
        <v>717</v>
      </c>
      <c r="J422" s="184">
        <v>222.84</v>
      </c>
      <c r="K422" s="184">
        <v>0.59</v>
      </c>
      <c r="L422" s="184">
        <v>1.42</v>
      </c>
      <c r="M422" s="184"/>
      <c r="N422" s="184">
        <v>0.01</v>
      </c>
      <c r="O422" s="184">
        <v>1.41</v>
      </c>
      <c r="P422" s="184">
        <v>0.28000000000000003</v>
      </c>
      <c r="Q422" s="184">
        <v>0.48</v>
      </c>
      <c r="R422" s="184"/>
      <c r="S422" s="184">
        <v>34.17</v>
      </c>
      <c r="T422" s="184"/>
      <c r="U422" s="184">
        <v>957</v>
      </c>
      <c r="V422" s="184">
        <v>936</v>
      </c>
      <c r="W422" s="186">
        <v>0.88</v>
      </c>
      <c r="X422" s="184"/>
      <c r="Y422" s="2"/>
      <c r="Z422" s="2"/>
    </row>
    <row r="423" spans="1:26" ht="15.75" customHeight="1" thickBot="1" x14ac:dyDescent="0.3">
      <c r="A423" s="187" t="s">
        <v>420</v>
      </c>
      <c r="B423" s="187">
        <v>422</v>
      </c>
      <c r="C423" s="188" t="s">
        <v>1323</v>
      </c>
      <c r="D423" s="188"/>
      <c r="E423" s="188">
        <v>2.1</v>
      </c>
      <c r="F423" s="191">
        <v>0.96</v>
      </c>
      <c r="G423" s="190">
        <v>159200</v>
      </c>
      <c r="H423" s="188">
        <v>332</v>
      </c>
      <c r="I423" s="190">
        <v>1253</v>
      </c>
      <c r="J423" s="188">
        <v>13.46</v>
      </c>
      <c r="K423" s="188">
        <v>0.42</v>
      </c>
      <c r="L423" s="188">
        <v>3.24</v>
      </c>
      <c r="M423" s="188">
        <v>0.15</v>
      </c>
      <c r="N423" s="188">
        <v>0.16</v>
      </c>
      <c r="O423" s="188">
        <v>0.42</v>
      </c>
      <c r="P423" s="188">
        <v>3.11</v>
      </c>
      <c r="Q423" s="188">
        <v>1.93</v>
      </c>
      <c r="R423" s="188">
        <v>7.21</v>
      </c>
      <c r="S423" s="188">
        <v>62.45</v>
      </c>
      <c r="T423" s="188"/>
      <c r="U423" s="188">
        <v>601</v>
      </c>
      <c r="V423" s="188">
        <v>694</v>
      </c>
      <c r="W423" s="194">
        <v>8.26</v>
      </c>
      <c r="X423" s="188"/>
      <c r="Y423" s="2"/>
      <c r="Z423" s="2"/>
    </row>
    <row r="424" spans="1:26" ht="15.75" customHeight="1" thickBot="1" x14ac:dyDescent="0.3">
      <c r="A424" s="183" t="s">
        <v>421</v>
      </c>
      <c r="B424" s="183">
        <v>423</v>
      </c>
      <c r="C424" s="184" t="s">
        <v>1323</v>
      </c>
      <c r="D424" s="184"/>
      <c r="E424" s="184">
        <v>6.4</v>
      </c>
      <c r="F424" s="186">
        <v>4.92</v>
      </c>
      <c r="G424" s="185">
        <v>27695800</v>
      </c>
      <c r="H424" s="185">
        <v>174875</v>
      </c>
      <c r="I424" s="185">
        <v>24848</v>
      </c>
      <c r="J424" s="184">
        <v>111.38</v>
      </c>
      <c r="K424" s="184">
        <v>4.57</v>
      </c>
      <c r="L424" s="184">
        <v>1.21</v>
      </c>
      <c r="M424" s="184">
        <v>0.08</v>
      </c>
      <c r="N424" s="184">
        <v>0.06</v>
      </c>
      <c r="O424" s="184">
        <v>3.59</v>
      </c>
      <c r="P424" s="184">
        <v>3.85</v>
      </c>
      <c r="Q424" s="184"/>
      <c r="R424" s="184">
        <v>2.5</v>
      </c>
      <c r="S424" s="184">
        <v>48.29</v>
      </c>
      <c r="T424" s="184"/>
      <c r="U424" s="184">
        <v>862</v>
      </c>
      <c r="V424" s="184">
        <v>838</v>
      </c>
      <c r="W424" s="193">
        <v>6.02</v>
      </c>
      <c r="X424" s="184"/>
      <c r="Y424" s="2"/>
      <c r="Z424" s="2"/>
    </row>
    <row r="425" spans="1:26" ht="15.75" customHeight="1" thickBot="1" x14ac:dyDescent="0.3">
      <c r="A425" s="187" t="s">
        <v>422</v>
      </c>
      <c r="B425" s="187">
        <v>424</v>
      </c>
      <c r="C425" s="188" t="s">
        <v>1323</v>
      </c>
      <c r="D425" s="188"/>
      <c r="E425" s="188">
        <v>1.1299999999999999</v>
      </c>
      <c r="F425" s="189">
        <v>-1.74</v>
      </c>
      <c r="G425" s="190">
        <v>150200</v>
      </c>
      <c r="H425" s="188">
        <v>172</v>
      </c>
      <c r="I425" s="188">
        <v>283</v>
      </c>
      <c r="J425" s="188"/>
      <c r="K425" s="188">
        <v>0.68</v>
      </c>
      <c r="L425" s="188">
        <v>1.27</v>
      </c>
      <c r="M425" s="188"/>
      <c r="N425" s="188">
        <v>0</v>
      </c>
      <c r="O425" s="188">
        <v>1.79</v>
      </c>
      <c r="P425" s="188">
        <v>-2.33</v>
      </c>
      <c r="Q425" s="188">
        <v>0.15</v>
      </c>
      <c r="R425" s="188"/>
      <c r="S425" s="188">
        <v>34.69</v>
      </c>
      <c r="T425" s="188"/>
      <c r="U425" s="188"/>
      <c r="V425" s="188"/>
      <c r="W425" s="191"/>
      <c r="X425" s="188"/>
      <c r="Y425" s="2"/>
      <c r="Z425" s="2"/>
    </row>
    <row r="426" spans="1:26" ht="15.75" customHeight="1" thickBot="1" x14ac:dyDescent="0.3">
      <c r="A426" s="183" t="s">
        <v>423</v>
      </c>
      <c r="B426" s="183">
        <v>425</v>
      </c>
      <c r="C426" s="184" t="s">
        <v>1323</v>
      </c>
      <c r="D426" s="184"/>
      <c r="E426" s="184">
        <v>2.52</v>
      </c>
      <c r="F426" s="192">
        <v>-1.56</v>
      </c>
      <c r="G426" s="185">
        <v>3311500</v>
      </c>
      <c r="H426" s="185">
        <v>8354</v>
      </c>
      <c r="I426" s="185">
        <v>7056</v>
      </c>
      <c r="J426" s="184">
        <v>145.41</v>
      </c>
      <c r="K426" s="184">
        <v>0.84</v>
      </c>
      <c r="L426" s="184">
        <v>0.4</v>
      </c>
      <c r="M426" s="184"/>
      <c r="N426" s="184">
        <v>0.02</v>
      </c>
      <c r="O426" s="184">
        <v>1.75</v>
      </c>
      <c r="P426" s="184">
        <v>0.56000000000000005</v>
      </c>
      <c r="Q426" s="184">
        <v>-16.3</v>
      </c>
      <c r="R426" s="184">
        <v>7.81</v>
      </c>
      <c r="S426" s="184">
        <v>33.049999999999997</v>
      </c>
      <c r="T426" s="184"/>
      <c r="U426" s="184">
        <v>944</v>
      </c>
      <c r="V426" s="184">
        <v>924</v>
      </c>
      <c r="W426" s="193">
        <v>40.79</v>
      </c>
      <c r="X426" s="184"/>
      <c r="Y426" s="2"/>
      <c r="Z426" s="2"/>
    </row>
    <row r="427" spans="1:26" ht="15.75" customHeight="1" thickBot="1" x14ac:dyDescent="0.3">
      <c r="A427" s="187" t="s">
        <v>424</v>
      </c>
      <c r="B427" s="187">
        <v>426</v>
      </c>
      <c r="C427" s="188" t="s">
        <v>1323</v>
      </c>
      <c r="D427" s="188"/>
      <c r="E427" s="188">
        <v>0.74</v>
      </c>
      <c r="F427" s="191">
        <v>1.37</v>
      </c>
      <c r="G427" s="190">
        <v>876500</v>
      </c>
      <c r="H427" s="188">
        <v>645</v>
      </c>
      <c r="I427" s="190">
        <v>1008</v>
      </c>
      <c r="J427" s="188"/>
      <c r="K427" s="188">
        <v>0.37</v>
      </c>
      <c r="L427" s="188">
        <v>3.16</v>
      </c>
      <c r="M427" s="188">
        <v>7.0000000000000007E-2</v>
      </c>
      <c r="N427" s="188">
        <v>0</v>
      </c>
      <c r="O427" s="188">
        <v>0.36</v>
      </c>
      <c r="P427" s="188">
        <v>-5.31</v>
      </c>
      <c r="Q427" s="188">
        <v>-3.29</v>
      </c>
      <c r="R427" s="188">
        <v>9.59</v>
      </c>
      <c r="S427" s="188">
        <v>66.53</v>
      </c>
      <c r="T427" s="188"/>
      <c r="U427" s="188"/>
      <c r="V427" s="188"/>
      <c r="W427" s="191"/>
      <c r="X427" s="188"/>
      <c r="Y427" s="2"/>
      <c r="Z427" s="2"/>
    </row>
    <row r="428" spans="1:26" ht="15.75" customHeight="1" thickBot="1" x14ac:dyDescent="0.3">
      <c r="A428" s="183" t="s">
        <v>425</v>
      </c>
      <c r="B428" s="183">
        <v>427</v>
      </c>
      <c r="C428" s="184" t="s">
        <v>1323</v>
      </c>
      <c r="D428" s="184"/>
      <c r="E428" s="184">
        <v>8.5</v>
      </c>
      <c r="F428" s="186">
        <v>0.59</v>
      </c>
      <c r="G428" s="185">
        <v>340100</v>
      </c>
      <c r="H428" s="185">
        <v>2889</v>
      </c>
      <c r="I428" s="185">
        <v>5085</v>
      </c>
      <c r="J428" s="184">
        <v>12.52</v>
      </c>
      <c r="K428" s="184">
        <v>3.57</v>
      </c>
      <c r="L428" s="184">
        <v>0.73</v>
      </c>
      <c r="M428" s="184">
        <v>0.1</v>
      </c>
      <c r="N428" s="184">
        <v>0.68</v>
      </c>
      <c r="O428" s="184">
        <v>19.510000000000002</v>
      </c>
      <c r="P428" s="184">
        <v>25.92</v>
      </c>
      <c r="Q428" s="184">
        <v>9.92</v>
      </c>
      <c r="R428" s="184">
        <v>9.26</v>
      </c>
      <c r="S428" s="184">
        <v>38.83</v>
      </c>
      <c r="T428" s="184"/>
      <c r="U428" s="184">
        <v>209</v>
      </c>
      <c r="V428" s="184">
        <v>201</v>
      </c>
      <c r="W428" s="192">
        <v>-1.95</v>
      </c>
      <c r="X428" s="184"/>
      <c r="Y428" s="2"/>
      <c r="Z428" s="2"/>
    </row>
    <row r="429" spans="1:26" ht="15.75" customHeight="1" thickBot="1" x14ac:dyDescent="0.3">
      <c r="A429" s="187" t="s">
        <v>426</v>
      </c>
      <c r="B429" s="187">
        <v>428</v>
      </c>
      <c r="C429" s="188" t="s">
        <v>1323</v>
      </c>
      <c r="D429" s="188"/>
      <c r="E429" s="188">
        <v>8.9499999999999993</v>
      </c>
      <c r="F429" s="189">
        <v>-0.56000000000000005</v>
      </c>
      <c r="G429" s="190">
        <v>3500</v>
      </c>
      <c r="H429" s="188">
        <v>31</v>
      </c>
      <c r="I429" s="188">
        <v>906</v>
      </c>
      <c r="J429" s="188">
        <v>8.27</v>
      </c>
      <c r="K429" s="188">
        <v>0.61</v>
      </c>
      <c r="L429" s="188">
        <v>0.45</v>
      </c>
      <c r="M429" s="188"/>
      <c r="N429" s="188">
        <v>1.08</v>
      </c>
      <c r="O429" s="188">
        <v>7.75</v>
      </c>
      <c r="P429" s="188">
        <v>7.66</v>
      </c>
      <c r="Q429" s="188">
        <v>2.56</v>
      </c>
      <c r="R429" s="188">
        <v>5.56</v>
      </c>
      <c r="S429" s="188">
        <v>20.72</v>
      </c>
      <c r="T429" s="188"/>
      <c r="U429" s="188">
        <v>331</v>
      </c>
      <c r="V429" s="188">
        <v>240</v>
      </c>
      <c r="W429" s="189">
        <v>-0.44</v>
      </c>
      <c r="X429" s="188"/>
      <c r="Y429" s="2"/>
      <c r="Z429" s="2"/>
    </row>
    <row r="430" spans="1:26" ht="15.75" customHeight="1" thickBot="1" x14ac:dyDescent="0.3">
      <c r="A430" s="183" t="s">
        <v>427</v>
      </c>
      <c r="B430" s="183">
        <v>429</v>
      </c>
      <c r="C430" s="184" t="s">
        <v>1323</v>
      </c>
      <c r="D430" s="184" t="s">
        <v>99</v>
      </c>
      <c r="E430" s="184">
        <v>0.09</v>
      </c>
      <c r="F430" s="184">
        <v>0</v>
      </c>
      <c r="G430" s="184">
        <v>0</v>
      </c>
      <c r="H430" s="184">
        <v>0</v>
      </c>
      <c r="I430" s="184">
        <v>766</v>
      </c>
      <c r="J430" s="184"/>
      <c r="K430" s="184">
        <v>0.17</v>
      </c>
      <c r="L430" s="184">
        <v>0.1</v>
      </c>
      <c r="M430" s="184"/>
      <c r="N430" s="184">
        <v>0</v>
      </c>
      <c r="O430" s="184">
        <v>-12.76</v>
      </c>
      <c r="P430" s="184">
        <v>-14.96</v>
      </c>
      <c r="Q430" s="184">
        <v>-259.77999999999997</v>
      </c>
      <c r="R430" s="184"/>
      <c r="S430" s="184">
        <v>99.77</v>
      </c>
      <c r="T430" s="184"/>
      <c r="U430" s="184"/>
      <c r="V430" s="184"/>
      <c r="W430" s="186"/>
      <c r="X430" s="184"/>
      <c r="Y430" s="2"/>
      <c r="Z430" s="2"/>
    </row>
    <row r="431" spans="1:26" ht="15.75" customHeight="1" thickBot="1" x14ac:dyDescent="0.3">
      <c r="A431" s="187" t="s">
        <v>428</v>
      </c>
      <c r="B431" s="187">
        <v>430</v>
      </c>
      <c r="C431" s="188" t="s">
        <v>1325</v>
      </c>
      <c r="D431" s="188"/>
      <c r="E431" s="188">
        <v>2.94</v>
      </c>
      <c r="F431" s="189">
        <v>-2</v>
      </c>
      <c r="G431" s="190">
        <v>5781900</v>
      </c>
      <c r="H431" s="190">
        <v>17258</v>
      </c>
      <c r="I431" s="190">
        <v>1785</v>
      </c>
      <c r="J431" s="188">
        <v>31.59</v>
      </c>
      <c r="K431" s="188">
        <v>1.28</v>
      </c>
      <c r="L431" s="188">
        <v>1.68</v>
      </c>
      <c r="M431" s="188"/>
      <c r="N431" s="188">
        <v>0.09</v>
      </c>
      <c r="O431" s="188">
        <v>3.84</v>
      </c>
      <c r="P431" s="188">
        <v>4.08</v>
      </c>
      <c r="Q431" s="188">
        <v>3.69</v>
      </c>
      <c r="R431" s="188">
        <v>2.48</v>
      </c>
      <c r="S431" s="188">
        <v>42.84</v>
      </c>
      <c r="T431" s="188"/>
      <c r="U431" s="188">
        <v>762</v>
      </c>
      <c r="V431" s="188">
        <v>738</v>
      </c>
      <c r="W431" s="191">
        <v>0.65</v>
      </c>
      <c r="X431" s="188"/>
      <c r="Y431" s="2"/>
      <c r="Z431" s="2"/>
    </row>
    <row r="432" spans="1:26" ht="15.75" customHeight="1" thickBot="1" x14ac:dyDescent="0.3">
      <c r="A432" s="183" t="s">
        <v>429</v>
      </c>
      <c r="B432" s="183">
        <v>431</v>
      </c>
      <c r="C432" s="184" t="s">
        <v>1323</v>
      </c>
      <c r="D432" s="184" t="s">
        <v>15</v>
      </c>
      <c r="E432" s="184">
        <v>1.26</v>
      </c>
      <c r="F432" s="184">
        <v>0</v>
      </c>
      <c r="G432" s="184">
        <v>0</v>
      </c>
      <c r="H432" s="184">
        <v>0</v>
      </c>
      <c r="I432" s="184">
        <v>630</v>
      </c>
      <c r="J432" s="184"/>
      <c r="K432" s="184">
        <v>12.6</v>
      </c>
      <c r="L432" s="184">
        <v>42.92</v>
      </c>
      <c r="M432" s="184"/>
      <c r="N432" s="184">
        <v>0</v>
      </c>
      <c r="O432" s="184">
        <v>-17.21</v>
      </c>
      <c r="P432" s="184">
        <v>-596.91</v>
      </c>
      <c r="Q432" s="184">
        <v>-74.39</v>
      </c>
      <c r="R432" s="184"/>
      <c r="S432" s="184">
        <v>30.5</v>
      </c>
      <c r="T432" s="184"/>
      <c r="U432" s="184"/>
      <c r="V432" s="184"/>
      <c r="W432" s="186"/>
      <c r="X432" s="184"/>
      <c r="Y432" s="2"/>
      <c r="Z432" s="2"/>
    </row>
    <row r="433" spans="1:26" ht="15.75" customHeight="1" thickBot="1" x14ac:dyDescent="0.3">
      <c r="A433" s="187" t="s">
        <v>430</v>
      </c>
      <c r="B433" s="187">
        <v>432</v>
      </c>
      <c r="C433" s="188" t="s">
        <v>1323</v>
      </c>
      <c r="D433" s="188"/>
      <c r="E433" s="188">
        <v>0.86</v>
      </c>
      <c r="F433" s="191">
        <v>4.88</v>
      </c>
      <c r="G433" s="190">
        <v>19400</v>
      </c>
      <c r="H433" s="188">
        <v>16</v>
      </c>
      <c r="I433" s="188">
        <v>363</v>
      </c>
      <c r="J433" s="188"/>
      <c r="K433" s="188">
        <v>0.43</v>
      </c>
      <c r="L433" s="188">
        <v>0.7</v>
      </c>
      <c r="M433" s="188">
        <v>0.02</v>
      </c>
      <c r="N433" s="188">
        <v>0</v>
      </c>
      <c r="O433" s="188">
        <v>-0.21</v>
      </c>
      <c r="P433" s="188">
        <v>-1.19</v>
      </c>
      <c r="Q433" s="188">
        <v>-0.31</v>
      </c>
      <c r="R433" s="188">
        <v>2.2000000000000002</v>
      </c>
      <c r="S433" s="188">
        <v>32.78</v>
      </c>
      <c r="T433" s="188"/>
      <c r="U433" s="188"/>
      <c r="V433" s="188"/>
      <c r="W433" s="191"/>
      <c r="X433" s="188"/>
      <c r="Y433" s="2"/>
      <c r="Z433" s="2"/>
    </row>
    <row r="434" spans="1:26" ht="15.75" customHeight="1" thickBot="1" x14ac:dyDescent="0.3">
      <c r="A434" s="183" t="s">
        <v>431</v>
      </c>
      <c r="B434" s="183">
        <v>433</v>
      </c>
      <c r="C434" s="184" t="s">
        <v>1325</v>
      </c>
      <c r="D434" s="184"/>
      <c r="E434" s="184">
        <v>2</v>
      </c>
      <c r="F434" s="184">
        <v>0</v>
      </c>
      <c r="G434" s="185">
        <v>227000</v>
      </c>
      <c r="H434" s="184">
        <v>455</v>
      </c>
      <c r="I434" s="184">
        <v>600</v>
      </c>
      <c r="J434" s="184">
        <v>7.88</v>
      </c>
      <c r="K434" s="184">
        <v>0.62</v>
      </c>
      <c r="L434" s="184">
        <v>0.5</v>
      </c>
      <c r="M434" s="184"/>
      <c r="N434" s="184">
        <v>0.25</v>
      </c>
      <c r="O434" s="184">
        <v>7.77</v>
      </c>
      <c r="P434" s="184">
        <v>7.92</v>
      </c>
      <c r="Q434" s="184">
        <v>0.92</v>
      </c>
      <c r="R434" s="184">
        <v>10</v>
      </c>
      <c r="S434" s="184">
        <v>39.64</v>
      </c>
      <c r="T434" s="184"/>
      <c r="U434" s="184">
        <v>318</v>
      </c>
      <c r="V434" s="184">
        <v>232</v>
      </c>
      <c r="W434" s="186">
        <v>0.6</v>
      </c>
      <c r="X434" s="184"/>
      <c r="Y434" s="2"/>
      <c r="Z434" s="2"/>
    </row>
    <row r="435" spans="1:26" ht="15.75" customHeight="1" thickBot="1" x14ac:dyDescent="0.3">
      <c r="A435" s="187" t="s">
        <v>432</v>
      </c>
      <c r="B435" s="187">
        <v>434</v>
      </c>
      <c r="C435" s="188" t="s">
        <v>1323</v>
      </c>
      <c r="D435" s="188" t="s">
        <v>433</v>
      </c>
      <c r="E435" s="188">
        <v>0.39</v>
      </c>
      <c r="F435" s="189">
        <v>-2.5</v>
      </c>
      <c r="G435" s="190">
        <v>155000</v>
      </c>
      <c r="H435" s="188">
        <v>60</v>
      </c>
      <c r="I435" s="188">
        <v>268</v>
      </c>
      <c r="J435" s="188"/>
      <c r="K435" s="188">
        <v>0.78</v>
      </c>
      <c r="L435" s="188">
        <v>5.68</v>
      </c>
      <c r="M435" s="188"/>
      <c r="N435" s="188">
        <v>0</v>
      </c>
      <c r="O435" s="188">
        <v>-25.03</v>
      </c>
      <c r="P435" s="188">
        <v>-129.36000000000001</v>
      </c>
      <c r="Q435" s="188">
        <v>-4.5199999999999996</v>
      </c>
      <c r="R435" s="188"/>
      <c r="S435" s="188">
        <v>69.489999999999995</v>
      </c>
      <c r="T435" s="188"/>
      <c r="U435" s="188"/>
      <c r="V435" s="188"/>
      <c r="W435" s="191"/>
      <c r="X435" s="188"/>
      <c r="Y435" s="2"/>
      <c r="Z435" s="2"/>
    </row>
    <row r="436" spans="1:26" ht="15.75" customHeight="1" thickBot="1" x14ac:dyDescent="0.3">
      <c r="A436" s="183" t="s">
        <v>434</v>
      </c>
      <c r="B436" s="183">
        <v>435</v>
      </c>
      <c r="C436" s="184" t="s">
        <v>1323</v>
      </c>
      <c r="D436" s="184"/>
      <c r="E436" s="184">
        <v>0.37</v>
      </c>
      <c r="F436" s="184">
        <v>0</v>
      </c>
      <c r="G436" s="185">
        <v>216300</v>
      </c>
      <c r="H436" s="184">
        <v>79</v>
      </c>
      <c r="I436" s="184">
        <v>318</v>
      </c>
      <c r="J436" s="184"/>
      <c r="K436" s="184">
        <v>1.1200000000000001</v>
      </c>
      <c r="L436" s="184">
        <v>1.1000000000000001</v>
      </c>
      <c r="M436" s="184"/>
      <c r="N436" s="184">
        <v>0</v>
      </c>
      <c r="O436" s="184">
        <v>-4.3899999999999997</v>
      </c>
      <c r="P436" s="184">
        <v>-9.9499999999999993</v>
      </c>
      <c r="Q436" s="184">
        <v>-7.22</v>
      </c>
      <c r="R436" s="184"/>
      <c r="S436" s="184">
        <v>57.55</v>
      </c>
      <c r="T436" s="184"/>
      <c r="U436" s="184"/>
      <c r="V436" s="184"/>
      <c r="W436" s="186"/>
      <c r="X436" s="184"/>
      <c r="Y436" s="2"/>
      <c r="Z436" s="2"/>
    </row>
    <row r="437" spans="1:26" ht="15.75" customHeight="1" thickBot="1" x14ac:dyDescent="0.3">
      <c r="A437" s="187" t="s">
        <v>435</v>
      </c>
      <c r="B437" s="187">
        <v>436</v>
      </c>
      <c r="C437" s="188" t="s">
        <v>1325</v>
      </c>
      <c r="D437" s="188"/>
      <c r="E437" s="188">
        <v>9.6999999999999993</v>
      </c>
      <c r="F437" s="189">
        <v>-1.52</v>
      </c>
      <c r="G437" s="190">
        <v>913800</v>
      </c>
      <c r="H437" s="190">
        <v>8959</v>
      </c>
      <c r="I437" s="190">
        <v>7627</v>
      </c>
      <c r="J437" s="188">
        <v>39.15</v>
      </c>
      <c r="K437" s="188">
        <v>1.88</v>
      </c>
      <c r="L437" s="188">
        <v>0.16</v>
      </c>
      <c r="M437" s="188"/>
      <c r="N437" s="188">
        <v>0.25</v>
      </c>
      <c r="O437" s="188">
        <v>4.83</v>
      </c>
      <c r="P437" s="188">
        <v>4.8499999999999996</v>
      </c>
      <c r="Q437" s="188">
        <v>6.39</v>
      </c>
      <c r="R437" s="188">
        <v>1.42</v>
      </c>
      <c r="S437" s="188">
        <v>58.66</v>
      </c>
      <c r="T437" s="188"/>
      <c r="U437" s="188">
        <v>781</v>
      </c>
      <c r="V437" s="188">
        <v>730</v>
      </c>
      <c r="W437" s="191">
        <v>0.48</v>
      </c>
      <c r="X437" s="188"/>
      <c r="Y437" s="2"/>
      <c r="Z437" s="2"/>
    </row>
    <row r="438" spans="1:26" ht="15.75" customHeight="1" thickBot="1" x14ac:dyDescent="0.3">
      <c r="A438" s="183" t="s">
        <v>436</v>
      </c>
      <c r="B438" s="183">
        <v>437</v>
      </c>
      <c r="C438" s="184" t="s">
        <v>1323</v>
      </c>
      <c r="D438" s="184"/>
      <c r="E438" s="184">
        <v>7.9</v>
      </c>
      <c r="F438" s="186">
        <v>5.33</v>
      </c>
      <c r="G438" s="185">
        <v>17100</v>
      </c>
      <c r="H438" s="184">
        <v>132</v>
      </c>
      <c r="I438" s="184">
        <v>478</v>
      </c>
      <c r="J438" s="184">
        <v>17.34</v>
      </c>
      <c r="K438" s="184">
        <v>0.56000000000000005</v>
      </c>
      <c r="L438" s="184">
        <v>0.43</v>
      </c>
      <c r="M438" s="184">
        <v>0.6</v>
      </c>
      <c r="N438" s="184">
        <v>0.46</v>
      </c>
      <c r="O438" s="184">
        <v>2.8</v>
      </c>
      <c r="P438" s="184">
        <v>3.15</v>
      </c>
      <c r="Q438" s="184">
        <v>2.74</v>
      </c>
      <c r="R438" s="184">
        <v>8</v>
      </c>
      <c r="S438" s="184">
        <v>58.38</v>
      </c>
      <c r="T438" s="184"/>
      <c r="U438" s="184">
        <v>667</v>
      </c>
      <c r="V438" s="184">
        <v>658</v>
      </c>
      <c r="W438" s="192">
        <v>-1.49</v>
      </c>
      <c r="X438" s="184"/>
      <c r="Y438" s="2"/>
      <c r="Z438" s="2"/>
    </row>
    <row r="439" spans="1:26" ht="15.75" customHeight="1" thickBot="1" x14ac:dyDescent="0.3">
      <c r="A439" s="187" t="s">
        <v>1335</v>
      </c>
      <c r="B439" s="187">
        <v>438</v>
      </c>
      <c r="C439" s="187" t="s">
        <v>180</v>
      </c>
      <c r="D439" s="188"/>
      <c r="E439" s="188">
        <v>1.26</v>
      </c>
      <c r="F439" s="188">
        <v>0</v>
      </c>
      <c r="G439" s="190">
        <v>2130100</v>
      </c>
      <c r="H439" s="190">
        <v>2685</v>
      </c>
      <c r="I439" s="188">
        <v>428</v>
      </c>
      <c r="J439" s="188">
        <v>21.74</v>
      </c>
      <c r="K439" s="188"/>
      <c r="L439" s="188">
        <v>1.83</v>
      </c>
      <c r="M439" s="188"/>
      <c r="N439" s="188">
        <v>0</v>
      </c>
      <c r="O439" s="188"/>
      <c r="P439" s="188"/>
      <c r="Q439" s="188"/>
      <c r="R439" s="188"/>
      <c r="S439" s="188">
        <v>54.2</v>
      </c>
      <c r="T439" s="188"/>
      <c r="U439" s="188"/>
      <c r="V439" s="188"/>
      <c r="W439" s="191"/>
      <c r="X439" s="188"/>
      <c r="Y439" s="2"/>
      <c r="Z439" s="2"/>
    </row>
    <row r="440" spans="1:26" ht="15.75" customHeight="1" thickBot="1" x14ac:dyDescent="0.3">
      <c r="A440" s="183" t="s">
        <v>437</v>
      </c>
      <c r="B440" s="183">
        <v>439</v>
      </c>
      <c r="C440" s="184" t="s">
        <v>1323</v>
      </c>
      <c r="D440" s="184"/>
      <c r="E440" s="184">
        <v>6.9</v>
      </c>
      <c r="F440" s="186">
        <v>2.99</v>
      </c>
      <c r="G440" s="185">
        <v>281200</v>
      </c>
      <c r="H440" s="185">
        <v>1918</v>
      </c>
      <c r="I440" s="185">
        <v>2130</v>
      </c>
      <c r="J440" s="184">
        <v>12.49</v>
      </c>
      <c r="K440" s="184">
        <v>1</v>
      </c>
      <c r="L440" s="184">
        <v>1.78</v>
      </c>
      <c r="M440" s="184">
        <v>0.6</v>
      </c>
      <c r="N440" s="184">
        <v>0.55000000000000004</v>
      </c>
      <c r="O440" s="184">
        <v>4.2</v>
      </c>
      <c r="P440" s="184">
        <v>7.85</v>
      </c>
      <c r="Q440" s="184">
        <v>3.57</v>
      </c>
      <c r="R440" s="184">
        <v>11.94</v>
      </c>
      <c r="S440" s="184">
        <v>68.52</v>
      </c>
      <c r="T440" s="184"/>
      <c r="U440" s="184">
        <v>447</v>
      </c>
      <c r="V440" s="184">
        <v>511</v>
      </c>
      <c r="W440" s="186">
        <v>0.67</v>
      </c>
      <c r="X440" s="184"/>
      <c r="Y440" s="2"/>
      <c r="Z440" s="2"/>
    </row>
    <row r="441" spans="1:26" ht="15.75" customHeight="1" thickBot="1" x14ac:dyDescent="0.3">
      <c r="A441" s="187" t="s">
        <v>438</v>
      </c>
      <c r="B441" s="187">
        <v>440</v>
      </c>
      <c r="C441" s="188" t="s">
        <v>1325</v>
      </c>
      <c r="D441" s="188"/>
      <c r="E441" s="188">
        <v>0.84</v>
      </c>
      <c r="F441" s="188">
        <v>0</v>
      </c>
      <c r="G441" s="190">
        <v>4200</v>
      </c>
      <c r="H441" s="188">
        <v>4</v>
      </c>
      <c r="I441" s="188">
        <v>282</v>
      </c>
      <c r="J441" s="188"/>
      <c r="K441" s="188">
        <v>0.66</v>
      </c>
      <c r="L441" s="188">
        <v>0.23</v>
      </c>
      <c r="M441" s="188"/>
      <c r="N441" s="188">
        <v>0</v>
      </c>
      <c r="O441" s="188">
        <v>-3.76</v>
      </c>
      <c r="P441" s="188">
        <v>-5.15</v>
      </c>
      <c r="Q441" s="188">
        <v>-38.14</v>
      </c>
      <c r="R441" s="188"/>
      <c r="S441" s="188">
        <v>57.05</v>
      </c>
      <c r="T441" s="188"/>
      <c r="U441" s="188"/>
      <c r="V441" s="188"/>
      <c r="W441" s="191"/>
      <c r="X441" s="188"/>
      <c r="Y441" s="2"/>
      <c r="Z441" s="2"/>
    </row>
    <row r="442" spans="1:26" ht="15.75" customHeight="1" thickBot="1" x14ac:dyDescent="0.3">
      <c r="A442" s="183" t="s">
        <v>439</v>
      </c>
      <c r="B442" s="183">
        <v>441</v>
      </c>
      <c r="C442" s="184" t="s">
        <v>1323</v>
      </c>
      <c r="D442" s="184"/>
      <c r="E442" s="184">
        <v>11</v>
      </c>
      <c r="F442" s="184">
        <v>0</v>
      </c>
      <c r="G442" s="184">
        <v>300</v>
      </c>
      <c r="H442" s="184">
        <v>3</v>
      </c>
      <c r="I442" s="185">
        <v>6600</v>
      </c>
      <c r="J442" s="184">
        <v>30.16</v>
      </c>
      <c r="K442" s="184">
        <v>1.22</v>
      </c>
      <c r="L442" s="184">
        <v>0.33</v>
      </c>
      <c r="M442" s="184"/>
      <c r="N442" s="184">
        <v>0.36</v>
      </c>
      <c r="O442" s="184">
        <v>2.29</v>
      </c>
      <c r="P442" s="184">
        <v>2.9</v>
      </c>
      <c r="Q442" s="184">
        <v>13.62</v>
      </c>
      <c r="R442" s="184">
        <v>5.91</v>
      </c>
      <c r="S442" s="184">
        <v>5.74</v>
      </c>
      <c r="T442" s="184"/>
      <c r="U442" s="184">
        <v>790</v>
      </c>
      <c r="V442" s="184">
        <v>796</v>
      </c>
      <c r="W442" s="193">
        <v>5.93</v>
      </c>
      <c r="X442" s="184"/>
      <c r="Y442" s="2"/>
      <c r="Z442" s="2"/>
    </row>
    <row r="443" spans="1:26" ht="15.75" customHeight="1" thickBot="1" x14ac:dyDescent="0.3">
      <c r="A443" s="187" t="s">
        <v>440</v>
      </c>
      <c r="B443" s="187">
        <v>442</v>
      </c>
      <c r="C443" s="188" t="s">
        <v>1323</v>
      </c>
      <c r="D443" s="188"/>
      <c r="E443" s="188">
        <v>0.5</v>
      </c>
      <c r="F443" s="191">
        <v>2.04</v>
      </c>
      <c r="G443" s="190">
        <v>8095500</v>
      </c>
      <c r="H443" s="190">
        <v>3995</v>
      </c>
      <c r="I443" s="190">
        <v>8509</v>
      </c>
      <c r="J443" s="188">
        <v>27.78</v>
      </c>
      <c r="K443" s="188">
        <v>3.13</v>
      </c>
      <c r="L443" s="188">
        <v>1.08</v>
      </c>
      <c r="M443" s="188"/>
      <c r="N443" s="188">
        <v>0.02</v>
      </c>
      <c r="O443" s="188">
        <v>7.45</v>
      </c>
      <c r="P443" s="188">
        <v>12.51</v>
      </c>
      <c r="Q443" s="188">
        <v>43.58</v>
      </c>
      <c r="R443" s="188"/>
      <c r="S443" s="188">
        <v>15.29</v>
      </c>
      <c r="T443" s="188"/>
      <c r="U443" s="188">
        <v>530</v>
      </c>
      <c r="V443" s="188">
        <v>565</v>
      </c>
      <c r="W443" s="189">
        <v>-4.47</v>
      </c>
      <c r="X443" s="188"/>
      <c r="Y443" s="2"/>
      <c r="Z443" s="2"/>
    </row>
    <row r="444" spans="1:26" ht="15.75" customHeight="1" thickBot="1" x14ac:dyDescent="0.3">
      <c r="A444" s="183" t="s">
        <v>441</v>
      </c>
      <c r="B444" s="183">
        <v>443</v>
      </c>
      <c r="C444" s="184" t="s">
        <v>1325</v>
      </c>
      <c r="D444" s="184"/>
      <c r="E444" s="184">
        <v>1.77</v>
      </c>
      <c r="F444" s="186">
        <v>1.1399999999999999</v>
      </c>
      <c r="G444" s="185">
        <v>247800</v>
      </c>
      <c r="H444" s="184">
        <v>437</v>
      </c>
      <c r="I444" s="185">
        <v>2159</v>
      </c>
      <c r="J444" s="184">
        <v>8.61</v>
      </c>
      <c r="K444" s="184">
        <v>0.48</v>
      </c>
      <c r="L444" s="184">
        <v>1.07</v>
      </c>
      <c r="M444" s="184">
        <v>0.03</v>
      </c>
      <c r="N444" s="184">
        <v>0.21</v>
      </c>
      <c r="O444" s="184">
        <v>4.08</v>
      </c>
      <c r="P444" s="184">
        <v>5.66</v>
      </c>
      <c r="Q444" s="184">
        <v>11.53</v>
      </c>
      <c r="R444" s="184">
        <v>1.71</v>
      </c>
      <c r="S444" s="184">
        <v>46.6</v>
      </c>
      <c r="T444" s="184"/>
      <c r="U444" s="184">
        <v>404</v>
      </c>
      <c r="V444" s="184">
        <v>408</v>
      </c>
      <c r="W444" s="186">
        <v>0.17</v>
      </c>
      <c r="X444" s="184"/>
      <c r="Y444" s="2"/>
      <c r="Z444" s="2"/>
    </row>
    <row r="445" spans="1:26" ht="15.75" customHeight="1" thickBot="1" x14ac:dyDescent="0.3">
      <c r="A445" s="187" t="s">
        <v>442</v>
      </c>
      <c r="B445" s="187">
        <v>444</v>
      </c>
      <c r="C445" s="188" t="s">
        <v>1323</v>
      </c>
      <c r="D445" s="188"/>
      <c r="E445" s="188">
        <v>3.32</v>
      </c>
      <c r="F445" s="188">
        <v>0</v>
      </c>
      <c r="G445" s="190">
        <v>3501600</v>
      </c>
      <c r="H445" s="190">
        <v>11497</v>
      </c>
      <c r="I445" s="190">
        <v>11495</v>
      </c>
      <c r="J445" s="188"/>
      <c r="K445" s="188">
        <v>1.37</v>
      </c>
      <c r="L445" s="188">
        <v>0.68</v>
      </c>
      <c r="M445" s="188"/>
      <c r="N445" s="188">
        <v>0</v>
      </c>
      <c r="O445" s="188">
        <v>-3.13</v>
      </c>
      <c r="P445" s="188">
        <v>-7.24</v>
      </c>
      <c r="Q445" s="188">
        <v>-21.72</v>
      </c>
      <c r="R445" s="188"/>
      <c r="S445" s="188">
        <v>11.7</v>
      </c>
      <c r="T445" s="188"/>
      <c r="U445" s="188"/>
      <c r="V445" s="188"/>
      <c r="W445" s="191"/>
      <c r="X445" s="188"/>
      <c r="Y445" s="2"/>
      <c r="Z445" s="2"/>
    </row>
    <row r="446" spans="1:26" ht="15.75" customHeight="1" thickBot="1" x14ac:dyDescent="0.3">
      <c r="A446" s="183" t="s">
        <v>443</v>
      </c>
      <c r="B446" s="183">
        <v>445</v>
      </c>
      <c r="C446" s="184" t="s">
        <v>1325</v>
      </c>
      <c r="D446" s="184" t="s">
        <v>1326</v>
      </c>
      <c r="E446" s="184">
        <v>7.95</v>
      </c>
      <c r="F446" s="184">
        <v>0</v>
      </c>
      <c r="G446" s="185">
        <v>11191900</v>
      </c>
      <c r="H446" s="185">
        <v>89033</v>
      </c>
      <c r="I446" s="185">
        <v>19875</v>
      </c>
      <c r="J446" s="184">
        <v>14.34</v>
      </c>
      <c r="K446" s="184">
        <v>2.56</v>
      </c>
      <c r="L446" s="184">
        <v>0.73</v>
      </c>
      <c r="M446" s="184">
        <v>7.0000000000000007E-2</v>
      </c>
      <c r="N446" s="184">
        <v>0.55000000000000004</v>
      </c>
      <c r="O446" s="184">
        <v>14.72</v>
      </c>
      <c r="P446" s="184">
        <v>19.02</v>
      </c>
      <c r="Q446" s="184">
        <v>24.16</v>
      </c>
      <c r="R446" s="184">
        <v>2.52</v>
      </c>
      <c r="S446" s="184">
        <v>29.39</v>
      </c>
      <c r="T446" s="184"/>
      <c r="U446" s="184">
        <v>301</v>
      </c>
      <c r="V446" s="184">
        <v>273</v>
      </c>
      <c r="W446" s="193">
        <v>2.46</v>
      </c>
      <c r="X446" s="184"/>
      <c r="Y446" s="2"/>
      <c r="Z446" s="2"/>
    </row>
    <row r="447" spans="1:26" ht="15.75" customHeight="1" thickBot="1" x14ac:dyDescent="0.3">
      <c r="A447" s="187" t="s">
        <v>444</v>
      </c>
      <c r="B447" s="187">
        <v>446</v>
      </c>
      <c r="C447" s="188" t="s">
        <v>1323</v>
      </c>
      <c r="D447" s="188" t="s">
        <v>4</v>
      </c>
      <c r="E447" s="188">
        <v>0.35</v>
      </c>
      <c r="F447" s="188">
        <v>0</v>
      </c>
      <c r="G447" s="188">
        <v>0</v>
      </c>
      <c r="H447" s="188">
        <v>0</v>
      </c>
      <c r="I447" s="188">
        <v>709</v>
      </c>
      <c r="J447" s="188"/>
      <c r="K447" s="188">
        <v>2.06</v>
      </c>
      <c r="L447" s="188">
        <v>0.41</v>
      </c>
      <c r="M447" s="188"/>
      <c r="N447" s="188">
        <v>0</v>
      </c>
      <c r="O447" s="188">
        <v>13.31</v>
      </c>
      <c r="P447" s="188">
        <v>18.3</v>
      </c>
      <c r="Q447" s="188">
        <v>-7.99</v>
      </c>
      <c r="R447" s="188"/>
      <c r="S447" s="188">
        <v>64.790000000000006</v>
      </c>
      <c r="T447" s="188"/>
      <c r="U447" s="188"/>
      <c r="V447" s="188"/>
      <c r="W447" s="191"/>
      <c r="X447" s="188"/>
      <c r="Y447" s="2"/>
      <c r="Z447" s="2"/>
    </row>
    <row r="448" spans="1:26" ht="15.75" customHeight="1" thickBot="1" x14ac:dyDescent="0.3">
      <c r="A448" s="183" t="s">
        <v>445</v>
      </c>
      <c r="B448" s="183">
        <v>447</v>
      </c>
      <c r="C448" s="184" t="s">
        <v>1325</v>
      </c>
      <c r="D448" s="184"/>
      <c r="E448" s="184">
        <v>1.04</v>
      </c>
      <c r="F448" s="186">
        <v>2.97</v>
      </c>
      <c r="G448" s="185">
        <v>18200</v>
      </c>
      <c r="H448" s="184">
        <v>19</v>
      </c>
      <c r="I448" s="184">
        <v>667</v>
      </c>
      <c r="J448" s="184"/>
      <c r="K448" s="184">
        <v>0.95</v>
      </c>
      <c r="L448" s="184">
        <v>1.7</v>
      </c>
      <c r="M448" s="184"/>
      <c r="N448" s="184">
        <v>0</v>
      </c>
      <c r="O448" s="184">
        <v>-2.5299999999999998</v>
      </c>
      <c r="P448" s="184">
        <v>-6.18</v>
      </c>
      <c r="Q448" s="184">
        <v>-16.170000000000002</v>
      </c>
      <c r="R448" s="184"/>
      <c r="S448" s="184">
        <v>19.84</v>
      </c>
      <c r="T448" s="184"/>
      <c r="U448" s="184"/>
      <c r="V448" s="184"/>
      <c r="W448" s="186"/>
      <c r="X448" s="184"/>
      <c r="Y448" s="2"/>
      <c r="Z448" s="2"/>
    </row>
    <row r="449" spans="1:26" ht="15.75" customHeight="1" thickBot="1" x14ac:dyDescent="0.3">
      <c r="A449" s="187" t="s">
        <v>446</v>
      </c>
      <c r="B449" s="187">
        <v>448</v>
      </c>
      <c r="C449" s="188" t="s">
        <v>1323</v>
      </c>
      <c r="D449" s="188"/>
      <c r="E449" s="188">
        <v>12.6</v>
      </c>
      <c r="F449" s="191">
        <v>2.44</v>
      </c>
      <c r="G449" s="190">
        <v>4663100</v>
      </c>
      <c r="H449" s="190">
        <v>58804</v>
      </c>
      <c r="I449" s="190">
        <v>27575</v>
      </c>
      <c r="J449" s="188">
        <v>7.32</v>
      </c>
      <c r="K449" s="188">
        <v>0.65</v>
      </c>
      <c r="L449" s="188">
        <v>0.93</v>
      </c>
      <c r="M449" s="188">
        <v>0.31</v>
      </c>
      <c r="N449" s="188">
        <v>1.72</v>
      </c>
      <c r="O449" s="188">
        <v>6.47</v>
      </c>
      <c r="P449" s="188">
        <v>9.0299999999999994</v>
      </c>
      <c r="Q449" s="188">
        <v>9.81</v>
      </c>
      <c r="R449" s="188">
        <v>12.6</v>
      </c>
      <c r="S449" s="188">
        <v>28.26</v>
      </c>
      <c r="T449" s="188"/>
      <c r="U449" s="188">
        <v>266</v>
      </c>
      <c r="V449" s="188">
        <v>269</v>
      </c>
      <c r="W449" s="189">
        <v>-2.5</v>
      </c>
      <c r="X449" s="188"/>
      <c r="Y449" s="2"/>
      <c r="Z449" s="2"/>
    </row>
    <row r="450" spans="1:26" ht="15.75" customHeight="1" thickBot="1" x14ac:dyDescent="0.3">
      <c r="A450" s="183" t="s">
        <v>447</v>
      </c>
      <c r="B450" s="183">
        <v>449</v>
      </c>
      <c r="C450" s="184" t="s">
        <v>1323</v>
      </c>
      <c r="D450" s="184"/>
      <c r="E450" s="184">
        <v>6.4</v>
      </c>
      <c r="F450" s="186">
        <v>0.79</v>
      </c>
      <c r="G450" s="185">
        <v>35133200</v>
      </c>
      <c r="H450" s="185">
        <v>224944</v>
      </c>
      <c r="I450" s="185">
        <v>9979</v>
      </c>
      <c r="J450" s="184"/>
      <c r="K450" s="184">
        <v>0.94</v>
      </c>
      <c r="L450" s="184">
        <v>1.18</v>
      </c>
      <c r="M450" s="184"/>
      <c r="N450" s="184">
        <v>0</v>
      </c>
      <c r="O450" s="184">
        <v>-2.75</v>
      </c>
      <c r="P450" s="184">
        <v>-11.58</v>
      </c>
      <c r="Q450" s="184">
        <v>-48.48</v>
      </c>
      <c r="R450" s="184"/>
      <c r="S450" s="184">
        <v>46.81</v>
      </c>
      <c r="T450" s="184"/>
      <c r="U450" s="184"/>
      <c r="V450" s="184"/>
      <c r="W450" s="186"/>
      <c r="X450" s="184"/>
      <c r="Y450" s="2"/>
      <c r="Z450" s="2"/>
    </row>
    <row r="451" spans="1:26" ht="15.75" customHeight="1" thickBot="1" x14ac:dyDescent="0.3">
      <c r="A451" s="187" t="s">
        <v>448</v>
      </c>
      <c r="B451" s="187">
        <v>450</v>
      </c>
      <c r="C451" s="188" t="s">
        <v>1323</v>
      </c>
      <c r="D451" s="188"/>
      <c r="E451" s="188">
        <v>1.93</v>
      </c>
      <c r="F451" s="191">
        <v>1.05</v>
      </c>
      <c r="G451" s="190">
        <v>25963200</v>
      </c>
      <c r="H451" s="190">
        <v>50455</v>
      </c>
      <c r="I451" s="190">
        <v>4578</v>
      </c>
      <c r="J451" s="188"/>
      <c r="K451" s="188">
        <v>0.8</v>
      </c>
      <c r="L451" s="188">
        <v>0.51</v>
      </c>
      <c r="M451" s="188">
        <v>0.01</v>
      </c>
      <c r="N451" s="188">
        <v>0</v>
      </c>
      <c r="O451" s="188">
        <v>-9.56</v>
      </c>
      <c r="P451" s="188">
        <v>-16.34</v>
      </c>
      <c r="Q451" s="188">
        <v>-60.5</v>
      </c>
      <c r="R451" s="188">
        <v>2.62</v>
      </c>
      <c r="S451" s="188">
        <v>55.56</v>
      </c>
      <c r="T451" s="188"/>
      <c r="U451" s="188"/>
      <c r="V451" s="188"/>
      <c r="W451" s="191"/>
      <c r="X451" s="188"/>
      <c r="Y451" s="2"/>
      <c r="Z451" s="2"/>
    </row>
    <row r="452" spans="1:26" ht="15.75" customHeight="1" thickBot="1" x14ac:dyDescent="0.3">
      <c r="A452" s="183" t="s">
        <v>449</v>
      </c>
      <c r="B452" s="183">
        <v>451</v>
      </c>
      <c r="C452" s="184" t="s">
        <v>1323</v>
      </c>
      <c r="D452" s="184"/>
      <c r="E452" s="184">
        <v>5.85</v>
      </c>
      <c r="F452" s="184">
        <v>0</v>
      </c>
      <c r="G452" s="185">
        <v>261200</v>
      </c>
      <c r="H452" s="185">
        <v>1520</v>
      </c>
      <c r="I452" s="185">
        <v>1661</v>
      </c>
      <c r="J452" s="184">
        <v>9.07</v>
      </c>
      <c r="K452" s="184">
        <v>2.66</v>
      </c>
      <c r="L452" s="184">
        <v>1.5</v>
      </c>
      <c r="M452" s="184">
        <v>0.1</v>
      </c>
      <c r="N452" s="184">
        <v>0.64</v>
      </c>
      <c r="O452" s="184">
        <v>14.64</v>
      </c>
      <c r="P452" s="184">
        <v>30.18</v>
      </c>
      <c r="Q452" s="184">
        <v>5.2</v>
      </c>
      <c r="R452" s="184">
        <v>8.89</v>
      </c>
      <c r="S452" s="184">
        <v>41.74</v>
      </c>
      <c r="T452" s="184"/>
      <c r="U452" s="184">
        <v>91</v>
      </c>
      <c r="V452" s="184">
        <v>129</v>
      </c>
      <c r="W452" s="186">
        <v>0.98</v>
      </c>
      <c r="X452" s="184"/>
      <c r="Y452" s="2"/>
      <c r="Z452" s="2"/>
    </row>
    <row r="453" spans="1:26" ht="15.75" customHeight="1" thickBot="1" x14ac:dyDescent="0.3">
      <c r="A453" s="187" t="s">
        <v>450</v>
      </c>
      <c r="B453" s="187">
        <v>452</v>
      </c>
      <c r="C453" s="188" t="s">
        <v>1323</v>
      </c>
      <c r="D453" s="188"/>
      <c r="E453" s="188">
        <v>17.8</v>
      </c>
      <c r="F453" s="191">
        <v>0.56000000000000005</v>
      </c>
      <c r="G453" s="190">
        <v>17840200</v>
      </c>
      <c r="H453" s="190">
        <v>317158</v>
      </c>
      <c r="I453" s="190">
        <v>29726</v>
      </c>
      <c r="J453" s="188">
        <v>18.829999999999998</v>
      </c>
      <c r="K453" s="188">
        <v>3.93</v>
      </c>
      <c r="L453" s="188">
        <v>4.3600000000000003</v>
      </c>
      <c r="M453" s="188">
        <v>0.2</v>
      </c>
      <c r="N453" s="188">
        <v>0.95</v>
      </c>
      <c r="O453" s="188">
        <v>9.3000000000000007</v>
      </c>
      <c r="P453" s="188">
        <v>22.78</v>
      </c>
      <c r="Q453" s="188">
        <v>1.59</v>
      </c>
      <c r="R453" s="188">
        <v>2.2599999999999998</v>
      </c>
      <c r="S453" s="188">
        <v>51.94</v>
      </c>
      <c r="T453" s="188"/>
      <c r="U453" s="188">
        <v>334</v>
      </c>
      <c r="V453" s="188">
        <v>435</v>
      </c>
      <c r="W453" s="191">
        <v>0.45</v>
      </c>
      <c r="X453" s="188"/>
      <c r="Y453" s="2"/>
      <c r="Z453" s="2"/>
    </row>
    <row r="454" spans="1:26" ht="15.75" customHeight="1" thickBot="1" x14ac:dyDescent="0.3">
      <c r="A454" s="183" t="s">
        <v>451</v>
      </c>
      <c r="B454" s="183">
        <v>453</v>
      </c>
      <c r="C454" s="184" t="s">
        <v>1325</v>
      </c>
      <c r="D454" s="184"/>
      <c r="E454" s="184">
        <v>22</v>
      </c>
      <c r="F454" s="192">
        <v>-1.35</v>
      </c>
      <c r="G454" s="185">
        <v>3049000</v>
      </c>
      <c r="H454" s="185">
        <v>67535</v>
      </c>
      <c r="I454" s="185">
        <v>19800</v>
      </c>
      <c r="J454" s="184">
        <v>10.210000000000001</v>
      </c>
      <c r="K454" s="184">
        <v>1.37</v>
      </c>
      <c r="L454" s="184">
        <v>0.28999999999999998</v>
      </c>
      <c r="M454" s="184">
        <v>0.54</v>
      </c>
      <c r="N454" s="184">
        <v>2</v>
      </c>
      <c r="O454" s="184">
        <v>13.08</v>
      </c>
      <c r="P454" s="184">
        <v>14.67</v>
      </c>
      <c r="Q454" s="184">
        <v>20.059999999999999</v>
      </c>
      <c r="R454" s="184">
        <v>2.91</v>
      </c>
      <c r="S454" s="184">
        <v>48.96</v>
      </c>
      <c r="T454" s="184"/>
      <c r="U454" s="184">
        <v>232</v>
      </c>
      <c r="V454" s="184">
        <v>171</v>
      </c>
      <c r="W454" s="192">
        <v>-0.03</v>
      </c>
      <c r="X454" s="184"/>
      <c r="Y454" s="2"/>
      <c r="Z454" s="2"/>
    </row>
    <row r="455" spans="1:26" ht="15.75" customHeight="1" thickBot="1" x14ac:dyDescent="0.3">
      <c r="A455" s="187" t="s">
        <v>452</v>
      </c>
      <c r="B455" s="187">
        <v>454</v>
      </c>
      <c r="C455" s="188" t="s">
        <v>1323</v>
      </c>
      <c r="D455" s="188"/>
      <c r="E455" s="188">
        <v>41.75</v>
      </c>
      <c r="F455" s="189">
        <v>-0.6</v>
      </c>
      <c r="G455" s="190">
        <v>54491000</v>
      </c>
      <c r="H455" s="190">
        <v>2274476</v>
      </c>
      <c r="I455" s="190">
        <v>1192505</v>
      </c>
      <c r="J455" s="188">
        <v>28.35</v>
      </c>
      <c r="K455" s="188">
        <v>1.36</v>
      </c>
      <c r="L455" s="188">
        <v>1.45</v>
      </c>
      <c r="M455" s="188">
        <v>0.18</v>
      </c>
      <c r="N455" s="188">
        <v>1.47</v>
      </c>
      <c r="O455" s="188">
        <v>3.81</v>
      </c>
      <c r="P455" s="188">
        <v>4.83</v>
      </c>
      <c r="Q455" s="188">
        <v>2</v>
      </c>
      <c r="R455" s="188">
        <v>4.76</v>
      </c>
      <c r="S455" s="188">
        <v>48.88</v>
      </c>
      <c r="T455" s="188"/>
      <c r="U455" s="188">
        <v>729</v>
      </c>
      <c r="V455" s="188">
        <v>724</v>
      </c>
      <c r="W455" s="191">
        <v>0.3</v>
      </c>
      <c r="X455" s="188"/>
      <c r="Y455" s="2"/>
      <c r="Z455" s="2"/>
    </row>
    <row r="456" spans="1:26" ht="15.75" customHeight="1" thickBot="1" x14ac:dyDescent="0.3">
      <c r="A456" s="183" t="s">
        <v>453</v>
      </c>
      <c r="B456" s="183">
        <v>455</v>
      </c>
      <c r="C456" s="184" t="s">
        <v>1323</v>
      </c>
      <c r="D456" s="184"/>
      <c r="E456" s="184">
        <v>100.5</v>
      </c>
      <c r="F456" s="192">
        <v>-0.99</v>
      </c>
      <c r="G456" s="185">
        <v>8603800</v>
      </c>
      <c r="H456" s="185">
        <v>865526</v>
      </c>
      <c r="I456" s="185">
        <v>398984</v>
      </c>
      <c r="J456" s="184">
        <v>12.56</v>
      </c>
      <c r="K456" s="184">
        <v>1.08</v>
      </c>
      <c r="L456" s="184">
        <v>0.87</v>
      </c>
      <c r="M456" s="184">
        <v>1.5</v>
      </c>
      <c r="N456" s="184">
        <v>8</v>
      </c>
      <c r="O456" s="184">
        <v>9.4700000000000006</v>
      </c>
      <c r="P456" s="184">
        <v>8.6300000000000008</v>
      </c>
      <c r="Q456" s="184">
        <v>15.62</v>
      </c>
      <c r="R456" s="184">
        <v>5.91</v>
      </c>
      <c r="S456" s="184">
        <v>35.19</v>
      </c>
      <c r="T456" s="184"/>
      <c r="U456" s="184">
        <v>428</v>
      </c>
      <c r="V456" s="184">
        <v>321</v>
      </c>
      <c r="W456" s="193">
        <v>1.67</v>
      </c>
      <c r="X456" s="184"/>
      <c r="Y456" s="2"/>
      <c r="Z456" s="2"/>
    </row>
    <row r="457" spans="1:26" ht="15.75" customHeight="1" thickBot="1" x14ac:dyDescent="0.3">
      <c r="A457" s="187" t="s">
        <v>454</v>
      </c>
      <c r="B457" s="187">
        <v>456</v>
      </c>
      <c r="C457" s="188" t="s">
        <v>1323</v>
      </c>
      <c r="D457" s="188"/>
      <c r="E457" s="188">
        <v>59</v>
      </c>
      <c r="F457" s="189">
        <v>-0.42</v>
      </c>
      <c r="G457" s="190">
        <v>17676800</v>
      </c>
      <c r="H457" s="190">
        <v>1040337</v>
      </c>
      <c r="I457" s="190">
        <v>266022</v>
      </c>
      <c r="J457" s="188"/>
      <c r="K457" s="188">
        <v>0.96</v>
      </c>
      <c r="L457" s="188">
        <v>0.63</v>
      </c>
      <c r="M457" s="188"/>
      <c r="N457" s="188">
        <v>0</v>
      </c>
      <c r="O457" s="188">
        <v>-0.64</v>
      </c>
      <c r="P457" s="188">
        <v>-2.08</v>
      </c>
      <c r="Q457" s="188">
        <v>-2.5299999999999998</v>
      </c>
      <c r="R457" s="188">
        <v>3.38</v>
      </c>
      <c r="S457" s="188">
        <v>51.81</v>
      </c>
      <c r="T457" s="188"/>
      <c r="U457" s="188"/>
      <c r="V457" s="188"/>
      <c r="W457" s="191"/>
      <c r="X457" s="188"/>
      <c r="Y457" s="2"/>
      <c r="Z457" s="2"/>
    </row>
    <row r="458" spans="1:26" ht="15.75" customHeight="1" thickBot="1" x14ac:dyDescent="0.3">
      <c r="A458" s="183" t="s">
        <v>455</v>
      </c>
      <c r="B458" s="183">
        <v>457</v>
      </c>
      <c r="C458" s="184" t="s">
        <v>1323</v>
      </c>
      <c r="D458" s="184"/>
      <c r="E458" s="184">
        <v>4.04</v>
      </c>
      <c r="F458" s="186">
        <v>0.5</v>
      </c>
      <c r="G458" s="185">
        <v>1308900</v>
      </c>
      <c r="H458" s="185">
        <v>5266</v>
      </c>
      <c r="I458" s="185">
        <v>3029</v>
      </c>
      <c r="J458" s="184">
        <v>12.23</v>
      </c>
      <c r="K458" s="184">
        <v>2.97</v>
      </c>
      <c r="L458" s="184">
        <v>0.27</v>
      </c>
      <c r="M458" s="184">
        <v>0.27</v>
      </c>
      <c r="N458" s="184">
        <v>0.33</v>
      </c>
      <c r="O458" s="184">
        <v>23.57</v>
      </c>
      <c r="P458" s="184">
        <v>24.8</v>
      </c>
      <c r="Q458" s="184">
        <v>13.42</v>
      </c>
      <c r="R458" s="184">
        <v>6.72</v>
      </c>
      <c r="S458" s="184">
        <v>44.19</v>
      </c>
      <c r="T458" s="184"/>
      <c r="U458" s="184">
        <v>207</v>
      </c>
      <c r="V458" s="184">
        <v>174</v>
      </c>
      <c r="W458" s="186">
        <v>0.56000000000000005</v>
      </c>
      <c r="X458" s="184"/>
      <c r="Y458" s="2"/>
      <c r="Z458" s="2"/>
    </row>
    <row r="459" spans="1:26" ht="15.75" customHeight="1" thickBot="1" x14ac:dyDescent="0.3">
      <c r="A459" s="187" t="s">
        <v>456</v>
      </c>
      <c r="B459" s="187">
        <v>458</v>
      </c>
      <c r="C459" s="188" t="s">
        <v>1325</v>
      </c>
      <c r="D459" s="188"/>
      <c r="E459" s="188">
        <v>4.66</v>
      </c>
      <c r="F459" s="188">
        <v>0</v>
      </c>
      <c r="G459" s="188">
        <v>0</v>
      </c>
      <c r="H459" s="188">
        <v>0</v>
      </c>
      <c r="I459" s="190">
        <v>1864</v>
      </c>
      <c r="J459" s="188">
        <v>13.82</v>
      </c>
      <c r="K459" s="188">
        <v>0.92</v>
      </c>
      <c r="L459" s="188">
        <v>0.15</v>
      </c>
      <c r="M459" s="188">
        <v>0.18</v>
      </c>
      <c r="N459" s="188">
        <v>0.34</v>
      </c>
      <c r="O459" s="188">
        <v>7.12</v>
      </c>
      <c r="P459" s="188">
        <v>6.78</v>
      </c>
      <c r="Q459" s="188">
        <v>6.43</v>
      </c>
      <c r="R459" s="188">
        <v>3.86</v>
      </c>
      <c r="S459" s="188">
        <v>8.39</v>
      </c>
      <c r="T459" s="188"/>
      <c r="U459" s="188">
        <v>508</v>
      </c>
      <c r="V459" s="188">
        <v>424</v>
      </c>
      <c r="W459" s="189">
        <v>-0.1</v>
      </c>
      <c r="X459" s="188"/>
      <c r="Y459" s="2"/>
      <c r="Z459" s="2"/>
    </row>
    <row r="460" spans="1:26" ht="15.75" customHeight="1" thickBot="1" x14ac:dyDescent="0.3">
      <c r="A460" s="183" t="s">
        <v>457</v>
      </c>
      <c r="B460" s="183">
        <v>459</v>
      </c>
      <c r="C460" s="184" t="s">
        <v>1323</v>
      </c>
      <c r="D460" s="184"/>
      <c r="E460" s="184">
        <v>2.3199999999999998</v>
      </c>
      <c r="F460" s="186">
        <v>0.87</v>
      </c>
      <c r="G460" s="185">
        <v>59155400</v>
      </c>
      <c r="H460" s="185">
        <v>137762</v>
      </c>
      <c r="I460" s="185">
        <v>24857</v>
      </c>
      <c r="J460" s="184">
        <v>11.21</v>
      </c>
      <c r="K460" s="184">
        <v>0.95</v>
      </c>
      <c r="L460" s="184">
        <v>0.91</v>
      </c>
      <c r="M460" s="184">
        <v>0.04</v>
      </c>
      <c r="N460" s="184">
        <v>0.21</v>
      </c>
      <c r="O460" s="184">
        <v>5.67</v>
      </c>
      <c r="P460" s="184">
        <v>8.4600000000000009</v>
      </c>
      <c r="Q460" s="184">
        <v>19.190000000000001</v>
      </c>
      <c r="R460" s="184">
        <v>8.6999999999999993</v>
      </c>
      <c r="S460" s="184">
        <v>74.86</v>
      </c>
      <c r="T460" s="184"/>
      <c r="U460" s="184">
        <v>396</v>
      </c>
      <c r="V460" s="184">
        <v>410</v>
      </c>
      <c r="W460" s="192">
        <v>-12.49</v>
      </c>
      <c r="X460" s="184"/>
      <c r="Y460" s="2"/>
      <c r="Z460" s="2"/>
    </row>
    <row r="461" spans="1:26" ht="15.75" customHeight="1" thickBot="1" x14ac:dyDescent="0.3">
      <c r="A461" s="187" t="s">
        <v>458</v>
      </c>
      <c r="B461" s="187">
        <v>460</v>
      </c>
      <c r="C461" s="188" t="s">
        <v>1323</v>
      </c>
      <c r="D461" s="188"/>
      <c r="E461" s="188">
        <v>4.0599999999999996</v>
      </c>
      <c r="F461" s="188">
        <v>0</v>
      </c>
      <c r="G461" s="190">
        <v>12600</v>
      </c>
      <c r="H461" s="188">
        <v>51</v>
      </c>
      <c r="I461" s="188">
        <v>400</v>
      </c>
      <c r="J461" s="188">
        <v>13.15</v>
      </c>
      <c r="K461" s="188">
        <v>0.94</v>
      </c>
      <c r="L461" s="188">
        <v>0.19</v>
      </c>
      <c r="M461" s="188">
        <v>0.05</v>
      </c>
      <c r="N461" s="188">
        <v>0.31</v>
      </c>
      <c r="O461" s="188">
        <v>6.11</v>
      </c>
      <c r="P461" s="188">
        <v>7.06</v>
      </c>
      <c r="Q461" s="188">
        <v>2.89</v>
      </c>
      <c r="R461" s="188">
        <v>8.6199999999999992</v>
      </c>
      <c r="S461" s="188">
        <v>41.87</v>
      </c>
      <c r="T461" s="188"/>
      <c r="U461" s="188">
        <v>482</v>
      </c>
      <c r="V461" s="188">
        <v>436</v>
      </c>
      <c r="W461" s="191">
        <v>0.21</v>
      </c>
      <c r="X461" s="188"/>
      <c r="Y461" s="2"/>
      <c r="Z461" s="2"/>
    </row>
    <row r="462" spans="1:26" ht="15.75" customHeight="1" thickBot="1" x14ac:dyDescent="0.3">
      <c r="A462" s="183" t="s">
        <v>459</v>
      </c>
      <c r="B462" s="183">
        <v>461</v>
      </c>
      <c r="C462" s="184" t="s">
        <v>1323</v>
      </c>
      <c r="D462" s="184"/>
      <c r="E462" s="184">
        <v>3.98</v>
      </c>
      <c r="F462" s="186">
        <v>3.11</v>
      </c>
      <c r="G462" s="185">
        <v>460700</v>
      </c>
      <c r="H462" s="185">
        <v>1808</v>
      </c>
      <c r="I462" s="185">
        <v>1358</v>
      </c>
      <c r="J462" s="184">
        <v>7.72</v>
      </c>
      <c r="K462" s="184">
        <v>0.82</v>
      </c>
      <c r="L462" s="184">
        <v>0.11</v>
      </c>
      <c r="M462" s="184">
        <v>0.15</v>
      </c>
      <c r="N462" s="184">
        <v>0.52</v>
      </c>
      <c r="O462" s="184">
        <v>10.67</v>
      </c>
      <c r="P462" s="184">
        <v>10.8</v>
      </c>
      <c r="Q462" s="184">
        <v>17.2</v>
      </c>
      <c r="R462" s="184">
        <v>3.89</v>
      </c>
      <c r="S462" s="184">
        <v>37.619999999999997</v>
      </c>
      <c r="T462" s="184"/>
      <c r="U462" s="184">
        <v>242</v>
      </c>
      <c r="V462" s="184">
        <v>161</v>
      </c>
      <c r="W462" s="186"/>
      <c r="X462" s="184"/>
      <c r="Y462" s="2"/>
      <c r="Z462" s="2"/>
    </row>
    <row r="463" spans="1:26" ht="15.75" customHeight="1" thickBot="1" x14ac:dyDescent="0.3">
      <c r="A463" s="187" t="s">
        <v>460</v>
      </c>
      <c r="B463" s="187">
        <v>462</v>
      </c>
      <c r="C463" s="188" t="s">
        <v>1323</v>
      </c>
      <c r="D463" s="188"/>
      <c r="E463" s="188">
        <v>138.5</v>
      </c>
      <c r="F463" s="188">
        <v>0</v>
      </c>
      <c r="G463" s="190">
        <v>1000</v>
      </c>
      <c r="H463" s="188">
        <v>139</v>
      </c>
      <c r="I463" s="190">
        <v>33240</v>
      </c>
      <c r="J463" s="188">
        <v>68.17</v>
      </c>
      <c r="K463" s="188">
        <v>3.15</v>
      </c>
      <c r="L463" s="188">
        <v>0.97</v>
      </c>
      <c r="M463" s="188">
        <v>0.9</v>
      </c>
      <c r="N463" s="188">
        <v>2.0299999999999998</v>
      </c>
      <c r="O463" s="188">
        <v>2.4300000000000002</v>
      </c>
      <c r="P463" s="188">
        <v>4.18</v>
      </c>
      <c r="Q463" s="188">
        <v>6.51</v>
      </c>
      <c r="R463" s="188">
        <v>2.6</v>
      </c>
      <c r="S463" s="188">
        <v>25.76</v>
      </c>
      <c r="T463" s="188"/>
      <c r="U463" s="188">
        <v>836</v>
      </c>
      <c r="V463" s="188">
        <v>874</v>
      </c>
      <c r="W463" s="194">
        <v>5.77</v>
      </c>
      <c r="X463" s="188"/>
      <c r="Y463" s="2"/>
      <c r="Z463" s="2"/>
    </row>
    <row r="464" spans="1:26" ht="15.75" customHeight="1" thickBot="1" x14ac:dyDescent="0.3">
      <c r="A464" s="183" t="s">
        <v>461</v>
      </c>
      <c r="B464" s="183">
        <v>463</v>
      </c>
      <c r="C464" s="184" t="s">
        <v>1323</v>
      </c>
      <c r="D464" s="184"/>
      <c r="E464" s="184">
        <v>57</v>
      </c>
      <c r="F464" s="186">
        <v>3.17</v>
      </c>
      <c r="G464" s="185">
        <v>10980400</v>
      </c>
      <c r="H464" s="185">
        <v>627592</v>
      </c>
      <c r="I464" s="185">
        <v>82650</v>
      </c>
      <c r="J464" s="184">
        <v>16.329999999999998</v>
      </c>
      <c r="K464" s="184">
        <v>1.38</v>
      </c>
      <c r="L464" s="184">
        <v>0.85</v>
      </c>
      <c r="M464" s="184">
        <v>1.1499999999999999</v>
      </c>
      <c r="N464" s="184">
        <v>3.49</v>
      </c>
      <c r="O464" s="184">
        <v>6.8</v>
      </c>
      <c r="P464" s="184">
        <v>8.5399999999999991</v>
      </c>
      <c r="Q464" s="184">
        <v>13.65</v>
      </c>
      <c r="R464" s="184">
        <v>4.34</v>
      </c>
      <c r="S464" s="184">
        <v>54.99</v>
      </c>
      <c r="T464" s="184"/>
      <c r="U464" s="184">
        <v>502</v>
      </c>
      <c r="V464" s="184">
        <v>479</v>
      </c>
      <c r="W464" s="186">
        <v>0.72</v>
      </c>
      <c r="X464" s="184"/>
      <c r="Y464" s="2"/>
      <c r="Z464" s="2"/>
    </row>
    <row r="465" spans="1:26" ht="15.75" customHeight="1" thickBot="1" x14ac:dyDescent="0.3">
      <c r="A465" s="187" t="s">
        <v>462</v>
      </c>
      <c r="B465" s="187">
        <v>464</v>
      </c>
      <c r="C465" s="188" t="s">
        <v>1325</v>
      </c>
      <c r="D465" s="188"/>
      <c r="E465" s="188">
        <v>9.6</v>
      </c>
      <c r="F465" s="191">
        <v>0.52</v>
      </c>
      <c r="G465" s="190">
        <v>11714000</v>
      </c>
      <c r="H465" s="190">
        <v>112477</v>
      </c>
      <c r="I465" s="190">
        <v>19200</v>
      </c>
      <c r="J465" s="188">
        <v>38.67</v>
      </c>
      <c r="K465" s="188">
        <v>4.82</v>
      </c>
      <c r="L465" s="188">
        <v>0.2</v>
      </c>
      <c r="M465" s="188"/>
      <c r="N465" s="188">
        <v>0.25</v>
      </c>
      <c r="O465" s="188">
        <v>15.47</v>
      </c>
      <c r="P465" s="188">
        <v>16.36</v>
      </c>
      <c r="Q465" s="188">
        <v>16.93</v>
      </c>
      <c r="R465" s="188">
        <v>1.57</v>
      </c>
      <c r="S465" s="188">
        <v>27.56</v>
      </c>
      <c r="T465" s="188"/>
      <c r="U465" s="188">
        <v>534</v>
      </c>
      <c r="V465" s="188">
        <v>470</v>
      </c>
      <c r="W465" s="191"/>
      <c r="X465" s="188"/>
      <c r="Y465" s="2"/>
      <c r="Z465" s="2"/>
    </row>
    <row r="466" spans="1:26" ht="15.75" customHeight="1" thickBot="1" x14ac:dyDescent="0.3">
      <c r="A466" s="183" t="s">
        <v>463</v>
      </c>
      <c r="B466" s="183">
        <v>465</v>
      </c>
      <c r="C466" s="184" t="s">
        <v>1323</v>
      </c>
      <c r="D466" s="184"/>
      <c r="E466" s="184">
        <v>3.54</v>
      </c>
      <c r="F466" s="184">
        <v>0</v>
      </c>
      <c r="G466" s="185">
        <v>7800</v>
      </c>
      <c r="H466" s="184">
        <v>28</v>
      </c>
      <c r="I466" s="185">
        <v>2184</v>
      </c>
      <c r="J466" s="184">
        <v>22.14</v>
      </c>
      <c r="K466" s="184">
        <v>2.66</v>
      </c>
      <c r="L466" s="184">
        <v>0.34</v>
      </c>
      <c r="M466" s="184"/>
      <c r="N466" s="184">
        <v>0.16</v>
      </c>
      <c r="O466" s="184">
        <v>11.53</v>
      </c>
      <c r="P466" s="184">
        <v>12.75</v>
      </c>
      <c r="Q466" s="184">
        <v>7.26</v>
      </c>
      <c r="R466" s="184"/>
      <c r="S466" s="184">
        <v>8.9600000000000009</v>
      </c>
      <c r="T466" s="184"/>
      <c r="U466" s="184">
        <v>486</v>
      </c>
      <c r="V466" s="184">
        <v>429</v>
      </c>
      <c r="W466" s="186">
        <v>0.18</v>
      </c>
      <c r="X466" s="184"/>
      <c r="Y466" s="2"/>
      <c r="Z466" s="2"/>
    </row>
    <row r="467" spans="1:26" ht="15.75" customHeight="1" thickBot="1" x14ac:dyDescent="0.3">
      <c r="A467" s="187" t="s">
        <v>464</v>
      </c>
      <c r="B467" s="187">
        <v>466</v>
      </c>
      <c r="C467" s="188" t="s">
        <v>1323</v>
      </c>
      <c r="D467" s="188"/>
      <c r="E467" s="188">
        <v>10.3</v>
      </c>
      <c r="F467" s="188">
        <v>0</v>
      </c>
      <c r="G467" s="190">
        <v>6600700</v>
      </c>
      <c r="H467" s="190">
        <v>68710</v>
      </c>
      <c r="I467" s="190">
        <v>8536</v>
      </c>
      <c r="J467" s="188">
        <v>27.05</v>
      </c>
      <c r="K467" s="188">
        <v>1.03</v>
      </c>
      <c r="L467" s="188">
        <v>1.18</v>
      </c>
      <c r="M467" s="188"/>
      <c r="N467" s="188">
        <v>0.38</v>
      </c>
      <c r="O467" s="188">
        <v>3.54</v>
      </c>
      <c r="P467" s="188">
        <v>3.96</v>
      </c>
      <c r="Q467" s="188">
        <v>3.94</v>
      </c>
      <c r="R467" s="188"/>
      <c r="S467" s="188">
        <v>47.75</v>
      </c>
      <c r="T467" s="188"/>
      <c r="U467" s="188">
        <v>743</v>
      </c>
      <c r="V467" s="188">
        <v>724</v>
      </c>
      <c r="W467" s="189">
        <v>-0.16</v>
      </c>
      <c r="X467" s="188"/>
      <c r="Y467" s="2"/>
      <c r="Z467" s="2"/>
    </row>
    <row r="468" spans="1:26" ht="15.75" customHeight="1" thickBot="1" x14ac:dyDescent="0.3">
      <c r="A468" s="183" t="s">
        <v>465</v>
      </c>
      <c r="B468" s="183">
        <v>467</v>
      </c>
      <c r="C468" s="184" t="s">
        <v>1325</v>
      </c>
      <c r="D468" s="184"/>
      <c r="E468" s="184">
        <v>0.01</v>
      </c>
      <c r="F468" s="184">
        <v>0</v>
      </c>
      <c r="G468" s="185">
        <v>3919000</v>
      </c>
      <c r="H468" s="184">
        <v>39</v>
      </c>
      <c r="I468" s="184">
        <v>31</v>
      </c>
      <c r="J468" s="184"/>
      <c r="K468" s="184"/>
      <c r="L468" s="184">
        <v>-1.24</v>
      </c>
      <c r="M468" s="184"/>
      <c r="N468" s="184">
        <v>0</v>
      </c>
      <c r="O468" s="184"/>
      <c r="P468" s="184"/>
      <c r="Q468" s="184"/>
      <c r="R468" s="184"/>
      <c r="S468" s="184"/>
      <c r="T468" s="184"/>
      <c r="U468" s="184"/>
      <c r="V468" s="184"/>
      <c r="W468" s="186"/>
      <c r="X468" s="184"/>
      <c r="Y468" s="2"/>
      <c r="Z468" s="2"/>
    </row>
    <row r="469" spans="1:26" ht="15.75" customHeight="1" thickBot="1" x14ac:dyDescent="0.3">
      <c r="A469" s="187" t="s">
        <v>466</v>
      </c>
      <c r="B469" s="187">
        <v>468</v>
      </c>
      <c r="C469" s="188" t="s">
        <v>1323</v>
      </c>
      <c r="D469" s="188"/>
      <c r="E469" s="188">
        <v>0.66</v>
      </c>
      <c r="F469" s="188">
        <v>0</v>
      </c>
      <c r="G469" s="190">
        <v>1579600</v>
      </c>
      <c r="H469" s="190">
        <v>1040</v>
      </c>
      <c r="I469" s="188">
        <v>788</v>
      </c>
      <c r="J469" s="188">
        <v>9.33</v>
      </c>
      <c r="K469" s="188">
        <v>0.33</v>
      </c>
      <c r="L469" s="188">
        <v>2.02</v>
      </c>
      <c r="M469" s="188">
        <v>0.06</v>
      </c>
      <c r="N469" s="188">
        <v>7.0000000000000007E-2</v>
      </c>
      <c r="O469" s="188">
        <v>1.86</v>
      </c>
      <c r="P469" s="188">
        <v>3.5</v>
      </c>
      <c r="Q469" s="188">
        <v>10.91</v>
      </c>
      <c r="R469" s="188">
        <v>8.7899999999999991</v>
      </c>
      <c r="S469" s="188">
        <v>35.93</v>
      </c>
      <c r="T469" s="188"/>
      <c r="U469" s="188">
        <v>475</v>
      </c>
      <c r="V469" s="188">
        <v>513</v>
      </c>
      <c r="W469" s="191">
        <v>0.03</v>
      </c>
      <c r="X469" s="188"/>
      <c r="Y469" s="2"/>
      <c r="Z469" s="2"/>
    </row>
    <row r="470" spans="1:26" ht="15.75" customHeight="1" thickBot="1" x14ac:dyDescent="0.3">
      <c r="A470" s="183" t="s">
        <v>467</v>
      </c>
      <c r="B470" s="183">
        <v>469</v>
      </c>
      <c r="C470" s="184" t="s">
        <v>1323</v>
      </c>
      <c r="D470" s="184"/>
      <c r="E470" s="184">
        <v>23.1</v>
      </c>
      <c r="F470" s="186">
        <v>0.87</v>
      </c>
      <c r="G470" s="185">
        <v>172000</v>
      </c>
      <c r="H470" s="185">
        <v>3968</v>
      </c>
      <c r="I470" s="185">
        <v>6930</v>
      </c>
      <c r="J470" s="184">
        <v>19.809999999999999</v>
      </c>
      <c r="K470" s="184">
        <v>4.97</v>
      </c>
      <c r="L470" s="184">
        <v>0.28999999999999998</v>
      </c>
      <c r="M470" s="184">
        <v>0.15</v>
      </c>
      <c r="N470" s="184">
        <v>1.17</v>
      </c>
      <c r="O470" s="184">
        <v>25.85</v>
      </c>
      <c r="P470" s="184">
        <v>25.78</v>
      </c>
      <c r="Q470" s="184">
        <v>19.54</v>
      </c>
      <c r="R470" s="184">
        <v>4.8</v>
      </c>
      <c r="S470" s="184">
        <v>69.95</v>
      </c>
      <c r="T470" s="184"/>
      <c r="U470" s="184">
        <v>338</v>
      </c>
      <c r="V470" s="184">
        <v>307</v>
      </c>
      <c r="W470" s="186">
        <v>0.38</v>
      </c>
      <c r="X470" s="184"/>
      <c r="Y470" s="2"/>
      <c r="Z470" s="2"/>
    </row>
    <row r="471" spans="1:26" ht="15.75" customHeight="1" thickBot="1" x14ac:dyDescent="0.3">
      <c r="A471" s="187" t="s">
        <v>468</v>
      </c>
      <c r="B471" s="187">
        <v>470</v>
      </c>
      <c r="C471" s="188" t="s">
        <v>1323</v>
      </c>
      <c r="D471" s="188"/>
      <c r="E471" s="188">
        <v>0.61</v>
      </c>
      <c r="F471" s="188">
        <v>0</v>
      </c>
      <c r="G471" s="190">
        <v>8582700</v>
      </c>
      <c r="H471" s="190">
        <v>5361</v>
      </c>
      <c r="I471" s="190">
        <v>2545</v>
      </c>
      <c r="J471" s="188"/>
      <c r="K471" s="188">
        <v>0.5</v>
      </c>
      <c r="L471" s="188">
        <v>1.1000000000000001</v>
      </c>
      <c r="M471" s="188"/>
      <c r="N471" s="188">
        <v>0</v>
      </c>
      <c r="O471" s="188">
        <v>-4.45</v>
      </c>
      <c r="P471" s="188">
        <v>-14.1</v>
      </c>
      <c r="Q471" s="188">
        <v>-26.39</v>
      </c>
      <c r="R471" s="188"/>
      <c r="S471" s="188">
        <v>47.23</v>
      </c>
      <c r="T471" s="188"/>
      <c r="U471" s="188"/>
      <c r="V471" s="188"/>
      <c r="W471" s="191"/>
      <c r="X471" s="188"/>
      <c r="Y471" s="2"/>
      <c r="Z471" s="2"/>
    </row>
    <row r="472" spans="1:26" ht="15.75" customHeight="1" thickBot="1" x14ac:dyDescent="0.3">
      <c r="A472" s="183" t="s">
        <v>469</v>
      </c>
      <c r="B472" s="183">
        <v>471</v>
      </c>
      <c r="C472" s="184" t="s">
        <v>1323</v>
      </c>
      <c r="D472" s="184"/>
      <c r="E472" s="184">
        <v>10.3</v>
      </c>
      <c r="F472" s="184">
        <v>0</v>
      </c>
      <c r="G472" s="184">
        <v>0</v>
      </c>
      <c r="H472" s="184">
        <v>0</v>
      </c>
      <c r="I472" s="184">
        <v>206</v>
      </c>
      <c r="J472" s="184"/>
      <c r="K472" s="184">
        <v>0.48</v>
      </c>
      <c r="L472" s="184">
        <v>0.79</v>
      </c>
      <c r="M472" s="184"/>
      <c r="N472" s="184">
        <v>0</v>
      </c>
      <c r="O472" s="184">
        <v>1.39</v>
      </c>
      <c r="P472" s="184">
        <v>-1.3</v>
      </c>
      <c r="Q472" s="184">
        <v>-6.05</v>
      </c>
      <c r="R472" s="184"/>
      <c r="S472" s="184">
        <v>28.06</v>
      </c>
      <c r="T472" s="184"/>
      <c r="U472" s="184"/>
      <c r="V472" s="184"/>
      <c r="W472" s="186"/>
      <c r="X472" s="184"/>
      <c r="Y472" s="2"/>
      <c r="Z472" s="2"/>
    </row>
    <row r="473" spans="1:26" ht="15.75" customHeight="1" thickBot="1" x14ac:dyDescent="0.3">
      <c r="A473" s="187" t="s">
        <v>470</v>
      </c>
      <c r="B473" s="187">
        <v>472</v>
      </c>
      <c r="C473" s="188" t="s">
        <v>1325</v>
      </c>
      <c r="D473" s="188"/>
      <c r="E473" s="188">
        <v>38</v>
      </c>
      <c r="F473" s="188">
        <v>0</v>
      </c>
      <c r="G473" s="188">
        <v>0</v>
      </c>
      <c r="H473" s="188">
        <v>0</v>
      </c>
      <c r="I473" s="190">
        <v>3563</v>
      </c>
      <c r="J473" s="188"/>
      <c r="K473" s="188">
        <v>5.03</v>
      </c>
      <c r="L473" s="188">
        <v>0.36</v>
      </c>
      <c r="M473" s="188">
        <v>1.43</v>
      </c>
      <c r="N473" s="188">
        <v>0</v>
      </c>
      <c r="O473" s="188">
        <v>-6.53</v>
      </c>
      <c r="P473" s="188">
        <v>-7.18</v>
      </c>
      <c r="Q473" s="188">
        <v>-53.86</v>
      </c>
      <c r="R473" s="188">
        <v>3.73</v>
      </c>
      <c r="S473" s="188">
        <v>1.52</v>
      </c>
      <c r="T473" s="188"/>
      <c r="U473" s="188"/>
      <c r="V473" s="188"/>
      <c r="W473" s="191"/>
      <c r="X473" s="188"/>
      <c r="Y473" s="2"/>
      <c r="Z473" s="2"/>
    </row>
    <row r="474" spans="1:26" ht="15.75" customHeight="1" thickBot="1" x14ac:dyDescent="0.3">
      <c r="A474" s="183" t="s">
        <v>471</v>
      </c>
      <c r="B474" s="183">
        <v>473</v>
      </c>
      <c r="C474" s="184" t="s">
        <v>1323</v>
      </c>
      <c r="D474" s="184"/>
      <c r="E474" s="184">
        <v>4.5599999999999996</v>
      </c>
      <c r="F474" s="186">
        <v>8.06</v>
      </c>
      <c r="G474" s="185">
        <v>6460100</v>
      </c>
      <c r="H474" s="185">
        <v>28587</v>
      </c>
      <c r="I474" s="185">
        <v>9213</v>
      </c>
      <c r="J474" s="184">
        <v>11.27</v>
      </c>
      <c r="K474" s="184">
        <v>0.66</v>
      </c>
      <c r="L474" s="184">
        <v>2.14</v>
      </c>
      <c r="M474" s="184">
        <v>0.2</v>
      </c>
      <c r="N474" s="184">
        <v>0.4</v>
      </c>
      <c r="O474" s="184">
        <v>5.04</v>
      </c>
      <c r="P474" s="184">
        <v>5.83</v>
      </c>
      <c r="Q474" s="184">
        <v>6.97</v>
      </c>
      <c r="R474" s="184">
        <v>9.48</v>
      </c>
      <c r="S474" s="184">
        <v>31.47</v>
      </c>
      <c r="T474" s="184"/>
      <c r="U474" s="184">
        <v>475</v>
      </c>
      <c r="V474" s="184">
        <v>440</v>
      </c>
      <c r="W474" s="186">
        <v>0.04</v>
      </c>
      <c r="X474" s="184"/>
      <c r="Y474" s="2"/>
      <c r="Z474" s="2"/>
    </row>
    <row r="475" spans="1:26" ht="15.75" customHeight="1" thickBot="1" x14ac:dyDescent="0.3">
      <c r="A475" s="187" t="s">
        <v>472</v>
      </c>
      <c r="B475" s="187">
        <v>474</v>
      </c>
      <c r="C475" s="188" t="s">
        <v>1325</v>
      </c>
      <c r="D475" s="188"/>
      <c r="E475" s="188">
        <v>1.22</v>
      </c>
      <c r="F475" s="188">
        <v>0</v>
      </c>
      <c r="G475" s="190">
        <v>22600</v>
      </c>
      <c r="H475" s="188">
        <v>28</v>
      </c>
      <c r="I475" s="188">
        <v>245</v>
      </c>
      <c r="J475" s="188"/>
      <c r="K475" s="188">
        <v>0.3</v>
      </c>
      <c r="L475" s="188">
        <v>0.52</v>
      </c>
      <c r="M475" s="188">
        <v>0.01</v>
      </c>
      <c r="N475" s="188">
        <v>0</v>
      </c>
      <c r="O475" s="188">
        <v>-6.12</v>
      </c>
      <c r="P475" s="188">
        <v>-8.26</v>
      </c>
      <c r="Q475" s="188">
        <v>-15.58</v>
      </c>
      <c r="R475" s="188">
        <v>0.44</v>
      </c>
      <c r="S475" s="188">
        <v>37.19</v>
      </c>
      <c r="T475" s="188"/>
      <c r="U475" s="188"/>
      <c r="V475" s="188"/>
      <c r="W475" s="191"/>
      <c r="X475" s="188"/>
      <c r="Y475" s="2"/>
      <c r="Z475" s="2"/>
    </row>
    <row r="476" spans="1:26" ht="15.75" customHeight="1" thickBot="1" x14ac:dyDescent="0.3">
      <c r="A476" s="183" t="s">
        <v>473</v>
      </c>
      <c r="B476" s="183">
        <v>475</v>
      </c>
      <c r="C476" s="184" t="s">
        <v>1325</v>
      </c>
      <c r="D476" s="184"/>
      <c r="E476" s="184">
        <v>0.5</v>
      </c>
      <c r="F476" s="184">
        <v>0</v>
      </c>
      <c r="G476" s="185">
        <v>110200</v>
      </c>
      <c r="H476" s="184">
        <v>55</v>
      </c>
      <c r="I476" s="184">
        <v>652</v>
      </c>
      <c r="J476" s="184">
        <v>1.93</v>
      </c>
      <c r="K476" s="184">
        <v>0.39</v>
      </c>
      <c r="L476" s="184">
        <v>1.66</v>
      </c>
      <c r="M476" s="184"/>
      <c r="N476" s="184">
        <v>0.26</v>
      </c>
      <c r="O476" s="184">
        <v>8.81</v>
      </c>
      <c r="P476" s="184">
        <v>22.24</v>
      </c>
      <c r="Q476" s="184">
        <v>-0.59</v>
      </c>
      <c r="R476" s="184"/>
      <c r="S476" s="184">
        <v>72.22</v>
      </c>
      <c r="T476" s="184"/>
      <c r="U476" s="184">
        <v>57</v>
      </c>
      <c r="V476" s="184">
        <v>164</v>
      </c>
      <c r="W476" s="186"/>
      <c r="X476" s="184"/>
      <c r="Y476" s="2"/>
      <c r="Z476" s="2"/>
    </row>
    <row r="477" spans="1:26" ht="15.75" customHeight="1" thickBot="1" x14ac:dyDescent="0.3">
      <c r="A477" s="187" t="s">
        <v>474</v>
      </c>
      <c r="B477" s="187">
        <v>476</v>
      </c>
      <c r="C477" s="188" t="s">
        <v>1323</v>
      </c>
      <c r="D477" s="188"/>
      <c r="E477" s="188">
        <v>6</v>
      </c>
      <c r="F477" s="191">
        <v>2.56</v>
      </c>
      <c r="G477" s="190">
        <v>254000</v>
      </c>
      <c r="H477" s="190">
        <v>1518</v>
      </c>
      <c r="I477" s="190">
        <v>3276</v>
      </c>
      <c r="J477" s="188">
        <v>43.16</v>
      </c>
      <c r="K477" s="188">
        <v>2.4900000000000002</v>
      </c>
      <c r="L477" s="188">
        <v>0.34</v>
      </c>
      <c r="M477" s="188">
        <v>0.03</v>
      </c>
      <c r="N477" s="188">
        <v>0.14000000000000001</v>
      </c>
      <c r="O477" s="188">
        <v>5.85</v>
      </c>
      <c r="P477" s="188">
        <v>5.8</v>
      </c>
      <c r="Q477" s="188">
        <v>9.23</v>
      </c>
      <c r="R477" s="188">
        <v>2.39</v>
      </c>
      <c r="S477" s="188">
        <v>70.17</v>
      </c>
      <c r="T477" s="188"/>
      <c r="U477" s="188">
        <v>764</v>
      </c>
      <c r="V477" s="188">
        <v>694</v>
      </c>
      <c r="W477" s="194">
        <v>1.88</v>
      </c>
      <c r="X477" s="188"/>
      <c r="Y477" s="2"/>
      <c r="Z477" s="2"/>
    </row>
    <row r="478" spans="1:26" ht="15.75" customHeight="1" thickBot="1" x14ac:dyDescent="0.3">
      <c r="A478" s="183" t="s">
        <v>475</v>
      </c>
      <c r="B478" s="183">
        <v>477</v>
      </c>
      <c r="C478" s="184" t="s">
        <v>1323</v>
      </c>
      <c r="D478" s="184"/>
      <c r="E478" s="184">
        <v>17.5</v>
      </c>
      <c r="F478" s="186">
        <v>1.74</v>
      </c>
      <c r="G478" s="185">
        <v>6411300</v>
      </c>
      <c r="H478" s="185">
        <v>111112</v>
      </c>
      <c r="I478" s="185">
        <v>17019</v>
      </c>
      <c r="J478" s="184">
        <v>34.1</v>
      </c>
      <c r="K478" s="184">
        <v>8.84</v>
      </c>
      <c r="L478" s="184">
        <v>1.26</v>
      </c>
      <c r="M478" s="184">
        <v>0.1</v>
      </c>
      <c r="N478" s="184">
        <v>0.51</v>
      </c>
      <c r="O478" s="184">
        <v>17.47</v>
      </c>
      <c r="P478" s="184">
        <v>27.62</v>
      </c>
      <c r="Q478" s="184">
        <v>15.4</v>
      </c>
      <c r="R478" s="184">
        <v>1.76</v>
      </c>
      <c r="S478" s="184">
        <v>60.6</v>
      </c>
      <c r="T478" s="184"/>
      <c r="U478" s="184">
        <v>421</v>
      </c>
      <c r="V478" s="184">
        <v>427</v>
      </c>
      <c r="W478" s="192">
        <v>-0.23</v>
      </c>
      <c r="X478" s="184"/>
      <c r="Y478" s="2"/>
      <c r="Z478" s="2"/>
    </row>
    <row r="479" spans="1:26" ht="15.75" customHeight="1" thickBot="1" x14ac:dyDescent="0.3">
      <c r="A479" s="187" t="s">
        <v>476</v>
      </c>
      <c r="B479" s="187">
        <v>478</v>
      </c>
      <c r="C479" s="188" t="s">
        <v>1323</v>
      </c>
      <c r="D479" s="188"/>
      <c r="E479" s="188">
        <v>1.72</v>
      </c>
      <c r="F479" s="191">
        <v>2.99</v>
      </c>
      <c r="G479" s="190">
        <v>983000</v>
      </c>
      <c r="H479" s="190">
        <v>1676</v>
      </c>
      <c r="I479" s="190">
        <v>1324</v>
      </c>
      <c r="J479" s="188"/>
      <c r="K479" s="188">
        <v>0.74</v>
      </c>
      <c r="L479" s="188">
        <v>0.18</v>
      </c>
      <c r="M479" s="188">
        <v>0.05</v>
      </c>
      <c r="N479" s="188">
        <v>0</v>
      </c>
      <c r="O479" s="188">
        <v>0.08</v>
      </c>
      <c r="P479" s="188">
        <v>-0.24</v>
      </c>
      <c r="Q479" s="188">
        <v>-3.59</v>
      </c>
      <c r="R479" s="188">
        <v>2.99</v>
      </c>
      <c r="S479" s="188">
        <v>28.6</v>
      </c>
      <c r="T479" s="188"/>
      <c r="U479" s="188"/>
      <c r="V479" s="188"/>
      <c r="W479" s="191"/>
      <c r="X479" s="188"/>
      <c r="Y479" s="2"/>
      <c r="Z479" s="2"/>
    </row>
    <row r="480" spans="1:26" ht="15.75" customHeight="1" thickBot="1" x14ac:dyDescent="0.3">
      <c r="A480" s="183" t="s">
        <v>1336</v>
      </c>
      <c r="B480" s="183">
        <v>479</v>
      </c>
      <c r="C480" s="183" t="s">
        <v>180</v>
      </c>
      <c r="D480" s="184"/>
      <c r="E480" s="184">
        <v>2.02</v>
      </c>
      <c r="F480" s="184">
        <v>0</v>
      </c>
      <c r="G480" s="185">
        <v>26184000</v>
      </c>
      <c r="H480" s="185">
        <v>53098</v>
      </c>
      <c r="I480" s="185">
        <v>2222</v>
      </c>
      <c r="J480" s="184">
        <v>8.2799999999999994</v>
      </c>
      <c r="K480" s="184"/>
      <c r="L480" s="184">
        <v>3.76</v>
      </c>
      <c r="M480" s="184"/>
      <c r="N480" s="184">
        <v>0</v>
      </c>
      <c r="O480" s="184"/>
      <c r="P480" s="184"/>
      <c r="Q480" s="184"/>
      <c r="R480" s="184"/>
      <c r="S480" s="184">
        <v>54.89</v>
      </c>
      <c r="T480" s="184"/>
      <c r="U480" s="184"/>
      <c r="V480" s="184"/>
      <c r="W480" s="186"/>
      <c r="X480" s="184"/>
      <c r="Y480" s="2"/>
      <c r="Z480" s="2"/>
    </row>
    <row r="481" spans="1:26" ht="15.75" customHeight="1" thickBot="1" x14ac:dyDescent="0.3">
      <c r="A481" s="187" t="s">
        <v>477</v>
      </c>
      <c r="B481" s="187">
        <v>480</v>
      </c>
      <c r="C481" s="188" t="s">
        <v>1325</v>
      </c>
      <c r="D481" s="188"/>
      <c r="E481" s="188">
        <v>1.31</v>
      </c>
      <c r="F481" s="191">
        <v>0.77</v>
      </c>
      <c r="G481" s="190">
        <v>431700</v>
      </c>
      <c r="H481" s="188">
        <v>560</v>
      </c>
      <c r="I481" s="188">
        <v>834</v>
      </c>
      <c r="J481" s="188"/>
      <c r="K481" s="188">
        <v>1.03</v>
      </c>
      <c r="L481" s="188">
        <v>0.46</v>
      </c>
      <c r="M481" s="188"/>
      <c r="N481" s="188">
        <v>0</v>
      </c>
      <c r="O481" s="188">
        <v>-6.92</v>
      </c>
      <c r="P481" s="188">
        <v>-12.42</v>
      </c>
      <c r="Q481" s="188">
        <v>6.22</v>
      </c>
      <c r="R481" s="188"/>
      <c r="S481" s="188">
        <v>30</v>
      </c>
      <c r="T481" s="188"/>
      <c r="U481" s="188"/>
      <c r="V481" s="188"/>
      <c r="W481" s="191"/>
      <c r="X481" s="188"/>
      <c r="Y481" s="2"/>
      <c r="Z481" s="2"/>
    </row>
    <row r="482" spans="1:26" ht="15.75" customHeight="1" thickBot="1" x14ac:dyDescent="0.3">
      <c r="A482" s="183" t="s">
        <v>478</v>
      </c>
      <c r="B482" s="183">
        <v>481</v>
      </c>
      <c r="C482" s="183" t="s">
        <v>180</v>
      </c>
      <c r="D482" s="184"/>
      <c r="E482" s="184">
        <v>25.75</v>
      </c>
      <c r="F482" s="186">
        <v>0.98</v>
      </c>
      <c r="G482" s="184">
        <v>200</v>
      </c>
      <c r="H482" s="184">
        <v>5</v>
      </c>
      <c r="I482" s="184">
        <v>0</v>
      </c>
      <c r="J482" s="184"/>
      <c r="K482" s="184"/>
      <c r="L482" s="184">
        <v>0.27</v>
      </c>
      <c r="M482" s="184"/>
      <c r="N482" s="184">
        <v>0</v>
      </c>
      <c r="O482" s="184">
        <v>8.07</v>
      </c>
      <c r="P482" s="184">
        <v>8.76</v>
      </c>
      <c r="Q482" s="184">
        <v>6.55</v>
      </c>
      <c r="R482" s="184"/>
      <c r="S482" s="184">
        <v>36.68</v>
      </c>
      <c r="T482" s="184"/>
      <c r="U482" s="184"/>
      <c r="V482" s="184"/>
      <c r="W482" s="186"/>
      <c r="X482" s="184"/>
      <c r="Y482" s="2"/>
      <c r="Z482" s="2"/>
    </row>
    <row r="483" spans="1:26" ht="15.75" customHeight="1" thickBot="1" x14ac:dyDescent="0.3">
      <c r="A483" s="187" t="s">
        <v>479</v>
      </c>
      <c r="B483" s="187">
        <v>482</v>
      </c>
      <c r="C483" s="188" t="s">
        <v>1323</v>
      </c>
      <c r="D483" s="188"/>
      <c r="E483" s="188">
        <v>1.58</v>
      </c>
      <c r="F483" s="191">
        <v>2.6</v>
      </c>
      <c r="G483" s="190">
        <v>7551700</v>
      </c>
      <c r="H483" s="190">
        <v>11879</v>
      </c>
      <c r="I483" s="190">
        <v>10829</v>
      </c>
      <c r="J483" s="188"/>
      <c r="K483" s="188">
        <v>0.63</v>
      </c>
      <c r="L483" s="188">
        <v>2.4300000000000002</v>
      </c>
      <c r="M483" s="188">
        <v>0.05</v>
      </c>
      <c r="N483" s="188">
        <v>0</v>
      </c>
      <c r="O483" s="188">
        <v>1.25</v>
      </c>
      <c r="P483" s="188">
        <v>-0.5</v>
      </c>
      <c r="Q483" s="188">
        <v>-10.28</v>
      </c>
      <c r="R483" s="188">
        <v>2.92</v>
      </c>
      <c r="S483" s="188">
        <v>37.590000000000003</v>
      </c>
      <c r="T483" s="188"/>
      <c r="U483" s="188"/>
      <c r="V483" s="188"/>
      <c r="W483" s="191"/>
      <c r="X483" s="188"/>
      <c r="Y483" s="2"/>
      <c r="Z483" s="2"/>
    </row>
    <row r="484" spans="1:26" ht="15.75" customHeight="1" thickBot="1" x14ac:dyDescent="0.3">
      <c r="A484" s="183" t="s">
        <v>480</v>
      </c>
      <c r="B484" s="183">
        <v>483</v>
      </c>
      <c r="C484" s="184" t="s">
        <v>1323</v>
      </c>
      <c r="D484" s="184" t="s">
        <v>1326</v>
      </c>
      <c r="E484" s="184">
        <v>6.5</v>
      </c>
      <c r="F484" s="192">
        <v>-0.76</v>
      </c>
      <c r="G484" s="185">
        <v>428800</v>
      </c>
      <c r="H484" s="185">
        <v>2791</v>
      </c>
      <c r="I484" s="185">
        <v>3985</v>
      </c>
      <c r="J484" s="184">
        <v>7.53</v>
      </c>
      <c r="K484" s="184">
        <v>1.43</v>
      </c>
      <c r="L484" s="184">
        <v>1.39</v>
      </c>
      <c r="M484" s="184">
        <v>0.1</v>
      </c>
      <c r="N484" s="184">
        <v>0.86</v>
      </c>
      <c r="O484" s="184">
        <v>10</v>
      </c>
      <c r="P484" s="184">
        <v>20.02</v>
      </c>
      <c r="Q484" s="184">
        <v>25.86</v>
      </c>
      <c r="R484" s="184">
        <v>6.56</v>
      </c>
      <c r="S484" s="184">
        <v>30.01</v>
      </c>
      <c r="T484" s="184"/>
      <c r="U484" s="184">
        <v>113</v>
      </c>
      <c r="V484" s="184">
        <v>165</v>
      </c>
      <c r="W484" s="186">
        <v>0.67</v>
      </c>
      <c r="X484" s="184"/>
      <c r="Y484" s="2"/>
      <c r="Z484" s="2"/>
    </row>
    <row r="485" spans="1:26" ht="15.75" customHeight="1" thickBot="1" x14ac:dyDescent="0.3">
      <c r="A485" s="187" t="s">
        <v>481</v>
      </c>
      <c r="B485" s="187">
        <v>484</v>
      </c>
      <c r="C485" s="188" t="s">
        <v>1325</v>
      </c>
      <c r="D485" s="188"/>
      <c r="E485" s="188">
        <v>1.05</v>
      </c>
      <c r="F485" s="191">
        <v>0.96</v>
      </c>
      <c r="G485" s="190">
        <v>165600</v>
      </c>
      <c r="H485" s="188">
        <v>174</v>
      </c>
      <c r="I485" s="188">
        <v>315</v>
      </c>
      <c r="J485" s="188">
        <v>12.25</v>
      </c>
      <c r="K485" s="188">
        <v>1.07</v>
      </c>
      <c r="L485" s="188">
        <v>0.41</v>
      </c>
      <c r="M485" s="188">
        <v>0.01</v>
      </c>
      <c r="N485" s="188">
        <v>0.09</v>
      </c>
      <c r="O485" s="188">
        <v>8.6300000000000008</v>
      </c>
      <c r="P485" s="188">
        <v>8.76</v>
      </c>
      <c r="Q485" s="188">
        <v>36.979999999999997</v>
      </c>
      <c r="R485" s="188">
        <v>7.21</v>
      </c>
      <c r="S485" s="188">
        <v>23.76</v>
      </c>
      <c r="T485" s="188"/>
      <c r="U485" s="188">
        <v>411</v>
      </c>
      <c r="V485" s="188">
        <v>332</v>
      </c>
      <c r="W485" s="194">
        <v>1.7</v>
      </c>
      <c r="X485" s="188"/>
      <c r="Y485" s="2"/>
      <c r="Z485" s="2"/>
    </row>
    <row r="486" spans="1:26" ht="15.75" customHeight="1" thickBot="1" x14ac:dyDescent="0.3">
      <c r="A486" s="183" t="s">
        <v>482</v>
      </c>
      <c r="B486" s="183">
        <v>485</v>
      </c>
      <c r="C486" s="184" t="s">
        <v>1325</v>
      </c>
      <c r="D486" s="184"/>
      <c r="E486" s="184">
        <v>21.3</v>
      </c>
      <c r="F486" s="192">
        <v>-0.93</v>
      </c>
      <c r="G486" s="185">
        <v>297400</v>
      </c>
      <c r="H486" s="185">
        <v>6348</v>
      </c>
      <c r="I486" s="185">
        <v>7402</v>
      </c>
      <c r="J486" s="184">
        <v>24.4</v>
      </c>
      <c r="K486" s="184">
        <v>4.29</v>
      </c>
      <c r="L486" s="184">
        <v>0.62</v>
      </c>
      <c r="M486" s="184">
        <v>0.35</v>
      </c>
      <c r="N486" s="184">
        <v>0.87</v>
      </c>
      <c r="O486" s="184">
        <v>13.42</v>
      </c>
      <c r="P486" s="184">
        <v>17.36</v>
      </c>
      <c r="Q486" s="184">
        <v>9.59</v>
      </c>
      <c r="R486" s="184">
        <v>5.53</v>
      </c>
      <c r="S486" s="184">
        <v>41.94</v>
      </c>
      <c r="T486" s="184"/>
      <c r="U486" s="184">
        <v>446</v>
      </c>
      <c r="V486" s="184">
        <v>410</v>
      </c>
      <c r="W486" s="186">
        <v>0.91</v>
      </c>
      <c r="X486" s="184"/>
      <c r="Y486" s="2"/>
      <c r="Z486" s="2"/>
    </row>
    <row r="487" spans="1:26" ht="15.75" customHeight="1" thickBot="1" x14ac:dyDescent="0.3">
      <c r="A487" s="187" t="s">
        <v>1337</v>
      </c>
      <c r="B487" s="187">
        <v>486</v>
      </c>
      <c r="C487" s="187" t="s">
        <v>180</v>
      </c>
      <c r="D487" s="188"/>
      <c r="E487" s="188">
        <v>1.97</v>
      </c>
      <c r="F487" s="189">
        <v>-2.48</v>
      </c>
      <c r="G487" s="190">
        <v>32021900</v>
      </c>
      <c r="H487" s="190">
        <v>63740</v>
      </c>
      <c r="I487" s="190">
        <v>1980</v>
      </c>
      <c r="J487" s="188">
        <v>26</v>
      </c>
      <c r="K487" s="188"/>
      <c r="L487" s="188">
        <v>1.04</v>
      </c>
      <c r="M487" s="188"/>
      <c r="N487" s="188">
        <v>0</v>
      </c>
      <c r="O487" s="188"/>
      <c r="P487" s="188"/>
      <c r="Q487" s="188"/>
      <c r="R487" s="188"/>
      <c r="S487" s="188">
        <v>40.53</v>
      </c>
      <c r="T487" s="188"/>
      <c r="U487" s="188"/>
      <c r="V487" s="188"/>
      <c r="W487" s="191"/>
      <c r="X487" s="188"/>
      <c r="Y487" s="2"/>
      <c r="Z487" s="2"/>
    </row>
    <row r="488" spans="1:26" ht="15.75" customHeight="1" thickBot="1" x14ac:dyDescent="0.3">
      <c r="A488" s="183" t="s">
        <v>483</v>
      </c>
      <c r="B488" s="183">
        <v>487</v>
      </c>
      <c r="C488" s="184" t="s">
        <v>1323</v>
      </c>
      <c r="D488" s="184"/>
      <c r="E488" s="184">
        <v>0.64</v>
      </c>
      <c r="F488" s="192">
        <v>-1.54</v>
      </c>
      <c r="G488" s="185">
        <v>40400</v>
      </c>
      <c r="H488" s="184">
        <v>26</v>
      </c>
      <c r="I488" s="184">
        <v>973</v>
      </c>
      <c r="J488" s="184"/>
      <c r="K488" s="184">
        <v>0.81</v>
      </c>
      <c r="L488" s="184">
        <v>0.34</v>
      </c>
      <c r="M488" s="184"/>
      <c r="N488" s="184">
        <v>0</v>
      </c>
      <c r="O488" s="184">
        <v>-0.77</v>
      </c>
      <c r="P488" s="184">
        <v>-1.03</v>
      </c>
      <c r="Q488" s="184">
        <v>0.14000000000000001</v>
      </c>
      <c r="R488" s="184"/>
      <c r="S488" s="184">
        <v>55.13</v>
      </c>
      <c r="T488" s="184"/>
      <c r="U488" s="184"/>
      <c r="V488" s="184"/>
      <c r="W488" s="186"/>
      <c r="X488" s="184"/>
      <c r="Y488" s="2"/>
      <c r="Z488" s="2"/>
    </row>
    <row r="489" spans="1:26" ht="15.75" customHeight="1" thickBot="1" x14ac:dyDescent="0.3">
      <c r="A489" s="187" t="s">
        <v>484</v>
      </c>
      <c r="B489" s="187">
        <v>488</v>
      </c>
      <c r="C489" s="188" t="s">
        <v>1323</v>
      </c>
      <c r="D489" s="188"/>
      <c r="E489" s="188">
        <v>0.38</v>
      </c>
      <c r="F489" s="191">
        <v>2.7</v>
      </c>
      <c r="G489" s="190">
        <v>583000</v>
      </c>
      <c r="H489" s="188">
        <v>222</v>
      </c>
      <c r="I489" s="188">
        <v>397</v>
      </c>
      <c r="J489" s="188"/>
      <c r="K489" s="188">
        <v>0.24</v>
      </c>
      <c r="L489" s="188">
        <v>1.05</v>
      </c>
      <c r="M489" s="188"/>
      <c r="N489" s="188">
        <v>0</v>
      </c>
      <c r="O489" s="188">
        <v>-2.13</v>
      </c>
      <c r="P489" s="188">
        <v>-7.23</v>
      </c>
      <c r="Q489" s="188">
        <v>-1.32</v>
      </c>
      <c r="R489" s="188"/>
      <c r="S489" s="188">
        <v>31.48</v>
      </c>
      <c r="T489" s="188"/>
      <c r="U489" s="188"/>
      <c r="V489" s="188"/>
      <c r="W489" s="191"/>
      <c r="X489" s="188"/>
      <c r="Y489" s="2"/>
      <c r="Z489" s="2"/>
    </row>
    <row r="490" spans="1:26" ht="15.75" customHeight="1" thickBot="1" x14ac:dyDescent="0.3">
      <c r="A490" s="183" t="s">
        <v>485</v>
      </c>
      <c r="B490" s="183">
        <v>489</v>
      </c>
      <c r="C490" s="184" t="s">
        <v>1323</v>
      </c>
      <c r="D490" s="184"/>
      <c r="E490" s="184">
        <v>5.45</v>
      </c>
      <c r="F490" s="192">
        <v>-1.8</v>
      </c>
      <c r="G490" s="185">
        <v>3833000</v>
      </c>
      <c r="H490" s="185">
        <v>21261</v>
      </c>
      <c r="I490" s="185">
        <v>5485</v>
      </c>
      <c r="J490" s="184"/>
      <c r="K490" s="184">
        <v>1.65</v>
      </c>
      <c r="L490" s="184">
        <v>4.2699999999999996</v>
      </c>
      <c r="M490" s="184"/>
      <c r="N490" s="184">
        <v>0</v>
      </c>
      <c r="O490" s="184">
        <v>1.0900000000000001</v>
      </c>
      <c r="P490" s="184">
        <v>-5.13</v>
      </c>
      <c r="Q490" s="184">
        <v>-3.07</v>
      </c>
      <c r="R490" s="184">
        <v>2.7</v>
      </c>
      <c r="S490" s="184">
        <v>57.59</v>
      </c>
      <c r="T490" s="184"/>
      <c r="U490" s="184"/>
      <c r="V490" s="184"/>
      <c r="W490" s="186"/>
      <c r="X490" s="184"/>
      <c r="Y490" s="2"/>
      <c r="Z490" s="2"/>
    </row>
    <row r="491" spans="1:26" ht="15.75" customHeight="1" thickBot="1" x14ac:dyDescent="0.3">
      <c r="A491" s="187" t="s">
        <v>486</v>
      </c>
      <c r="B491" s="187">
        <v>490</v>
      </c>
      <c r="C491" s="188" t="s">
        <v>1323</v>
      </c>
      <c r="D491" s="188"/>
      <c r="E491" s="188">
        <v>1.18</v>
      </c>
      <c r="F491" s="191">
        <v>1.72</v>
      </c>
      <c r="G491" s="190">
        <v>296900</v>
      </c>
      <c r="H491" s="188">
        <v>351</v>
      </c>
      <c r="I491" s="188">
        <v>757</v>
      </c>
      <c r="J491" s="188"/>
      <c r="K491" s="188">
        <v>0.33</v>
      </c>
      <c r="L491" s="188">
        <v>1.25</v>
      </c>
      <c r="M491" s="188"/>
      <c r="N491" s="188">
        <v>0</v>
      </c>
      <c r="O491" s="188">
        <v>0.16</v>
      </c>
      <c r="P491" s="188">
        <v>-1.1100000000000001</v>
      </c>
      <c r="Q491" s="188">
        <v>-1.41</v>
      </c>
      <c r="R491" s="188">
        <v>7.76</v>
      </c>
      <c r="S491" s="188">
        <v>47.02</v>
      </c>
      <c r="T491" s="188"/>
      <c r="U491" s="188"/>
      <c r="V491" s="188"/>
      <c r="W491" s="191"/>
      <c r="X491" s="188"/>
      <c r="Y491" s="2"/>
      <c r="Z491" s="2"/>
    </row>
    <row r="492" spans="1:26" ht="15.75" customHeight="1" thickBot="1" x14ac:dyDescent="0.3">
      <c r="A492" s="183" t="s">
        <v>487</v>
      </c>
      <c r="B492" s="183">
        <v>491</v>
      </c>
      <c r="C492" s="184" t="s">
        <v>1323</v>
      </c>
      <c r="D492" s="184"/>
      <c r="E492" s="184">
        <v>5.45</v>
      </c>
      <c r="F492" s="186">
        <v>2.83</v>
      </c>
      <c r="G492" s="185">
        <v>1812900</v>
      </c>
      <c r="H492" s="185">
        <v>10013</v>
      </c>
      <c r="I492" s="185">
        <v>3368</v>
      </c>
      <c r="J492" s="184"/>
      <c r="K492" s="184">
        <v>0.99</v>
      </c>
      <c r="L492" s="184">
        <v>1.1299999999999999</v>
      </c>
      <c r="M492" s="184"/>
      <c r="N492" s="184">
        <v>0</v>
      </c>
      <c r="O492" s="184">
        <v>-0.76</v>
      </c>
      <c r="P492" s="184">
        <v>-1.82</v>
      </c>
      <c r="Q492" s="184">
        <v>-4.92</v>
      </c>
      <c r="R492" s="184">
        <v>9.81</v>
      </c>
      <c r="S492" s="184">
        <v>28.3</v>
      </c>
      <c r="T492" s="184"/>
      <c r="U492" s="184"/>
      <c r="V492" s="184"/>
      <c r="W492" s="186"/>
      <c r="X492" s="184"/>
      <c r="Y492" s="2"/>
      <c r="Z492" s="2"/>
    </row>
    <row r="493" spans="1:26" ht="15.75" customHeight="1" thickBot="1" x14ac:dyDescent="0.3">
      <c r="A493" s="187" t="s">
        <v>488</v>
      </c>
      <c r="B493" s="187">
        <v>492</v>
      </c>
      <c r="C493" s="188" t="s">
        <v>1323</v>
      </c>
      <c r="D493" s="188"/>
      <c r="E493" s="188">
        <v>0.95</v>
      </c>
      <c r="F493" s="188">
        <v>0</v>
      </c>
      <c r="G493" s="190">
        <v>20500</v>
      </c>
      <c r="H493" s="188">
        <v>19</v>
      </c>
      <c r="I493" s="188">
        <v>293</v>
      </c>
      <c r="J493" s="188"/>
      <c r="K493" s="188">
        <v>1.73</v>
      </c>
      <c r="L493" s="188">
        <v>1.37</v>
      </c>
      <c r="M493" s="188">
        <v>0.05</v>
      </c>
      <c r="N493" s="188">
        <v>0</v>
      </c>
      <c r="O493" s="188">
        <v>-3.59</v>
      </c>
      <c r="P493" s="188">
        <v>-11.96</v>
      </c>
      <c r="Q493" s="188">
        <v>-9.1999999999999993</v>
      </c>
      <c r="R493" s="188">
        <v>5.21</v>
      </c>
      <c r="S493" s="188">
        <v>26.34</v>
      </c>
      <c r="T493" s="188"/>
      <c r="U493" s="188"/>
      <c r="V493" s="188"/>
      <c r="W493" s="191"/>
      <c r="X493" s="188"/>
      <c r="Y493" s="2"/>
      <c r="Z493" s="2"/>
    </row>
    <row r="494" spans="1:26" ht="15.75" customHeight="1" thickBot="1" x14ac:dyDescent="0.3">
      <c r="A494" s="183" t="s">
        <v>489</v>
      </c>
      <c r="B494" s="183">
        <v>493</v>
      </c>
      <c r="C494" s="184" t="s">
        <v>1323</v>
      </c>
      <c r="D494" s="184"/>
      <c r="E494" s="184">
        <v>22.5</v>
      </c>
      <c r="F494" s="192">
        <v>-0.44</v>
      </c>
      <c r="G494" s="185">
        <v>614800</v>
      </c>
      <c r="H494" s="185">
        <v>13954</v>
      </c>
      <c r="I494" s="185">
        <v>6849</v>
      </c>
      <c r="J494" s="184">
        <v>19.71</v>
      </c>
      <c r="K494" s="184">
        <v>2.5499999999999998</v>
      </c>
      <c r="L494" s="184">
        <v>0.27</v>
      </c>
      <c r="M494" s="184">
        <v>0.83</v>
      </c>
      <c r="N494" s="184">
        <v>1.1399999999999999</v>
      </c>
      <c r="O494" s="184">
        <v>12.89</v>
      </c>
      <c r="P494" s="184">
        <v>13.16</v>
      </c>
      <c r="Q494" s="184">
        <v>11.82</v>
      </c>
      <c r="R494" s="184">
        <v>3.67</v>
      </c>
      <c r="S494" s="184">
        <v>24.79</v>
      </c>
      <c r="T494" s="184"/>
      <c r="U494" s="184">
        <v>460</v>
      </c>
      <c r="V494" s="184">
        <v>376</v>
      </c>
      <c r="W494" s="193">
        <v>2.16</v>
      </c>
      <c r="X494" s="184"/>
      <c r="Y494" s="2"/>
      <c r="Z494" s="2"/>
    </row>
    <row r="495" spans="1:26" ht="15.75" customHeight="1" thickBot="1" x14ac:dyDescent="0.3">
      <c r="A495" s="187" t="s">
        <v>490</v>
      </c>
      <c r="B495" s="187">
        <v>494</v>
      </c>
      <c r="C495" s="188" t="s">
        <v>1323</v>
      </c>
      <c r="D495" s="188"/>
      <c r="E495" s="188">
        <v>14.9</v>
      </c>
      <c r="F495" s="189">
        <v>-0.67</v>
      </c>
      <c r="G495" s="190">
        <v>2500300</v>
      </c>
      <c r="H495" s="190">
        <v>37459</v>
      </c>
      <c r="I495" s="190">
        <v>6335</v>
      </c>
      <c r="J495" s="188">
        <v>18.55</v>
      </c>
      <c r="K495" s="188">
        <v>0.93</v>
      </c>
      <c r="L495" s="188">
        <v>0.25</v>
      </c>
      <c r="M495" s="188">
        <v>0.12</v>
      </c>
      <c r="N495" s="188">
        <v>0.8</v>
      </c>
      <c r="O495" s="188">
        <v>4.54</v>
      </c>
      <c r="P495" s="188">
        <v>4.95</v>
      </c>
      <c r="Q495" s="188">
        <v>3.1</v>
      </c>
      <c r="R495" s="188">
        <v>9</v>
      </c>
      <c r="S495" s="188">
        <v>58.03</v>
      </c>
      <c r="T495" s="188"/>
      <c r="U495" s="188">
        <v>638</v>
      </c>
      <c r="V495" s="188">
        <v>604</v>
      </c>
      <c r="W495" s="194">
        <v>1.91</v>
      </c>
      <c r="X495" s="188"/>
      <c r="Y495" s="2"/>
      <c r="Z495" s="2"/>
    </row>
    <row r="496" spans="1:26" ht="15.75" customHeight="1" thickBot="1" x14ac:dyDescent="0.3">
      <c r="A496" s="183" t="s">
        <v>491</v>
      </c>
      <c r="B496" s="183">
        <v>495</v>
      </c>
      <c r="C496" s="184" t="s">
        <v>1323</v>
      </c>
      <c r="D496" s="184"/>
      <c r="E496" s="184">
        <v>25</v>
      </c>
      <c r="F496" s="192">
        <v>-0.99</v>
      </c>
      <c r="G496" s="185">
        <v>10500</v>
      </c>
      <c r="H496" s="184">
        <v>259</v>
      </c>
      <c r="I496" s="185">
        <v>9000</v>
      </c>
      <c r="J496" s="184">
        <v>17.670000000000002</v>
      </c>
      <c r="K496" s="184">
        <v>3.65</v>
      </c>
      <c r="L496" s="184">
        <v>0.11</v>
      </c>
      <c r="M496" s="184">
        <v>1.1499999999999999</v>
      </c>
      <c r="N496" s="184">
        <v>1.41</v>
      </c>
      <c r="O496" s="184">
        <v>23.38</v>
      </c>
      <c r="P496" s="184">
        <v>21.06</v>
      </c>
      <c r="Q496" s="184">
        <v>17.920000000000002</v>
      </c>
      <c r="R496" s="184">
        <v>4.55</v>
      </c>
      <c r="S496" s="184">
        <v>22.55</v>
      </c>
      <c r="T496" s="184"/>
      <c r="U496" s="184">
        <v>328</v>
      </c>
      <c r="V496" s="184">
        <v>276</v>
      </c>
      <c r="W496" s="193">
        <v>4.01</v>
      </c>
      <c r="X496" s="184"/>
      <c r="Y496" s="2"/>
      <c r="Z496" s="2"/>
    </row>
    <row r="497" spans="1:26" ht="15.75" customHeight="1" thickBot="1" x14ac:dyDescent="0.3">
      <c r="A497" s="187" t="s">
        <v>492</v>
      </c>
      <c r="B497" s="187">
        <v>496</v>
      </c>
      <c r="C497" s="188" t="s">
        <v>1323</v>
      </c>
      <c r="D497" s="188"/>
      <c r="E497" s="188">
        <v>59.5</v>
      </c>
      <c r="F497" s="191">
        <v>1.28</v>
      </c>
      <c r="G497" s="190">
        <v>13210400</v>
      </c>
      <c r="H497" s="190">
        <v>786798</v>
      </c>
      <c r="I497" s="190">
        <v>81703</v>
      </c>
      <c r="J497" s="188">
        <v>18.95</v>
      </c>
      <c r="K497" s="188">
        <v>3.93</v>
      </c>
      <c r="L497" s="188">
        <v>1.36</v>
      </c>
      <c r="M497" s="188">
        <v>1.4</v>
      </c>
      <c r="N497" s="188">
        <v>3.14</v>
      </c>
      <c r="O497" s="188">
        <v>12.35</v>
      </c>
      <c r="P497" s="188">
        <v>22.96</v>
      </c>
      <c r="Q497" s="188">
        <v>39.729999999999997</v>
      </c>
      <c r="R497" s="188">
        <v>2.38</v>
      </c>
      <c r="S497" s="188">
        <v>45.08</v>
      </c>
      <c r="T497" s="188"/>
      <c r="U497" s="188">
        <v>337</v>
      </c>
      <c r="V497" s="188">
        <v>377</v>
      </c>
      <c r="W497" s="191">
        <v>0.62</v>
      </c>
      <c r="X497" s="188"/>
      <c r="Y497" s="2"/>
      <c r="Z497" s="2"/>
    </row>
    <row r="498" spans="1:26" ht="15.75" customHeight="1" thickBot="1" x14ac:dyDescent="0.3">
      <c r="A498" s="183" t="s">
        <v>493</v>
      </c>
      <c r="B498" s="183">
        <v>497</v>
      </c>
      <c r="C498" s="184" t="s">
        <v>1323</v>
      </c>
      <c r="D498" s="184"/>
      <c r="E498" s="184">
        <v>12</v>
      </c>
      <c r="F498" s="184">
        <v>0</v>
      </c>
      <c r="G498" s="184">
        <v>0</v>
      </c>
      <c r="H498" s="184">
        <v>0</v>
      </c>
      <c r="I498" s="184">
        <v>288</v>
      </c>
      <c r="J498" s="184"/>
      <c r="K498" s="184">
        <v>0.74</v>
      </c>
      <c r="L498" s="184">
        <v>7.0000000000000007E-2</v>
      </c>
      <c r="M498" s="184"/>
      <c r="N498" s="184">
        <v>0</v>
      </c>
      <c r="O498" s="184">
        <v>-3.23</v>
      </c>
      <c r="P498" s="184">
        <v>-3.37</v>
      </c>
      <c r="Q498" s="184">
        <v>-15.04</v>
      </c>
      <c r="R498" s="184"/>
      <c r="S498" s="184">
        <v>22.83</v>
      </c>
      <c r="T498" s="184"/>
      <c r="U498" s="184"/>
      <c r="V498" s="184"/>
      <c r="W498" s="186"/>
      <c r="X498" s="184"/>
      <c r="Y498" s="2"/>
      <c r="Z498" s="2"/>
    </row>
    <row r="499" spans="1:26" ht="15.75" customHeight="1" thickBot="1" x14ac:dyDescent="0.3">
      <c r="A499" s="187" t="s">
        <v>494</v>
      </c>
      <c r="B499" s="187">
        <v>498</v>
      </c>
      <c r="C499" s="188" t="s">
        <v>1323</v>
      </c>
      <c r="D499" s="188"/>
      <c r="E499" s="188">
        <v>2.8</v>
      </c>
      <c r="F499" s="191">
        <v>3.7</v>
      </c>
      <c r="G499" s="190">
        <v>15660900</v>
      </c>
      <c r="H499" s="190">
        <v>43512</v>
      </c>
      <c r="I499" s="190">
        <v>11703</v>
      </c>
      <c r="J499" s="188">
        <v>4.82</v>
      </c>
      <c r="K499" s="188">
        <v>0.64</v>
      </c>
      <c r="L499" s="188">
        <v>1.4</v>
      </c>
      <c r="M499" s="188">
        <v>0.19</v>
      </c>
      <c r="N499" s="188">
        <v>0.57999999999999996</v>
      </c>
      <c r="O499" s="188">
        <v>7.07</v>
      </c>
      <c r="P499" s="188">
        <v>13.94</v>
      </c>
      <c r="Q499" s="188">
        <v>10.56</v>
      </c>
      <c r="R499" s="188">
        <v>7.04</v>
      </c>
      <c r="S499" s="188">
        <v>39.06</v>
      </c>
      <c r="T499" s="188"/>
      <c r="U499" s="188">
        <v>155</v>
      </c>
      <c r="V499" s="188">
        <v>235</v>
      </c>
      <c r="W499" s="191">
        <v>0.83</v>
      </c>
      <c r="X499" s="188"/>
      <c r="Y499" s="2"/>
      <c r="Z499" s="2"/>
    </row>
    <row r="500" spans="1:26" ht="15.75" customHeight="1" thickBot="1" x14ac:dyDescent="0.3">
      <c r="A500" s="183" t="s">
        <v>495</v>
      </c>
      <c r="B500" s="183">
        <v>499</v>
      </c>
      <c r="C500" s="184" t="s">
        <v>1323</v>
      </c>
      <c r="D500" s="184"/>
      <c r="E500" s="184">
        <v>89.25</v>
      </c>
      <c r="F500" s="192">
        <v>-0.83</v>
      </c>
      <c r="G500" s="185">
        <v>10792100</v>
      </c>
      <c r="H500" s="185">
        <v>963726</v>
      </c>
      <c r="I500" s="185">
        <v>303056</v>
      </c>
      <c r="J500" s="184">
        <v>10.93</v>
      </c>
      <c r="K500" s="184">
        <v>0.75</v>
      </c>
      <c r="L500" s="184">
        <v>6.94</v>
      </c>
      <c r="M500" s="184">
        <v>4</v>
      </c>
      <c r="N500" s="184">
        <v>8.17</v>
      </c>
      <c r="O500" s="184">
        <v>1.1200000000000001</v>
      </c>
      <c r="P500" s="184">
        <v>6.93</v>
      </c>
      <c r="Q500" s="184">
        <v>17.96</v>
      </c>
      <c r="R500" s="184">
        <v>6.94</v>
      </c>
      <c r="S500" s="184">
        <v>76.430000000000007</v>
      </c>
      <c r="T500" s="184"/>
      <c r="U500" s="184">
        <v>424</v>
      </c>
      <c r="V500" s="184">
        <v>587</v>
      </c>
      <c r="W500" s="192">
        <v>-2.98</v>
      </c>
      <c r="X500" s="184"/>
      <c r="Y500" s="2"/>
      <c r="Z500" s="2"/>
    </row>
    <row r="501" spans="1:26" ht="15.75" customHeight="1" thickBot="1" x14ac:dyDescent="0.3">
      <c r="A501" s="187" t="s">
        <v>496</v>
      </c>
      <c r="B501" s="187">
        <v>500</v>
      </c>
      <c r="C501" s="188" t="s">
        <v>1323</v>
      </c>
      <c r="D501" s="188"/>
      <c r="E501" s="188">
        <v>377</v>
      </c>
      <c r="F501" s="191">
        <v>0.53</v>
      </c>
      <c r="G501" s="190">
        <v>2440000</v>
      </c>
      <c r="H501" s="190">
        <v>917616</v>
      </c>
      <c r="I501" s="190">
        <v>452400</v>
      </c>
      <c r="J501" s="188">
        <v>13.62</v>
      </c>
      <c r="K501" s="188">
        <v>1.49</v>
      </c>
      <c r="L501" s="188">
        <v>1.23</v>
      </c>
      <c r="M501" s="188">
        <v>5.5</v>
      </c>
      <c r="N501" s="188">
        <v>27.68</v>
      </c>
      <c r="O501" s="188">
        <v>7.06</v>
      </c>
      <c r="P501" s="188">
        <v>11.49</v>
      </c>
      <c r="Q501" s="188">
        <v>8.3000000000000007</v>
      </c>
      <c r="R501" s="188">
        <v>3.73</v>
      </c>
      <c r="S501" s="188">
        <v>66.11</v>
      </c>
      <c r="T501" s="188"/>
      <c r="U501" s="188">
        <v>388</v>
      </c>
      <c r="V501" s="188">
        <v>424</v>
      </c>
      <c r="W501" s="189">
        <v>-2.14</v>
      </c>
      <c r="X501" s="188"/>
      <c r="Y501" s="2"/>
      <c r="Z501" s="2"/>
    </row>
    <row r="502" spans="1:26" ht="15.75" customHeight="1" thickBot="1" x14ac:dyDescent="0.3">
      <c r="A502" s="183" t="s">
        <v>497</v>
      </c>
      <c r="B502" s="183">
        <v>501</v>
      </c>
      <c r="C502" s="184" t="s">
        <v>1323</v>
      </c>
      <c r="D502" s="184"/>
      <c r="E502" s="184">
        <v>137</v>
      </c>
      <c r="F502" s="184">
        <v>0</v>
      </c>
      <c r="G502" s="185">
        <v>258700</v>
      </c>
      <c r="H502" s="185">
        <v>35583</v>
      </c>
      <c r="I502" s="185">
        <v>40826</v>
      </c>
      <c r="J502" s="184">
        <v>12.65</v>
      </c>
      <c r="K502" s="184">
        <v>1.2</v>
      </c>
      <c r="L502" s="184">
        <v>1.34</v>
      </c>
      <c r="M502" s="184">
        <v>4</v>
      </c>
      <c r="N502" s="184">
        <v>10.83</v>
      </c>
      <c r="O502" s="184">
        <v>7.08</v>
      </c>
      <c r="P502" s="184">
        <v>9.82</v>
      </c>
      <c r="Q502" s="184">
        <v>8.52</v>
      </c>
      <c r="R502" s="184">
        <v>5.84</v>
      </c>
      <c r="S502" s="184">
        <v>27.92</v>
      </c>
      <c r="T502" s="184"/>
      <c r="U502" s="184">
        <v>400</v>
      </c>
      <c r="V502" s="184">
        <v>400</v>
      </c>
      <c r="W502" s="193">
        <v>19.39</v>
      </c>
      <c r="X502" s="184"/>
      <c r="Y502" s="2"/>
      <c r="Z502" s="2"/>
    </row>
    <row r="503" spans="1:26" ht="15.75" customHeight="1" thickBot="1" x14ac:dyDescent="0.3">
      <c r="A503" s="187" t="s">
        <v>498</v>
      </c>
      <c r="B503" s="187">
        <v>502</v>
      </c>
      <c r="C503" s="188" t="s">
        <v>1323</v>
      </c>
      <c r="D503" s="188"/>
      <c r="E503" s="188">
        <v>3.52</v>
      </c>
      <c r="F503" s="188">
        <v>0</v>
      </c>
      <c r="G503" s="190">
        <v>15200</v>
      </c>
      <c r="H503" s="188">
        <v>54</v>
      </c>
      <c r="I503" s="190">
        <v>3362</v>
      </c>
      <c r="J503" s="188">
        <v>39.630000000000003</v>
      </c>
      <c r="K503" s="188">
        <v>1.28</v>
      </c>
      <c r="L503" s="188">
        <v>1.48</v>
      </c>
      <c r="M503" s="188">
        <v>0.06</v>
      </c>
      <c r="N503" s="188">
        <v>0.09</v>
      </c>
      <c r="O503" s="188">
        <v>3.32</v>
      </c>
      <c r="P503" s="188">
        <v>3.22</v>
      </c>
      <c r="Q503" s="188">
        <v>2.48</v>
      </c>
      <c r="R503" s="188">
        <v>1.73</v>
      </c>
      <c r="S503" s="188">
        <v>28.42</v>
      </c>
      <c r="T503" s="188"/>
      <c r="U503" s="188">
        <v>826</v>
      </c>
      <c r="V503" s="188">
        <v>798</v>
      </c>
      <c r="W503" s="191">
        <v>0.86</v>
      </c>
      <c r="X503" s="188"/>
      <c r="Y503" s="2"/>
      <c r="Z503" s="2"/>
    </row>
    <row r="504" spans="1:26" ht="15.75" customHeight="1" thickBot="1" x14ac:dyDescent="0.3">
      <c r="A504" s="183" t="s">
        <v>1338</v>
      </c>
      <c r="B504" s="183">
        <v>503</v>
      </c>
      <c r="C504" s="184" t="s">
        <v>1325</v>
      </c>
      <c r="D504" s="184"/>
      <c r="E504" s="184">
        <v>41.5</v>
      </c>
      <c r="F504" s="184">
        <v>0</v>
      </c>
      <c r="G504" s="185">
        <v>69803500</v>
      </c>
      <c r="H504" s="185">
        <v>2885400</v>
      </c>
      <c r="I504" s="185">
        <v>176522</v>
      </c>
      <c r="J504" s="184">
        <v>28.62</v>
      </c>
      <c r="K504" s="184"/>
      <c r="L504" s="184">
        <v>1.67</v>
      </c>
      <c r="M504" s="184"/>
      <c r="N504" s="184">
        <v>0</v>
      </c>
      <c r="O504" s="184"/>
      <c r="P504" s="184"/>
      <c r="Q504" s="184"/>
      <c r="R504" s="184"/>
      <c r="S504" s="184">
        <v>29.51</v>
      </c>
      <c r="T504" s="184"/>
      <c r="U504" s="184"/>
      <c r="V504" s="184"/>
      <c r="W504" s="186"/>
      <c r="X504" s="184"/>
      <c r="Y504" s="2"/>
      <c r="Z504" s="2"/>
    </row>
    <row r="505" spans="1:26" ht="15.75" customHeight="1" thickBot="1" x14ac:dyDescent="0.3">
      <c r="A505" s="187" t="s">
        <v>499</v>
      </c>
      <c r="B505" s="187">
        <v>504</v>
      </c>
      <c r="C505" s="188" t="s">
        <v>1323</v>
      </c>
      <c r="D505" s="188"/>
      <c r="E505" s="188">
        <v>1.37</v>
      </c>
      <c r="F505" s="191">
        <v>1.48</v>
      </c>
      <c r="G505" s="190">
        <v>605800</v>
      </c>
      <c r="H505" s="188">
        <v>828</v>
      </c>
      <c r="I505" s="190">
        <v>1028</v>
      </c>
      <c r="J505" s="188"/>
      <c r="K505" s="188">
        <v>0.63</v>
      </c>
      <c r="L505" s="188">
        <v>0.98</v>
      </c>
      <c r="M505" s="188">
        <v>0.02</v>
      </c>
      <c r="N505" s="188">
        <v>0</v>
      </c>
      <c r="O505" s="188">
        <v>0.6</v>
      </c>
      <c r="P505" s="188">
        <v>-0.9</v>
      </c>
      <c r="Q505" s="188">
        <v>1.81</v>
      </c>
      <c r="R505" s="188">
        <v>1.48</v>
      </c>
      <c r="S505" s="188">
        <v>44.64</v>
      </c>
      <c r="T505" s="188"/>
      <c r="U505" s="188"/>
      <c r="V505" s="188"/>
      <c r="W505" s="191"/>
      <c r="X505" s="188"/>
      <c r="Y505" s="2"/>
      <c r="Z505" s="2"/>
    </row>
    <row r="506" spans="1:26" ht="15.75" customHeight="1" thickBot="1" x14ac:dyDescent="0.3">
      <c r="A506" s="183" t="s">
        <v>500</v>
      </c>
      <c r="B506" s="183">
        <v>505</v>
      </c>
      <c r="C506" s="183" t="s">
        <v>180</v>
      </c>
      <c r="D506" s="184"/>
      <c r="E506" s="184">
        <v>1.96</v>
      </c>
      <c r="F506" s="184">
        <v>0</v>
      </c>
      <c r="G506" s="185">
        <v>1390200</v>
      </c>
      <c r="H506" s="185">
        <v>2733</v>
      </c>
      <c r="I506" s="185">
        <v>1176</v>
      </c>
      <c r="J506" s="184">
        <v>19.260000000000002</v>
      </c>
      <c r="K506" s="184">
        <v>2.1800000000000002</v>
      </c>
      <c r="L506" s="184">
        <v>0.46</v>
      </c>
      <c r="M506" s="184"/>
      <c r="N506" s="184">
        <v>0.1</v>
      </c>
      <c r="O506" s="184">
        <v>7.58</v>
      </c>
      <c r="P506" s="184">
        <v>9.75</v>
      </c>
      <c r="Q506" s="184">
        <v>5.43</v>
      </c>
      <c r="R506" s="184"/>
      <c r="S506" s="184">
        <v>32.24</v>
      </c>
      <c r="T506" s="184"/>
      <c r="U506" s="184">
        <v>518</v>
      </c>
      <c r="V506" s="184">
        <v>490</v>
      </c>
      <c r="W506" s="186"/>
      <c r="X506" s="184"/>
      <c r="Y506" s="2"/>
      <c r="Z506" s="2"/>
    </row>
    <row r="507" spans="1:26" ht="15.75" customHeight="1" thickBot="1" x14ac:dyDescent="0.3">
      <c r="A507" s="187" t="s">
        <v>501</v>
      </c>
      <c r="B507" s="187">
        <v>506</v>
      </c>
      <c r="C507" s="188" t="s">
        <v>1323</v>
      </c>
      <c r="D507" s="188"/>
      <c r="E507" s="188">
        <v>1.75</v>
      </c>
      <c r="F507" s="191">
        <v>3.55</v>
      </c>
      <c r="G507" s="190">
        <v>1471200</v>
      </c>
      <c r="H507" s="190">
        <v>2554</v>
      </c>
      <c r="I507" s="190">
        <v>2100</v>
      </c>
      <c r="J507" s="188">
        <v>19.829999999999998</v>
      </c>
      <c r="K507" s="188">
        <v>0.8</v>
      </c>
      <c r="L507" s="188">
        <v>0.96</v>
      </c>
      <c r="M507" s="188"/>
      <c r="N507" s="188">
        <v>0.09</v>
      </c>
      <c r="O507" s="188">
        <v>4.04</v>
      </c>
      <c r="P507" s="188">
        <v>4.03</v>
      </c>
      <c r="Q507" s="188">
        <v>3.78</v>
      </c>
      <c r="R507" s="188">
        <v>5.92</v>
      </c>
      <c r="S507" s="188">
        <v>36.869999999999997</v>
      </c>
      <c r="T507" s="188"/>
      <c r="U507" s="188">
        <v>683</v>
      </c>
      <c r="V507" s="188">
        <v>648</v>
      </c>
      <c r="W507" s="189">
        <v>-80.94</v>
      </c>
      <c r="X507" s="188"/>
      <c r="Y507" s="2"/>
      <c r="Z507" s="2"/>
    </row>
    <row r="508" spans="1:26" ht="15.75" customHeight="1" thickBot="1" x14ac:dyDescent="0.3">
      <c r="A508" s="183" t="s">
        <v>502</v>
      </c>
      <c r="B508" s="183">
        <v>507</v>
      </c>
      <c r="C508" s="184" t="s">
        <v>1323</v>
      </c>
      <c r="D508" s="184"/>
      <c r="E508" s="184">
        <v>6.2</v>
      </c>
      <c r="F508" s="186">
        <v>0.81</v>
      </c>
      <c r="G508" s="185">
        <v>158800</v>
      </c>
      <c r="H508" s="184">
        <v>983</v>
      </c>
      <c r="I508" s="185">
        <v>1860</v>
      </c>
      <c r="J508" s="184">
        <v>7.6</v>
      </c>
      <c r="K508" s="184">
        <v>0.89</v>
      </c>
      <c r="L508" s="184">
        <v>0.18</v>
      </c>
      <c r="M508" s="184">
        <v>0.4</v>
      </c>
      <c r="N508" s="184">
        <v>0.82</v>
      </c>
      <c r="O508" s="184">
        <v>12.84</v>
      </c>
      <c r="P508" s="184">
        <v>11.81</v>
      </c>
      <c r="Q508" s="184">
        <v>14.13</v>
      </c>
      <c r="R508" s="184">
        <v>6.71</v>
      </c>
      <c r="S508" s="184">
        <v>52.66</v>
      </c>
      <c r="T508" s="184"/>
      <c r="U508" s="184">
        <v>223</v>
      </c>
      <c r="V508" s="184">
        <v>116</v>
      </c>
      <c r="W508" s="192">
        <v>-2.27</v>
      </c>
      <c r="X508" s="184"/>
      <c r="Y508" s="2"/>
      <c r="Z508" s="2"/>
    </row>
    <row r="509" spans="1:26" ht="15.75" customHeight="1" thickBot="1" x14ac:dyDescent="0.3">
      <c r="A509" s="187" t="s">
        <v>503</v>
      </c>
      <c r="B509" s="187">
        <v>508</v>
      </c>
      <c r="C509" s="188" t="s">
        <v>1323</v>
      </c>
      <c r="D509" s="188"/>
      <c r="E509" s="188">
        <v>0.17</v>
      </c>
      <c r="F509" s="188">
        <v>0</v>
      </c>
      <c r="G509" s="190">
        <v>1580900</v>
      </c>
      <c r="H509" s="188">
        <v>269</v>
      </c>
      <c r="I509" s="190">
        <v>1925</v>
      </c>
      <c r="J509" s="188"/>
      <c r="K509" s="188">
        <v>3.4</v>
      </c>
      <c r="L509" s="188">
        <v>6.52</v>
      </c>
      <c r="M509" s="188"/>
      <c r="N509" s="188">
        <v>0</v>
      </c>
      <c r="O509" s="188">
        <v>0.54</v>
      </c>
      <c r="P509" s="188">
        <v>-23.97</v>
      </c>
      <c r="Q509" s="188">
        <v>-19.5</v>
      </c>
      <c r="R509" s="188"/>
      <c r="S509" s="188">
        <v>15.69</v>
      </c>
      <c r="T509" s="188"/>
      <c r="U509" s="188"/>
      <c r="V509" s="188"/>
      <c r="W509" s="191"/>
      <c r="X509" s="188"/>
      <c r="Y509" s="2"/>
      <c r="Z509" s="2"/>
    </row>
    <row r="510" spans="1:26" ht="15.75" customHeight="1" thickBot="1" x14ac:dyDescent="0.3">
      <c r="A510" s="183" t="s">
        <v>504</v>
      </c>
      <c r="B510" s="183">
        <v>509</v>
      </c>
      <c r="C510" s="184" t="s">
        <v>1323</v>
      </c>
      <c r="D510" s="184"/>
      <c r="E510" s="184">
        <v>1.24</v>
      </c>
      <c r="F510" s="186">
        <v>3.33</v>
      </c>
      <c r="G510" s="185">
        <v>236700</v>
      </c>
      <c r="H510" s="184">
        <v>289</v>
      </c>
      <c r="I510" s="184">
        <v>298</v>
      </c>
      <c r="J510" s="184">
        <v>11.11</v>
      </c>
      <c r="K510" s="184">
        <v>0.87</v>
      </c>
      <c r="L510" s="184">
        <v>0.3</v>
      </c>
      <c r="M510" s="184">
        <v>0.05</v>
      </c>
      <c r="N510" s="184">
        <v>0.11</v>
      </c>
      <c r="O510" s="184">
        <v>7.05</v>
      </c>
      <c r="P510" s="184">
        <v>7.96</v>
      </c>
      <c r="Q510" s="184">
        <v>7.06</v>
      </c>
      <c r="R510" s="184">
        <v>4.17</v>
      </c>
      <c r="S510" s="184">
        <v>27.88</v>
      </c>
      <c r="T510" s="184"/>
      <c r="U510" s="184">
        <v>401</v>
      </c>
      <c r="V510" s="184">
        <v>357</v>
      </c>
      <c r="W510" s="186">
        <v>0.81</v>
      </c>
      <c r="X510" s="184"/>
      <c r="Y510" s="2"/>
      <c r="Z510" s="2"/>
    </row>
    <row r="511" spans="1:26" ht="15.75" customHeight="1" thickBot="1" x14ac:dyDescent="0.3">
      <c r="A511" s="187" t="s">
        <v>505</v>
      </c>
      <c r="B511" s="187">
        <v>510</v>
      </c>
      <c r="C511" s="188" t="s">
        <v>1323</v>
      </c>
      <c r="D511" s="188"/>
      <c r="E511" s="188">
        <v>1.55</v>
      </c>
      <c r="F511" s="188">
        <v>0</v>
      </c>
      <c r="G511" s="188">
        <v>0</v>
      </c>
      <c r="H511" s="188">
        <v>0</v>
      </c>
      <c r="I511" s="188">
        <v>608</v>
      </c>
      <c r="J511" s="188"/>
      <c r="K511" s="188">
        <v>0.53</v>
      </c>
      <c r="L511" s="188">
        <v>1.43</v>
      </c>
      <c r="M511" s="188"/>
      <c r="N511" s="188">
        <v>0</v>
      </c>
      <c r="O511" s="188">
        <v>0.66</v>
      </c>
      <c r="P511" s="188">
        <v>-0.66</v>
      </c>
      <c r="Q511" s="188">
        <v>-0.26</v>
      </c>
      <c r="R511" s="188"/>
      <c r="S511" s="188">
        <v>29.24</v>
      </c>
      <c r="T511" s="188"/>
      <c r="U511" s="188"/>
      <c r="V511" s="188"/>
      <c r="W511" s="191"/>
      <c r="X511" s="188"/>
      <c r="Y511" s="2"/>
      <c r="Z511" s="2"/>
    </row>
    <row r="512" spans="1:26" ht="15.75" customHeight="1" thickBot="1" x14ac:dyDescent="0.3">
      <c r="A512" s="183" t="s">
        <v>506</v>
      </c>
      <c r="B512" s="183">
        <v>511</v>
      </c>
      <c r="C512" s="184" t="s">
        <v>1323</v>
      </c>
      <c r="D512" s="184" t="s">
        <v>1326</v>
      </c>
      <c r="E512" s="184">
        <v>5.15</v>
      </c>
      <c r="F512" s="184">
        <v>0</v>
      </c>
      <c r="G512" s="185">
        <v>3928300</v>
      </c>
      <c r="H512" s="185">
        <v>20136</v>
      </c>
      <c r="I512" s="185">
        <v>3809</v>
      </c>
      <c r="J512" s="184">
        <v>13.87</v>
      </c>
      <c r="K512" s="184">
        <v>2.29</v>
      </c>
      <c r="L512" s="184">
        <v>1.02</v>
      </c>
      <c r="M512" s="184">
        <v>0.03</v>
      </c>
      <c r="N512" s="184">
        <v>0.37</v>
      </c>
      <c r="O512" s="184">
        <v>11.3</v>
      </c>
      <c r="P512" s="184">
        <v>16.86</v>
      </c>
      <c r="Q512" s="184">
        <v>8.84</v>
      </c>
      <c r="R512" s="184">
        <v>5.05</v>
      </c>
      <c r="S512" s="184">
        <v>74.010000000000005</v>
      </c>
      <c r="T512" s="184"/>
      <c r="U512" s="184">
        <v>315</v>
      </c>
      <c r="V512" s="184">
        <v>318</v>
      </c>
      <c r="W512" s="186">
        <v>0.45</v>
      </c>
      <c r="X512" s="184"/>
      <c r="Y512" s="2"/>
      <c r="Z512" s="2"/>
    </row>
    <row r="513" spans="1:26" ht="15.75" customHeight="1" thickBot="1" x14ac:dyDescent="0.3">
      <c r="A513" s="187" t="s">
        <v>507</v>
      </c>
      <c r="B513" s="187">
        <v>512</v>
      </c>
      <c r="C513" s="188" t="s">
        <v>1323</v>
      </c>
      <c r="D513" s="188"/>
      <c r="E513" s="188">
        <v>2.56</v>
      </c>
      <c r="F513" s="191">
        <v>2.4</v>
      </c>
      <c r="G513" s="190">
        <v>2291500</v>
      </c>
      <c r="H513" s="190">
        <v>5892</v>
      </c>
      <c r="I513" s="190">
        <v>1559</v>
      </c>
      <c r="J513" s="188">
        <v>32.07</v>
      </c>
      <c r="K513" s="188">
        <v>1.08</v>
      </c>
      <c r="L513" s="188">
        <v>0.52</v>
      </c>
      <c r="M513" s="188">
        <v>0.01</v>
      </c>
      <c r="N513" s="188">
        <v>0.08</v>
      </c>
      <c r="O513" s="188">
        <v>3.87</v>
      </c>
      <c r="P513" s="188">
        <v>3.41</v>
      </c>
      <c r="Q513" s="188">
        <v>1.25</v>
      </c>
      <c r="R513" s="188">
        <v>0.4</v>
      </c>
      <c r="S513" s="188">
        <v>39.299999999999997</v>
      </c>
      <c r="T513" s="188"/>
      <c r="U513" s="188">
        <v>787</v>
      </c>
      <c r="V513" s="188">
        <v>739</v>
      </c>
      <c r="W513" s="189">
        <v>-0.02</v>
      </c>
      <c r="X513" s="188"/>
      <c r="Y513" s="2"/>
      <c r="Z513" s="2"/>
    </row>
    <row r="514" spans="1:26" ht="15.75" customHeight="1" thickBot="1" x14ac:dyDescent="0.3">
      <c r="A514" s="183" t="s">
        <v>508</v>
      </c>
      <c r="B514" s="183">
        <v>513</v>
      </c>
      <c r="C514" s="184" t="s">
        <v>1325</v>
      </c>
      <c r="D514" s="184"/>
      <c r="E514" s="184">
        <v>32</v>
      </c>
      <c r="F514" s="186">
        <v>6.67</v>
      </c>
      <c r="G514" s="184">
        <v>600</v>
      </c>
      <c r="H514" s="184">
        <v>19</v>
      </c>
      <c r="I514" s="185">
        <v>24067</v>
      </c>
      <c r="J514" s="184"/>
      <c r="K514" s="184">
        <v>1.83</v>
      </c>
      <c r="L514" s="184">
        <v>5.86</v>
      </c>
      <c r="M514" s="184"/>
      <c r="N514" s="184">
        <v>0</v>
      </c>
      <c r="O514" s="184">
        <v>-0.43</v>
      </c>
      <c r="P514" s="184">
        <v>-2.33</v>
      </c>
      <c r="Q514" s="184">
        <v>4.43</v>
      </c>
      <c r="R514" s="184"/>
      <c r="S514" s="184">
        <v>19.16</v>
      </c>
      <c r="T514" s="184"/>
      <c r="U514" s="184"/>
      <c r="V514" s="184"/>
      <c r="W514" s="186"/>
      <c r="X514" s="184"/>
      <c r="Y514" s="2"/>
      <c r="Z514" s="2"/>
    </row>
    <row r="515" spans="1:26" ht="15.75" customHeight="1" thickBot="1" x14ac:dyDescent="0.3">
      <c r="A515" s="187" t="s">
        <v>509</v>
      </c>
      <c r="B515" s="187">
        <v>514</v>
      </c>
      <c r="C515" s="188" t="s">
        <v>1323</v>
      </c>
      <c r="D515" s="188"/>
      <c r="E515" s="188">
        <v>2.12</v>
      </c>
      <c r="F515" s="191">
        <v>2.91</v>
      </c>
      <c r="G515" s="190">
        <v>974100</v>
      </c>
      <c r="H515" s="190">
        <v>2080</v>
      </c>
      <c r="I515" s="188">
        <v>700</v>
      </c>
      <c r="J515" s="188">
        <v>8.75</v>
      </c>
      <c r="K515" s="188">
        <v>1.4</v>
      </c>
      <c r="L515" s="188">
        <v>2.25</v>
      </c>
      <c r="M515" s="188">
        <v>0.01</v>
      </c>
      <c r="N515" s="188">
        <v>0.24</v>
      </c>
      <c r="O515" s="188">
        <v>8.0399999999999991</v>
      </c>
      <c r="P515" s="188">
        <v>17.46</v>
      </c>
      <c r="Q515" s="188">
        <v>7.09</v>
      </c>
      <c r="R515" s="188">
        <v>0.33</v>
      </c>
      <c r="S515" s="188">
        <v>31.39</v>
      </c>
      <c r="T515" s="188"/>
      <c r="U515" s="188">
        <v>168</v>
      </c>
      <c r="V515" s="188">
        <v>250</v>
      </c>
      <c r="W515" s="189">
        <v>-0.02</v>
      </c>
      <c r="X515" s="188"/>
      <c r="Y515" s="2"/>
      <c r="Z515" s="2"/>
    </row>
    <row r="516" spans="1:26" ht="15.75" customHeight="1" thickBot="1" x14ac:dyDescent="0.3">
      <c r="A516" s="183" t="s">
        <v>510</v>
      </c>
      <c r="B516" s="183">
        <v>515</v>
      </c>
      <c r="C516" s="184" t="s">
        <v>1325</v>
      </c>
      <c r="D516" s="184"/>
      <c r="E516" s="184">
        <v>3.36</v>
      </c>
      <c r="F516" s="184">
        <v>0</v>
      </c>
      <c r="G516" s="185">
        <v>4916000</v>
      </c>
      <c r="H516" s="185">
        <v>16695</v>
      </c>
      <c r="I516" s="185">
        <v>4784</v>
      </c>
      <c r="J516" s="184">
        <v>3.87</v>
      </c>
      <c r="K516" s="184">
        <v>0.75</v>
      </c>
      <c r="L516" s="184">
        <v>1.52</v>
      </c>
      <c r="M516" s="184">
        <v>0.13</v>
      </c>
      <c r="N516" s="184">
        <v>0.87</v>
      </c>
      <c r="O516" s="184">
        <v>10.86</v>
      </c>
      <c r="P516" s="184">
        <v>20.64</v>
      </c>
      <c r="Q516" s="184">
        <v>23.63</v>
      </c>
      <c r="R516" s="184">
        <v>7.44</v>
      </c>
      <c r="S516" s="184">
        <v>38.15</v>
      </c>
      <c r="T516" s="184"/>
      <c r="U516" s="184">
        <v>75</v>
      </c>
      <c r="V516" s="184">
        <v>124</v>
      </c>
      <c r="W516" s="186">
        <v>7.0000000000000007E-2</v>
      </c>
      <c r="X516" s="184"/>
      <c r="Y516" s="2"/>
      <c r="Z516" s="2"/>
    </row>
    <row r="517" spans="1:26" ht="15.75" customHeight="1" thickBot="1" x14ac:dyDescent="0.3">
      <c r="A517" s="187" t="s">
        <v>511</v>
      </c>
      <c r="B517" s="187">
        <v>516</v>
      </c>
      <c r="C517" s="188" t="s">
        <v>1323</v>
      </c>
      <c r="D517" s="188"/>
      <c r="E517" s="188">
        <v>5.05</v>
      </c>
      <c r="F517" s="188">
        <v>0</v>
      </c>
      <c r="G517" s="190">
        <v>701200</v>
      </c>
      <c r="H517" s="190">
        <v>3531</v>
      </c>
      <c r="I517" s="190">
        <v>10766</v>
      </c>
      <c r="J517" s="188">
        <v>5.34</v>
      </c>
      <c r="K517" s="188">
        <v>0.78</v>
      </c>
      <c r="L517" s="188">
        <v>0.61</v>
      </c>
      <c r="M517" s="188">
        <v>0.22</v>
      </c>
      <c r="N517" s="188">
        <v>0.95</v>
      </c>
      <c r="O517" s="188">
        <v>10.55</v>
      </c>
      <c r="P517" s="188">
        <v>15.48</v>
      </c>
      <c r="Q517" s="188">
        <v>56.7</v>
      </c>
      <c r="R517" s="188">
        <v>4.3600000000000003</v>
      </c>
      <c r="S517" s="188">
        <v>44.52</v>
      </c>
      <c r="T517" s="188"/>
      <c r="U517" s="188">
        <v>141</v>
      </c>
      <c r="V517" s="188">
        <v>137</v>
      </c>
      <c r="W517" s="191">
        <v>0.3</v>
      </c>
      <c r="X517" s="188"/>
      <c r="Y517" s="2"/>
      <c r="Z517" s="2"/>
    </row>
    <row r="518" spans="1:26" ht="15.75" customHeight="1" thickBot="1" x14ac:dyDescent="0.3">
      <c r="A518" s="183" t="s">
        <v>512</v>
      </c>
      <c r="B518" s="183">
        <v>517</v>
      </c>
      <c r="C518" s="183" t="s">
        <v>180</v>
      </c>
      <c r="D518" s="184"/>
      <c r="E518" s="184">
        <v>5.4</v>
      </c>
      <c r="F518" s="184">
        <v>0</v>
      </c>
      <c r="G518" s="185">
        <v>4288500</v>
      </c>
      <c r="H518" s="185">
        <v>22992</v>
      </c>
      <c r="I518" s="185">
        <v>4428</v>
      </c>
      <c r="J518" s="184">
        <v>32.89</v>
      </c>
      <c r="K518" s="184">
        <v>5.29</v>
      </c>
      <c r="L518" s="184">
        <v>0.5</v>
      </c>
      <c r="M518" s="184">
        <v>0.08</v>
      </c>
      <c r="N518" s="184">
        <v>0.16</v>
      </c>
      <c r="O518" s="184">
        <v>15.57</v>
      </c>
      <c r="P518" s="184">
        <v>21.94</v>
      </c>
      <c r="Q518" s="184">
        <v>9.82</v>
      </c>
      <c r="R518" s="184">
        <v>1.39</v>
      </c>
      <c r="S518" s="184">
        <v>31.68</v>
      </c>
      <c r="T518" s="184"/>
      <c r="U518" s="184">
        <v>447</v>
      </c>
      <c r="V518" s="184">
        <v>440</v>
      </c>
      <c r="W518" s="186"/>
      <c r="X518" s="184"/>
      <c r="Y518" s="2"/>
      <c r="Z518" s="2"/>
    </row>
    <row r="519" spans="1:26" ht="15.75" customHeight="1" thickBot="1" x14ac:dyDescent="0.3">
      <c r="A519" s="187" t="s">
        <v>513</v>
      </c>
      <c r="B519" s="187">
        <v>518</v>
      </c>
      <c r="C519" s="188" t="s">
        <v>1323</v>
      </c>
      <c r="D519" s="188"/>
      <c r="E519" s="188">
        <v>129.5</v>
      </c>
      <c r="F519" s="188">
        <v>0</v>
      </c>
      <c r="G519" s="188">
        <v>0</v>
      </c>
      <c r="H519" s="188">
        <v>0</v>
      </c>
      <c r="I519" s="190">
        <v>2720</v>
      </c>
      <c r="J519" s="188"/>
      <c r="K519" s="188">
        <v>1.83</v>
      </c>
      <c r="L519" s="188">
        <v>0.22</v>
      </c>
      <c r="M519" s="188"/>
      <c r="N519" s="188">
        <v>0</v>
      </c>
      <c r="O519" s="188">
        <v>-15.61</v>
      </c>
      <c r="P519" s="188">
        <v>-15.43</v>
      </c>
      <c r="Q519" s="188">
        <v>-11.47</v>
      </c>
      <c r="R519" s="188"/>
      <c r="S519" s="188">
        <v>28.73</v>
      </c>
      <c r="T519" s="188"/>
      <c r="U519" s="188"/>
      <c r="V519" s="188"/>
      <c r="W519" s="191"/>
      <c r="X519" s="188"/>
      <c r="Y519" s="2"/>
      <c r="Z519" s="2"/>
    </row>
    <row r="520" spans="1:26" ht="15.75" customHeight="1" thickBot="1" x14ac:dyDescent="0.3">
      <c r="A520" s="183" t="s">
        <v>1339</v>
      </c>
      <c r="B520" s="183">
        <v>519</v>
      </c>
      <c r="C520" s="183" t="s">
        <v>180</v>
      </c>
      <c r="D520" s="184"/>
      <c r="E520" s="184">
        <v>4.5</v>
      </c>
      <c r="F520" s="186">
        <v>3.21</v>
      </c>
      <c r="G520" s="185">
        <v>15192500</v>
      </c>
      <c r="H520" s="185">
        <v>68208</v>
      </c>
      <c r="I520" s="185">
        <v>1980</v>
      </c>
      <c r="J520" s="184">
        <v>29.52</v>
      </c>
      <c r="K520" s="184"/>
      <c r="L520" s="184">
        <v>1.9</v>
      </c>
      <c r="M520" s="184"/>
      <c r="N520" s="184">
        <v>0</v>
      </c>
      <c r="O520" s="184"/>
      <c r="P520" s="184"/>
      <c r="Q520" s="184"/>
      <c r="R520" s="184"/>
      <c r="S520" s="184">
        <v>29.98</v>
      </c>
      <c r="T520" s="184"/>
      <c r="U520" s="184"/>
      <c r="V520" s="184"/>
      <c r="W520" s="186"/>
      <c r="X520" s="184"/>
      <c r="Y520" s="2"/>
      <c r="Z520" s="2"/>
    </row>
    <row r="521" spans="1:26" ht="15.75" customHeight="1" thickBot="1" x14ac:dyDescent="0.3">
      <c r="A521" s="187" t="s">
        <v>514</v>
      </c>
      <c r="B521" s="187">
        <v>520</v>
      </c>
      <c r="C521" s="188" t="s">
        <v>1323</v>
      </c>
      <c r="D521" s="188"/>
      <c r="E521" s="188">
        <v>0.57999999999999996</v>
      </c>
      <c r="F521" s="191">
        <v>7.41</v>
      </c>
      <c r="G521" s="190">
        <v>19476900</v>
      </c>
      <c r="H521" s="190">
        <v>11002</v>
      </c>
      <c r="I521" s="188">
        <v>760</v>
      </c>
      <c r="J521" s="188"/>
      <c r="K521" s="188">
        <v>0.46</v>
      </c>
      <c r="L521" s="188">
        <v>0.35</v>
      </c>
      <c r="M521" s="188"/>
      <c r="N521" s="188">
        <v>0</v>
      </c>
      <c r="O521" s="188">
        <v>-0.81</v>
      </c>
      <c r="P521" s="188">
        <v>-0.83</v>
      </c>
      <c r="Q521" s="188">
        <v>5.17</v>
      </c>
      <c r="R521" s="188"/>
      <c r="S521" s="188">
        <v>85.86</v>
      </c>
      <c r="T521" s="188"/>
      <c r="U521" s="188"/>
      <c r="V521" s="188"/>
      <c r="W521" s="191"/>
      <c r="X521" s="188"/>
      <c r="Y521" s="2"/>
      <c r="Z521" s="2"/>
    </row>
    <row r="522" spans="1:26" ht="15.75" customHeight="1" thickBot="1" x14ac:dyDescent="0.3">
      <c r="A522" s="183" t="s">
        <v>515</v>
      </c>
      <c r="B522" s="183">
        <v>521</v>
      </c>
      <c r="C522" s="184" t="s">
        <v>1323</v>
      </c>
      <c r="D522" s="184"/>
      <c r="E522" s="184">
        <v>10.199999999999999</v>
      </c>
      <c r="F522" s="192">
        <v>-0.97</v>
      </c>
      <c r="G522" s="185">
        <v>3114800</v>
      </c>
      <c r="H522" s="185">
        <v>31995</v>
      </c>
      <c r="I522" s="185">
        <v>18746</v>
      </c>
      <c r="J522" s="184">
        <v>8.59</v>
      </c>
      <c r="K522" s="184">
        <v>1.61</v>
      </c>
      <c r="L522" s="184">
        <v>2.5</v>
      </c>
      <c r="M522" s="184">
        <v>0.1</v>
      </c>
      <c r="N522" s="184">
        <v>1.19</v>
      </c>
      <c r="O522" s="184">
        <v>7.55</v>
      </c>
      <c r="P522" s="184">
        <v>20.100000000000001</v>
      </c>
      <c r="Q522" s="184">
        <v>2.5499999999999998</v>
      </c>
      <c r="R522" s="184">
        <v>3.4</v>
      </c>
      <c r="S522" s="184">
        <v>18.52</v>
      </c>
      <c r="T522" s="184"/>
      <c r="U522" s="184">
        <v>140</v>
      </c>
      <c r="V522" s="184">
        <v>262</v>
      </c>
      <c r="W522" s="186">
        <v>0.25</v>
      </c>
      <c r="X522" s="184"/>
      <c r="Y522" s="2"/>
      <c r="Z522" s="2"/>
    </row>
    <row r="523" spans="1:26" ht="15.75" customHeight="1" thickBot="1" x14ac:dyDescent="0.3">
      <c r="A523" s="187" t="s">
        <v>516</v>
      </c>
      <c r="B523" s="187">
        <v>522</v>
      </c>
      <c r="C523" s="188" t="s">
        <v>1325</v>
      </c>
      <c r="D523" s="188"/>
      <c r="E523" s="188">
        <v>58.25</v>
      </c>
      <c r="F523" s="191">
        <v>5.91</v>
      </c>
      <c r="G523" s="190">
        <v>6100</v>
      </c>
      <c r="H523" s="188">
        <v>348</v>
      </c>
      <c r="I523" s="190">
        <v>7573</v>
      </c>
      <c r="J523" s="188"/>
      <c r="K523" s="188">
        <v>0.92</v>
      </c>
      <c r="L523" s="188">
        <v>0.04</v>
      </c>
      <c r="M523" s="188">
        <v>2.25</v>
      </c>
      <c r="N523" s="188">
        <v>0</v>
      </c>
      <c r="O523" s="188">
        <v>-0.1</v>
      </c>
      <c r="P523" s="188">
        <v>-0.19</v>
      </c>
      <c r="Q523" s="188">
        <v>-28.31</v>
      </c>
      <c r="R523" s="188">
        <v>4.09</v>
      </c>
      <c r="S523" s="188">
        <v>15.84</v>
      </c>
      <c r="T523" s="188"/>
      <c r="U523" s="188"/>
      <c r="V523" s="188"/>
      <c r="W523" s="191"/>
      <c r="X523" s="188"/>
      <c r="Y523" s="2"/>
      <c r="Z523" s="2"/>
    </row>
    <row r="524" spans="1:26" ht="15.75" customHeight="1" thickBot="1" x14ac:dyDescent="0.3">
      <c r="A524" s="183" t="s">
        <v>517</v>
      </c>
      <c r="B524" s="183">
        <v>523</v>
      </c>
      <c r="C524" s="184" t="s">
        <v>1325</v>
      </c>
      <c r="D524" s="184"/>
      <c r="E524" s="184">
        <v>2.42</v>
      </c>
      <c r="F524" s="186">
        <v>4.3099999999999996</v>
      </c>
      <c r="G524" s="185">
        <v>93802200</v>
      </c>
      <c r="H524" s="185">
        <v>222873</v>
      </c>
      <c r="I524" s="185">
        <v>8697</v>
      </c>
      <c r="J524" s="184"/>
      <c r="K524" s="184">
        <v>0.5</v>
      </c>
      <c r="L524" s="184">
        <v>0.67</v>
      </c>
      <c r="M524" s="184"/>
      <c r="N524" s="184">
        <v>0</v>
      </c>
      <c r="O524" s="184">
        <v>-3.09</v>
      </c>
      <c r="P524" s="184">
        <v>-9.5</v>
      </c>
      <c r="Q524" s="184">
        <v>-63.74</v>
      </c>
      <c r="R524" s="184"/>
      <c r="S524" s="184">
        <v>37.75</v>
      </c>
      <c r="T524" s="184"/>
      <c r="U524" s="184"/>
      <c r="V524" s="184"/>
      <c r="W524" s="186"/>
      <c r="X524" s="184"/>
      <c r="Y524" s="2"/>
      <c r="Z524" s="2"/>
    </row>
    <row r="525" spans="1:26" ht="15.75" customHeight="1" thickBot="1" x14ac:dyDescent="0.3">
      <c r="A525" s="187" t="s">
        <v>518</v>
      </c>
      <c r="B525" s="187">
        <v>524</v>
      </c>
      <c r="C525" s="188" t="s">
        <v>1325</v>
      </c>
      <c r="D525" s="188"/>
      <c r="E525" s="188">
        <v>1.38</v>
      </c>
      <c r="F525" s="191">
        <v>0.73</v>
      </c>
      <c r="G525" s="190">
        <v>47700</v>
      </c>
      <c r="H525" s="188">
        <v>65</v>
      </c>
      <c r="I525" s="188">
        <v>819</v>
      </c>
      <c r="J525" s="188"/>
      <c r="K525" s="188">
        <v>0.34</v>
      </c>
      <c r="L525" s="188">
        <v>1.1000000000000001</v>
      </c>
      <c r="M525" s="188">
        <v>0.05</v>
      </c>
      <c r="N525" s="188">
        <v>0</v>
      </c>
      <c r="O525" s="188">
        <v>-0.31</v>
      </c>
      <c r="P525" s="188">
        <v>-2.88</v>
      </c>
      <c r="Q525" s="188">
        <v>-2.23</v>
      </c>
      <c r="R525" s="188">
        <v>3.65</v>
      </c>
      <c r="S525" s="188">
        <v>38.54</v>
      </c>
      <c r="T525" s="188"/>
      <c r="U525" s="188"/>
      <c r="V525" s="188"/>
      <c r="W525" s="191"/>
      <c r="X525" s="188"/>
      <c r="Y525" s="2"/>
      <c r="Z525" s="2"/>
    </row>
    <row r="526" spans="1:26" ht="15.75" customHeight="1" thickBot="1" x14ac:dyDescent="0.3">
      <c r="A526" s="183" t="s">
        <v>519</v>
      </c>
      <c r="B526" s="183">
        <v>525</v>
      </c>
      <c r="C526" s="183" t="s">
        <v>180</v>
      </c>
      <c r="D526" s="184"/>
      <c r="E526" s="184">
        <v>4.1399999999999997</v>
      </c>
      <c r="F526" s="192">
        <v>-0.48</v>
      </c>
      <c r="G526" s="185">
        <v>1149800</v>
      </c>
      <c r="H526" s="185">
        <v>4787</v>
      </c>
      <c r="I526" s="185">
        <v>1656</v>
      </c>
      <c r="J526" s="184">
        <v>47.57</v>
      </c>
      <c r="K526" s="184">
        <v>4.8099999999999996</v>
      </c>
      <c r="L526" s="184">
        <v>0.24</v>
      </c>
      <c r="M526" s="184"/>
      <c r="N526" s="184">
        <v>0.09</v>
      </c>
      <c r="O526" s="184">
        <v>8.23</v>
      </c>
      <c r="P526" s="184">
        <v>10.15</v>
      </c>
      <c r="Q526" s="184">
        <v>11.41</v>
      </c>
      <c r="R526" s="184"/>
      <c r="S526" s="184">
        <v>30.91</v>
      </c>
      <c r="T526" s="184"/>
      <c r="U526" s="184">
        <v>653</v>
      </c>
      <c r="V526" s="184">
        <v>609</v>
      </c>
      <c r="W526" s="186"/>
      <c r="X526" s="184"/>
      <c r="Y526" s="2"/>
      <c r="Z526" s="2"/>
    </row>
    <row r="527" spans="1:26" ht="15.75" customHeight="1" thickBot="1" x14ac:dyDescent="0.3">
      <c r="A527" s="187" t="s">
        <v>520</v>
      </c>
      <c r="B527" s="187">
        <v>526</v>
      </c>
      <c r="C527" s="188" t="s">
        <v>1323</v>
      </c>
      <c r="D527" s="188"/>
      <c r="E527" s="188">
        <v>3.48</v>
      </c>
      <c r="F527" s="188">
        <v>0</v>
      </c>
      <c r="G527" s="190">
        <v>1431000</v>
      </c>
      <c r="H527" s="190">
        <v>4975</v>
      </c>
      <c r="I527" s="190">
        <v>1834</v>
      </c>
      <c r="J527" s="188">
        <v>42.17</v>
      </c>
      <c r="K527" s="188">
        <v>3.55</v>
      </c>
      <c r="L527" s="188">
        <v>2.52</v>
      </c>
      <c r="M527" s="188"/>
      <c r="N527" s="188">
        <v>0.08</v>
      </c>
      <c r="O527" s="188">
        <v>4.6399999999999997</v>
      </c>
      <c r="P527" s="188">
        <v>8.89</v>
      </c>
      <c r="Q527" s="188">
        <v>4.4400000000000004</v>
      </c>
      <c r="R527" s="188"/>
      <c r="S527" s="188">
        <v>61.22</v>
      </c>
      <c r="T527" s="188"/>
      <c r="U527" s="188">
        <v>664</v>
      </c>
      <c r="V527" s="188">
        <v>741</v>
      </c>
      <c r="W527" s="191"/>
      <c r="X527" s="188"/>
      <c r="Y527" s="2"/>
      <c r="Z527" s="2"/>
    </row>
    <row r="528" spans="1:26" ht="15.75" customHeight="1" thickBot="1" x14ac:dyDescent="0.3">
      <c r="A528" s="183" t="s">
        <v>521</v>
      </c>
      <c r="B528" s="183">
        <v>527</v>
      </c>
      <c r="C528" s="184" t="s">
        <v>1323</v>
      </c>
      <c r="D528" s="184"/>
      <c r="E528" s="184">
        <v>16.3</v>
      </c>
      <c r="F528" s="186">
        <v>5.16</v>
      </c>
      <c r="G528" s="185">
        <v>12391100</v>
      </c>
      <c r="H528" s="185">
        <v>199375</v>
      </c>
      <c r="I528" s="185">
        <v>6724</v>
      </c>
      <c r="J528" s="184">
        <v>18.63</v>
      </c>
      <c r="K528" s="184">
        <v>2.79</v>
      </c>
      <c r="L528" s="184">
        <v>2.37</v>
      </c>
      <c r="M528" s="184">
        <v>0.1</v>
      </c>
      <c r="N528" s="184">
        <v>0.87</v>
      </c>
      <c r="O528" s="184">
        <v>8.07</v>
      </c>
      <c r="P528" s="184">
        <v>15.39</v>
      </c>
      <c r="Q528" s="184">
        <v>12.32</v>
      </c>
      <c r="R528" s="184">
        <v>0.63</v>
      </c>
      <c r="S528" s="184">
        <v>69.39</v>
      </c>
      <c r="T528" s="184"/>
      <c r="U528" s="184">
        <v>411</v>
      </c>
      <c r="V528" s="184">
        <v>463</v>
      </c>
      <c r="W528" s="186">
        <v>0.25</v>
      </c>
      <c r="X528" s="184"/>
      <c r="Y528" s="2"/>
      <c r="Z528" s="2"/>
    </row>
    <row r="529" spans="1:26" ht="15.75" customHeight="1" thickBot="1" x14ac:dyDescent="0.3">
      <c r="A529" s="187" t="s">
        <v>522</v>
      </c>
      <c r="B529" s="187">
        <v>528</v>
      </c>
      <c r="C529" s="188" t="s">
        <v>1323</v>
      </c>
      <c r="D529" s="188"/>
      <c r="E529" s="188">
        <v>0.81</v>
      </c>
      <c r="F529" s="191">
        <v>1.25</v>
      </c>
      <c r="G529" s="190">
        <v>72617200</v>
      </c>
      <c r="H529" s="190">
        <v>59194</v>
      </c>
      <c r="I529" s="190">
        <v>12039</v>
      </c>
      <c r="J529" s="188">
        <v>5.15</v>
      </c>
      <c r="K529" s="188">
        <v>0.34</v>
      </c>
      <c r="L529" s="188">
        <v>2.06</v>
      </c>
      <c r="M529" s="188"/>
      <c r="N529" s="188">
        <v>0.16</v>
      </c>
      <c r="O529" s="188">
        <v>3.65</v>
      </c>
      <c r="P529" s="188">
        <v>7.16</v>
      </c>
      <c r="Q529" s="188">
        <v>4.04</v>
      </c>
      <c r="R529" s="188">
        <v>9.52</v>
      </c>
      <c r="S529" s="188">
        <v>73.19</v>
      </c>
      <c r="T529" s="188"/>
      <c r="U529" s="188">
        <v>309</v>
      </c>
      <c r="V529" s="188">
        <v>375</v>
      </c>
      <c r="W529" s="189">
        <v>-0.67</v>
      </c>
      <c r="X529" s="188"/>
      <c r="Y529" s="2"/>
      <c r="Z529" s="2"/>
    </row>
    <row r="530" spans="1:26" ht="15.75" customHeight="1" thickBot="1" x14ac:dyDescent="0.3">
      <c r="A530" s="183" t="s">
        <v>523</v>
      </c>
      <c r="B530" s="183">
        <v>529</v>
      </c>
      <c r="C530" s="184" t="s">
        <v>1323</v>
      </c>
      <c r="D530" s="184"/>
      <c r="E530" s="184">
        <v>19.2</v>
      </c>
      <c r="F530" s="186">
        <v>9.09</v>
      </c>
      <c r="G530" s="185">
        <v>6551800</v>
      </c>
      <c r="H530" s="185">
        <v>122717</v>
      </c>
      <c r="I530" s="185">
        <v>6724</v>
      </c>
      <c r="J530" s="184">
        <v>11.88</v>
      </c>
      <c r="K530" s="184">
        <v>2.5499999999999998</v>
      </c>
      <c r="L530" s="184">
        <v>1.82</v>
      </c>
      <c r="M530" s="184">
        <v>0.55000000000000004</v>
      </c>
      <c r="N530" s="184">
        <v>1.62</v>
      </c>
      <c r="O530" s="184">
        <v>9.9499999999999993</v>
      </c>
      <c r="P530" s="184">
        <v>23.04</v>
      </c>
      <c r="Q530" s="184">
        <v>2.37</v>
      </c>
      <c r="R530" s="184">
        <v>3.13</v>
      </c>
      <c r="S530" s="184">
        <v>34.270000000000003</v>
      </c>
      <c r="T530" s="184"/>
      <c r="U530" s="184">
        <v>201</v>
      </c>
      <c r="V530" s="184">
        <v>288</v>
      </c>
      <c r="W530" s="186">
        <v>0.42</v>
      </c>
      <c r="X530" s="184"/>
      <c r="Y530" s="2"/>
      <c r="Z530" s="2"/>
    </row>
    <row r="531" spans="1:26" ht="15.75" customHeight="1" thickBot="1" x14ac:dyDescent="0.3">
      <c r="A531" s="187" t="s">
        <v>524</v>
      </c>
      <c r="B531" s="187">
        <v>530</v>
      </c>
      <c r="C531" s="188" t="s">
        <v>1325</v>
      </c>
      <c r="D531" s="188"/>
      <c r="E531" s="188">
        <v>9.1999999999999993</v>
      </c>
      <c r="F531" s="191">
        <v>1.66</v>
      </c>
      <c r="G531" s="190">
        <v>5560900</v>
      </c>
      <c r="H531" s="190">
        <v>50969</v>
      </c>
      <c r="I531" s="190">
        <v>8648</v>
      </c>
      <c r="J531" s="188">
        <v>54.79</v>
      </c>
      <c r="K531" s="188">
        <v>4.7699999999999996</v>
      </c>
      <c r="L531" s="188">
        <v>0.69</v>
      </c>
      <c r="M531" s="188">
        <v>0.1</v>
      </c>
      <c r="N531" s="188">
        <v>0.17</v>
      </c>
      <c r="O531" s="188">
        <v>6.2</v>
      </c>
      <c r="P531" s="188">
        <v>8.85</v>
      </c>
      <c r="Q531" s="188">
        <v>11.74</v>
      </c>
      <c r="R531" s="188">
        <v>1.1000000000000001</v>
      </c>
      <c r="S531" s="188">
        <v>19.32</v>
      </c>
      <c r="T531" s="188"/>
      <c r="U531" s="188">
        <v>689</v>
      </c>
      <c r="V531" s="188">
        <v>694</v>
      </c>
      <c r="W531" s="191">
        <v>0.48</v>
      </c>
      <c r="X531" s="188"/>
      <c r="Y531" s="2"/>
      <c r="Z531" s="2"/>
    </row>
    <row r="532" spans="1:26" ht="15.75" customHeight="1" thickBot="1" x14ac:dyDescent="0.3">
      <c r="A532" s="183" t="s">
        <v>525</v>
      </c>
      <c r="B532" s="183">
        <v>531</v>
      </c>
      <c r="C532" s="184" t="s">
        <v>1323</v>
      </c>
      <c r="D532" s="184"/>
      <c r="E532" s="184">
        <v>0.67</v>
      </c>
      <c r="F532" s="184">
        <v>0</v>
      </c>
      <c r="G532" s="185">
        <v>3316200</v>
      </c>
      <c r="H532" s="185">
        <v>2176</v>
      </c>
      <c r="I532" s="185">
        <v>1816</v>
      </c>
      <c r="J532" s="184"/>
      <c r="K532" s="184">
        <v>0.5</v>
      </c>
      <c r="L532" s="184">
        <v>1.1000000000000001</v>
      </c>
      <c r="M532" s="184"/>
      <c r="N532" s="184">
        <v>0</v>
      </c>
      <c r="O532" s="184">
        <v>-1.1499999999999999</v>
      </c>
      <c r="P532" s="184">
        <v>-4.38</v>
      </c>
      <c r="Q532" s="184">
        <v>-1.02</v>
      </c>
      <c r="R532" s="184"/>
      <c r="S532" s="184">
        <v>66.69</v>
      </c>
      <c r="T532" s="184"/>
      <c r="U532" s="184"/>
      <c r="V532" s="184"/>
      <c r="W532" s="186"/>
      <c r="X532" s="184"/>
      <c r="Y532" s="2"/>
      <c r="Z532" s="2"/>
    </row>
    <row r="533" spans="1:26" ht="15.75" customHeight="1" thickBot="1" x14ac:dyDescent="0.3">
      <c r="A533" s="187" t="s">
        <v>1340</v>
      </c>
      <c r="B533" s="187">
        <v>532</v>
      </c>
      <c r="C533" s="187" t="s">
        <v>180</v>
      </c>
      <c r="D533" s="188"/>
      <c r="E533" s="188">
        <v>0.91</v>
      </c>
      <c r="F533" s="188">
        <v>0</v>
      </c>
      <c r="G533" s="190">
        <v>1588700</v>
      </c>
      <c r="H533" s="190">
        <v>1432</v>
      </c>
      <c r="I533" s="188">
        <v>419</v>
      </c>
      <c r="J533" s="188">
        <v>14.51</v>
      </c>
      <c r="K533" s="188"/>
      <c r="L533" s="188">
        <v>0.71</v>
      </c>
      <c r="M533" s="188"/>
      <c r="N533" s="188">
        <v>0</v>
      </c>
      <c r="O533" s="188"/>
      <c r="P533" s="188"/>
      <c r="Q533" s="188"/>
      <c r="R533" s="188"/>
      <c r="S533" s="188">
        <v>59.11</v>
      </c>
      <c r="T533" s="188"/>
      <c r="U533" s="188"/>
      <c r="V533" s="188"/>
      <c r="W533" s="191"/>
      <c r="X533" s="188"/>
      <c r="Y533" s="2"/>
      <c r="Z533" s="2"/>
    </row>
    <row r="534" spans="1:26" ht="15.75" customHeight="1" thickBot="1" x14ac:dyDescent="0.3">
      <c r="A534" s="183" t="s">
        <v>526</v>
      </c>
      <c r="B534" s="183">
        <v>533</v>
      </c>
      <c r="C534" s="184" t="s">
        <v>1325</v>
      </c>
      <c r="D534" s="184"/>
      <c r="E534" s="184">
        <v>0.57999999999999996</v>
      </c>
      <c r="F534" s="186">
        <v>3.57</v>
      </c>
      <c r="G534" s="185">
        <v>3242400</v>
      </c>
      <c r="H534" s="185">
        <v>1880</v>
      </c>
      <c r="I534" s="184">
        <v>539</v>
      </c>
      <c r="J534" s="184">
        <v>13.89</v>
      </c>
      <c r="K534" s="184">
        <v>0.59</v>
      </c>
      <c r="L534" s="184">
        <v>0.69</v>
      </c>
      <c r="M534" s="184"/>
      <c r="N534" s="184">
        <v>0.04</v>
      </c>
      <c r="O534" s="184">
        <v>4.3099999999999996</v>
      </c>
      <c r="P534" s="184">
        <v>4.2300000000000004</v>
      </c>
      <c r="Q534" s="184">
        <v>7.9</v>
      </c>
      <c r="R534" s="184">
        <v>4.46</v>
      </c>
      <c r="S534" s="184">
        <v>26.61</v>
      </c>
      <c r="T534" s="184"/>
      <c r="U534" s="184">
        <v>580</v>
      </c>
      <c r="V534" s="184">
        <v>539</v>
      </c>
      <c r="W534" s="192">
        <v>-0.38</v>
      </c>
      <c r="X534" s="184"/>
      <c r="Y534" s="2"/>
      <c r="Z534" s="2"/>
    </row>
    <row r="535" spans="1:26" ht="15.75" customHeight="1" thickBot="1" x14ac:dyDescent="0.3">
      <c r="A535" s="187" t="s">
        <v>527</v>
      </c>
      <c r="B535" s="187">
        <v>534</v>
      </c>
      <c r="C535" s="188" t="s">
        <v>1325</v>
      </c>
      <c r="D535" s="188"/>
      <c r="E535" s="188">
        <v>2.46</v>
      </c>
      <c r="F535" s="191">
        <v>3.36</v>
      </c>
      <c r="G535" s="190">
        <v>7885800</v>
      </c>
      <c r="H535" s="190">
        <v>19261</v>
      </c>
      <c r="I535" s="190">
        <v>1968</v>
      </c>
      <c r="J535" s="188">
        <v>13.98</v>
      </c>
      <c r="K535" s="188">
        <v>0.79</v>
      </c>
      <c r="L535" s="188">
        <v>0.42</v>
      </c>
      <c r="M535" s="188">
        <v>0.17</v>
      </c>
      <c r="N535" s="188">
        <v>0.18</v>
      </c>
      <c r="O535" s="188">
        <v>4.91</v>
      </c>
      <c r="P535" s="188">
        <v>5.8</v>
      </c>
      <c r="Q535" s="188">
        <v>6.88</v>
      </c>
      <c r="R535" s="188">
        <v>1.29</v>
      </c>
      <c r="S535" s="188">
        <v>31.72</v>
      </c>
      <c r="T535" s="188"/>
      <c r="U535" s="188">
        <v>545</v>
      </c>
      <c r="V535" s="188">
        <v>516</v>
      </c>
      <c r="W535" s="189">
        <v>-0.45</v>
      </c>
      <c r="X535" s="188"/>
      <c r="Y535" s="2"/>
      <c r="Z535" s="2"/>
    </row>
    <row r="536" spans="1:26" ht="15.75" customHeight="1" thickBot="1" x14ac:dyDescent="0.3">
      <c r="A536" s="183" t="s">
        <v>528</v>
      </c>
      <c r="B536" s="183">
        <v>535</v>
      </c>
      <c r="C536" s="184" t="s">
        <v>1323</v>
      </c>
      <c r="D536" s="184"/>
      <c r="E536" s="184">
        <v>6.85</v>
      </c>
      <c r="F536" s="184">
        <v>0</v>
      </c>
      <c r="G536" s="185">
        <v>86300</v>
      </c>
      <c r="H536" s="184">
        <v>588</v>
      </c>
      <c r="I536" s="185">
        <v>13695</v>
      </c>
      <c r="J536" s="184">
        <v>45.78</v>
      </c>
      <c r="K536" s="184">
        <v>3.46</v>
      </c>
      <c r="L536" s="184">
        <v>0.53</v>
      </c>
      <c r="M536" s="184">
        <v>7.0000000000000007E-2</v>
      </c>
      <c r="N536" s="184">
        <v>0.15</v>
      </c>
      <c r="O536" s="184">
        <v>6.78</v>
      </c>
      <c r="P536" s="184">
        <v>7.72</v>
      </c>
      <c r="Q536" s="184">
        <v>9.0399999999999991</v>
      </c>
      <c r="R536" s="184">
        <v>1.02</v>
      </c>
      <c r="S536" s="184">
        <v>48.88</v>
      </c>
      <c r="T536" s="184"/>
      <c r="U536" s="184">
        <v>709</v>
      </c>
      <c r="V536" s="184">
        <v>665</v>
      </c>
      <c r="W536" s="193">
        <v>1.85</v>
      </c>
      <c r="X536" s="184"/>
      <c r="Y536" s="2"/>
      <c r="Z536" s="2"/>
    </row>
    <row r="537" spans="1:26" ht="15.75" customHeight="1" thickBot="1" x14ac:dyDescent="0.3">
      <c r="A537" s="187" t="s">
        <v>529</v>
      </c>
      <c r="B537" s="187">
        <v>536</v>
      </c>
      <c r="C537" s="188" t="s">
        <v>1323</v>
      </c>
      <c r="D537" s="188"/>
      <c r="E537" s="188">
        <v>12.6</v>
      </c>
      <c r="F537" s="189">
        <v>-0.79</v>
      </c>
      <c r="G537" s="190">
        <v>75100</v>
      </c>
      <c r="H537" s="188">
        <v>949</v>
      </c>
      <c r="I537" s="190">
        <v>7623</v>
      </c>
      <c r="J537" s="188">
        <v>218.37</v>
      </c>
      <c r="K537" s="188">
        <v>3.95</v>
      </c>
      <c r="L537" s="188">
        <v>2.52</v>
      </c>
      <c r="M537" s="188"/>
      <c r="N537" s="188">
        <v>0.06</v>
      </c>
      <c r="O537" s="188">
        <v>2.5</v>
      </c>
      <c r="P537" s="188">
        <v>2.09</v>
      </c>
      <c r="Q537" s="188">
        <v>2.72</v>
      </c>
      <c r="R537" s="188"/>
      <c r="S537" s="188">
        <v>63.34</v>
      </c>
      <c r="T537" s="188"/>
      <c r="U537" s="188">
        <v>919</v>
      </c>
      <c r="V537" s="188">
        <v>894</v>
      </c>
      <c r="W537" s="191">
        <v>0.41</v>
      </c>
      <c r="X537" s="188"/>
      <c r="Y537" s="2"/>
      <c r="Z537" s="2"/>
    </row>
    <row r="538" spans="1:26" ht="15.75" customHeight="1" thickBot="1" x14ac:dyDescent="0.3">
      <c r="A538" s="183" t="s">
        <v>530</v>
      </c>
      <c r="B538" s="183">
        <v>537</v>
      </c>
      <c r="C538" s="184" t="s">
        <v>1323</v>
      </c>
      <c r="D538" s="184" t="s">
        <v>99</v>
      </c>
      <c r="E538" s="184">
        <v>0</v>
      </c>
      <c r="F538" s="184">
        <v>0</v>
      </c>
      <c r="G538" s="184">
        <v>0</v>
      </c>
      <c r="H538" s="184">
        <v>0</v>
      </c>
      <c r="I538" s="184">
        <v>0</v>
      </c>
      <c r="J538" s="184"/>
      <c r="K538" s="184"/>
      <c r="L538" s="184">
        <v>-4.8499999999999996</v>
      </c>
      <c r="M538" s="184"/>
      <c r="N538" s="184">
        <v>0</v>
      </c>
      <c r="O538" s="184">
        <v>-67.03</v>
      </c>
      <c r="P538" s="184"/>
      <c r="Q538" s="184">
        <v>-36.630000000000003</v>
      </c>
      <c r="R538" s="184"/>
      <c r="S538" s="184">
        <v>45.51</v>
      </c>
      <c r="T538" s="184"/>
      <c r="U538" s="184"/>
      <c r="V538" s="184"/>
      <c r="W538" s="186"/>
      <c r="X538" s="184"/>
      <c r="Y538" s="2"/>
      <c r="Z538" s="2"/>
    </row>
    <row r="539" spans="1:26" ht="15.75" customHeight="1" thickBot="1" x14ac:dyDescent="0.3">
      <c r="A539" s="187" t="s">
        <v>531</v>
      </c>
      <c r="B539" s="187">
        <v>538</v>
      </c>
      <c r="C539" s="188" t="s">
        <v>1323</v>
      </c>
      <c r="D539" s="188"/>
      <c r="E539" s="188">
        <v>0.44</v>
      </c>
      <c r="F539" s="188">
        <v>0</v>
      </c>
      <c r="G539" s="190">
        <v>28000</v>
      </c>
      <c r="H539" s="188">
        <v>12</v>
      </c>
      <c r="I539" s="188">
        <v>528</v>
      </c>
      <c r="J539" s="188"/>
      <c r="K539" s="188">
        <v>0.59</v>
      </c>
      <c r="L539" s="188">
        <v>0.1</v>
      </c>
      <c r="M539" s="188"/>
      <c r="N539" s="188">
        <v>0</v>
      </c>
      <c r="O539" s="188">
        <v>-3.75</v>
      </c>
      <c r="P539" s="188">
        <v>-3.6</v>
      </c>
      <c r="Q539" s="188">
        <v>-3.28</v>
      </c>
      <c r="R539" s="188"/>
      <c r="S539" s="188">
        <v>31.02</v>
      </c>
      <c r="T539" s="188"/>
      <c r="U539" s="188"/>
      <c r="V539" s="188"/>
      <c r="W539" s="191"/>
      <c r="X539" s="188"/>
      <c r="Y539" s="2"/>
      <c r="Z539" s="2"/>
    </row>
    <row r="540" spans="1:26" ht="15.75" customHeight="1" thickBot="1" x14ac:dyDescent="0.3">
      <c r="A540" s="183" t="s">
        <v>532</v>
      </c>
      <c r="B540" s="183">
        <v>539</v>
      </c>
      <c r="C540" s="184" t="s">
        <v>1323</v>
      </c>
      <c r="D540" s="184"/>
      <c r="E540" s="184">
        <v>1.05</v>
      </c>
      <c r="F540" s="186">
        <v>1.94</v>
      </c>
      <c r="G540" s="185">
        <v>138000</v>
      </c>
      <c r="H540" s="184">
        <v>144</v>
      </c>
      <c r="I540" s="184">
        <v>483</v>
      </c>
      <c r="J540" s="184">
        <v>9.4700000000000006</v>
      </c>
      <c r="K540" s="184">
        <v>0.96</v>
      </c>
      <c r="L540" s="184">
        <v>0.21</v>
      </c>
      <c r="M540" s="184">
        <v>0.05</v>
      </c>
      <c r="N540" s="184">
        <v>0.11</v>
      </c>
      <c r="O540" s="184">
        <v>8.2799999999999994</v>
      </c>
      <c r="P540" s="184">
        <v>10.5</v>
      </c>
      <c r="Q540" s="184">
        <v>9.67</v>
      </c>
      <c r="R540" s="184">
        <v>4.8499999999999996</v>
      </c>
      <c r="S540" s="184">
        <v>19.21</v>
      </c>
      <c r="T540" s="184"/>
      <c r="U540" s="184">
        <v>290</v>
      </c>
      <c r="V540" s="184">
        <v>253</v>
      </c>
      <c r="W540" s="192">
        <v>-0.41</v>
      </c>
      <c r="X540" s="184"/>
      <c r="Y540" s="2"/>
      <c r="Z540" s="2"/>
    </row>
    <row r="541" spans="1:26" ht="15.75" customHeight="1" thickBot="1" x14ac:dyDescent="0.3">
      <c r="A541" s="187" t="s">
        <v>533</v>
      </c>
      <c r="B541" s="187">
        <v>540</v>
      </c>
      <c r="C541" s="188" t="s">
        <v>1323</v>
      </c>
      <c r="D541" s="188"/>
      <c r="E541" s="188">
        <v>3.74</v>
      </c>
      <c r="F541" s="191">
        <v>0.54</v>
      </c>
      <c r="G541" s="190">
        <v>100100</v>
      </c>
      <c r="H541" s="188">
        <v>373</v>
      </c>
      <c r="I541" s="190">
        <v>1982</v>
      </c>
      <c r="J541" s="188">
        <v>13.49</v>
      </c>
      <c r="K541" s="188">
        <v>0.9</v>
      </c>
      <c r="L541" s="188">
        <v>0.1</v>
      </c>
      <c r="M541" s="188">
        <v>0.1</v>
      </c>
      <c r="N541" s="188">
        <v>0.28000000000000003</v>
      </c>
      <c r="O541" s="188">
        <v>7.4</v>
      </c>
      <c r="P541" s="188">
        <v>6.61</v>
      </c>
      <c r="Q541" s="188">
        <v>9.24</v>
      </c>
      <c r="R541" s="188">
        <v>8.6</v>
      </c>
      <c r="S541" s="188">
        <v>50.74</v>
      </c>
      <c r="T541" s="188"/>
      <c r="U541" s="188">
        <v>508</v>
      </c>
      <c r="V541" s="188">
        <v>399</v>
      </c>
      <c r="W541" s="194">
        <v>2.19</v>
      </c>
      <c r="X541" s="188"/>
      <c r="Y541" s="2"/>
      <c r="Z541" s="2"/>
    </row>
    <row r="542" spans="1:26" ht="15.75" customHeight="1" thickBot="1" x14ac:dyDescent="0.3">
      <c r="A542" s="183" t="s">
        <v>534</v>
      </c>
      <c r="B542" s="183">
        <v>541</v>
      </c>
      <c r="C542" s="184" t="s">
        <v>1323</v>
      </c>
      <c r="D542" s="184"/>
      <c r="E542" s="184">
        <v>38.5</v>
      </c>
      <c r="F542" s="186">
        <v>0.65</v>
      </c>
      <c r="G542" s="185">
        <v>6600</v>
      </c>
      <c r="H542" s="184">
        <v>254</v>
      </c>
      <c r="I542" s="185">
        <v>7700</v>
      </c>
      <c r="J542" s="184">
        <v>9.94</v>
      </c>
      <c r="K542" s="184">
        <v>1.1499999999999999</v>
      </c>
      <c r="L542" s="184">
        <v>1.35</v>
      </c>
      <c r="M542" s="184"/>
      <c r="N542" s="184">
        <v>3.87</v>
      </c>
      <c r="O542" s="184">
        <v>5.91</v>
      </c>
      <c r="P542" s="184">
        <v>11.68</v>
      </c>
      <c r="Q542" s="184">
        <v>7.23</v>
      </c>
      <c r="R542" s="184">
        <v>5.31</v>
      </c>
      <c r="S542" s="184">
        <v>15.89</v>
      </c>
      <c r="T542" s="184"/>
      <c r="U542" s="184">
        <v>276</v>
      </c>
      <c r="V542" s="184">
        <v>350</v>
      </c>
      <c r="W542" s="192">
        <v>-1.63</v>
      </c>
      <c r="X542" s="184"/>
      <c r="Y542" s="2"/>
      <c r="Z542" s="2"/>
    </row>
    <row r="543" spans="1:26" ht="15.75" customHeight="1" thickBot="1" x14ac:dyDescent="0.3">
      <c r="A543" s="187" t="s">
        <v>535</v>
      </c>
      <c r="B543" s="187">
        <v>542</v>
      </c>
      <c r="C543" s="188" t="s">
        <v>1323</v>
      </c>
      <c r="D543" s="188"/>
      <c r="E543" s="188">
        <v>11.2</v>
      </c>
      <c r="F543" s="191">
        <v>5.66</v>
      </c>
      <c r="G543" s="190">
        <v>1970300</v>
      </c>
      <c r="H543" s="190">
        <v>21644</v>
      </c>
      <c r="I543" s="190">
        <v>5998</v>
      </c>
      <c r="J543" s="188">
        <v>10.220000000000001</v>
      </c>
      <c r="K543" s="188">
        <v>2.93</v>
      </c>
      <c r="L543" s="188">
        <v>0.56000000000000005</v>
      </c>
      <c r="M543" s="188">
        <v>0.37</v>
      </c>
      <c r="N543" s="188">
        <v>1.1000000000000001</v>
      </c>
      <c r="O543" s="188">
        <v>25.71</v>
      </c>
      <c r="P543" s="188">
        <v>30.91</v>
      </c>
      <c r="Q543" s="188">
        <v>16.07</v>
      </c>
      <c r="R543" s="188">
        <v>3.96</v>
      </c>
      <c r="S543" s="188">
        <v>39.26</v>
      </c>
      <c r="T543" s="188"/>
      <c r="U543" s="188">
        <v>116</v>
      </c>
      <c r="V543" s="188">
        <v>106</v>
      </c>
      <c r="W543" s="189">
        <v>-4.8</v>
      </c>
      <c r="X543" s="188"/>
      <c r="Y543" s="2"/>
      <c r="Z543" s="2"/>
    </row>
    <row r="544" spans="1:26" ht="15.75" customHeight="1" thickBot="1" x14ac:dyDescent="0.3">
      <c r="A544" s="183" t="s">
        <v>536</v>
      </c>
      <c r="B544" s="183">
        <v>543</v>
      </c>
      <c r="C544" s="184" t="s">
        <v>1323</v>
      </c>
      <c r="D544" s="184"/>
      <c r="E544" s="184">
        <v>2.92</v>
      </c>
      <c r="F544" s="186">
        <v>2.1</v>
      </c>
      <c r="G544" s="185">
        <v>16071000</v>
      </c>
      <c r="H544" s="185">
        <v>46702</v>
      </c>
      <c r="I544" s="185">
        <v>2443</v>
      </c>
      <c r="J544" s="184">
        <v>82.88</v>
      </c>
      <c r="K544" s="184">
        <v>1.88</v>
      </c>
      <c r="L544" s="184">
        <v>1.03</v>
      </c>
      <c r="M544" s="184"/>
      <c r="N544" s="184">
        <v>0.04</v>
      </c>
      <c r="O544" s="184">
        <v>2.75</v>
      </c>
      <c r="P544" s="184">
        <v>2.29</v>
      </c>
      <c r="Q544" s="184">
        <v>3.48</v>
      </c>
      <c r="R544" s="184"/>
      <c r="S544" s="184">
        <v>79.05</v>
      </c>
      <c r="T544" s="184"/>
      <c r="U544" s="184">
        <v>902</v>
      </c>
      <c r="V544" s="184">
        <v>867</v>
      </c>
      <c r="W544" s="192">
        <v>-7.0000000000000007E-2</v>
      </c>
      <c r="X544" s="184"/>
      <c r="Y544" s="2"/>
      <c r="Z544" s="2"/>
    </row>
    <row r="545" spans="1:26" ht="15.75" customHeight="1" thickBot="1" x14ac:dyDescent="0.3">
      <c r="A545" s="187" t="s">
        <v>537</v>
      </c>
      <c r="B545" s="187">
        <v>544</v>
      </c>
      <c r="C545" s="188" t="s">
        <v>1323</v>
      </c>
      <c r="D545" s="188"/>
      <c r="E545" s="188">
        <v>12.8</v>
      </c>
      <c r="F545" s="191">
        <v>0.79</v>
      </c>
      <c r="G545" s="190">
        <v>1075500</v>
      </c>
      <c r="H545" s="190">
        <v>13792</v>
      </c>
      <c r="I545" s="190">
        <v>3684</v>
      </c>
      <c r="J545" s="188">
        <v>11.17</v>
      </c>
      <c r="K545" s="188">
        <v>1.1100000000000001</v>
      </c>
      <c r="L545" s="188">
        <v>0.96</v>
      </c>
      <c r="M545" s="188">
        <v>0.35</v>
      </c>
      <c r="N545" s="188">
        <v>1.1499999999999999</v>
      </c>
      <c r="O545" s="188">
        <v>7</v>
      </c>
      <c r="P545" s="188">
        <v>10.16</v>
      </c>
      <c r="Q545" s="188">
        <v>4.01</v>
      </c>
      <c r="R545" s="188">
        <v>6.69</v>
      </c>
      <c r="S545" s="188">
        <v>58.82</v>
      </c>
      <c r="T545" s="188"/>
      <c r="U545" s="188">
        <v>353</v>
      </c>
      <c r="V545" s="188">
        <v>363</v>
      </c>
      <c r="W545" s="191">
        <v>0.61</v>
      </c>
      <c r="X545" s="188"/>
      <c r="Y545" s="2"/>
      <c r="Z545" s="2"/>
    </row>
    <row r="546" spans="1:26" ht="15.75" customHeight="1" thickBot="1" x14ac:dyDescent="0.3">
      <c r="A546" s="183" t="s">
        <v>538</v>
      </c>
      <c r="B546" s="183">
        <v>545</v>
      </c>
      <c r="C546" s="184" t="s">
        <v>1323</v>
      </c>
      <c r="D546" s="184"/>
      <c r="E546" s="184">
        <v>12.6</v>
      </c>
      <c r="F546" s="192">
        <v>-1.56</v>
      </c>
      <c r="G546" s="185">
        <v>54700</v>
      </c>
      <c r="H546" s="184">
        <v>691</v>
      </c>
      <c r="I546" s="185">
        <v>6179</v>
      </c>
      <c r="J546" s="184">
        <v>38.15</v>
      </c>
      <c r="K546" s="184">
        <v>2.72</v>
      </c>
      <c r="L546" s="184">
        <v>1.45</v>
      </c>
      <c r="M546" s="184">
        <v>0.05</v>
      </c>
      <c r="N546" s="184">
        <v>0.33</v>
      </c>
      <c r="O546" s="184">
        <v>4.96</v>
      </c>
      <c r="P546" s="184">
        <v>6.93</v>
      </c>
      <c r="Q546" s="184">
        <v>1.96</v>
      </c>
      <c r="R546" s="184">
        <v>4.38</v>
      </c>
      <c r="S546" s="184">
        <v>21.24</v>
      </c>
      <c r="T546" s="184"/>
      <c r="U546" s="184">
        <v>715</v>
      </c>
      <c r="V546" s="184">
        <v>717</v>
      </c>
      <c r="W546" s="192">
        <v>-2.73</v>
      </c>
      <c r="X546" s="184"/>
      <c r="Y546" s="2"/>
      <c r="Z546" s="2"/>
    </row>
    <row r="547" spans="1:26" ht="15.75" customHeight="1" thickBot="1" x14ac:dyDescent="0.3">
      <c r="A547" s="187" t="s">
        <v>1341</v>
      </c>
      <c r="B547" s="187">
        <v>546</v>
      </c>
      <c r="C547" s="187" t="s">
        <v>180</v>
      </c>
      <c r="D547" s="188"/>
      <c r="E547" s="188">
        <v>7.9</v>
      </c>
      <c r="F547" s="189">
        <v>-1.25</v>
      </c>
      <c r="G547" s="190">
        <v>745800</v>
      </c>
      <c r="H547" s="190">
        <v>5940</v>
      </c>
      <c r="I547" s="190">
        <v>2449</v>
      </c>
      <c r="J547" s="188">
        <v>18.440000000000001</v>
      </c>
      <c r="K547" s="188"/>
      <c r="L547" s="188">
        <v>3.04</v>
      </c>
      <c r="M547" s="188">
        <v>0.16</v>
      </c>
      <c r="N547" s="188">
        <v>0</v>
      </c>
      <c r="O547" s="188"/>
      <c r="P547" s="188"/>
      <c r="Q547" s="188"/>
      <c r="R547" s="188"/>
      <c r="S547" s="188">
        <v>25.01</v>
      </c>
      <c r="T547" s="188"/>
      <c r="U547" s="188"/>
      <c r="V547" s="188"/>
      <c r="W547" s="191"/>
      <c r="X547" s="188"/>
      <c r="Y547" s="2"/>
      <c r="Z547" s="2"/>
    </row>
    <row r="548" spans="1:26" ht="15.75" customHeight="1" thickBot="1" x14ac:dyDescent="0.3">
      <c r="A548" s="183" t="s">
        <v>539</v>
      </c>
      <c r="B548" s="183">
        <v>547</v>
      </c>
      <c r="C548" s="184" t="s">
        <v>1323</v>
      </c>
      <c r="D548" s="184"/>
      <c r="E548" s="184">
        <v>0.94</v>
      </c>
      <c r="F548" s="186">
        <v>2.17</v>
      </c>
      <c r="G548" s="185">
        <v>913600</v>
      </c>
      <c r="H548" s="184">
        <v>858</v>
      </c>
      <c r="I548" s="184">
        <v>511</v>
      </c>
      <c r="J548" s="184"/>
      <c r="K548" s="184">
        <v>0.65</v>
      </c>
      <c r="L548" s="184">
        <v>1.81</v>
      </c>
      <c r="M548" s="184"/>
      <c r="N548" s="184">
        <v>0</v>
      </c>
      <c r="O548" s="184">
        <v>-7.02</v>
      </c>
      <c r="P548" s="184">
        <v>-28.53</v>
      </c>
      <c r="Q548" s="184">
        <v>-68.650000000000006</v>
      </c>
      <c r="R548" s="184"/>
      <c r="S548" s="184">
        <v>59.08</v>
      </c>
      <c r="T548" s="184"/>
      <c r="U548" s="184"/>
      <c r="V548" s="184"/>
      <c r="W548" s="186"/>
      <c r="X548" s="184"/>
      <c r="Y548" s="2"/>
      <c r="Z548" s="2"/>
    </row>
    <row r="549" spans="1:26" ht="15.75" customHeight="1" thickBot="1" x14ac:dyDescent="0.3">
      <c r="A549" s="187" t="s">
        <v>540</v>
      </c>
      <c r="B549" s="187">
        <v>548</v>
      </c>
      <c r="C549" s="188" t="s">
        <v>1325</v>
      </c>
      <c r="D549" s="188"/>
      <c r="E549" s="188">
        <v>1.3</v>
      </c>
      <c r="F549" s="189">
        <v>-0.76</v>
      </c>
      <c r="G549" s="190">
        <v>692800</v>
      </c>
      <c r="H549" s="188">
        <v>911</v>
      </c>
      <c r="I549" s="188">
        <v>715</v>
      </c>
      <c r="J549" s="188">
        <v>15.95</v>
      </c>
      <c r="K549" s="188">
        <v>1.1599999999999999</v>
      </c>
      <c r="L549" s="188">
        <v>0.45</v>
      </c>
      <c r="M549" s="188">
        <v>0.05</v>
      </c>
      <c r="N549" s="188">
        <v>0.08</v>
      </c>
      <c r="O549" s="188">
        <v>7.59</v>
      </c>
      <c r="P549" s="188">
        <v>7.44</v>
      </c>
      <c r="Q549" s="188">
        <v>3.5</v>
      </c>
      <c r="R549" s="188">
        <v>3.82</v>
      </c>
      <c r="S549" s="188">
        <v>28.32</v>
      </c>
      <c r="T549" s="188"/>
      <c r="U549" s="188">
        <v>528</v>
      </c>
      <c r="V549" s="188">
        <v>439</v>
      </c>
      <c r="W549" s="189">
        <v>-75.95</v>
      </c>
      <c r="X549" s="188"/>
      <c r="Y549" s="2"/>
      <c r="Z549" s="2"/>
    </row>
    <row r="550" spans="1:26" ht="15.75" customHeight="1" thickBot="1" x14ac:dyDescent="0.3">
      <c r="A550" s="183" t="s">
        <v>541</v>
      </c>
      <c r="B550" s="183">
        <v>549</v>
      </c>
      <c r="C550" s="184" t="s">
        <v>1323</v>
      </c>
      <c r="D550" s="184"/>
      <c r="E550" s="184">
        <v>5.6</v>
      </c>
      <c r="F550" s="186">
        <v>0.9</v>
      </c>
      <c r="G550" s="185">
        <v>30100</v>
      </c>
      <c r="H550" s="184">
        <v>168</v>
      </c>
      <c r="I550" s="185">
        <v>1811</v>
      </c>
      <c r="J550" s="184">
        <v>11.67</v>
      </c>
      <c r="K550" s="184">
        <v>1.61</v>
      </c>
      <c r="L550" s="184">
        <v>1.28</v>
      </c>
      <c r="M550" s="184"/>
      <c r="N550" s="184">
        <v>0.48</v>
      </c>
      <c r="O550" s="184">
        <v>8.85</v>
      </c>
      <c r="P550" s="184">
        <v>14.39</v>
      </c>
      <c r="Q550" s="184">
        <v>4.9400000000000004</v>
      </c>
      <c r="R550" s="184">
        <v>3.6</v>
      </c>
      <c r="S550" s="184">
        <v>41.18</v>
      </c>
      <c r="T550" s="184"/>
      <c r="U550" s="184">
        <v>285</v>
      </c>
      <c r="V550" s="184">
        <v>304</v>
      </c>
      <c r="W550" s="193">
        <v>3.83</v>
      </c>
      <c r="X550" s="184"/>
      <c r="Y550" s="2"/>
      <c r="Z550" s="2"/>
    </row>
    <row r="551" spans="1:26" ht="15.75" customHeight="1" thickBot="1" x14ac:dyDescent="0.3">
      <c r="A551" s="187" t="s">
        <v>542</v>
      </c>
      <c r="B551" s="187">
        <v>550</v>
      </c>
      <c r="C551" s="188" t="s">
        <v>1323</v>
      </c>
      <c r="D551" s="188"/>
      <c r="E551" s="188">
        <v>7.4</v>
      </c>
      <c r="F551" s="191">
        <v>2.0699999999999998</v>
      </c>
      <c r="G551" s="190">
        <v>3513400</v>
      </c>
      <c r="H551" s="190">
        <v>25833</v>
      </c>
      <c r="I551" s="190">
        <v>6327</v>
      </c>
      <c r="J551" s="188"/>
      <c r="K551" s="188">
        <v>6.43</v>
      </c>
      <c r="L551" s="188">
        <v>1.54</v>
      </c>
      <c r="M551" s="188">
        <v>0.03</v>
      </c>
      <c r="N551" s="188">
        <v>0</v>
      </c>
      <c r="O551" s="188">
        <v>-1.42</v>
      </c>
      <c r="P551" s="188">
        <v>-6.09</v>
      </c>
      <c r="Q551" s="188">
        <v>-37.24</v>
      </c>
      <c r="R551" s="188">
        <v>0.28000000000000003</v>
      </c>
      <c r="S551" s="188">
        <v>55.8</v>
      </c>
      <c r="T551" s="188"/>
      <c r="U551" s="188"/>
      <c r="V551" s="188"/>
      <c r="W551" s="191"/>
      <c r="X551" s="188"/>
      <c r="Y551" s="2"/>
      <c r="Z551" s="2"/>
    </row>
    <row r="552" spans="1:26" ht="15.75" customHeight="1" thickBot="1" x14ac:dyDescent="0.3">
      <c r="A552" s="183" t="s">
        <v>543</v>
      </c>
      <c r="B552" s="183">
        <v>551</v>
      </c>
      <c r="C552" s="184" t="s">
        <v>1323</v>
      </c>
      <c r="D552" s="184"/>
      <c r="E552" s="184">
        <v>2.42</v>
      </c>
      <c r="F552" s="186">
        <v>0.83</v>
      </c>
      <c r="G552" s="185">
        <v>738400</v>
      </c>
      <c r="H552" s="185">
        <v>1784</v>
      </c>
      <c r="I552" s="184">
        <v>726</v>
      </c>
      <c r="J552" s="184">
        <v>11.04</v>
      </c>
      <c r="K552" s="184">
        <v>1.43</v>
      </c>
      <c r="L552" s="184">
        <v>1.53</v>
      </c>
      <c r="M552" s="184"/>
      <c r="N552" s="184">
        <v>0.22</v>
      </c>
      <c r="O552" s="184">
        <v>7.24</v>
      </c>
      <c r="P552" s="184">
        <v>13.88</v>
      </c>
      <c r="Q552" s="184">
        <v>6.21</v>
      </c>
      <c r="R552" s="184"/>
      <c r="S552" s="184">
        <v>24.28</v>
      </c>
      <c r="T552" s="184"/>
      <c r="U552" s="184">
        <v>274</v>
      </c>
      <c r="V552" s="184">
        <v>343</v>
      </c>
      <c r="W552" s="186">
        <v>0.11</v>
      </c>
      <c r="X552" s="184"/>
      <c r="Y552" s="2"/>
      <c r="Z552" s="2"/>
    </row>
    <row r="553" spans="1:26" ht="15.75" customHeight="1" thickBot="1" x14ac:dyDescent="0.3">
      <c r="A553" s="187" t="s">
        <v>544</v>
      </c>
      <c r="B553" s="187">
        <v>552</v>
      </c>
      <c r="C553" s="188" t="s">
        <v>1323</v>
      </c>
      <c r="D553" s="188"/>
      <c r="E553" s="188">
        <v>18.7</v>
      </c>
      <c r="F553" s="191">
        <v>3.31</v>
      </c>
      <c r="G553" s="190">
        <v>4480100</v>
      </c>
      <c r="H553" s="190">
        <v>83175</v>
      </c>
      <c r="I553" s="190">
        <v>40076</v>
      </c>
      <c r="J553" s="188">
        <v>8.6199999999999992</v>
      </c>
      <c r="K553" s="188">
        <v>1.06</v>
      </c>
      <c r="L553" s="188">
        <v>0.97</v>
      </c>
      <c r="M553" s="188">
        <v>0.5</v>
      </c>
      <c r="N553" s="188">
        <v>2.17</v>
      </c>
      <c r="O553" s="188">
        <v>8.65</v>
      </c>
      <c r="P553" s="188">
        <v>12.13</v>
      </c>
      <c r="Q553" s="188">
        <v>18.27</v>
      </c>
      <c r="R553" s="188">
        <v>5.79</v>
      </c>
      <c r="S553" s="188">
        <v>60.75</v>
      </c>
      <c r="T553" s="188"/>
      <c r="U553" s="188">
        <v>242</v>
      </c>
      <c r="V553" s="188">
        <v>229</v>
      </c>
      <c r="W553" s="194">
        <v>1.42</v>
      </c>
      <c r="X553" s="188"/>
      <c r="Y553" s="2"/>
      <c r="Z553" s="2"/>
    </row>
    <row r="554" spans="1:26" ht="15.75" customHeight="1" thickBot="1" x14ac:dyDescent="0.3">
      <c r="A554" s="183" t="s">
        <v>381</v>
      </c>
      <c r="B554" s="183">
        <v>553</v>
      </c>
      <c r="C554" s="184" t="s">
        <v>1323</v>
      </c>
      <c r="D554" s="184"/>
      <c r="E554" s="184">
        <v>70.25</v>
      </c>
      <c r="F554" s="186">
        <v>1.81</v>
      </c>
      <c r="G554" s="185">
        <v>81800</v>
      </c>
      <c r="H554" s="185">
        <v>5719</v>
      </c>
      <c r="I554" s="185">
        <v>23183</v>
      </c>
      <c r="J554" s="184">
        <v>13.81</v>
      </c>
      <c r="K554" s="184">
        <v>1.04</v>
      </c>
      <c r="L554" s="184">
        <v>0.39</v>
      </c>
      <c r="M554" s="184">
        <v>1</v>
      </c>
      <c r="N554" s="184">
        <v>5.09</v>
      </c>
      <c r="O554" s="184">
        <v>7.28</v>
      </c>
      <c r="P554" s="184">
        <v>8.35</v>
      </c>
      <c r="Q554" s="184">
        <v>4.96</v>
      </c>
      <c r="R554" s="184">
        <v>2.33</v>
      </c>
      <c r="S554" s="184">
        <v>38.1</v>
      </c>
      <c r="T554" s="184"/>
      <c r="U554" s="184">
        <v>463</v>
      </c>
      <c r="V554" s="184">
        <v>414</v>
      </c>
      <c r="W554" s="193">
        <v>2.57</v>
      </c>
      <c r="X554" s="184"/>
      <c r="Y554" s="2"/>
      <c r="Z554" s="2"/>
    </row>
    <row r="555" spans="1:26" ht="15.75" customHeight="1" thickBot="1" x14ac:dyDescent="0.3">
      <c r="A555" s="187" t="s">
        <v>545</v>
      </c>
      <c r="B555" s="187">
        <v>554</v>
      </c>
      <c r="C555" s="188" t="s">
        <v>1323</v>
      </c>
      <c r="D555" s="188"/>
      <c r="E555" s="188">
        <v>21.8</v>
      </c>
      <c r="F555" s="189">
        <v>-0.91</v>
      </c>
      <c r="G555" s="190">
        <v>6574700</v>
      </c>
      <c r="H555" s="190">
        <v>144713</v>
      </c>
      <c r="I555" s="190">
        <v>21233</v>
      </c>
      <c r="J555" s="188">
        <v>7.47</v>
      </c>
      <c r="K555" s="188">
        <v>1.46</v>
      </c>
      <c r="L555" s="188">
        <v>0.44</v>
      </c>
      <c r="M555" s="188">
        <v>0.55000000000000004</v>
      </c>
      <c r="N555" s="188">
        <v>2.92</v>
      </c>
      <c r="O555" s="188">
        <v>15.49</v>
      </c>
      <c r="P555" s="188">
        <v>20.57</v>
      </c>
      <c r="Q555" s="188">
        <v>53.91</v>
      </c>
      <c r="R555" s="188">
        <v>5.55</v>
      </c>
      <c r="S555" s="188">
        <v>34.619999999999997</v>
      </c>
      <c r="T555" s="188"/>
      <c r="U555" s="188">
        <v>104</v>
      </c>
      <c r="V555" s="188">
        <v>85</v>
      </c>
      <c r="W555" s="194">
        <v>1.46</v>
      </c>
      <c r="X555" s="188"/>
      <c r="Y555" s="2"/>
      <c r="Z555" s="2"/>
    </row>
    <row r="556" spans="1:26" ht="15.75" customHeight="1" thickBot="1" x14ac:dyDescent="0.3">
      <c r="A556" s="183" t="s">
        <v>546</v>
      </c>
      <c r="B556" s="183">
        <v>555</v>
      </c>
      <c r="C556" s="184" t="s">
        <v>1325</v>
      </c>
      <c r="D556" s="184"/>
      <c r="E556" s="184">
        <v>14.6</v>
      </c>
      <c r="F556" s="184">
        <v>0</v>
      </c>
      <c r="G556" s="185">
        <v>1800</v>
      </c>
      <c r="H556" s="184">
        <v>26</v>
      </c>
      <c r="I556" s="185">
        <v>5037</v>
      </c>
      <c r="J556" s="184">
        <v>13.28</v>
      </c>
      <c r="K556" s="184">
        <v>0.98</v>
      </c>
      <c r="L556" s="184">
        <v>0.11</v>
      </c>
      <c r="M556" s="184"/>
      <c r="N556" s="184">
        <v>1.1000000000000001</v>
      </c>
      <c r="O556" s="184">
        <v>8.6</v>
      </c>
      <c r="P556" s="184">
        <v>7.5</v>
      </c>
      <c r="Q556" s="184">
        <v>13.9</v>
      </c>
      <c r="R556" s="184">
        <v>4.79</v>
      </c>
      <c r="S556" s="184">
        <v>15</v>
      </c>
      <c r="T556" s="184"/>
      <c r="U556" s="184">
        <v>470</v>
      </c>
      <c r="V556" s="184">
        <v>354</v>
      </c>
      <c r="W556" s="192">
        <v>-1.36</v>
      </c>
      <c r="X556" s="184"/>
      <c r="Y556" s="2"/>
      <c r="Z556" s="2"/>
    </row>
    <row r="557" spans="1:26" ht="15.75" customHeight="1" thickBot="1" x14ac:dyDescent="0.3">
      <c r="A557" s="187" t="s">
        <v>547</v>
      </c>
      <c r="B557" s="187">
        <v>556</v>
      </c>
      <c r="C557" s="188" t="s">
        <v>1323</v>
      </c>
      <c r="D557" s="188"/>
      <c r="E557" s="188">
        <v>60.25</v>
      </c>
      <c r="F557" s="188">
        <v>0</v>
      </c>
      <c r="G557" s="188">
        <v>0</v>
      </c>
      <c r="H557" s="188">
        <v>0</v>
      </c>
      <c r="I557" s="190">
        <v>34456</v>
      </c>
      <c r="J557" s="188">
        <v>15.13</v>
      </c>
      <c r="K557" s="188">
        <v>0.9</v>
      </c>
      <c r="L557" s="188">
        <v>0.33</v>
      </c>
      <c r="M557" s="188">
        <v>0.2</v>
      </c>
      <c r="N557" s="188">
        <v>3.98</v>
      </c>
      <c r="O557" s="188">
        <v>5.46</v>
      </c>
      <c r="P557" s="188">
        <v>6.64</v>
      </c>
      <c r="Q557" s="188">
        <v>45.36</v>
      </c>
      <c r="R557" s="188">
        <v>1.17</v>
      </c>
      <c r="S557" s="188">
        <v>59.08</v>
      </c>
      <c r="T557" s="188"/>
      <c r="U557" s="188">
        <v>540</v>
      </c>
      <c r="V557" s="188">
        <v>511</v>
      </c>
      <c r="W557" s="191">
        <v>0.71</v>
      </c>
      <c r="X557" s="188"/>
      <c r="Y557" s="2"/>
      <c r="Z557" s="2"/>
    </row>
    <row r="558" spans="1:26" ht="15.75" customHeight="1" thickBot="1" x14ac:dyDescent="0.3">
      <c r="A558" s="183" t="s">
        <v>548</v>
      </c>
      <c r="B558" s="183">
        <v>557</v>
      </c>
      <c r="C558" s="184" t="s">
        <v>1323</v>
      </c>
      <c r="D558" s="184"/>
      <c r="E558" s="184">
        <v>7.35</v>
      </c>
      <c r="F558" s="186">
        <v>0.68</v>
      </c>
      <c r="G558" s="185">
        <v>43222900</v>
      </c>
      <c r="H558" s="185">
        <v>318495</v>
      </c>
      <c r="I558" s="185">
        <v>31869</v>
      </c>
      <c r="J558" s="184"/>
      <c r="K558" s="184">
        <v>1.18</v>
      </c>
      <c r="L558" s="184">
        <v>0.73</v>
      </c>
      <c r="M558" s="184"/>
      <c r="N558" s="184">
        <v>0</v>
      </c>
      <c r="O558" s="184">
        <v>-25.08</v>
      </c>
      <c r="P558" s="184">
        <v>-31.3</v>
      </c>
      <c r="Q558" s="184">
        <v>-7.02</v>
      </c>
      <c r="R558" s="184">
        <v>2.5</v>
      </c>
      <c r="S558" s="184">
        <v>39.380000000000003</v>
      </c>
      <c r="T558" s="184"/>
      <c r="U558" s="184"/>
      <c r="V558" s="184"/>
      <c r="W558" s="186"/>
      <c r="X558" s="184"/>
      <c r="Y558" s="2"/>
      <c r="Z558" s="2"/>
    </row>
    <row r="559" spans="1:26" ht="15.75" customHeight="1" thickBot="1" x14ac:dyDescent="0.3">
      <c r="A559" s="187" t="s">
        <v>549</v>
      </c>
      <c r="B559" s="187">
        <v>558</v>
      </c>
      <c r="C559" s="188" t="s">
        <v>1323</v>
      </c>
      <c r="D559" s="188"/>
      <c r="E559" s="188">
        <v>3.28</v>
      </c>
      <c r="F559" s="191">
        <v>3.8</v>
      </c>
      <c r="G559" s="190">
        <v>22357300</v>
      </c>
      <c r="H559" s="190">
        <v>73387</v>
      </c>
      <c r="I559" s="190">
        <v>1312</v>
      </c>
      <c r="J559" s="188">
        <v>20.68</v>
      </c>
      <c r="K559" s="188">
        <v>3.53</v>
      </c>
      <c r="L559" s="188">
        <v>0.67</v>
      </c>
      <c r="M559" s="188">
        <v>0.1</v>
      </c>
      <c r="N559" s="188">
        <v>0.16</v>
      </c>
      <c r="O559" s="188">
        <v>14.37</v>
      </c>
      <c r="P559" s="188">
        <v>17.649999999999999</v>
      </c>
      <c r="Q559" s="188">
        <v>1.47</v>
      </c>
      <c r="R559" s="188">
        <v>3.16</v>
      </c>
      <c r="S559" s="188">
        <v>38.14</v>
      </c>
      <c r="T559" s="188"/>
      <c r="U559" s="188">
        <v>412</v>
      </c>
      <c r="V559" s="188">
        <v>373</v>
      </c>
      <c r="W559" s="191">
        <v>0.15</v>
      </c>
      <c r="X559" s="188"/>
      <c r="Y559" s="2"/>
      <c r="Z559" s="2"/>
    </row>
    <row r="560" spans="1:26" ht="15.75" customHeight="1" thickBot="1" x14ac:dyDescent="0.3">
      <c r="A560" s="183" t="s">
        <v>550</v>
      </c>
      <c r="B560" s="183">
        <v>559</v>
      </c>
      <c r="C560" s="184" t="s">
        <v>1323</v>
      </c>
      <c r="D560" s="184"/>
      <c r="E560" s="184">
        <v>1.94</v>
      </c>
      <c r="F560" s="184">
        <v>0</v>
      </c>
      <c r="G560" s="185">
        <v>4878900</v>
      </c>
      <c r="H560" s="185">
        <v>9492</v>
      </c>
      <c r="I560" s="185">
        <v>2214</v>
      </c>
      <c r="J560" s="184">
        <v>7.74</v>
      </c>
      <c r="K560" s="184">
        <v>0.95</v>
      </c>
      <c r="L560" s="184">
        <v>3.37</v>
      </c>
      <c r="M560" s="184"/>
      <c r="N560" s="184">
        <v>0.25</v>
      </c>
      <c r="O560" s="184">
        <v>5.93</v>
      </c>
      <c r="P560" s="184">
        <v>13.04</v>
      </c>
      <c r="Q560" s="184">
        <v>4.8</v>
      </c>
      <c r="R560" s="184"/>
      <c r="S560" s="184">
        <v>59.36</v>
      </c>
      <c r="T560" s="184"/>
      <c r="U560" s="184">
        <v>205</v>
      </c>
      <c r="V560" s="184">
        <v>304</v>
      </c>
      <c r="W560" s="192">
        <v>-0.09</v>
      </c>
      <c r="X560" s="184"/>
      <c r="Y560" s="2"/>
      <c r="Z560" s="2"/>
    </row>
    <row r="561" spans="1:26" ht="15.75" customHeight="1" thickBot="1" x14ac:dyDescent="0.3">
      <c r="A561" s="187" t="s">
        <v>551</v>
      </c>
      <c r="B561" s="187">
        <v>560</v>
      </c>
      <c r="C561" s="188" t="s">
        <v>1323</v>
      </c>
      <c r="D561" s="188"/>
      <c r="E561" s="188">
        <v>0.59</v>
      </c>
      <c r="F561" s="189">
        <v>-1.67</v>
      </c>
      <c r="G561" s="190">
        <v>255900</v>
      </c>
      <c r="H561" s="188">
        <v>152</v>
      </c>
      <c r="I561" s="188">
        <v>399</v>
      </c>
      <c r="J561" s="188"/>
      <c r="K561" s="188">
        <v>0.4</v>
      </c>
      <c r="L561" s="188">
        <v>1.38</v>
      </c>
      <c r="M561" s="188">
        <v>0.03</v>
      </c>
      <c r="N561" s="188">
        <v>0</v>
      </c>
      <c r="O561" s="188">
        <v>-5.33</v>
      </c>
      <c r="P561" s="188">
        <v>-11.54</v>
      </c>
      <c r="Q561" s="188">
        <v>-10.25</v>
      </c>
      <c r="R561" s="188">
        <v>5</v>
      </c>
      <c r="S561" s="188">
        <v>32.94</v>
      </c>
      <c r="T561" s="188"/>
      <c r="U561" s="188"/>
      <c r="V561" s="188"/>
      <c r="W561" s="191"/>
      <c r="X561" s="188"/>
      <c r="Y561" s="2"/>
      <c r="Z561" s="2"/>
    </row>
    <row r="562" spans="1:26" ht="15.75" customHeight="1" thickBot="1" x14ac:dyDescent="0.3">
      <c r="A562" s="183" t="s">
        <v>552</v>
      </c>
      <c r="B562" s="183">
        <v>561</v>
      </c>
      <c r="C562" s="184" t="s">
        <v>1323</v>
      </c>
      <c r="D562" s="184"/>
      <c r="E562" s="184">
        <v>9.25</v>
      </c>
      <c r="F562" s="186">
        <v>2.21</v>
      </c>
      <c r="G562" s="185">
        <v>162600</v>
      </c>
      <c r="H562" s="185">
        <v>1487</v>
      </c>
      <c r="I562" s="185">
        <v>2866</v>
      </c>
      <c r="J562" s="184">
        <v>43.58</v>
      </c>
      <c r="K562" s="184">
        <v>1.82</v>
      </c>
      <c r="L562" s="184">
        <v>0.31</v>
      </c>
      <c r="M562" s="184"/>
      <c r="N562" s="184">
        <v>0.21</v>
      </c>
      <c r="O562" s="184">
        <v>4.66</v>
      </c>
      <c r="P562" s="184">
        <v>4.2699999999999996</v>
      </c>
      <c r="Q562" s="184">
        <v>7.03</v>
      </c>
      <c r="R562" s="184"/>
      <c r="S562" s="184">
        <v>42.87</v>
      </c>
      <c r="T562" s="184"/>
      <c r="U562" s="184">
        <v>800</v>
      </c>
      <c r="V562" s="184">
        <v>743</v>
      </c>
      <c r="W562" s="192">
        <v>-1.1200000000000001</v>
      </c>
      <c r="X562" s="184"/>
      <c r="Y562" s="2"/>
      <c r="Z562" s="2"/>
    </row>
    <row r="563" spans="1:26" ht="15.75" customHeight="1" thickBot="1" x14ac:dyDescent="0.3">
      <c r="A563" s="187" t="s">
        <v>553</v>
      </c>
      <c r="B563" s="187">
        <v>562</v>
      </c>
      <c r="C563" s="188" t="s">
        <v>1325</v>
      </c>
      <c r="D563" s="188"/>
      <c r="E563" s="188">
        <v>34.25</v>
      </c>
      <c r="F563" s="188">
        <v>0</v>
      </c>
      <c r="G563" s="188">
        <v>0</v>
      </c>
      <c r="H563" s="188">
        <v>0</v>
      </c>
      <c r="I563" s="190">
        <v>9107</v>
      </c>
      <c r="J563" s="188">
        <v>53.84</v>
      </c>
      <c r="K563" s="188">
        <v>1.02</v>
      </c>
      <c r="L563" s="188">
        <v>0.4</v>
      </c>
      <c r="M563" s="188">
        <v>0.32</v>
      </c>
      <c r="N563" s="188">
        <v>0.64</v>
      </c>
      <c r="O563" s="188">
        <v>1.28</v>
      </c>
      <c r="P563" s="188">
        <v>1.92</v>
      </c>
      <c r="Q563" s="188">
        <v>1.51</v>
      </c>
      <c r="R563" s="188">
        <v>0.92</v>
      </c>
      <c r="S563" s="188">
        <v>14.19</v>
      </c>
      <c r="T563" s="188"/>
      <c r="U563" s="188">
        <v>888</v>
      </c>
      <c r="V563" s="188">
        <v>904</v>
      </c>
      <c r="W563" s="194">
        <v>1.25</v>
      </c>
      <c r="X563" s="188"/>
      <c r="Y563" s="2"/>
      <c r="Z563" s="2"/>
    </row>
    <row r="564" spans="1:26" ht="15.75" customHeight="1" thickBot="1" x14ac:dyDescent="0.3">
      <c r="A564" s="183" t="s">
        <v>554</v>
      </c>
      <c r="B564" s="183">
        <v>563</v>
      </c>
      <c r="C564" s="184" t="s">
        <v>1323</v>
      </c>
      <c r="D564" s="184"/>
      <c r="E564" s="184">
        <v>7</v>
      </c>
      <c r="F564" s="184">
        <v>0</v>
      </c>
      <c r="G564" s="185">
        <v>27000</v>
      </c>
      <c r="H564" s="184">
        <v>189</v>
      </c>
      <c r="I564" s="185">
        <v>1890</v>
      </c>
      <c r="J564" s="184">
        <v>14.17</v>
      </c>
      <c r="K564" s="184">
        <v>1.1399999999999999</v>
      </c>
      <c r="L564" s="184">
        <v>1.21</v>
      </c>
      <c r="M564" s="184"/>
      <c r="N564" s="184">
        <v>0.49</v>
      </c>
      <c r="O564" s="184">
        <v>10.39</v>
      </c>
      <c r="P564" s="184">
        <v>8.2799999999999994</v>
      </c>
      <c r="Q564" s="184">
        <v>2</v>
      </c>
      <c r="R564" s="184">
        <v>2.95</v>
      </c>
      <c r="S564" s="184">
        <v>24</v>
      </c>
      <c r="T564" s="184"/>
      <c r="U564" s="184">
        <v>474</v>
      </c>
      <c r="V564" s="184">
        <v>338</v>
      </c>
      <c r="W564" s="186">
        <v>0.17</v>
      </c>
      <c r="X564" s="184"/>
      <c r="Y564" s="2"/>
      <c r="Z564" s="2"/>
    </row>
    <row r="565" spans="1:26" ht="15.75" customHeight="1" thickBot="1" x14ac:dyDescent="0.3">
      <c r="A565" s="187" t="s">
        <v>555</v>
      </c>
      <c r="B565" s="187">
        <v>564</v>
      </c>
      <c r="C565" s="188" t="s">
        <v>1323</v>
      </c>
      <c r="D565" s="188"/>
      <c r="E565" s="188">
        <v>0.04</v>
      </c>
      <c r="F565" s="191">
        <v>33.33</v>
      </c>
      <c r="G565" s="190">
        <v>131234200</v>
      </c>
      <c r="H565" s="190">
        <v>4322</v>
      </c>
      <c r="I565" s="188">
        <v>445</v>
      </c>
      <c r="J565" s="188"/>
      <c r="K565" s="188"/>
      <c r="L565" s="188">
        <v>-1.51</v>
      </c>
      <c r="M565" s="188"/>
      <c r="N565" s="188">
        <v>0</v>
      </c>
      <c r="O565" s="188"/>
      <c r="P565" s="188"/>
      <c r="Q565" s="188"/>
      <c r="R565" s="188"/>
      <c r="S565" s="188"/>
      <c r="T565" s="188"/>
      <c r="U565" s="188"/>
      <c r="V565" s="188"/>
      <c r="W565" s="191"/>
      <c r="X565" s="188"/>
      <c r="Y565" s="2"/>
      <c r="Z565" s="2"/>
    </row>
    <row r="566" spans="1:26" ht="15.75" customHeight="1" thickBot="1" x14ac:dyDescent="0.3">
      <c r="A566" s="183" t="s">
        <v>556</v>
      </c>
      <c r="B566" s="183">
        <v>565</v>
      </c>
      <c r="C566" s="184" t="s">
        <v>1323</v>
      </c>
      <c r="D566" s="184"/>
      <c r="E566" s="184">
        <v>10</v>
      </c>
      <c r="F566" s="192">
        <v>-1.96</v>
      </c>
      <c r="G566" s="185">
        <v>4783700</v>
      </c>
      <c r="H566" s="185">
        <v>47995</v>
      </c>
      <c r="I566" s="185">
        <v>9220</v>
      </c>
      <c r="J566" s="184">
        <v>12.95</v>
      </c>
      <c r="K566" s="184">
        <v>2.11</v>
      </c>
      <c r="L566" s="184">
        <v>2.7</v>
      </c>
      <c r="M566" s="184">
        <v>0.11</v>
      </c>
      <c r="N566" s="184">
        <v>0.77</v>
      </c>
      <c r="O566" s="184">
        <v>6.9</v>
      </c>
      <c r="P566" s="184">
        <v>17.670000000000002</v>
      </c>
      <c r="Q566" s="184">
        <v>40.44</v>
      </c>
      <c r="R566" s="184">
        <v>1.08</v>
      </c>
      <c r="S566" s="184">
        <v>32.549999999999997</v>
      </c>
      <c r="T566" s="184"/>
      <c r="U566" s="184">
        <v>279</v>
      </c>
      <c r="V566" s="184">
        <v>409</v>
      </c>
      <c r="W566" s="193">
        <v>1.26</v>
      </c>
      <c r="X566" s="184"/>
      <c r="Y566" s="2"/>
      <c r="Z566" s="2"/>
    </row>
    <row r="567" spans="1:26" ht="15.75" customHeight="1" thickBot="1" x14ac:dyDescent="0.3">
      <c r="A567" s="187" t="s">
        <v>557</v>
      </c>
      <c r="B567" s="187">
        <v>566</v>
      </c>
      <c r="C567" s="188" t="s">
        <v>1325</v>
      </c>
      <c r="D567" s="188"/>
      <c r="E567" s="188">
        <v>2.12</v>
      </c>
      <c r="F567" s="191">
        <v>1.92</v>
      </c>
      <c r="G567" s="190">
        <v>70800</v>
      </c>
      <c r="H567" s="188">
        <v>150</v>
      </c>
      <c r="I567" s="190">
        <v>1357</v>
      </c>
      <c r="J567" s="188">
        <v>17.79</v>
      </c>
      <c r="K567" s="188">
        <v>0.48</v>
      </c>
      <c r="L567" s="188">
        <v>0.15</v>
      </c>
      <c r="M567" s="188">
        <v>0.17</v>
      </c>
      <c r="N567" s="188">
        <v>0.12</v>
      </c>
      <c r="O567" s="188">
        <v>2.99</v>
      </c>
      <c r="P567" s="188">
        <v>2.7</v>
      </c>
      <c r="Q567" s="188">
        <v>1.65</v>
      </c>
      <c r="R567" s="188">
        <v>7.93</v>
      </c>
      <c r="S567" s="188">
        <v>42.32</v>
      </c>
      <c r="T567" s="188"/>
      <c r="U567" s="188">
        <v>691</v>
      </c>
      <c r="V567" s="188">
        <v>664</v>
      </c>
      <c r="W567" s="189">
        <v>-2.17</v>
      </c>
      <c r="X567" s="188"/>
      <c r="Y567" s="2"/>
      <c r="Z567" s="2"/>
    </row>
    <row r="568" spans="1:26" ht="15.75" customHeight="1" thickBot="1" x14ac:dyDescent="0.3">
      <c r="A568" s="183" t="s">
        <v>558</v>
      </c>
      <c r="B568" s="183">
        <v>567</v>
      </c>
      <c r="C568" s="184" t="s">
        <v>1323</v>
      </c>
      <c r="D568" s="184"/>
      <c r="E568" s="184">
        <v>2.2400000000000002</v>
      </c>
      <c r="F568" s="184">
        <v>0</v>
      </c>
      <c r="G568" s="185">
        <v>163000</v>
      </c>
      <c r="H568" s="184">
        <v>368</v>
      </c>
      <c r="I568" s="185">
        <v>1123</v>
      </c>
      <c r="J568" s="184"/>
      <c r="K568" s="184">
        <v>0.51</v>
      </c>
      <c r="L568" s="184">
        <v>1.98</v>
      </c>
      <c r="M568" s="184">
        <v>0.01</v>
      </c>
      <c r="N568" s="184">
        <v>0</v>
      </c>
      <c r="O568" s="184">
        <v>-7.0000000000000007E-2</v>
      </c>
      <c r="P568" s="184">
        <v>-3.64</v>
      </c>
      <c r="Q568" s="184">
        <v>-2.84</v>
      </c>
      <c r="R568" s="184">
        <v>0.45</v>
      </c>
      <c r="S568" s="184">
        <v>33.72</v>
      </c>
      <c r="T568" s="184"/>
      <c r="U568" s="184"/>
      <c r="V568" s="184"/>
      <c r="W568" s="186"/>
      <c r="X568" s="184"/>
      <c r="Y568" s="2"/>
      <c r="Z568" s="2"/>
    </row>
    <row r="569" spans="1:26" ht="15.75" customHeight="1" thickBot="1" x14ac:dyDescent="0.3">
      <c r="A569" s="187" t="s">
        <v>559</v>
      </c>
      <c r="B569" s="187">
        <v>568</v>
      </c>
      <c r="C569" s="188" t="s">
        <v>1323</v>
      </c>
      <c r="D569" s="188" t="s">
        <v>1326</v>
      </c>
      <c r="E569" s="188">
        <v>27.25</v>
      </c>
      <c r="F569" s="191">
        <v>2.83</v>
      </c>
      <c r="G569" s="190">
        <v>11368500</v>
      </c>
      <c r="H569" s="190">
        <v>306261</v>
      </c>
      <c r="I569" s="190">
        <v>41856</v>
      </c>
      <c r="J569" s="188">
        <v>10.19</v>
      </c>
      <c r="K569" s="188">
        <v>1.25</v>
      </c>
      <c r="L569" s="188">
        <v>0.83</v>
      </c>
      <c r="M569" s="188">
        <v>0.5</v>
      </c>
      <c r="N569" s="188">
        <v>2.67</v>
      </c>
      <c r="O569" s="188">
        <v>11.76</v>
      </c>
      <c r="P569" s="188">
        <v>14.25</v>
      </c>
      <c r="Q569" s="188">
        <v>8.09</v>
      </c>
      <c r="R569" s="188">
        <v>1.32</v>
      </c>
      <c r="S569" s="188">
        <v>54.63</v>
      </c>
      <c r="T569" s="188"/>
      <c r="U569" s="188">
        <v>238</v>
      </c>
      <c r="V569" s="188">
        <v>196</v>
      </c>
      <c r="W569" s="189">
        <v>-0.09</v>
      </c>
      <c r="X569" s="188"/>
      <c r="Y569" s="2"/>
      <c r="Z569" s="2"/>
    </row>
    <row r="570" spans="1:26" ht="15.75" customHeight="1" thickBot="1" x14ac:dyDescent="0.3">
      <c r="A570" s="183" t="s">
        <v>560</v>
      </c>
      <c r="B570" s="183">
        <v>569</v>
      </c>
      <c r="C570" s="184" t="s">
        <v>1323</v>
      </c>
      <c r="D570" s="184"/>
      <c r="E570" s="184">
        <v>164.5</v>
      </c>
      <c r="F570" s="186">
        <v>0.3</v>
      </c>
      <c r="G570" s="185">
        <v>39600</v>
      </c>
      <c r="H570" s="185">
        <v>6521</v>
      </c>
      <c r="I570" s="185">
        <v>12605</v>
      </c>
      <c r="J570" s="184">
        <v>11.11</v>
      </c>
      <c r="K570" s="184">
        <v>0.71</v>
      </c>
      <c r="L570" s="184">
        <v>0.13</v>
      </c>
      <c r="M570" s="184">
        <v>8.25</v>
      </c>
      <c r="N570" s="184">
        <v>26.07</v>
      </c>
      <c r="O570" s="184">
        <v>7.11</v>
      </c>
      <c r="P570" s="184">
        <v>6.69</v>
      </c>
      <c r="Q570" s="184">
        <v>1.58</v>
      </c>
      <c r="R570" s="184">
        <v>5.03</v>
      </c>
      <c r="S570" s="184">
        <v>34.369999999999997</v>
      </c>
      <c r="T570" s="184"/>
      <c r="U570" s="184">
        <v>440</v>
      </c>
      <c r="V570" s="184">
        <v>354</v>
      </c>
      <c r="W570" s="186">
        <v>0.71</v>
      </c>
      <c r="X570" s="184"/>
      <c r="Y570" s="2"/>
      <c r="Z570" s="2"/>
    </row>
    <row r="571" spans="1:26" ht="15.75" customHeight="1" thickBot="1" x14ac:dyDescent="0.3">
      <c r="A571" s="187" t="s">
        <v>561</v>
      </c>
      <c r="B571" s="187">
        <v>570</v>
      </c>
      <c r="C571" s="188" t="s">
        <v>1323</v>
      </c>
      <c r="D571" s="188"/>
      <c r="E571" s="188">
        <v>2.1</v>
      </c>
      <c r="F571" s="189">
        <v>-0.94</v>
      </c>
      <c r="G571" s="190">
        <v>39300</v>
      </c>
      <c r="H571" s="188">
        <v>83</v>
      </c>
      <c r="I571" s="188">
        <v>569</v>
      </c>
      <c r="J571" s="188"/>
      <c r="K571" s="188">
        <v>3.44</v>
      </c>
      <c r="L571" s="188">
        <v>1.91</v>
      </c>
      <c r="M571" s="188"/>
      <c r="N571" s="188">
        <v>0</v>
      </c>
      <c r="O571" s="188">
        <v>-28.93</v>
      </c>
      <c r="P571" s="188">
        <v>-64.12</v>
      </c>
      <c r="Q571" s="188">
        <v>-724.13</v>
      </c>
      <c r="R571" s="188"/>
      <c r="S571" s="188">
        <v>63.39</v>
      </c>
      <c r="T571" s="188"/>
      <c r="U571" s="188"/>
      <c r="V571" s="188"/>
      <c r="W571" s="191"/>
      <c r="X571" s="188"/>
      <c r="Y571" s="2"/>
      <c r="Z571" s="2"/>
    </row>
    <row r="572" spans="1:26" ht="15.75" customHeight="1" thickBot="1" x14ac:dyDescent="0.3">
      <c r="A572" s="183" t="s">
        <v>562</v>
      </c>
      <c r="B572" s="183">
        <v>571</v>
      </c>
      <c r="C572" s="184" t="s">
        <v>1323</v>
      </c>
      <c r="D572" s="184"/>
      <c r="E572" s="184">
        <v>1.82</v>
      </c>
      <c r="F572" s="184">
        <v>0</v>
      </c>
      <c r="G572" s="185">
        <v>45106600</v>
      </c>
      <c r="H572" s="185">
        <v>82533</v>
      </c>
      <c r="I572" s="185">
        <v>43339</v>
      </c>
      <c r="J572" s="184">
        <v>35.06</v>
      </c>
      <c r="K572" s="184">
        <v>13</v>
      </c>
      <c r="L572" s="184">
        <v>6.63</v>
      </c>
      <c r="M572" s="184"/>
      <c r="N572" s="184">
        <v>0.05</v>
      </c>
      <c r="O572" s="184">
        <v>12.06</v>
      </c>
      <c r="P572" s="184">
        <v>40.049999999999997</v>
      </c>
      <c r="Q572" s="184">
        <v>9.4700000000000006</v>
      </c>
      <c r="R572" s="184"/>
      <c r="S572" s="184">
        <v>20.84</v>
      </c>
      <c r="T572" s="184"/>
      <c r="U572" s="184">
        <v>405</v>
      </c>
      <c r="V572" s="184">
        <v>488</v>
      </c>
      <c r="W572" s="186">
        <v>0.56999999999999995</v>
      </c>
      <c r="X572" s="184"/>
      <c r="Y572" s="2"/>
      <c r="Z572" s="2"/>
    </row>
    <row r="573" spans="1:26" ht="15.75" customHeight="1" thickBot="1" x14ac:dyDescent="0.3">
      <c r="A573" s="187" t="s">
        <v>563</v>
      </c>
      <c r="B573" s="187">
        <v>572</v>
      </c>
      <c r="C573" s="187" t="s">
        <v>180</v>
      </c>
      <c r="D573" s="188"/>
      <c r="E573" s="188">
        <v>0.68</v>
      </c>
      <c r="F573" s="191">
        <v>1.49</v>
      </c>
      <c r="G573" s="190">
        <v>529600</v>
      </c>
      <c r="H573" s="188">
        <v>356</v>
      </c>
      <c r="I573" s="188">
        <v>386</v>
      </c>
      <c r="J573" s="188">
        <v>18.48</v>
      </c>
      <c r="K573" s="188">
        <v>1.03</v>
      </c>
      <c r="L573" s="188">
        <v>0.46</v>
      </c>
      <c r="M573" s="188">
        <v>0.1</v>
      </c>
      <c r="N573" s="188">
        <v>0.04</v>
      </c>
      <c r="O573" s="188">
        <v>5.33</v>
      </c>
      <c r="P573" s="188">
        <v>6.39</v>
      </c>
      <c r="Q573" s="188">
        <v>4.2</v>
      </c>
      <c r="R573" s="188">
        <v>14.93</v>
      </c>
      <c r="S573" s="188">
        <v>25.3</v>
      </c>
      <c r="T573" s="188"/>
      <c r="U573" s="188">
        <v>599</v>
      </c>
      <c r="V573" s="188">
        <v>571</v>
      </c>
      <c r="W573" s="191"/>
      <c r="X573" s="188"/>
      <c r="Y573" s="2"/>
      <c r="Z573" s="2"/>
    </row>
    <row r="574" spans="1:26" ht="15.75" customHeight="1" thickBot="1" x14ac:dyDescent="0.3">
      <c r="A574" s="183" t="s">
        <v>564</v>
      </c>
      <c r="B574" s="183">
        <v>573</v>
      </c>
      <c r="C574" s="184" t="s">
        <v>1325</v>
      </c>
      <c r="D574" s="184"/>
      <c r="E574" s="184">
        <v>13.3</v>
      </c>
      <c r="F574" s="186">
        <v>0.76</v>
      </c>
      <c r="G574" s="185">
        <v>13113200</v>
      </c>
      <c r="H574" s="185">
        <v>174768</v>
      </c>
      <c r="I574" s="185">
        <v>20284</v>
      </c>
      <c r="J574" s="184">
        <v>16.55</v>
      </c>
      <c r="K574" s="184">
        <v>1.53</v>
      </c>
      <c r="L574" s="184">
        <v>2.4500000000000002</v>
      </c>
      <c r="M574" s="184"/>
      <c r="N574" s="184">
        <v>0.8</v>
      </c>
      <c r="O574" s="184">
        <v>3.29</v>
      </c>
      <c r="P574" s="184">
        <v>9.1</v>
      </c>
      <c r="Q574" s="184">
        <v>2.2999999999999998</v>
      </c>
      <c r="R574" s="184">
        <v>2.27</v>
      </c>
      <c r="S574" s="184">
        <v>65.17</v>
      </c>
      <c r="T574" s="184"/>
      <c r="U574" s="184">
        <v>486</v>
      </c>
      <c r="V574" s="184">
        <v>629</v>
      </c>
      <c r="W574" s="192">
        <v>-0.13</v>
      </c>
      <c r="X574" s="184"/>
      <c r="Y574" s="2"/>
      <c r="Z574" s="2"/>
    </row>
    <row r="575" spans="1:26" ht="15.75" customHeight="1" thickBot="1" x14ac:dyDescent="0.3">
      <c r="A575" s="187" t="s">
        <v>565</v>
      </c>
      <c r="B575" s="187">
        <v>574</v>
      </c>
      <c r="C575" s="187" t="s">
        <v>180</v>
      </c>
      <c r="D575" s="188"/>
      <c r="E575" s="188">
        <v>75.25</v>
      </c>
      <c r="F575" s="191">
        <v>0.33</v>
      </c>
      <c r="G575" s="190">
        <v>16769800</v>
      </c>
      <c r="H575" s="190">
        <v>1257605</v>
      </c>
      <c r="I575" s="190">
        <v>107516</v>
      </c>
      <c r="J575" s="188">
        <v>17.739999999999998</v>
      </c>
      <c r="K575" s="188">
        <v>4.3</v>
      </c>
      <c r="L575" s="188">
        <v>0.32</v>
      </c>
      <c r="M575" s="188">
        <v>1.25</v>
      </c>
      <c r="N575" s="188">
        <v>4.24</v>
      </c>
      <c r="O575" s="188">
        <v>20.61</v>
      </c>
      <c r="P575" s="188">
        <v>24.18</v>
      </c>
      <c r="Q575" s="188">
        <v>34.369999999999997</v>
      </c>
      <c r="R575" s="188"/>
      <c r="S575" s="188">
        <v>38.01</v>
      </c>
      <c r="T575" s="188"/>
      <c r="U575" s="188">
        <v>311</v>
      </c>
      <c r="V575" s="188">
        <v>289</v>
      </c>
      <c r="W575" s="191"/>
      <c r="X575" s="188"/>
      <c r="Y575" s="2"/>
      <c r="Z575" s="2"/>
    </row>
    <row r="576" spans="1:26" ht="15.75" customHeight="1" thickBot="1" x14ac:dyDescent="0.3">
      <c r="A576" s="183" t="s">
        <v>566</v>
      </c>
      <c r="B576" s="183">
        <v>575</v>
      </c>
      <c r="C576" s="184" t="s">
        <v>1323</v>
      </c>
      <c r="D576" s="184" t="s">
        <v>99</v>
      </c>
      <c r="E576" s="184">
        <v>0.01</v>
      </c>
      <c r="F576" s="184">
        <v>0</v>
      </c>
      <c r="G576" s="184">
        <v>0</v>
      </c>
      <c r="H576" s="184">
        <v>0</v>
      </c>
      <c r="I576" s="184">
        <v>160</v>
      </c>
      <c r="J576" s="184"/>
      <c r="K576" s="184">
        <v>0.14000000000000001</v>
      </c>
      <c r="L576" s="184">
        <v>0.18</v>
      </c>
      <c r="M576" s="184"/>
      <c r="N576" s="184">
        <v>0</v>
      </c>
      <c r="O576" s="184">
        <v>-1.31</v>
      </c>
      <c r="P576" s="184">
        <v>-1.54</v>
      </c>
      <c r="Q576" s="184">
        <v>21.64</v>
      </c>
      <c r="R576" s="184"/>
      <c r="S576" s="184">
        <v>74.47</v>
      </c>
      <c r="T576" s="184"/>
      <c r="U576" s="184"/>
      <c r="V576" s="184"/>
      <c r="W576" s="186"/>
      <c r="X576" s="184"/>
      <c r="Y576" s="2"/>
      <c r="Z576" s="2"/>
    </row>
    <row r="577" spans="1:26" ht="15.75" customHeight="1" thickBot="1" x14ac:dyDescent="0.3">
      <c r="A577" s="187" t="s">
        <v>567</v>
      </c>
      <c r="B577" s="187">
        <v>576</v>
      </c>
      <c r="C577" s="188" t="s">
        <v>1325</v>
      </c>
      <c r="D577" s="188"/>
      <c r="E577" s="188">
        <v>6.85</v>
      </c>
      <c r="F577" s="188">
        <v>0</v>
      </c>
      <c r="G577" s="190">
        <v>280900</v>
      </c>
      <c r="H577" s="190">
        <v>1932</v>
      </c>
      <c r="I577" s="190">
        <v>1836</v>
      </c>
      <c r="J577" s="188">
        <v>13.78</v>
      </c>
      <c r="K577" s="188">
        <v>2.75</v>
      </c>
      <c r="L577" s="188">
        <v>1.51</v>
      </c>
      <c r="M577" s="188">
        <v>0.25</v>
      </c>
      <c r="N577" s="188">
        <v>0.5</v>
      </c>
      <c r="O577" s="188">
        <v>15.68</v>
      </c>
      <c r="P577" s="188">
        <v>20.85</v>
      </c>
      <c r="Q577" s="188">
        <v>9.89</v>
      </c>
      <c r="R577" s="188">
        <v>3.65</v>
      </c>
      <c r="S577" s="188">
        <v>20.34</v>
      </c>
      <c r="T577" s="188"/>
      <c r="U577" s="188">
        <v>267</v>
      </c>
      <c r="V577" s="188">
        <v>251</v>
      </c>
      <c r="W577" s="191">
        <v>0.81</v>
      </c>
      <c r="X577" s="188"/>
      <c r="Y577" s="2"/>
      <c r="Z577" s="2"/>
    </row>
    <row r="578" spans="1:26" ht="15.75" customHeight="1" thickBot="1" x14ac:dyDescent="0.3">
      <c r="A578" s="183" t="s">
        <v>568</v>
      </c>
      <c r="B578" s="183">
        <v>577</v>
      </c>
      <c r="C578" s="184" t="s">
        <v>1325</v>
      </c>
      <c r="D578" s="184"/>
      <c r="E578" s="184">
        <v>4</v>
      </c>
      <c r="F578" s="186">
        <v>1.52</v>
      </c>
      <c r="G578" s="185">
        <v>13977300</v>
      </c>
      <c r="H578" s="185">
        <v>56104</v>
      </c>
      <c r="I578" s="185">
        <v>6499</v>
      </c>
      <c r="J578" s="184"/>
      <c r="K578" s="184">
        <v>0.8</v>
      </c>
      <c r="L578" s="184">
        <v>0.64</v>
      </c>
      <c r="M578" s="184"/>
      <c r="N578" s="184">
        <v>0</v>
      </c>
      <c r="O578" s="184">
        <v>-3.02</v>
      </c>
      <c r="P578" s="184">
        <v>-5.35</v>
      </c>
      <c r="Q578" s="184">
        <v>-17.489999999999998</v>
      </c>
      <c r="R578" s="184">
        <v>10.32</v>
      </c>
      <c r="S578" s="184">
        <v>74.459999999999994</v>
      </c>
      <c r="T578" s="184"/>
      <c r="U578" s="184"/>
      <c r="V578" s="184"/>
      <c r="W578" s="186"/>
      <c r="X578" s="184"/>
      <c r="Y578" s="2"/>
      <c r="Z578" s="2"/>
    </row>
    <row r="579" spans="1:26" ht="15.75" customHeight="1" thickBot="1" x14ac:dyDescent="0.3">
      <c r="A579" s="187" t="s">
        <v>569</v>
      </c>
      <c r="B579" s="187">
        <v>578</v>
      </c>
      <c r="C579" s="188" t="s">
        <v>1323</v>
      </c>
      <c r="D579" s="188"/>
      <c r="E579" s="188">
        <v>34.5</v>
      </c>
      <c r="F579" s="189">
        <v>-0.72</v>
      </c>
      <c r="G579" s="190">
        <v>51600</v>
      </c>
      <c r="H579" s="190">
        <v>1765</v>
      </c>
      <c r="I579" s="190">
        <v>10350</v>
      </c>
      <c r="J579" s="188">
        <v>15.08</v>
      </c>
      <c r="K579" s="188">
        <v>0.5</v>
      </c>
      <c r="L579" s="188">
        <v>0.14000000000000001</v>
      </c>
      <c r="M579" s="188">
        <v>1.5</v>
      </c>
      <c r="N579" s="188">
        <v>2.29</v>
      </c>
      <c r="O579" s="188">
        <v>3.66</v>
      </c>
      <c r="P579" s="188">
        <v>3.38</v>
      </c>
      <c r="Q579" s="188">
        <v>6.14</v>
      </c>
      <c r="R579" s="188">
        <v>4.32</v>
      </c>
      <c r="S579" s="188">
        <v>57.4</v>
      </c>
      <c r="T579" s="188"/>
      <c r="U579" s="188">
        <v>629</v>
      </c>
      <c r="V579" s="188">
        <v>588</v>
      </c>
      <c r="W579" s="194">
        <v>1.94</v>
      </c>
      <c r="X579" s="188"/>
      <c r="Y579" s="2"/>
      <c r="Z579" s="2"/>
    </row>
    <row r="580" spans="1:26" ht="15.75" customHeight="1" thickBot="1" x14ac:dyDescent="0.3">
      <c r="A580" s="183" t="s">
        <v>570</v>
      </c>
      <c r="B580" s="183">
        <v>579</v>
      </c>
      <c r="C580" s="184" t="s">
        <v>1323</v>
      </c>
      <c r="D580" s="184"/>
      <c r="E580" s="184">
        <v>4.12</v>
      </c>
      <c r="F580" s="186">
        <v>0.49</v>
      </c>
      <c r="G580" s="185">
        <v>3801200</v>
      </c>
      <c r="H580" s="185">
        <v>15585</v>
      </c>
      <c r="I580" s="185">
        <v>1772</v>
      </c>
      <c r="J580" s="184">
        <v>12.31</v>
      </c>
      <c r="K580" s="184">
        <v>1.81</v>
      </c>
      <c r="L580" s="184">
        <v>0.36</v>
      </c>
      <c r="M580" s="184">
        <v>0.05</v>
      </c>
      <c r="N580" s="184">
        <v>0.33</v>
      </c>
      <c r="O580" s="184">
        <v>11.71</v>
      </c>
      <c r="P580" s="184">
        <v>15.65</v>
      </c>
      <c r="Q580" s="184">
        <v>7.73</v>
      </c>
      <c r="R580" s="184"/>
      <c r="S580" s="184">
        <v>27.1</v>
      </c>
      <c r="T580" s="184"/>
      <c r="U580" s="184">
        <v>289</v>
      </c>
      <c r="V580" s="184">
        <v>270</v>
      </c>
      <c r="W580" s="192">
        <v>-0.11</v>
      </c>
      <c r="X580" s="184"/>
      <c r="Y580" s="2"/>
      <c r="Z580" s="2"/>
    </row>
    <row r="581" spans="1:26" ht="15.75" customHeight="1" thickBot="1" x14ac:dyDescent="0.3">
      <c r="A581" s="187" t="s">
        <v>571</v>
      </c>
      <c r="B581" s="187">
        <v>580</v>
      </c>
      <c r="C581" s="188" t="s">
        <v>1323</v>
      </c>
      <c r="D581" s="188"/>
      <c r="E581" s="188">
        <v>0.93</v>
      </c>
      <c r="F581" s="191">
        <v>1.0900000000000001</v>
      </c>
      <c r="G581" s="190">
        <v>365574000</v>
      </c>
      <c r="H581" s="190">
        <v>341895</v>
      </c>
      <c r="I581" s="190">
        <v>25435</v>
      </c>
      <c r="J581" s="188">
        <v>15.45</v>
      </c>
      <c r="K581" s="188">
        <v>1.5</v>
      </c>
      <c r="L581" s="188">
        <v>2.4700000000000002</v>
      </c>
      <c r="M581" s="188"/>
      <c r="N581" s="188">
        <v>0.06</v>
      </c>
      <c r="O581" s="188">
        <v>5.87</v>
      </c>
      <c r="P581" s="188">
        <v>10.16</v>
      </c>
      <c r="Q581" s="188">
        <v>24.38</v>
      </c>
      <c r="R581" s="188">
        <v>1.2</v>
      </c>
      <c r="S581" s="188">
        <v>59.87</v>
      </c>
      <c r="T581" s="188"/>
      <c r="U581" s="188">
        <v>456</v>
      </c>
      <c r="V581" s="188">
        <v>505</v>
      </c>
      <c r="W581" s="191">
        <v>0.32</v>
      </c>
      <c r="X581" s="188"/>
      <c r="Y581" s="2"/>
      <c r="Z581" s="2"/>
    </row>
    <row r="582" spans="1:26" ht="15.75" customHeight="1" thickBot="1" x14ac:dyDescent="0.3">
      <c r="A582" s="183" t="s">
        <v>572</v>
      </c>
      <c r="B582" s="183">
        <v>581</v>
      </c>
      <c r="C582" s="184" t="s">
        <v>1323</v>
      </c>
      <c r="D582" s="184"/>
      <c r="E582" s="184">
        <v>2.78</v>
      </c>
      <c r="F582" s="192">
        <v>-1.42</v>
      </c>
      <c r="G582" s="185">
        <v>1782300</v>
      </c>
      <c r="H582" s="185">
        <v>4996</v>
      </c>
      <c r="I582" s="185">
        <v>3058</v>
      </c>
      <c r="J582" s="184">
        <v>16.47</v>
      </c>
      <c r="K582" s="184">
        <v>0.84</v>
      </c>
      <c r="L582" s="184">
        <v>0.75</v>
      </c>
      <c r="M582" s="184">
        <v>0.02</v>
      </c>
      <c r="N582" s="184">
        <v>0.17</v>
      </c>
      <c r="O582" s="184">
        <v>4.46</v>
      </c>
      <c r="P582" s="184">
        <v>4.9000000000000004</v>
      </c>
      <c r="Q582" s="184">
        <v>0.92</v>
      </c>
      <c r="R582" s="184">
        <v>6.94</v>
      </c>
      <c r="S582" s="184">
        <v>60.09</v>
      </c>
      <c r="T582" s="184"/>
      <c r="U582" s="184">
        <v>609</v>
      </c>
      <c r="V582" s="184">
        <v>575</v>
      </c>
      <c r="W582" s="186">
        <v>0.52</v>
      </c>
      <c r="X582" s="184"/>
      <c r="Y582" s="2"/>
      <c r="Z582" s="2"/>
    </row>
    <row r="583" spans="1:26" ht="15.75" customHeight="1" thickBot="1" x14ac:dyDescent="0.3">
      <c r="A583" s="187" t="s">
        <v>573</v>
      </c>
      <c r="B583" s="187">
        <v>582</v>
      </c>
      <c r="C583" s="188" t="s">
        <v>1323</v>
      </c>
      <c r="D583" s="188"/>
      <c r="E583" s="188">
        <v>3.94</v>
      </c>
      <c r="F583" s="189">
        <v>-5.74</v>
      </c>
      <c r="G583" s="190">
        <v>454600</v>
      </c>
      <c r="H583" s="190">
        <v>1813</v>
      </c>
      <c r="I583" s="190">
        <v>1182</v>
      </c>
      <c r="J583" s="188">
        <v>6.4</v>
      </c>
      <c r="K583" s="188">
        <v>1.79</v>
      </c>
      <c r="L583" s="188">
        <v>2.42</v>
      </c>
      <c r="M583" s="188">
        <v>0.21</v>
      </c>
      <c r="N583" s="188">
        <v>0.62</v>
      </c>
      <c r="O583" s="188">
        <v>12.47</v>
      </c>
      <c r="P583" s="188">
        <v>31.63</v>
      </c>
      <c r="Q583" s="188">
        <v>19.96</v>
      </c>
      <c r="R583" s="188">
        <v>5.74</v>
      </c>
      <c r="S583" s="188">
        <v>22.89</v>
      </c>
      <c r="T583" s="188"/>
      <c r="U583" s="188">
        <v>37</v>
      </c>
      <c r="V583" s="188">
        <v>105</v>
      </c>
      <c r="W583" s="189">
        <v>-0.26</v>
      </c>
      <c r="X583" s="188"/>
      <c r="Y583" s="2"/>
      <c r="Z583" s="2"/>
    </row>
    <row r="584" spans="1:26" ht="15.75" customHeight="1" thickBot="1" x14ac:dyDescent="0.3">
      <c r="A584" s="183" t="s">
        <v>574</v>
      </c>
      <c r="B584" s="183">
        <v>583</v>
      </c>
      <c r="C584" s="184" t="s">
        <v>1325</v>
      </c>
      <c r="D584" s="184"/>
      <c r="E584" s="184">
        <v>404</v>
      </c>
      <c r="F584" s="186">
        <v>0.5</v>
      </c>
      <c r="G584" s="184">
        <v>100</v>
      </c>
      <c r="H584" s="184">
        <v>40</v>
      </c>
      <c r="I584" s="185">
        <v>40400</v>
      </c>
      <c r="J584" s="184">
        <v>25.6</v>
      </c>
      <c r="K584" s="184">
        <v>4.3099999999999996</v>
      </c>
      <c r="L584" s="184">
        <v>0.32</v>
      </c>
      <c r="M584" s="184">
        <v>10</v>
      </c>
      <c r="N584" s="184">
        <v>15.78</v>
      </c>
      <c r="O584" s="184">
        <v>16.21</v>
      </c>
      <c r="P584" s="184">
        <v>17.37</v>
      </c>
      <c r="Q584" s="184">
        <v>14.35</v>
      </c>
      <c r="R584" s="184">
        <v>4.2300000000000004</v>
      </c>
      <c r="S584" s="184">
        <v>4.2300000000000004</v>
      </c>
      <c r="T584" s="184"/>
      <c r="U584" s="184">
        <v>453</v>
      </c>
      <c r="V584" s="184">
        <v>394</v>
      </c>
      <c r="W584" s="193">
        <v>2.46</v>
      </c>
      <c r="X584" s="184"/>
      <c r="Y584" s="2"/>
      <c r="Z584" s="2"/>
    </row>
    <row r="585" spans="1:26" ht="15.75" customHeight="1" thickBot="1" x14ac:dyDescent="0.3">
      <c r="A585" s="187" t="s">
        <v>575</v>
      </c>
      <c r="B585" s="187">
        <v>584</v>
      </c>
      <c r="C585" s="188" t="s">
        <v>1323</v>
      </c>
      <c r="D585" s="188"/>
      <c r="E585" s="188">
        <v>4.9400000000000004</v>
      </c>
      <c r="F585" s="191">
        <v>2.4900000000000002</v>
      </c>
      <c r="G585" s="190">
        <v>31118100</v>
      </c>
      <c r="H585" s="190">
        <v>154246</v>
      </c>
      <c r="I585" s="190">
        <v>11198</v>
      </c>
      <c r="J585" s="188">
        <v>17.350000000000001</v>
      </c>
      <c r="K585" s="188">
        <v>2.7</v>
      </c>
      <c r="L585" s="188">
        <v>1.79</v>
      </c>
      <c r="M585" s="188">
        <v>1.93</v>
      </c>
      <c r="N585" s="188">
        <v>0.28000000000000003</v>
      </c>
      <c r="O585" s="188">
        <v>6.55</v>
      </c>
      <c r="P585" s="188">
        <v>10.57</v>
      </c>
      <c r="Q585" s="188">
        <v>4.95</v>
      </c>
      <c r="R585" s="188">
        <v>40</v>
      </c>
      <c r="S585" s="188">
        <v>18.7</v>
      </c>
      <c r="T585" s="188"/>
      <c r="U585" s="188">
        <v>470</v>
      </c>
      <c r="V585" s="188">
        <v>499</v>
      </c>
      <c r="W585" s="189">
        <v>-0.86</v>
      </c>
      <c r="X585" s="188"/>
      <c r="Y585" s="2"/>
      <c r="Z585" s="2"/>
    </row>
    <row r="586" spans="1:26" ht="15.75" customHeight="1" thickBot="1" x14ac:dyDescent="0.3">
      <c r="A586" s="183" t="s">
        <v>576</v>
      </c>
      <c r="B586" s="183">
        <v>585</v>
      </c>
      <c r="C586" s="184" t="s">
        <v>1323</v>
      </c>
      <c r="D586" s="184"/>
      <c r="E586" s="184">
        <v>1.35</v>
      </c>
      <c r="F586" s="186">
        <v>3.05</v>
      </c>
      <c r="G586" s="185">
        <v>6203300</v>
      </c>
      <c r="H586" s="185">
        <v>8319</v>
      </c>
      <c r="I586" s="184">
        <v>954</v>
      </c>
      <c r="J586" s="184">
        <v>14.06</v>
      </c>
      <c r="K586" s="184">
        <v>0.57999999999999996</v>
      </c>
      <c r="L586" s="184">
        <v>1.67</v>
      </c>
      <c r="M586" s="184">
        <v>0.04</v>
      </c>
      <c r="N586" s="184">
        <v>0.1</v>
      </c>
      <c r="O586" s="184">
        <v>2.54</v>
      </c>
      <c r="P586" s="184">
        <v>4.08</v>
      </c>
      <c r="Q586" s="184">
        <v>1.22</v>
      </c>
      <c r="R586" s="184">
        <v>3.05</v>
      </c>
      <c r="S586" s="184">
        <v>63.83</v>
      </c>
      <c r="T586" s="184"/>
      <c r="U586" s="184">
        <v>588</v>
      </c>
      <c r="V586" s="184">
        <v>618</v>
      </c>
      <c r="W586" s="186">
        <v>0.65</v>
      </c>
      <c r="X586" s="184"/>
      <c r="Y586" s="2"/>
      <c r="Z586" s="2"/>
    </row>
    <row r="587" spans="1:26" ht="15.75" customHeight="1" thickBot="1" x14ac:dyDescent="0.3">
      <c r="A587" s="187" t="s">
        <v>577</v>
      </c>
      <c r="B587" s="187">
        <v>586</v>
      </c>
      <c r="C587" s="188" t="s">
        <v>1323</v>
      </c>
      <c r="D587" s="188"/>
      <c r="E587" s="188">
        <v>4.76</v>
      </c>
      <c r="F587" s="191">
        <v>0.85</v>
      </c>
      <c r="G587" s="190">
        <v>190400</v>
      </c>
      <c r="H587" s="188">
        <v>905</v>
      </c>
      <c r="I587" s="190">
        <v>1517</v>
      </c>
      <c r="J587" s="188">
        <v>11</v>
      </c>
      <c r="K587" s="188">
        <v>2.38</v>
      </c>
      <c r="L587" s="188">
        <v>0.95</v>
      </c>
      <c r="M587" s="188">
        <v>0.13</v>
      </c>
      <c r="N587" s="188">
        <v>0.43</v>
      </c>
      <c r="O587" s="188">
        <v>16.39</v>
      </c>
      <c r="P587" s="188">
        <v>22.47</v>
      </c>
      <c r="Q587" s="188">
        <v>5.6</v>
      </c>
      <c r="R587" s="188">
        <v>7.68</v>
      </c>
      <c r="S587" s="188">
        <v>19.920000000000002</v>
      </c>
      <c r="T587" s="188"/>
      <c r="U587" s="188">
        <v>175</v>
      </c>
      <c r="V587" s="188">
        <v>166</v>
      </c>
      <c r="W587" s="194">
        <v>1.1499999999999999</v>
      </c>
      <c r="X587" s="188"/>
      <c r="Y587" s="2"/>
      <c r="Z587" s="2"/>
    </row>
    <row r="588" spans="1:26" ht="15.75" customHeight="1" thickBot="1" x14ac:dyDescent="0.3">
      <c r="A588" s="183" t="s">
        <v>578</v>
      </c>
      <c r="B588" s="183">
        <v>587</v>
      </c>
      <c r="C588" s="184" t="s">
        <v>1323</v>
      </c>
      <c r="D588" s="184"/>
      <c r="E588" s="184">
        <v>4.0199999999999996</v>
      </c>
      <c r="F588" s="186">
        <v>0.5</v>
      </c>
      <c r="G588" s="185">
        <v>34800</v>
      </c>
      <c r="H588" s="184">
        <v>140</v>
      </c>
      <c r="I588" s="185">
        <v>1743</v>
      </c>
      <c r="J588" s="184">
        <v>18.329999999999998</v>
      </c>
      <c r="K588" s="184">
        <v>0.72</v>
      </c>
      <c r="L588" s="184">
        <v>0.65</v>
      </c>
      <c r="M588" s="184">
        <v>0.02</v>
      </c>
      <c r="N588" s="184">
        <v>0.22</v>
      </c>
      <c r="O588" s="184">
        <v>4.3499999999999996</v>
      </c>
      <c r="P588" s="184">
        <v>4.01</v>
      </c>
      <c r="Q588" s="184">
        <v>7.96</v>
      </c>
      <c r="R588" s="184">
        <v>0.53</v>
      </c>
      <c r="S588" s="184">
        <v>30.13</v>
      </c>
      <c r="T588" s="184"/>
      <c r="U588" s="184">
        <v>660</v>
      </c>
      <c r="V588" s="184">
        <v>608</v>
      </c>
      <c r="W588" s="192">
        <v>-0.18</v>
      </c>
      <c r="X588" s="184"/>
      <c r="Y588" s="2"/>
      <c r="Z588" s="2"/>
    </row>
    <row r="589" spans="1:26" ht="15.75" customHeight="1" thickBot="1" x14ac:dyDescent="0.3">
      <c r="A589" s="187" t="s">
        <v>579</v>
      </c>
      <c r="B589" s="187">
        <v>588</v>
      </c>
      <c r="C589" s="188" t="s">
        <v>1323</v>
      </c>
      <c r="D589" s="188"/>
      <c r="E589" s="188">
        <v>14</v>
      </c>
      <c r="F589" s="191">
        <v>10.24</v>
      </c>
      <c r="G589" s="190">
        <v>18655200</v>
      </c>
      <c r="H589" s="190">
        <v>252328</v>
      </c>
      <c r="I589" s="190">
        <v>11863</v>
      </c>
      <c r="J589" s="188">
        <v>19.91</v>
      </c>
      <c r="K589" s="188">
        <v>3.61</v>
      </c>
      <c r="L589" s="188">
        <v>1.79</v>
      </c>
      <c r="M589" s="188">
        <v>0.14000000000000001</v>
      </c>
      <c r="N589" s="188">
        <v>0.7</v>
      </c>
      <c r="O589" s="188">
        <v>7.62</v>
      </c>
      <c r="P589" s="188">
        <v>18.68</v>
      </c>
      <c r="Q589" s="188">
        <v>1.98</v>
      </c>
      <c r="R589" s="188">
        <v>3.7</v>
      </c>
      <c r="S589" s="188">
        <v>25.31</v>
      </c>
      <c r="T589" s="188"/>
      <c r="U589" s="188">
        <v>395</v>
      </c>
      <c r="V589" s="188">
        <v>498</v>
      </c>
      <c r="W589" s="194">
        <v>1.45</v>
      </c>
      <c r="X589" s="188"/>
      <c r="Y589" s="2"/>
      <c r="Z589" s="2"/>
    </row>
    <row r="590" spans="1:26" ht="15.75" customHeight="1" thickBot="1" x14ac:dyDescent="0.3">
      <c r="A590" s="183" t="s">
        <v>580</v>
      </c>
      <c r="B590" s="183">
        <v>589</v>
      </c>
      <c r="C590" s="184" t="s">
        <v>1323</v>
      </c>
      <c r="D590" s="184"/>
      <c r="E590" s="184">
        <v>1.53</v>
      </c>
      <c r="F590" s="184">
        <v>0</v>
      </c>
      <c r="G590" s="185">
        <v>6916400</v>
      </c>
      <c r="H590" s="185">
        <v>10685</v>
      </c>
      <c r="I590" s="185">
        <v>2448</v>
      </c>
      <c r="J590" s="184">
        <v>15.74</v>
      </c>
      <c r="K590" s="184">
        <v>0.44</v>
      </c>
      <c r="L590" s="184">
        <v>0.77</v>
      </c>
      <c r="M590" s="184">
        <v>0.03</v>
      </c>
      <c r="N590" s="184">
        <v>0.1</v>
      </c>
      <c r="O590" s="184">
        <v>2.5499999999999998</v>
      </c>
      <c r="P590" s="184">
        <v>2.78</v>
      </c>
      <c r="Q590" s="184">
        <v>2.42</v>
      </c>
      <c r="R590" s="184">
        <v>5.88</v>
      </c>
      <c r="S590" s="184">
        <v>67.400000000000006</v>
      </c>
      <c r="T590" s="184"/>
      <c r="U590" s="184">
        <v>659</v>
      </c>
      <c r="V590" s="184">
        <v>649</v>
      </c>
      <c r="W590" s="192">
        <v>-1.61</v>
      </c>
      <c r="X590" s="184"/>
      <c r="Y590" s="2"/>
      <c r="Z590" s="2"/>
    </row>
    <row r="591" spans="1:26" ht="15.75" customHeight="1" thickBot="1" x14ac:dyDescent="0.3">
      <c r="A591" s="187" t="s">
        <v>581</v>
      </c>
      <c r="B591" s="187">
        <v>590</v>
      </c>
      <c r="C591" s="188" t="s">
        <v>1323</v>
      </c>
      <c r="D591" s="188" t="s">
        <v>15</v>
      </c>
      <c r="E591" s="188">
        <v>0.04</v>
      </c>
      <c r="F591" s="191">
        <v>33.33</v>
      </c>
      <c r="G591" s="190">
        <v>1600</v>
      </c>
      <c r="H591" s="188">
        <v>0</v>
      </c>
      <c r="I591" s="188">
        <v>438</v>
      </c>
      <c r="J591" s="188"/>
      <c r="K591" s="188">
        <v>2</v>
      </c>
      <c r="L591" s="188">
        <v>0.84</v>
      </c>
      <c r="M591" s="188"/>
      <c r="N591" s="188">
        <v>0</v>
      </c>
      <c r="O591" s="188">
        <v>-27.83</v>
      </c>
      <c r="P591" s="188">
        <v>-60.1</v>
      </c>
      <c r="Q591" s="188">
        <v>-14.61</v>
      </c>
      <c r="R591" s="188"/>
      <c r="S591" s="188">
        <v>69.41</v>
      </c>
      <c r="T591" s="188"/>
      <c r="U591" s="188"/>
      <c r="V591" s="188"/>
      <c r="W591" s="191"/>
      <c r="X591" s="188"/>
      <c r="Y591" s="2"/>
      <c r="Z591" s="2"/>
    </row>
    <row r="592" spans="1:26" ht="15.75" customHeight="1" thickBot="1" x14ac:dyDescent="0.3">
      <c r="A592" s="183" t="s">
        <v>582</v>
      </c>
      <c r="B592" s="183">
        <v>591</v>
      </c>
      <c r="C592" s="184" t="s">
        <v>1323</v>
      </c>
      <c r="D592" s="184"/>
      <c r="E592" s="184">
        <v>6.65</v>
      </c>
      <c r="F592" s="186">
        <v>0.76</v>
      </c>
      <c r="G592" s="185">
        <v>7132500</v>
      </c>
      <c r="H592" s="185">
        <v>47191</v>
      </c>
      <c r="I592" s="185">
        <v>4043</v>
      </c>
      <c r="J592" s="184">
        <v>22.24</v>
      </c>
      <c r="K592" s="184">
        <v>6.05</v>
      </c>
      <c r="L592" s="184">
        <v>0.45</v>
      </c>
      <c r="M592" s="184">
        <v>0.13</v>
      </c>
      <c r="N592" s="184">
        <v>0.3</v>
      </c>
      <c r="O592" s="184">
        <v>23.48</v>
      </c>
      <c r="P592" s="184">
        <v>27.08</v>
      </c>
      <c r="Q592" s="184">
        <v>13.7</v>
      </c>
      <c r="R592" s="184">
        <v>3.64</v>
      </c>
      <c r="S592" s="184">
        <v>60.96</v>
      </c>
      <c r="T592" s="184"/>
      <c r="U592" s="184">
        <v>352</v>
      </c>
      <c r="V592" s="184">
        <v>332</v>
      </c>
      <c r="W592" s="186">
        <v>0.56000000000000005</v>
      </c>
      <c r="X592" s="184"/>
      <c r="Y592" s="2"/>
      <c r="Z592" s="2"/>
    </row>
    <row r="593" spans="1:26" ht="15.75" customHeight="1" thickBot="1" x14ac:dyDescent="0.3">
      <c r="A593" s="187" t="s">
        <v>583</v>
      </c>
      <c r="B593" s="187">
        <v>592</v>
      </c>
      <c r="C593" s="188" t="s">
        <v>1323</v>
      </c>
      <c r="D593" s="188"/>
      <c r="E593" s="188">
        <v>2.4</v>
      </c>
      <c r="F593" s="191">
        <v>0.84</v>
      </c>
      <c r="G593" s="190">
        <v>773000</v>
      </c>
      <c r="H593" s="190">
        <v>1860</v>
      </c>
      <c r="I593" s="190">
        <v>2400</v>
      </c>
      <c r="J593" s="188">
        <v>17.34</v>
      </c>
      <c r="K593" s="188">
        <v>1.31</v>
      </c>
      <c r="L593" s="188">
        <v>0.88</v>
      </c>
      <c r="M593" s="188">
        <v>0.06</v>
      </c>
      <c r="N593" s="188">
        <v>0.14000000000000001</v>
      </c>
      <c r="O593" s="188">
        <v>5.55</v>
      </c>
      <c r="P593" s="188">
        <v>7.42</v>
      </c>
      <c r="Q593" s="188">
        <v>5.31</v>
      </c>
      <c r="R593" s="188">
        <v>14.71</v>
      </c>
      <c r="S593" s="188">
        <v>41.02</v>
      </c>
      <c r="T593" s="188"/>
      <c r="U593" s="188">
        <v>548</v>
      </c>
      <c r="V593" s="188">
        <v>538</v>
      </c>
      <c r="W593" s="191">
        <v>0.15</v>
      </c>
      <c r="X593" s="188"/>
      <c r="Y593" s="2"/>
      <c r="Z593" s="2"/>
    </row>
    <row r="594" spans="1:26" ht="15.75" customHeight="1" thickBot="1" x14ac:dyDescent="0.3">
      <c r="A594" s="183" t="s">
        <v>584</v>
      </c>
      <c r="B594" s="183">
        <v>593</v>
      </c>
      <c r="C594" s="184" t="s">
        <v>1323</v>
      </c>
      <c r="D594" s="184"/>
      <c r="E594" s="184">
        <v>0.42</v>
      </c>
      <c r="F594" s="186">
        <v>2.44</v>
      </c>
      <c r="G594" s="185">
        <v>1502300</v>
      </c>
      <c r="H594" s="184">
        <v>619</v>
      </c>
      <c r="I594" s="184">
        <v>336</v>
      </c>
      <c r="J594" s="184">
        <v>10.74</v>
      </c>
      <c r="K594" s="184">
        <v>0.39</v>
      </c>
      <c r="L594" s="184">
        <v>1.18</v>
      </c>
      <c r="M594" s="184">
        <v>0.03</v>
      </c>
      <c r="N594" s="184">
        <v>0.04</v>
      </c>
      <c r="O594" s="184">
        <v>5.22</v>
      </c>
      <c r="P594" s="184">
        <v>3.61</v>
      </c>
      <c r="Q594" s="184">
        <v>0.41</v>
      </c>
      <c r="R594" s="184">
        <v>6.68</v>
      </c>
      <c r="S594" s="184">
        <v>48.2</v>
      </c>
      <c r="T594" s="184"/>
      <c r="U594" s="184">
        <v>510</v>
      </c>
      <c r="V594" s="184">
        <v>410</v>
      </c>
      <c r="W594" s="192">
        <v>-4.37</v>
      </c>
      <c r="X594" s="184"/>
      <c r="Y594" s="2"/>
      <c r="Z594" s="2"/>
    </row>
    <row r="595" spans="1:26" ht="15.75" customHeight="1" thickBot="1" x14ac:dyDescent="0.3">
      <c r="A595" s="187" t="s">
        <v>585</v>
      </c>
      <c r="B595" s="187">
        <v>594</v>
      </c>
      <c r="C595" s="188" t="s">
        <v>1323</v>
      </c>
      <c r="D595" s="188"/>
      <c r="E595" s="188">
        <v>3</v>
      </c>
      <c r="F595" s="191">
        <v>2.74</v>
      </c>
      <c r="G595" s="190">
        <v>1195300</v>
      </c>
      <c r="H595" s="190">
        <v>3621</v>
      </c>
      <c r="I595" s="190">
        <v>1236</v>
      </c>
      <c r="J595" s="188">
        <v>95.51</v>
      </c>
      <c r="K595" s="188">
        <v>1.18</v>
      </c>
      <c r="L595" s="188">
        <v>1.1599999999999999</v>
      </c>
      <c r="M595" s="188">
        <v>0.06</v>
      </c>
      <c r="N595" s="188">
        <v>0.03</v>
      </c>
      <c r="O595" s="188">
        <v>2.17</v>
      </c>
      <c r="P595" s="188">
        <v>1.25</v>
      </c>
      <c r="Q595" s="188">
        <v>-0.1</v>
      </c>
      <c r="R595" s="188">
        <v>2.0499999999999998</v>
      </c>
      <c r="S595" s="188">
        <v>36.61</v>
      </c>
      <c r="T595" s="188"/>
      <c r="U595" s="188">
        <v>927</v>
      </c>
      <c r="V595" s="188">
        <v>895</v>
      </c>
      <c r="W595" s="194">
        <v>1.08</v>
      </c>
      <c r="X595" s="188"/>
      <c r="Y595" s="2"/>
      <c r="Z595" s="2"/>
    </row>
    <row r="596" spans="1:26" ht="15.75" customHeight="1" thickBot="1" x14ac:dyDescent="0.3">
      <c r="A596" s="183" t="s">
        <v>586</v>
      </c>
      <c r="B596" s="183">
        <v>595</v>
      </c>
      <c r="C596" s="184" t="s">
        <v>1323</v>
      </c>
      <c r="D596" s="184"/>
      <c r="E596" s="184">
        <v>18.5</v>
      </c>
      <c r="F596" s="192">
        <v>-0.54</v>
      </c>
      <c r="G596" s="185">
        <v>19098000</v>
      </c>
      <c r="H596" s="185">
        <v>356320</v>
      </c>
      <c r="I596" s="185">
        <v>29200</v>
      </c>
      <c r="J596" s="184">
        <v>8.49</v>
      </c>
      <c r="K596" s="184">
        <v>2.0099999999999998</v>
      </c>
      <c r="L596" s="184">
        <v>0.61</v>
      </c>
      <c r="M596" s="184">
        <v>0.3</v>
      </c>
      <c r="N596" s="184">
        <v>2.1800000000000002</v>
      </c>
      <c r="O596" s="184">
        <v>18.010000000000002</v>
      </c>
      <c r="P596" s="184">
        <v>24.98</v>
      </c>
      <c r="Q596" s="184">
        <v>13.68</v>
      </c>
      <c r="R596" s="184">
        <v>8.06</v>
      </c>
      <c r="S596" s="184">
        <v>39.44</v>
      </c>
      <c r="T596" s="184"/>
      <c r="U596" s="184">
        <v>98</v>
      </c>
      <c r="V596" s="184">
        <v>90</v>
      </c>
      <c r="W596" s="186">
        <v>0.11</v>
      </c>
      <c r="X596" s="184"/>
      <c r="Y596" s="2"/>
      <c r="Z596" s="2"/>
    </row>
    <row r="597" spans="1:26" ht="15.75" customHeight="1" thickBot="1" x14ac:dyDescent="0.3">
      <c r="A597" s="187" t="s">
        <v>587</v>
      </c>
      <c r="B597" s="187">
        <v>596</v>
      </c>
      <c r="C597" s="188" t="s">
        <v>1323</v>
      </c>
      <c r="D597" s="188"/>
      <c r="E597" s="188">
        <v>12.8</v>
      </c>
      <c r="F597" s="188">
        <v>0</v>
      </c>
      <c r="G597" s="190">
        <v>1200</v>
      </c>
      <c r="H597" s="188">
        <v>16</v>
      </c>
      <c r="I597" s="190">
        <v>2614</v>
      </c>
      <c r="J597" s="188"/>
      <c r="K597" s="188">
        <v>2.9</v>
      </c>
      <c r="L597" s="188">
        <v>1.27</v>
      </c>
      <c r="M597" s="188">
        <v>0.45</v>
      </c>
      <c r="N597" s="188">
        <v>0</v>
      </c>
      <c r="O597" s="188">
        <v>1.31</v>
      </c>
      <c r="P597" s="188">
        <v>-0.85</v>
      </c>
      <c r="Q597" s="188">
        <v>-1.53</v>
      </c>
      <c r="R597" s="188">
        <v>4.76</v>
      </c>
      <c r="S597" s="188">
        <v>2.77</v>
      </c>
      <c r="T597" s="188"/>
      <c r="U597" s="188"/>
      <c r="V597" s="188"/>
      <c r="W597" s="191"/>
      <c r="X597" s="188"/>
      <c r="Y597" s="2"/>
      <c r="Z597" s="2"/>
    </row>
    <row r="598" spans="1:26" ht="15.75" customHeight="1" thickBot="1" x14ac:dyDescent="0.3">
      <c r="A598" s="183" t="s">
        <v>588</v>
      </c>
      <c r="B598" s="183">
        <v>597</v>
      </c>
      <c r="C598" s="184" t="s">
        <v>1325</v>
      </c>
      <c r="D598" s="184"/>
      <c r="E598" s="184">
        <v>5.3</v>
      </c>
      <c r="F598" s="186">
        <v>0.95</v>
      </c>
      <c r="G598" s="185">
        <v>484200</v>
      </c>
      <c r="H598" s="185">
        <v>2577</v>
      </c>
      <c r="I598" s="185">
        <v>1749</v>
      </c>
      <c r="J598" s="184">
        <v>7.36</v>
      </c>
      <c r="K598" s="184">
        <v>0.87</v>
      </c>
      <c r="L598" s="184">
        <v>0.34</v>
      </c>
      <c r="M598" s="184">
        <v>0.12</v>
      </c>
      <c r="N598" s="184">
        <v>0.72</v>
      </c>
      <c r="O598" s="184">
        <v>11.04</v>
      </c>
      <c r="P598" s="184">
        <v>12.33</v>
      </c>
      <c r="Q598" s="184">
        <v>6.39</v>
      </c>
      <c r="R598" s="184">
        <v>2.29</v>
      </c>
      <c r="S598" s="184">
        <v>44.53</v>
      </c>
      <c r="T598" s="184"/>
      <c r="U598" s="184">
        <v>202</v>
      </c>
      <c r="V598" s="184">
        <v>147</v>
      </c>
      <c r="W598" s="192">
        <v>-0.1</v>
      </c>
      <c r="X598" s="184"/>
      <c r="Y598" s="2"/>
      <c r="Z598" s="2"/>
    </row>
    <row r="599" spans="1:26" ht="15.75" customHeight="1" thickBot="1" x14ac:dyDescent="0.3">
      <c r="A599" s="187" t="s">
        <v>589</v>
      </c>
      <c r="B599" s="187">
        <v>598</v>
      </c>
      <c r="C599" s="188" t="s">
        <v>1323</v>
      </c>
      <c r="D599" s="188"/>
      <c r="E599" s="188">
        <v>35.25</v>
      </c>
      <c r="F599" s="191">
        <v>0.71</v>
      </c>
      <c r="G599" s="190">
        <v>6929600</v>
      </c>
      <c r="H599" s="190">
        <v>242169</v>
      </c>
      <c r="I599" s="190">
        <v>41070</v>
      </c>
      <c r="J599" s="188">
        <v>3.56</v>
      </c>
      <c r="K599" s="188">
        <v>0.59</v>
      </c>
      <c r="L599" s="188">
        <v>1.1399999999999999</v>
      </c>
      <c r="M599" s="188">
        <v>1.2</v>
      </c>
      <c r="N599" s="188">
        <v>9.92</v>
      </c>
      <c r="O599" s="188">
        <v>-0.4</v>
      </c>
      <c r="P599" s="188">
        <v>15.6</v>
      </c>
      <c r="Q599" s="188">
        <v>54.81</v>
      </c>
      <c r="R599" s="188">
        <v>21.37</v>
      </c>
      <c r="S599" s="188">
        <v>68.540000000000006</v>
      </c>
      <c r="T599" s="188"/>
      <c r="U599" s="188">
        <v>130</v>
      </c>
      <c r="V599" s="188"/>
      <c r="W599" s="191">
        <v>0.19</v>
      </c>
      <c r="X599" s="188"/>
      <c r="Y599" s="2"/>
      <c r="Z599" s="2"/>
    </row>
    <row r="600" spans="1:26" ht="15.75" customHeight="1" thickBot="1" x14ac:dyDescent="0.3">
      <c r="A600" s="183" t="s">
        <v>590</v>
      </c>
      <c r="B600" s="183">
        <v>599</v>
      </c>
      <c r="C600" s="184" t="s">
        <v>1325</v>
      </c>
      <c r="D600" s="184"/>
      <c r="E600" s="184">
        <v>0.19</v>
      </c>
      <c r="F600" s="186">
        <v>5.56</v>
      </c>
      <c r="G600" s="185">
        <v>1522100</v>
      </c>
      <c r="H600" s="184">
        <v>289</v>
      </c>
      <c r="I600" s="184">
        <v>243</v>
      </c>
      <c r="J600" s="184"/>
      <c r="K600" s="184">
        <v>0.32</v>
      </c>
      <c r="L600" s="184">
        <v>0.21</v>
      </c>
      <c r="M600" s="184"/>
      <c r="N600" s="184">
        <v>0</v>
      </c>
      <c r="O600" s="184">
        <v>-1.8</v>
      </c>
      <c r="P600" s="184">
        <v>-2.4900000000000002</v>
      </c>
      <c r="Q600" s="184">
        <v>-4.0199999999999996</v>
      </c>
      <c r="R600" s="184"/>
      <c r="S600" s="184">
        <v>59.33</v>
      </c>
      <c r="T600" s="184"/>
      <c r="U600" s="184"/>
      <c r="V600" s="184"/>
      <c r="W600" s="186"/>
      <c r="X600" s="184"/>
      <c r="Y600" s="2"/>
      <c r="Z600" s="2"/>
    </row>
    <row r="601" spans="1:26" ht="15.75" customHeight="1" thickBot="1" x14ac:dyDescent="0.3">
      <c r="A601" s="187" t="s">
        <v>591</v>
      </c>
      <c r="B601" s="187">
        <v>600</v>
      </c>
      <c r="C601" s="188" t="s">
        <v>1323</v>
      </c>
      <c r="D601" s="188"/>
      <c r="E601" s="188">
        <v>29.75</v>
      </c>
      <c r="F601" s="188">
        <v>0</v>
      </c>
      <c r="G601" s="190">
        <v>87800</v>
      </c>
      <c r="H601" s="190">
        <v>2633</v>
      </c>
      <c r="I601" s="190">
        <v>17395</v>
      </c>
      <c r="J601" s="188">
        <v>11.78</v>
      </c>
      <c r="K601" s="188">
        <v>1.65</v>
      </c>
      <c r="L601" s="188">
        <v>0.19</v>
      </c>
      <c r="M601" s="188">
        <v>1.1000000000000001</v>
      </c>
      <c r="N601" s="188">
        <v>2.5299999999999998</v>
      </c>
      <c r="O601" s="188">
        <v>15.71</v>
      </c>
      <c r="P601" s="188">
        <v>14.53</v>
      </c>
      <c r="Q601" s="188">
        <v>16.64</v>
      </c>
      <c r="R601" s="188">
        <v>3.7</v>
      </c>
      <c r="S601" s="188">
        <v>7.56</v>
      </c>
      <c r="T601" s="188"/>
      <c r="U601" s="188">
        <v>286</v>
      </c>
      <c r="V601" s="188">
        <v>198</v>
      </c>
      <c r="W601" s="189">
        <v>-5.2</v>
      </c>
      <c r="X601" s="188"/>
      <c r="Y601" s="2"/>
      <c r="Z601" s="2"/>
    </row>
    <row r="602" spans="1:26" ht="15.75" customHeight="1" thickBot="1" x14ac:dyDescent="0.3">
      <c r="A602" s="183" t="s">
        <v>592</v>
      </c>
      <c r="B602" s="183">
        <v>601</v>
      </c>
      <c r="C602" s="184" t="s">
        <v>1323</v>
      </c>
      <c r="D602" s="184"/>
      <c r="E602" s="184">
        <v>3.26</v>
      </c>
      <c r="F602" s="186">
        <v>2.52</v>
      </c>
      <c r="G602" s="185">
        <v>167000</v>
      </c>
      <c r="H602" s="184">
        <v>537</v>
      </c>
      <c r="I602" s="184">
        <v>344</v>
      </c>
      <c r="J602" s="184"/>
      <c r="K602" s="184">
        <v>0.24</v>
      </c>
      <c r="L602" s="184">
        <v>0.7</v>
      </c>
      <c r="M602" s="184"/>
      <c r="N602" s="184">
        <v>0</v>
      </c>
      <c r="O602" s="184">
        <v>1.21</v>
      </c>
      <c r="P602" s="184">
        <v>-1.8</v>
      </c>
      <c r="Q602" s="184">
        <v>1.26</v>
      </c>
      <c r="R602" s="184"/>
      <c r="S602" s="184">
        <v>68.52</v>
      </c>
      <c r="T602" s="184"/>
      <c r="U602" s="184"/>
      <c r="V602" s="184"/>
      <c r="W602" s="186"/>
      <c r="X602" s="184"/>
      <c r="Y602" s="2"/>
      <c r="Z602" s="2"/>
    </row>
    <row r="603" spans="1:26" ht="15.75" customHeight="1" thickBot="1" x14ac:dyDescent="0.3">
      <c r="A603" s="187" t="s">
        <v>593</v>
      </c>
      <c r="B603" s="187">
        <v>602</v>
      </c>
      <c r="C603" s="188" t="s">
        <v>1323</v>
      </c>
      <c r="D603" s="188"/>
      <c r="E603" s="188">
        <v>1.69</v>
      </c>
      <c r="F603" s="191">
        <v>0.6</v>
      </c>
      <c r="G603" s="190">
        <v>3580600</v>
      </c>
      <c r="H603" s="190">
        <v>6065</v>
      </c>
      <c r="I603" s="190">
        <v>1290</v>
      </c>
      <c r="J603" s="188">
        <v>23.28</v>
      </c>
      <c r="K603" s="188">
        <v>0.54</v>
      </c>
      <c r="L603" s="188">
        <v>2.27</v>
      </c>
      <c r="M603" s="188"/>
      <c r="N603" s="188">
        <v>7.0000000000000007E-2</v>
      </c>
      <c r="O603" s="188">
        <v>3.51</v>
      </c>
      <c r="P603" s="188">
        <v>2.27</v>
      </c>
      <c r="Q603" s="188">
        <v>-0.05</v>
      </c>
      <c r="R603" s="188"/>
      <c r="S603" s="188">
        <v>62.92</v>
      </c>
      <c r="T603" s="188"/>
      <c r="U603" s="188">
        <v>768</v>
      </c>
      <c r="V603" s="188">
        <v>699</v>
      </c>
      <c r="W603" s="189">
        <v>-19.86</v>
      </c>
      <c r="X603" s="188"/>
      <c r="Y603" s="2"/>
      <c r="Z603" s="2"/>
    </row>
    <row r="604" spans="1:26" ht="15.75" customHeight="1" thickBot="1" x14ac:dyDescent="0.3">
      <c r="A604" s="183" t="s">
        <v>594</v>
      </c>
      <c r="B604" s="183">
        <v>603</v>
      </c>
      <c r="C604" s="184" t="s">
        <v>1323</v>
      </c>
      <c r="D604" s="184"/>
      <c r="E604" s="184">
        <v>23.4</v>
      </c>
      <c r="F604" s="184">
        <v>0</v>
      </c>
      <c r="G604" s="184">
        <v>0</v>
      </c>
      <c r="H604" s="184">
        <v>0</v>
      </c>
      <c r="I604" s="184">
        <v>246</v>
      </c>
      <c r="J604" s="184">
        <v>24.61</v>
      </c>
      <c r="K604" s="184">
        <v>0.47</v>
      </c>
      <c r="L604" s="184">
        <v>0.22</v>
      </c>
      <c r="M604" s="184">
        <v>0.75</v>
      </c>
      <c r="N604" s="184">
        <v>0.95</v>
      </c>
      <c r="O604" s="184">
        <v>2.5099999999999998</v>
      </c>
      <c r="P604" s="184">
        <v>2.4</v>
      </c>
      <c r="Q604" s="184">
        <v>2.8</v>
      </c>
      <c r="R604" s="184">
        <v>3.14</v>
      </c>
      <c r="S604" s="184">
        <v>26.66</v>
      </c>
      <c r="T604" s="184"/>
      <c r="U604" s="184">
        <v>776</v>
      </c>
      <c r="V604" s="184">
        <v>757</v>
      </c>
      <c r="W604" s="193">
        <v>5.95</v>
      </c>
      <c r="X604" s="184"/>
      <c r="Y604" s="2"/>
      <c r="Z604" s="2"/>
    </row>
    <row r="605" spans="1:26" ht="15.75" customHeight="1" thickBot="1" x14ac:dyDescent="0.3">
      <c r="A605" s="187" t="s">
        <v>595</v>
      </c>
      <c r="B605" s="187">
        <v>604</v>
      </c>
      <c r="C605" s="188" t="s">
        <v>1323</v>
      </c>
      <c r="D605" s="188"/>
      <c r="E605" s="188">
        <v>0.9</v>
      </c>
      <c r="F605" s="189">
        <v>-1.1000000000000001</v>
      </c>
      <c r="G605" s="190">
        <v>30000</v>
      </c>
      <c r="H605" s="188">
        <v>27</v>
      </c>
      <c r="I605" s="188">
        <v>573</v>
      </c>
      <c r="J605" s="188"/>
      <c r="K605" s="188">
        <v>0.79</v>
      </c>
      <c r="L605" s="188">
        <v>0.9</v>
      </c>
      <c r="M605" s="188"/>
      <c r="N605" s="188">
        <v>0</v>
      </c>
      <c r="O605" s="188">
        <v>-6.04</v>
      </c>
      <c r="P605" s="188">
        <v>-11.36</v>
      </c>
      <c r="Q605" s="188">
        <v>-5.05</v>
      </c>
      <c r="R605" s="188"/>
      <c r="S605" s="188">
        <v>26.97</v>
      </c>
      <c r="T605" s="188"/>
      <c r="U605" s="188"/>
      <c r="V605" s="188"/>
      <c r="W605" s="191"/>
      <c r="X605" s="188"/>
      <c r="Y605" s="2"/>
      <c r="Z605" s="2"/>
    </row>
    <row r="606" spans="1:26" ht="15.75" customHeight="1" thickBot="1" x14ac:dyDescent="0.3">
      <c r="A606" s="183" t="s">
        <v>596</v>
      </c>
      <c r="B606" s="183">
        <v>605</v>
      </c>
      <c r="C606" s="184" t="s">
        <v>1323</v>
      </c>
      <c r="D606" s="184"/>
      <c r="E606" s="184">
        <v>2.1800000000000002</v>
      </c>
      <c r="F606" s="184">
        <v>0</v>
      </c>
      <c r="G606" s="185">
        <v>1004300</v>
      </c>
      <c r="H606" s="185">
        <v>2175</v>
      </c>
      <c r="I606" s="185">
        <v>1482</v>
      </c>
      <c r="J606" s="184">
        <v>11.17</v>
      </c>
      <c r="K606" s="184">
        <v>1.65</v>
      </c>
      <c r="L606" s="184">
        <v>1.25</v>
      </c>
      <c r="M606" s="184">
        <v>0.11</v>
      </c>
      <c r="N606" s="184">
        <v>0.2</v>
      </c>
      <c r="O606" s="184">
        <v>8.5299999999999994</v>
      </c>
      <c r="P606" s="184">
        <v>14.65</v>
      </c>
      <c r="Q606" s="184">
        <v>7.45</v>
      </c>
      <c r="R606" s="184">
        <v>5.05</v>
      </c>
      <c r="S606" s="184">
        <v>53.79</v>
      </c>
      <c r="T606" s="184"/>
      <c r="U606" s="184">
        <v>272</v>
      </c>
      <c r="V606" s="184">
        <v>305</v>
      </c>
      <c r="W606" s="193">
        <v>1.32</v>
      </c>
      <c r="X606" s="184"/>
      <c r="Y606" s="2"/>
      <c r="Z606" s="2"/>
    </row>
    <row r="607" spans="1:26" ht="15.75" customHeight="1" thickBot="1" x14ac:dyDescent="0.3">
      <c r="A607" s="187" t="s">
        <v>597</v>
      </c>
      <c r="B607" s="187">
        <v>606</v>
      </c>
      <c r="C607" s="188" t="s">
        <v>1323</v>
      </c>
      <c r="D607" s="188"/>
      <c r="E607" s="188">
        <v>4.9800000000000004</v>
      </c>
      <c r="F607" s="191">
        <v>1.63</v>
      </c>
      <c r="G607" s="190">
        <v>31374400</v>
      </c>
      <c r="H607" s="190">
        <v>156368</v>
      </c>
      <c r="I607" s="190">
        <v>27926</v>
      </c>
      <c r="J607" s="188">
        <v>12.34</v>
      </c>
      <c r="K607" s="188">
        <v>2.61</v>
      </c>
      <c r="L607" s="188">
        <v>1.37</v>
      </c>
      <c r="M607" s="188">
        <v>0.03</v>
      </c>
      <c r="N607" s="188">
        <v>0.4</v>
      </c>
      <c r="O607" s="188">
        <v>13.09</v>
      </c>
      <c r="P607" s="188">
        <v>22.14</v>
      </c>
      <c r="Q607" s="188">
        <v>8.9499999999999993</v>
      </c>
      <c r="R607" s="188">
        <v>5.51</v>
      </c>
      <c r="S607" s="188">
        <v>17.899999999999999</v>
      </c>
      <c r="T607" s="188"/>
      <c r="U607" s="188">
        <v>224</v>
      </c>
      <c r="V607" s="188">
        <v>241</v>
      </c>
      <c r="W607" s="189">
        <v>-0.41</v>
      </c>
      <c r="X607" s="188"/>
      <c r="Y607" s="2"/>
      <c r="Z607" s="2"/>
    </row>
    <row r="608" spans="1:26" ht="15.75" customHeight="1" thickBot="1" x14ac:dyDescent="0.3">
      <c r="A608" s="183" t="s">
        <v>598</v>
      </c>
      <c r="B608" s="183">
        <v>607</v>
      </c>
      <c r="C608" s="184" t="s">
        <v>1325</v>
      </c>
      <c r="D608" s="184" t="s">
        <v>385</v>
      </c>
      <c r="E608" s="184">
        <v>0.31</v>
      </c>
      <c r="F608" s="186">
        <v>29.17</v>
      </c>
      <c r="G608" s="185">
        <v>9745700</v>
      </c>
      <c r="H608" s="185">
        <v>2906</v>
      </c>
      <c r="I608" s="184">
        <v>635</v>
      </c>
      <c r="J608" s="184"/>
      <c r="K608" s="184"/>
      <c r="L608" s="184">
        <v>-11.65</v>
      </c>
      <c r="M608" s="184"/>
      <c r="N608" s="184">
        <v>0</v>
      </c>
      <c r="O608" s="184">
        <v>-13.43</v>
      </c>
      <c r="P608" s="184">
        <v>-980.09</v>
      </c>
      <c r="Q608" s="195">
        <v>-4650.75</v>
      </c>
      <c r="R608" s="184"/>
      <c r="S608" s="184">
        <v>15.86</v>
      </c>
      <c r="T608" s="184"/>
      <c r="U608" s="184"/>
      <c r="V608" s="184"/>
      <c r="W608" s="186"/>
      <c r="X608" s="184"/>
      <c r="Y608" s="2"/>
      <c r="Z608" s="2"/>
    </row>
    <row r="609" spans="1:26" ht="15.75" customHeight="1" thickBot="1" x14ac:dyDescent="0.3">
      <c r="A609" s="187" t="s">
        <v>599</v>
      </c>
      <c r="B609" s="187">
        <v>608</v>
      </c>
      <c r="C609" s="188" t="s">
        <v>1323</v>
      </c>
      <c r="D609" s="188"/>
      <c r="E609" s="188">
        <v>193.5</v>
      </c>
      <c r="F609" s="188">
        <v>0</v>
      </c>
      <c r="G609" s="190">
        <v>4100</v>
      </c>
      <c r="H609" s="188">
        <v>792</v>
      </c>
      <c r="I609" s="190">
        <v>63798</v>
      </c>
      <c r="J609" s="188">
        <v>15.28</v>
      </c>
      <c r="K609" s="188">
        <v>2.56</v>
      </c>
      <c r="L609" s="188">
        <v>0.19</v>
      </c>
      <c r="M609" s="188">
        <v>2.7</v>
      </c>
      <c r="N609" s="188">
        <v>12.66</v>
      </c>
      <c r="O609" s="188">
        <v>17.399999999999999</v>
      </c>
      <c r="P609" s="188">
        <v>17.63</v>
      </c>
      <c r="Q609" s="188">
        <v>16.95</v>
      </c>
      <c r="R609" s="188">
        <v>2.2999999999999998</v>
      </c>
      <c r="S609" s="188">
        <v>24.73</v>
      </c>
      <c r="T609" s="188"/>
      <c r="U609" s="188">
        <v>333</v>
      </c>
      <c r="V609" s="188">
        <v>267</v>
      </c>
      <c r="W609" s="191">
        <v>0.87</v>
      </c>
      <c r="X609" s="188"/>
      <c r="Y609" s="2"/>
      <c r="Z609" s="2"/>
    </row>
    <row r="610" spans="1:26" ht="15.75" customHeight="1" thickBot="1" x14ac:dyDescent="0.3">
      <c r="A610" s="183" t="s">
        <v>600</v>
      </c>
      <c r="B610" s="183">
        <v>609</v>
      </c>
      <c r="C610" s="184" t="s">
        <v>1323</v>
      </c>
      <c r="D610" s="184"/>
      <c r="E610" s="184">
        <v>0.06</v>
      </c>
      <c r="F610" s="192">
        <v>-14.29</v>
      </c>
      <c r="G610" s="185">
        <v>477000</v>
      </c>
      <c r="H610" s="184">
        <v>32</v>
      </c>
      <c r="I610" s="184">
        <v>283</v>
      </c>
      <c r="J610" s="184"/>
      <c r="K610" s="184">
        <v>0.14000000000000001</v>
      </c>
      <c r="L610" s="184">
        <v>0.62</v>
      </c>
      <c r="M610" s="184"/>
      <c r="N610" s="184">
        <v>0</v>
      </c>
      <c r="O610" s="184">
        <v>-2.59</v>
      </c>
      <c r="P610" s="184">
        <v>-5.9</v>
      </c>
      <c r="Q610" s="184">
        <v>-5.92</v>
      </c>
      <c r="R610" s="184"/>
      <c r="S610" s="184">
        <v>60.53</v>
      </c>
      <c r="T610" s="184"/>
      <c r="U610" s="184"/>
      <c r="V610" s="184"/>
      <c r="W610" s="186"/>
      <c r="X610" s="184"/>
      <c r="Y610" s="2"/>
      <c r="Z610" s="2"/>
    </row>
    <row r="611" spans="1:26" ht="15.75" customHeight="1" thickBot="1" x14ac:dyDescent="0.3">
      <c r="A611" s="187" t="s">
        <v>601</v>
      </c>
      <c r="B611" s="187">
        <v>610</v>
      </c>
      <c r="C611" s="188" t="s">
        <v>1323</v>
      </c>
      <c r="D611" s="188"/>
      <c r="E611" s="188">
        <v>0.47</v>
      </c>
      <c r="F611" s="188">
        <v>0</v>
      </c>
      <c r="G611" s="190">
        <v>103300</v>
      </c>
      <c r="H611" s="188">
        <v>48</v>
      </c>
      <c r="I611" s="188">
        <v>454</v>
      </c>
      <c r="J611" s="188">
        <v>15.28</v>
      </c>
      <c r="K611" s="188">
        <v>0.38</v>
      </c>
      <c r="L611" s="188">
        <v>0.04</v>
      </c>
      <c r="M611" s="188"/>
      <c r="N611" s="188">
        <v>0.03</v>
      </c>
      <c r="O611" s="188">
        <v>2.5299999999999998</v>
      </c>
      <c r="P611" s="188">
        <v>2.5099999999999998</v>
      </c>
      <c r="Q611" s="188">
        <v>35.200000000000003</v>
      </c>
      <c r="R611" s="188"/>
      <c r="S611" s="188">
        <v>49.89</v>
      </c>
      <c r="T611" s="188"/>
      <c r="U611" s="188">
        <v>656</v>
      </c>
      <c r="V611" s="188">
        <v>643</v>
      </c>
      <c r="W611" s="189">
        <v>-0.12</v>
      </c>
      <c r="X611" s="188"/>
      <c r="Y611" s="2"/>
      <c r="Z611" s="2"/>
    </row>
    <row r="612" spans="1:26" ht="15.75" customHeight="1" thickBot="1" x14ac:dyDescent="0.3">
      <c r="A612" s="183" t="s">
        <v>602</v>
      </c>
      <c r="B612" s="183">
        <v>611</v>
      </c>
      <c r="C612" s="184" t="s">
        <v>1323</v>
      </c>
      <c r="D612" s="184" t="s">
        <v>385</v>
      </c>
      <c r="E612" s="184">
        <v>3.04</v>
      </c>
      <c r="F612" s="192">
        <v>-0.65</v>
      </c>
      <c r="G612" s="185">
        <v>3193100</v>
      </c>
      <c r="H612" s="185">
        <v>9723</v>
      </c>
      <c r="I612" s="185">
        <v>6636</v>
      </c>
      <c r="J612" s="184"/>
      <c r="K612" s="184"/>
      <c r="L612" s="184">
        <v>-8.4700000000000006</v>
      </c>
      <c r="M612" s="184"/>
      <c r="N612" s="184">
        <v>0</v>
      </c>
      <c r="O612" s="184">
        <v>-14.18</v>
      </c>
      <c r="P612" s="184"/>
      <c r="Q612" s="184">
        <v>-111.27</v>
      </c>
      <c r="R612" s="184"/>
      <c r="S612" s="184">
        <v>52.14</v>
      </c>
      <c r="T612" s="184"/>
      <c r="U612" s="184"/>
      <c r="V612" s="184"/>
      <c r="W612" s="186"/>
      <c r="X612" s="184"/>
      <c r="Y612" s="2"/>
      <c r="Z612" s="2"/>
    </row>
    <row r="613" spans="1:26" ht="15.75" customHeight="1" thickBot="1" x14ac:dyDescent="0.3">
      <c r="A613" s="187" t="s">
        <v>603</v>
      </c>
      <c r="B613" s="187">
        <v>612</v>
      </c>
      <c r="C613" s="188" t="s">
        <v>1323</v>
      </c>
      <c r="D613" s="188"/>
      <c r="E613" s="188">
        <v>0.88</v>
      </c>
      <c r="F613" s="188">
        <v>0</v>
      </c>
      <c r="G613" s="188">
        <v>200</v>
      </c>
      <c r="H613" s="188">
        <v>0</v>
      </c>
      <c r="I613" s="188">
        <v>223</v>
      </c>
      <c r="J613" s="188"/>
      <c r="K613" s="188">
        <v>0.59</v>
      </c>
      <c r="L613" s="188">
        <v>0.72</v>
      </c>
      <c r="M613" s="188"/>
      <c r="N613" s="188">
        <v>0</v>
      </c>
      <c r="O613" s="188">
        <v>-1.84</v>
      </c>
      <c r="P613" s="188">
        <v>-9.11</v>
      </c>
      <c r="Q613" s="188">
        <v>-2.85</v>
      </c>
      <c r="R613" s="188"/>
      <c r="S613" s="188">
        <v>31.09</v>
      </c>
      <c r="T613" s="188"/>
      <c r="U613" s="188"/>
      <c r="V613" s="188"/>
      <c r="W613" s="191"/>
      <c r="X613" s="188"/>
      <c r="Y613" s="2"/>
      <c r="Z613" s="2"/>
    </row>
    <row r="614" spans="1:26" ht="15.75" customHeight="1" thickBot="1" x14ac:dyDescent="0.3">
      <c r="A614" s="183" t="s">
        <v>604</v>
      </c>
      <c r="B614" s="183">
        <v>613</v>
      </c>
      <c r="C614" s="184" t="s">
        <v>1323</v>
      </c>
      <c r="D614" s="184"/>
      <c r="E614" s="184">
        <v>3.84</v>
      </c>
      <c r="F614" s="184">
        <v>0</v>
      </c>
      <c r="G614" s="185">
        <v>59508900</v>
      </c>
      <c r="H614" s="185">
        <v>230484</v>
      </c>
      <c r="I614" s="185">
        <v>21746</v>
      </c>
      <c r="J614" s="184">
        <v>11.68</v>
      </c>
      <c r="K614" s="184">
        <v>1.71</v>
      </c>
      <c r="L614" s="184">
        <v>4.78</v>
      </c>
      <c r="M614" s="184">
        <v>0.16</v>
      </c>
      <c r="N614" s="184">
        <v>0.33</v>
      </c>
      <c r="O614" s="184">
        <v>4.6900000000000004</v>
      </c>
      <c r="P614" s="184">
        <v>23.82</v>
      </c>
      <c r="Q614" s="184">
        <v>43.23</v>
      </c>
      <c r="R614" s="184">
        <v>5.56</v>
      </c>
      <c r="S614" s="184">
        <v>34.130000000000003</v>
      </c>
      <c r="T614" s="184"/>
      <c r="U614" s="184">
        <v>192</v>
      </c>
      <c r="V614" s="184">
        <v>461</v>
      </c>
      <c r="W614" s="186">
        <v>0.42</v>
      </c>
      <c r="X614" s="184"/>
      <c r="Y614" s="2"/>
      <c r="Z614" s="2"/>
    </row>
    <row r="615" spans="1:26" ht="15.75" customHeight="1" thickBot="1" x14ac:dyDescent="0.3">
      <c r="A615" s="187" t="s">
        <v>605</v>
      </c>
      <c r="B615" s="187">
        <v>614</v>
      </c>
      <c r="C615" s="188" t="s">
        <v>1323</v>
      </c>
      <c r="D615" s="188"/>
      <c r="E615" s="188">
        <v>5.35</v>
      </c>
      <c r="F615" s="189">
        <v>-2.73</v>
      </c>
      <c r="G615" s="190">
        <v>7175500</v>
      </c>
      <c r="H615" s="190">
        <v>38646</v>
      </c>
      <c r="I615" s="190">
        <v>5864</v>
      </c>
      <c r="J615" s="188"/>
      <c r="K615" s="188">
        <v>0.51</v>
      </c>
      <c r="L615" s="188">
        <v>0.48</v>
      </c>
      <c r="M615" s="188">
        <v>0.2</v>
      </c>
      <c r="N615" s="188">
        <v>0</v>
      </c>
      <c r="O615" s="188">
        <v>-4.22</v>
      </c>
      <c r="P615" s="188">
        <v>-9.83</v>
      </c>
      <c r="Q615" s="188">
        <v>21.02</v>
      </c>
      <c r="R615" s="188">
        <v>3.64</v>
      </c>
      <c r="S615" s="188">
        <v>58.86</v>
      </c>
      <c r="T615" s="188"/>
      <c r="U615" s="188"/>
      <c r="V615" s="188"/>
      <c r="W615" s="191"/>
      <c r="X615" s="188"/>
      <c r="Y615" s="2"/>
      <c r="Z615" s="2"/>
    </row>
    <row r="616" spans="1:26" ht="15.75" customHeight="1" thickBot="1" x14ac:dyDescent="0.3">
      <c r="A616" s="183" t="s">
        <v>606</v>
      </c>
      <c r="B616" s="183">
        <v>615</v>
      </c>
      <c r="C616" s="184" t="s">
        <v>1323</v>
      </c>
      <c r="D616" s="184"/>
      <c r="E616" s="184">
        <v>1.4</v>
      </c>
      <c r="F616" s="184">
        <v>0</v>
      </c>
      <c r="G616" s="184">
        <v>0</v>
      </c>
      <c r="H616" s="184">
        <v>0</v>
      </c>
      <c r="I616" s="185">
        <v>1543</v>
      </c>
      <c r="J616" s="184"/>
      <c r="K616" s="184">
        <v>0.97</v>
      </c>
      <c r="L616" s="184">
        <v>1.87</v>
      </c>
      <c r="M616" s="184">
        <v>0.03</v>
      </c>
      <c r="N616" s="184">
        <v>0</v>
      </c>
      <c r="O616" s="184">
        <v>-1.48</v>
      </c>
      <c r="P616" s="184">
        <v>-9.3800000000000008</v>
      </c>
      <c r="Q616" s="184">
        <v>-2.99</v>
      </c>
      <c r="R616" s="184">
        <v>2.31</v>
      </c>
      <c r="S616" s="184">
        <v>28.99</v>
      </c>
      <c r="T616" s="184"/>
      <c r="U616" s="184"/>
      <c r="V616" s="184"/>
      <c r="W616" s="186"/>
      <c r="X616" s="184"/>
      <c r="Y616" s="2"/>
      <c r="Z616" s="2"/>
    </row>
    <row r="617" spans="1:26" ht="15.75" customHeight="1" thickBot="1" x14ac:dyDescent="0.3">
      <c r="A617" s="187" t="s">
        <v>607</v>
      </c>
      <c r="B617" s="187">
        <v>616</v>
      </c>
      <c r="C617" s="188" t="s">
        <v>1323</v>
      </c>
      <c r="D617" s="188"/>
      <c r="E617" s="188">
        <v>23.4</v>
      </c>
      <c r="F617" s="191">
        <v>3.08</v>
      </c>
      <c r="G617" s="190">
        <v>1458300</v>
      </c>
      <c r="H617" s="190">
        <v>33511</v>
      </c>
      <c r="I617" s="190">
        <v>19868</v>
      </c>
      <c r="J617" s="188">
        <v>172.96</v>
      </c>
      <c r="K617" s="188">
        <v>2.52</v>
      </c>
      <c r="L617" s="188">
        <v>1.6</v>
      </c>
      <c r="M617" s="188">
        <v>0.3</v>
      </c>
      <c r="N617" s="188">
        <v>0.14000000000000001</v>
      </c>
      <c r="O617" s="188">
        <v>1.84</v>
      </c>
      <c r="P617" s="188">
        <v>1.42</v>
      </c>
      <c r="Q617" s="188">
        <v>0.56999999999999995</v>
      </c>
      <c r="R617" s="188">
        <v>1.77</v>
      </c>
      <c r="S617" s="188">
        <v>53.3</v>
      </c>
      <c r="T617" s="188"/>
      <c r="U617" s="188">
        <v>932</v>
      </c>
      <c r="V617" s="188">
        <v>919</v>
      </c>
      <c r="W617" s="189">
        <v>-81.97</v>
      </c>
      <c r="X617" s="188"/>
      <c r="Y617" s="2"/>
      <c r="Z617" s="2"/>
    </row>
    <row r="618" spans="1:26" ht="15.75" customHeight="1" thickBot="1" x14ac:dyDescent="0.3">
      <c r="A618" s="183" t="s">
        <v>608</v>
      </c>
      <c r="B618" s="183">
        <v>617</v>
      </c>
      <c r="C618" s="184" t="s">
        <v>1325</v>
      </c>
      <c r="D618" s="184"/>
      <c r="E618" s="184">
        <v>34</v>
      </c>
      <c r="F618" s="186">
        <v>0.74</v>
      </c>
      <c r="G618" s="185">
        <v>30700</v>
      </c>
      <c r="H618" s="185">
        <v>1042</v>
      </c>
      <c r="I618" s="185">
        <v>2720</v>
      </c>
      <c r="J618" s="184">
        <v>8.27</v>
      </c>
      <c r="K618" s="184">
        <v>1.42</v>
      </c>
      <c r="L618" s="184">
        <v>0.26</v>
      </c>
      <c r="M618" s="184">
        <v>0.5</v>
      </c>
      <c r="N618" s="184">
        <v>4.1100000000000003</v>
      </c>
      <c r="O618" s="184">
        <v>16.88</v>
      </c>
      <c r="P618" s="184">
        <v>18.079999999999998</v>
      </c>
      <c r="Q618" s="184">
        <v>10.44</v>
      </c>
      <c r="R618" s="184">
        <v>3.7</v>
      </c>
      <c r="S618" s="184">
        <v>30.85</v>
      </c>
      <c r="T618" s="184"/>
      <c r="U618" s="184">
        <v>148</v>
      </c>
      <c r="V618" s="184">
        <v>91</v>
      </c>
      <c r="W618" s="193">
        <v>4.3499999999999996</v>
      </c>
      <c r="X618" s="184"/>
      <c r="Y618" s="2"/>
      <c r="Z618" s="2"/>
    </row>
    <row r="619" spans="1:26" ht="15.75" customHeight="1" thickBot="1" x14ac:dyDescent="0.3">
      <c r="A619" s="187" t="s">
        <v>609</v>
      </c>
      <c r="B619" s="187">
        <v>618</v>
      </c>
      <c r="C619" s="188" t="s">
        <v>1323</v>
      </c>
      <c r="D619" s="188" t="s">
        <v>4</v>
      </c>
      <c r="E619" s="188">
        <v>0.46</v>
      </c>
      <c r="F619" s="188">
        <v>0</v>
      </c>
      <c r="G619" s="188">
        <v>0</v>
      </c>
      <c r="H619" s="188">
        <v>0</v>
      </c>
      <c r="I619" s="188">
        <v>348</v>
      </c>
      <c r="J619" s="188"/>
      <c r="K619" s="188"/>
      <c r="L619" s="188">
        <v>0.18</v>
      </c>
      <c r="M619" s="188"/>
      <c r="N619" s="188">
        <v>0</v>
      </c>
      <c r="O619" s="188">
        <v>7.79</v>
      </c>
      <c r="P619" s="188">
        <v>6.42</v>
      </c>
      <c r="Q619" s="188">
        <v>18.940000000000001</v>
      </c>
      <c r="R619" s="188"/>
      <c r="S619" s="188">
        <v>43.46</v>
      </c>
      <c r="T619" s="188"/>
      <c r="U619" s="188"/>
      <c r="V619" s="188"/>
      <c r="W619" s="191"/>
      <c r="X619" s="188"/>
      <c r="Y619" s="2"/>
      <c r="Z619" s="2"/>
    </row>
    <row r="620" spans="1:26" ht="15.75" customHeight="1" thickBot="1" x14ac:dyDescent="0.3">
      <c r="A620" s="183" t="s">
        <v>610</v>
      </c>
      <c r="B620" s="183">
        <v>619</v>
      </c>
      <c r="C620" s="184" t="s">
        <v>1325</v>
      </c>
      <c r="D620" s="184"/>
      <c r="E620" s="184">
        <v>0.64</v>
      </c>
      <c r="F620" s="184">
        <v>0</v>
      </c>
      <c r="G620" s="185">
        <v>154500</v>
      </c>
      <c r="H620" s="184">
        <v>97</v>
      </c>
      <c r="I620" s="184">
        <v>218</v>
      </c>
      <c r="J620" s="184"/>
      <c r="K620" s="184">
        <v>0.59</v>
      </c>
      <c r="L620" s="184">
        <v>0.71</v>
      </c>
      <c r="M620" s="184"/>
      <c r="N620" s="184">
        <v>0</v>
      </c>
      <c r="O620" s="184">
        <v>-1.23</v>
      </c>
      <c r="P620" s="184">
        <v>-3.96</v>
      </c>
      <c r="Q620" s="184">
        <v>-5.25</v>
      </c>
      <c r="R620" s="184">
        <v>7.03</v>
      </c>
      <c r="S620" s="184">
        <v>37.01</v>
      </c>
      <c r="T620" s="184"/>
      <c r="U620" s="184"/>
      <c r="V620" s="184"/>
      <c r="W620" s="186"/>
      <c r="X620" s="184"/>
      <c r="Y620" s="2"/>
      <c r="Z620" s="2"/>
    </row>
    <row r="621" spans="1:26" ht="15.75" customHeight="1" thickBot="1" x14ac:dyDescent="0.3">
      <c r="A621" s="187" t="s">
        <v>611</v>
      </c>
      <c r="B621" s="187">
        <v>620</v>
      </c>
      <c r="C621" s="188" t="s">
        <v>1323</v>
      </c>
      <c r="D621" s="188"/>
      <c r="E621" s="188">
        <v>1.31</v>
      </c>
      <c r="F621" s="189">
        <v>-0.76</v>
      </c>
      <c r="G621" s="190">
        <v>13529800</v>
      </c>
      <c r="H621" s="190">
        <v>17818</v>
      </c>
      <c r="I621" s="190">
        <v>5522</v>
      </c>
      <c r="J621" s="188">
        <v>31.1</v>
      </c>
      <c r="K621" s="188">
        <v>1.56</v>
      </c>
      <c r="L621" s="188">
        <v>1.07</v>
      </c>
      <c r="M621" s="188"/>
      <c r="N621" s="188">
        <v>0.04</v>
      </c>
      <c r="O621" s="188">
        <v>2.7</v>
      </c>
      <c r="P621" s="188">
        <v>4.93</v>
      </c>
      <c r="Q621" s="188">
        <v>5.17</v>
      </c>
      <c r="R621" s="188"/>
      <c r="S621" s="188">
        <v>50.6</v>
      </c>
      <c r="T621" s="188"/>
      <c r="U621" s="188">
        <v>736</v>
      </c>
      <c r="V621" s="188">
        <v>783</v>
      </c>
      <c r="W621" s="191">
        <v>0.27</v>
      </c>
      <c r="X621" s="188"/>
      <c r="Y621" s="2"/>
      <c r="Z621" s="2"/>
    </row>
    <row r="622" spans="1:26" ht="15.75" customHeight="1" thickBot="1" x14ac:dyDescent="0.3">
      <c r="A622" s="183" t="s">
        <v>612</v>
      </c>
      <c r="B622" s="183">
        <v>621</v>
      </c>
      <c r="C622" s="184" t="s">
        <v>1323</v>
      </c>
      <c r="D622" s="184"/>
      <c r="E622" s="184">
        <v>3.18</v>
      </c>
      <c r="F622" s="186">
        <v>1.27</v>
      </c>
      <c r="G622" s="185">
        <v>2721400</v>
      </c>
      <c r="H622" s="185">
        <v>8595</v>
      </c>
      <c r="I622" s="185">
        <v>1908</v>
      </c>
      <c r="J622" s="184">
        <v>21.49</v>
      </c>
      <c r="K622" s="184">
        <v>1.45</v>
      </c>
      <c r="L622" s="184">
        <v>0.8</v>
      </c>
      <c r="M622" s="184"/>
      <c r="N622" s="184">
        <v>0.15</v>
      </c>
      <c r="O622" s="184">
        <v>4.13</v>
      </c>
      <c r="P622" s="184">
        <v>6.31</v>
      </c>
      <c r="Q622" s="184">
        <v>3.91</v>
      </c>
      <c r="R622" s="184">
        <v>8.2799999999999994</v>
      </c>
      <c r="S622" s="184">
        <v>88.47</v>
      </c>
      <c r="T622" s="184"/>
      <c r="U622" s="184">
        <v>637</v>
      </c>
      <c r="V622" s="184">
        <v>660</v>
      </c>
      <c r="W622" s="192">
        <v>-1.83</v>
      </c>
      <c r="X622" s="184"/>
      <c r="Y622" s="2"/>
      <c r="Z622" s="2"/>
    </row>
    <row r="623" spans="1:26" ht="15.75" customHeight="1" thickBot="1" x14ac:dyDescent="0.3">
      <c r="A623" s="187" t="s">
        <v>613</v>
      </c>
      <c r="B623" s="187">
        <v>622</v>
      </c>
      <c r="C623" s="188" t="s">
        <v>1325</v>
      </c>
      <c r="D623" s="188"/>
      <c r="E623" s="188">
        <v>1.74</v>
      </c>
      <c r="F623" s="188">
        <v>0</v>
      </c>
      <c r="G623" s="190">
        <v>18300</v>
      </c>
      <c r="H623" s="188">
        <v>32</v>
      </c>
      <c r="I623" s="188">
        <v>800</v>
      </c>
      <c r="J623" s="188">
        <v>10.97</v>
      </c>
      <c r="K623" s="188">
        <v>1.31</v>
      </c>
      <c r="L623" s="188">
        <v>0.28999999999999998</v>
      </c>
      <c r="M623" s="188">
        <v>0.18</v>
      </c>
      <c r="N623" s="188">
        <v>0.16</v>
      </c>
      <c r="O623" s="188">
        <v>11.35</v>
      </c>
      <c r="P623" s="188">
        <v>11.81</v>
      </c>
      <c r="Q623" s="188">
        <v>6.73</v>
      </c>
      <c r="R623" s="188">
        <v>10.34</v>
      </c>
      <c r="S623" s="188">
        <v>27.56</v>
      </c>
      <c r="T623" s="188"/>
      <c r="U623" s="188">
        <v>307</v>
      </c>
      <c r="V623" s="188">
        <v>235</v>
      </c>
      <c r="W623" s="189">
        <v>-0.99</v>
      </c>
      <c r="X623" s="188"/>
      <c r="Y623" s="2"/>
      <c r="Z623" s="2"/>
    </row>
    <row r="624" spans="1:26" ht="15.75" customHeight="1" thickBot="1" x14ac:dyDescent="0.3">
      <c r="A624" s="183" t="s">
        <v>614</v>
      </c>
      <c r="B624" s="183">
        <v>623</v>
      </c>
      <c r="C624" s="184" t="s">
        <v>1325</v>
      </c>
      <c r="D624" s="184"/>
      <c r="E624" s="184">
        <v>27</v>
      </c>
      <c r="F624" s="186">
        <v>1.89</v>
      </c>
      <c r="G624" s="185">
        <v>941700</v>
      </c>
      <c r="H624" s="185">
        <v>25420</v>
      </c>
      <c r="I624" s="185">
        <v>16200</v>
      </c>
      <c r="J624" s="184">
        <v>7.87</v>
      </c>
      <c r="K624" s="184">
        <v>2.14</v>
      </c>
      <c r="L624" s="184">
        <v>4.46</v>
      </c>
      <c r="M624" s="184">
        <v>0.5</v>
      </c>
      <c r="N624" s="184">
        <v>3.43</v>
      </c>
      <c r="O624" s="184">
        <v>6.3</v>
      </c>
      <c r="P624" s="184">
        <v>26.16</v>
      </c>
      <c r="Q624" s="184">
        <v>25.66</v>
      </c>
      <c r="R624" s="184">
        <v>6.04</v>
      </c>
      <c r="S624" s="184">
        <v>54.5</v>
      </c>
      <c r="T624" s="184"/>
      <c r="U624" s="184">
        <v>78</v>
      </c>
      <c r="V624" s="184">
        <v>290</v>
      </c>
      <c r="W624" s="193">
        <v>1.25</v>
      </c>
      <c r="X624" s="184"/>
      <c r="Y624" s="2"/>
      <c r="Z624" s="2"/>
    </row>
    <row r="625" spans="1:26" ht="15.75" customHeight="1" thickBot="1" x14ac:dyDescent="0.3">
      <c r="A625" s="187" t="s">
        <v>615</v>
      </c>
      <c r="B625" s="187">
        <v>624</v>
      </c>
      <c r="C625" s="188" t="s">
        <v>1323</v>
      </c>
      <c r="D625" s="188"/>
      <c r="E625" s="188">
        <v>7.2</v>
      </c>
      <c r="F625" s="189">
        <v>-0.69</v>
      </c>
      <c r="G625" s="190">
        <v>974900</v>
      </c>
      <c r="H625" s="190">
        <v>7035</v>
      </c>
      <c r="I625" s="190">
        <v>3475</v>
      </c>
      <c r="J625" s="188">
        <v>10.32</v>
      </c>
      <c r="K625" s="188">
        <v>0.82</v>
      </c>
      <c r="L625" s="188">
        <v>0.52</v>
      </c>
      <c r="M625" s="188">
        <v>0.25</v>
      </c>
      <c r="N625" s="188">
        <v>0.7</v>
      </c>
      <c r="O625" s="188">
        <v>5.95</v>
      </c>
      <c r="P625" s="188">
        <v>8.2200000000000006</v>
      </c>
      <c r="Q625" s="188">
        <v>13.47</v>
      </c>
      <c r="R625" s="188">
        <v>4.6900000000000004</v>
      </c>
      <c r="S625" s="188">
        <v>49.36</v>
      </c>
      <c r="T625" s="188"/>
      <c r="U625" s="188">
        <v>368</v>
      </c>
      <c r="V625" s="188">
        <v>363</v>
      </c>
      <c r="W625" s="189">
        <v>-0.04</v>
      </c>
      <c r="X625" s="188"/>
      <c r="Y625" s="2"/>
      <c r="Z625" s="2"/>
    </row>
    <row r="626" spans="1:26" ht="15.75" customHeight="1" thickBot="1" x14ac:dyDescent="0.3">
      <c r="A626" s="183" t="s">
        <v>616</v>
      </c>
      <c r="B626" s="183">
        <v>625</v>
      </c>
      <c r="C626" s="184" t="s">
        <v>1323</v>
      </c>
      <c r="D626" s="184"/>
      <c r="E626" s="184">
        <v>80.25</v>
      </c>
      <c r="F626" s="192">
        <v>-0.31</v>
      </c>
      <c r="G626" s="185">
        <v>2709200</v>
      </c>
      <c r="H626" s="185">
        <v>217014</v>
      </c>
      <c r="I626" s="185">
        <v>64252</v>
      </c>
      <c r="J626" s="184">
        <v>10.210000000000001</v>
      </c>
      <c r="K626" s="184">
        <v>1.7</v>
      </c>
      <c r="L626" s="184">
        <v>6.29</v>
      </c>
      <c r="M626" s="184"/>
      <c r="N626" s="184">
        <v>7.86</v>
      </c>
      <c r="O626" s="184">
        <v>2.8</v>
      </c>
      <c r="P626" s="184">
        <v>16.73</v>
      </c>
      <c r="Q626" s="184">
        <v>25.94</v>
      </c>
      <c r="R626" s="184">
        <v>9.6300000000000008</v>
      </c>
      <c r="S626" s="184">
        <v>82.04</v>
      </c>
      <c r="T626" s="184"/>
      <c r="U626" s="184">
        <v>211</v>
      </c>
      <c r="V626" s="184">
        <v>495</v>
      </c>
      <c r="W626" s="186">
        <v>0.7</v>
      </c>
      <c r="X626" s="184"/>
      <c r="Y626" s="2"/>
      <c r="Z626" s="2"/>
    </row>
    <row r="627" spans="1:26" ht="15.75" customHeight="1" thickBot="1" x14ac:dyDescent="0.3">
      <c r="A627" s="187" t="s">
        <v>617</v>
      </c>
      <c r="B627" s="187">
        <v>626</v>
      </c>
      <c r="C627" s="188" t="s">
        <v>1323</v>
      </c>
      <c r="D627" s="188"/>
      <c r="E627" s="188">
        <v>2.86</v>
      </c>
      <c r="F627" s="189">
        <v>-1.38</v>
      </c>
      <c r="G627" s="190">
        <v>253600</v>
      </c>
      <c r="H627" s="188">
        <v>731</v>
      </c>
      <c r="I627" s="190">
        <v>2075</v>
      </c>
      <c r="J627" s="188"/>
      <c r="K627" s="188">
        <v>2.86</v>
      </c>
      <c r="L627" s="188">
        <v>0.78</v>
      </c>
      <c r="M627" s="188">
        <v>0.01</v>
      </c>
      <c r="N627" s="188">
        <v>0</v>
      </c>
      <c r="O627" s="188">
        <v>-1.59</v>
      </c>
      <c r="P627" s="188">
        <v>-2.77</v>
      </c>
      <c r="Q627" s="188">
        <v>-42.91</v>
      </c>
      <c r="R627" s="188">
        <v>0.17</v>
      </c>
      <c r="S627" s="188">
        <v>30.4</v>
      </c>
      <c r="T627" s="188"/>
      <c r="U627" s="188"/>
      <c r="V627" s="188"/>
      <c r="W627" s="191"/>
      <c r="X627" s="188"/>
      <c r="Y627" s="2"/>
      <c r="Z627" s="2"/>
    </row>
    <row r="628" spans="1:26" ht="15.75" customHeight="1" thickBot="1" x14ac:dyDescent="0.3">
      <c r="A628" s="183" t="s">
        <v>618</v>
      </c>
      <c r="B628" s="183">
        <v>627</v>
      </c>
      <c r="C628" s="184" t="s">
        <v>1323</v>
      </c>
      <c r="D628" s="184"/>
      <c r="E628" s="184">
        <v>187.5</v>
      </c>
      <c r="F628" s="186">
        <v>1.63</v>
      </c>
      <c r="G628" s="184">
        <v>300</v>
      </c>
      <c r="H628" s="184">
        <v>55</v>
      </c>
      <c r="I628" s="185">
        <v>1125</v>
      </c>
      <c r="J628" s="184"/>
      <c r="K628" s="184">
        <v>1.52</v>
      </c>
      <c r="L628" s="184">
        <v>1.33</v>
      </c>
      <c r="M628" s="184"/>
      <c r="N628" s="184">
        <v>0</v>
      </c>
      <c r="O628" s="184">
        <v>-6.35</v>
      </c>
      <c r="P628" s="184">
        <v>-13.68</v>
      </c>
      <c r="Q628" s="184">
        <v>-26.01</v>
      </c>
      <c r="R628" s="184"/>
      <c r="S628" s="184">
        <v>17.02</v>
      </c>
      <c r="T628" s="184"/>
      <c r="U628" s="184"/>
      <c r="V628" s="184"/>
      <c r="W628" s="186"/>
      <c r="X628" s="184"/>
      <c r="Y628" s="2"/>
      <c r="Z628" s="2"/>
    </row>
    <row r="629" spans="1:26" ht="15.75" customHeight="1" thickBot="1" x14ac:dyDescent="0.3">
      <c r="A629" s="187" t="s">
        <v>619</v>
      </c>
      <c r="B629" s="187">
        <v>628</v>
      </c>
      <c r="C629" s="188" t="s">
        <v>1323</v>
      </c>
      <c r="D629" s="188"/>
      <c r="E629" s="188">
        <v>8.35</v>
      </c>
      <c r="F629" s="191">
        <v>2.4500000000000002</v>
      </c>
      <c r="G629" s="190">
        <v>609600</v>
      </c>
      <c r="H629" s="190">
        <v>4992</v>
      </c>
      <c r="I629" s="190">
        <v>4175</v>
      </c>
      <c r="J629" s="188">
        <v>10.85</v>
      </c>
      <c r="K629" s="188">
        <v>0.79</v>
      </c>
      <c r="L629" s="188">
        <v>0.39</v>
      </c>
      <c r="M629" s="188">
        <v>0.55000000000000004</v>
      </c>
      <c r="N629" s="188">
        <v>0.77</v>
      </c>
      <c r="O629" s="188">
        <v>5.81</v>
      </c>
      <c r="P629" s="188">
        <v>7.48</v>
      </c>
      <c r="Q629" s="188">
        <v>12.64</v>
      </c>
      <c r="R629" s="188">
        <v>6.75</v>
      </c>
      <c r="S629" s="188">
        <v>25.88</v>
      </c>
      <c r="T629" s="188"/>
      <c r="U629" s="188">
        <v>404</v>
      </c>
      <c r="V629" s="188">
        <v>389</v>
      </c>
      <c r="W629" s="194">
        <v>1.74</v>
      </c>
      <c r="X629" s="188"/>
      <c r="Y629" s="2"/>
      <c r="Z629" s="2"/>
    </row>
    <row r="630" spans="1:26" ht="15.75" customHeight="1" thickBot="1" x14ac:dyDescent="0.3">
      <c r="A630" s="183" t="s">
        <v>620</v>
      </c>
      <c r="B630" s="183">
        <v>629</v>
      </c>
      <c r="C630" s="184" t="s">
        <v>1323</v>
      </c>
      <c r="D630" s="184"/>
      <c r="E630" s="184">
        <v>11.1</v>
      </c>
      <c r="F630" s="186">
        <v>0.91</v>
      </c>
      <c r="G630" s="185">
        <v>9801900</v>
      </c>
      <c r="H630" s="185">
        <v>108694</v>
      </c>
      <c r="I630" s="185">
        <v>15318</v>
      </c>
      <c r="J630" s="184">
        <v>40.17</v>
      </c>
      <c r="K630" s="184">
        <v>7.5</v>
      </c>
      <c r="L630" s="184">
        <v>0.74</v>
      </c>
      <c r="M630" s="184">
        <v>0.11</v>
      </c>
      <c r="N630" s="184">
        <v>0.28000000000000003</v>
      </c>
      <c r="O630" s="184">
        <v>11.65</v>
      </c>
      <c r="P630" s="184">
        <v>18.739999999999998</v>
      </c>
      <c r="Q630" s="184">
        <v>8.4600000000000009</v>
      </c>
      <c r="R630" s="184">
        <v>2.36</v>
      </c>
      <c r="S630" s="184">
        <v>41.16</v>
      </c>
      <c r="T630" s="184"/>
      <c r="U630" s="184">
        <v>511</v>
      </c>
      <c r="V630" s="184">
        <v>526</v>
      </c>
      <c r="W630" s="193">
        <v>5.35</v>
      </c>
      <c r="X630" s="184"/>
      <c r="Y630" s="2"/>
      <c r="Z630" s="2"/>
    </row>
    <row r="631" spans="1:26" ht="15.75" customHeight="1" thickBot="1" x14ac:dyDescent="0.3">
      <c r="A631" s="187" t="s">
        <v>621</v>
      </c>
      <c r="B631" s="187">
        <v>630</v>
      </c>
      <c r="C631" s="188" t="s">
        <v>1323</v>
      </c>
      <c r="D631" s="188"/>
      <c r="E631" s="188">
        <v>6.1</v>
      </c>
      <c r="F631" s="191">
        <v>3.39</v>
      </c>
      <c r="G631" s="190">
        <v>1499000</v>
      </c>
      <c r="H631" s="190">
        <v>9061</v>
      </c>
      <c r="I631" s="190">
        <v>2820</v>
      </c>
      <c r="J631" s="188">
        <v>13.14</v>
      </c>
      <c r="K631" s="188">
        <v>1.17</v>
      </c>
      <c r="L631" s="188">
        <v>0.73</v>
      </c>
      <c r="M631" s="188">
        <v>0.06</v>
      </c>
      <c r="N631" s="188">
        <v>0.46</v>
      </c>
      <c r="O631" s="188">
        <v>6.29</v>
      </c>
      <c r="P631" s="188">
        <v>8.64</v>
      </c>
      <c r="Q631" s="188">
        <v>9.5500000000000007</v>
      </c>
      <c r="R631" s="188">
        <v>10.17</v>
      </c>
      <c r="S631" s="188">
        <v>59.05</v>
      </c>
      <c r="T631" s="188"/>
      <c r="U631" s="188">
        <v>435</v>
      </c>
      <c r="V631" s="188">
        <v>431</v>
      </c>
      <c r="W631" s="194">
        <v>1.57</v>
      </c>
      <c r="X631" s="188"/>
      <c r="Y631" s="2"/>
      <c r="Z631" s="2"/>
    </row>
    <row r="632" spans="1:26" ht="15.75" customHeight="1" thickBot="1" x14ac:dyDescent="0.3">
      <c r="A632" s="183" t="s">
        <v>622</v>
      </c>
      <c r="B632" s="183">
        <v>631</v>
      </c>
      <c r="C632" s="184" t="s">
        <v>1323</v>
      </c>
      <c r="D632" s="184"/>
      <c r="E632" s="184">
        <v>0.91</v>
      </c>
      <c r="F632" s="192">
        <v>-1.0900000000000001</v>
      </c>
      <c r="G632" s="185">
        <v>20100</v>
      </c>
      <c r="H632" s="184">
        <v>18</v>
      </c>
      <c r="I632" s="184">
        <v>195</v>
      </c>
      <c r="J632" s="184"/>
      <c r="K632" s="184">
        <v>0.48</v>
      </c>
      <c r="L632" s="184">
        <v>1.74</v>
      </c>
      <c r="M632" s="184"/>
      <c r="N632" s="184">
        <v>0</v>
      </c>
      <c r="O632" s="184">
        <v>-2.54</v>
      </c>
      <c r="P632" s="184">
        <v>-7.55</v>
      </c>
      <c r="Q632" s="184">
        <v>-4.6900000000000004</v>
      </c>
      <c r="R632" s="184"/>
      <c r="S632" s="184">
        <v>47.91</v>
      </c>
      <c r="T632" s="184"/>
      <c r="U632" s="184"/>
      <c r="V632" s="184"/>
      <c r="W632" s="186"/>
      <c r="X632" s="184"/>
      <c r="Y632" s="2"/>
      <c r="Z632" s="2"/>
    </row>
    <row r="633" spans="1:26" ht="15.75" customHeight="1" thickBot="1" x14ac:dyDescent="0.3">
      <c r="A633" s="187" t="s">
        <v>623</v>
      </c>
      <c r="B633" s="187">
        <v>632</v>
      </c>
      <c r="C633" s="188" t="s">
        <v>1323</v>
      </c>
      <c r="D633" s="188"/>
      <c r="E633" s="188">
        <v>2.2999999999999998</v>
      </c>
      <c r="F633" s="191">
        <v>0.88</v>
      </c>
      <c r="G633" s="190">
        <v>244300</v>
      </c>
      <c r="H633" s="188">
        <v>562</v>
      </c>
      <c r="I633" s="188">
        <v>708</v>
      </c>
      <c r="J633" s="188">
        <v>17.100000000000001</v>
      </c>
      <c r="K633" s="188">
        <v>1.62</v>
      </c>
      <c r="L633" s="188">
        <v>0.74</v>
      </c>
      <c r="M633" s="188"/>
      <c r="N633" s="188">
        <v>0.13</v>
      </c>
      <c r="O633" s="188">
        <v>8.0500000000000007</v>
      </c>
      <c r="P633" s="188">
        <v>9.5</v>
      </c>
      <c r="Q633" s="188">
        <v>6.27</v>
      </c>
      <c r="R633" s="188">
        <v>5.7</v>
      </c>
      <c r="S633" s="188">
        <v>39.229999999999997</v>
      </c>
      <c r="T633" s="188"/>
      <c r="U633" s="188">
        <v>488</v>
      </c>
      <c r="V633" s="188">
        <v>438</v>
      </c>
      <c r="W633" s="191">
        <v>0.78</v>
      </c>
      <c r="X633" s="188"/>
      <c r="Y633" s="2"/>
      <c r="Z633" s="2"/>
    </row>
    <row r="634" spans="1:26" ht="15.75" customHeight="1" thickBot="1" x14ac:dyDescent="0.3">
      <c r="A634" s="183" t="s">
        <v>624</v>
      </c>
      <c r="B634" s="183">
        <v>633</v>
      </c>
      <c r="C634" s="184" t="s">
        <v>1323</v>
      </c>
      <c r="D634" s="184"/>
      <c r="E634" s="184">
        <v>1.1299999999999999</v>
      </c>
      <c r="F634" s="192">
        <v>-1.74</v>
      </c>
      <c r="G634" s="185">
        <v>557077900</v>
      </c>
      <c r="H634" s="185">
        <v>630851</v>
      </c>
      <c r="I634" s="185">
        <v>108943</v>
      </c>
      <c r="J634" s="184">
        <v>10.39</v>
      </c>
      <c r="K634" s="184">
        <v>0.54</v>
      </c>
      <c r="L634" s="184">
        <v>8.07</v>
      </c>
      <c r="M634" s="184">
        <v>0.01</v>
      </c>
      <c r="N634" s="184">
        <v>0.11</v>
      </c>
      <c r="O634" s="184">
        <v>0.94</v>
      </c>
      <c r="P634" s="184">
        <v>6.87</v>
      </c>
      <c r="Q634" s="184">
        <v>13.08</v>
      </c>
      <c r="R634" s="184">
        <v>2.8</v>
      </c>
      <c r="S634" s="184">
        <v>29.59</v>
      </c>
      <c r="T634" s="184"/>
      <c r="U634" s="184">
        <v>410</v>
      </c>
      <c r="V634" s="184">
        <v>584</v>
      </c>
      <c r="W634" s="192">
        <v>-3.98</v>
      </c>
      <c r="X634" s="184"/>
      <c r="Y634" s="2"/>
      <c r="Z634" s="2"/>
    </row>
    <row r="635" spans="1:26" ht="15.75" customHeight="1" thickBot="1" x14ac:dyDescent="0.3">
      <c r="A635" s="187" t="s">
        <v>625</v>
      </c>
      <c r="B635" s="187">
        <v>634</v>
      </c>
      <c r="C635" s="188" t="s">
        <v>1323</v>
      </c>
      <c r="D635" s="188"/>
      <c r="E635" s="188">
        <v>0.71</v>
      </c>
      <c r="F635" s="191">
        <v>2.9</v>
      </c>
      <c r="G635" s="190">
        <v>317000</v>
      </c>
      <c r="H635" s="188">
        <v>226</v>
      </c>
      <c r="I635" s="188">
        <v>326</v>
      </c>
      <c r="J635" s="188"/>
      <c r="K635" s="188">
        <v>0.9</v>
      </c>
      <c r="L635" s="188">
        <v>1.2</v>
      </c>
      <c r="M635" s="188"/>
      <c r="N635" s="188">
        <v>0</v>
      </c>
      <c r="O635" s="188">
        <v>-8.75</v>
      </c>
      <c r="P635" s="188">
        <v>-21.18</v>
      </c>
      <c r="Q635" s="188">
        <v>-33.75</v>
      </c>
      <c r="R635" s="188"/>
      <c r="S635" s="188">
        <v>69.28</v>
      </c>
      <c r="T635" s="188"/>
      <c r="U635" s="188"/>
      <c r="V635" s="188"/>
      <c r="W635" s="191"/>
      <c r="X635" s="188"/>
      <c r="Y635" s="2"/>
      <c r="Z635" s="2"/>
    </row>
    <row r="636" spans="1:26" ht="15.75" customHeight="1" thickBot="1" x14ac:dyDescent="0.3">
      <c r="A636" s="183" t="s">
        <v>626</v>
      </c>
      <c r="B636" s="183">
        <v>635</v>
      </c>
      <c r="C636" s="184" t="s">
        <v>1323</v>
      </c>
      <c r="D636" s="184"/>
      <c r="E636" s="184">
        <v>22.7</v>
      </c>
      <c r="F636" s="184">
        <v>0</v>
      </c>
      <c r="G636" s="185">
        <v>2600</v>
      </c>
      <c r="H636" s="184">
        <v>58</v>
      </c>
      <c r="I636" s="185">
        <v>3405</v>
      </c>
      <c r="J636" s="184">
        <v>10.72</v>
      </c>
      <c r="K636" s="184">
        <v>1.21</v>
      </c>
      <c r="L636" s="184">
        <v>0.08</v>
      </c>
      <c r="M636" s="184">
        <v>0.55000000000000004</v>
      </c>
      <c r="N636" s="184">
        <v>2.12</v>
      </c>
      <c r="O636" s="184">
        <v>12.74</v>
      </c>
      <c r="P636" s="184">
        <v>11.77</v>
      </c>
      <c r="Q636" s="184">
        <v>17.78</v>
      </c>
      <c r="R636" s="184">
        <v>6.17</v>
      </c>
      <c r="S636" s="184">
        <v>34.31</v>
      </c>
      <c r="T636" s="184"/>
      <c r="U636" s="184">
        <v>300</v>
      </c>
      <c r="V636" s="184">
        <v>194</v>
      </c>
      <c r="W636" s="193">
        <v>3.14</v>
      </c>
      <c r="X636" s="184"/>
      <c r="Y636" s="2"/>
      <c r="Z636" s="2"/>
    </row>
    <row r="637" spans="1:26" ht="15.75" customHeight="1" thickBot="1" x14ac:dyDescent="0.3">
      <c r="A637" s="187" t="s">
        <v>627</v>
      </c>
      <c r="B637" s="187">
        <v>636</v>
      </c>
      <c r="C637" s="188" t="s">
        <v>1325</v>
      </c>
      <c r="D637" s="188"/>
      <c r="E637" s="188">
        <v>0.68</v>
      </c>
      <c r="F637" s="189">
        <v>-1.45</v>
      </c>
      <c r="G637" s="190">
        <v>1582500</v>
      </c>
      <c r="H637" s="190">
        <v>1084</v>
      </c>
      <c r="I637" s="188">
        <v>457</v>
      </c>
      <c r="J637" s="188">
        <v>47.94</v>
      </c>
      <c r="K637" s="188">
        <v>2.4300000000000002</v>
      </c>
      <c r="L637" s="188">
        <v>1.4</v>
      </c>
      <c r="M637" s="188"/>
      <c r="N637" s="188">
        <v>0.01</v>
      </c>
      <c r="O637" s="188">
        <v>3.6</v>
      </c>
      <c r="P637" s="188">
        <v>5.17</v>
      </c>
      <c r="Q637" s="188">
        <v>2.39</v>
      </c>
      <c r="R637" s="188"/>
      <c r="S637" s="188">
        <v>28.08</v>
      </c>
      <c r="T637" s="188"/>
      <c r="U637" s="188">
        <v>785</v>
      </c>
      <c r="V637" s="188">
        <v>798</v>
      </c>
      <c r="W637" s="189">
        <v>-2.83</v>
      </c>
      <c r="X637" s="188"/>
      <c r="Y637" s="2"/>
      <c r="Z637" s="2"/>
    </row>
    <row r="638" spans="1:26" ht="15.75" customHeight="1" thickBot="1" x14ac:dyDescent="0.3">
      <c r="A638" s="183" t="s">
        <v>628</v>
      </c>
      <c r="B638" s="183">
        <v>637</v>
      </c>
      <c r="C638" s="184" t="s">
        <v>1323</v>
      </c>
      <c r="D638" s="184"/>
      <c r="E638" s="184">
        <v>3.14</v>
      </c>
      <c r="F638" s="184">
        <v>0</v>
      </c>
      <c r="G638" s="185">
        <v>268900</v>
      </c>
      <c r="H638" s="184">
        <v>846</v>
      </c>
      <c r="I638" s="185">
        <v>1252</v>
      </c>
      <c r="J638" s="184">
        <v>10</v>
      </c>
      <c r="K638" s="184">
        <v>1.2</v>
      </c>
      <c r="L638" s="184">
        <v>0.56000000000000005</v>
      </c>
      <c r="M638" s="184">
        <v>0.08</v>
      </c>
      <c r="N638" s="184">
        <v>0.31</v>
      </c>
      <c r="O638" s="184">
        <v>10.74</v>
      </c>
      <c r="P638" s="184">
        <v>12.25</v>
      </c>
      <c r="Q638" s="184">
        <v>8.68</v>
      </c>
      <c r="R638" s="184">
        <v>6.05</v>
      </c>
      <c r="S638" s="184">
        <v>29.54</v>
      </c>
      <c r="T638" s="184"/>
      <c r="U638" s="184">
        <v>261</v>
      </c>
      <c r="V638" s="184">
        <v>208</v>
      </c>
      <c r="W638" s="186">
        <v>0.56999999999999995</v>
      </c>
      <c r="X638" s="184"/>
      <c r="Y638" s="2"/>
      <c r="Z638" s="2"/>
    </row>
    <row r="639" spans="1:26" ht="15.75" customHeight="1" thickBot="1" x14ac:dyDescent="0.3">
      <c r="A639" s="187" t="s">
        <v>629</v>
      </c>
      <c r="B639" s="187">
        <v>638</v>
      </c>
      <c r="C639" s="188" t="s">
        <v>1323</v>
      </c>
      <c r="D639" s="188"/>
      <c r="E639" s="188">
        <v>5.6</v>
      </c>
      <c r="F639" s="188">
        <v>0</v>
      </c>
      <c r="G639" s="190">
        <v>72500</v>
      </c>
      <c r="H639" s="188">
        <v>403</v>
      </c>
      <c r="I639" s="190">
        <v>4876</v>
      </c>
      <c r="J639" s="188">
        <v>12.67</v>
      </c>
      <c r="K639" s="188">
        <v>1.62</v>
      </c>
      <c r="L639" s="188">
        <v>1.35</v>
      </c>
      <c r="M639" s="188">
        <v>0.3</v>
      </c>
      <c r="N639" s="188">
        <v>0.44</v>
      </c>
      <c r="O639" s="188">
        <v>7.13</v>
      </c>
      <c r="P639" s="188">
        <v>13.07</v>
      </c>
      <c r="Q639" s="188">
        <v>3.35</v>
      </c>
      <c r="R639" s="188">
        <v>5.36</v>
      </c>
      <c r="S639" s="188">
        <v>26.84</v>
      </c>
      <c r="T639" s="188"/>
      <c r="U639" s="188">
        <v>340</v>
      </c>
      <c r="V639" s="188">
        <v>398</v>
      </c>
      <c r="W639" s="191">
        <v>0.68</v>
      </c>
      <c r="X639" s="188"/>
      <c r="Y639" s="2"/>
      <c r="Z639" s="2"/>
    </row>
    <row r="640" spans="1:26" ht="15.75" customHeight="1" thickBot="1" x14ac:dyDescent="0.3">
      <c r="A640" s="183" t="s">
        <v>630</v>
      </c>
      <c r="B640" s="183">
        <v>639</v>
      </c>
      <c r="C640" s="184" t="s">
        <v>1323</v>
      </c>
      <c r="D640" s="184"/>
      <c r="E640" s="184">
        <v>35.5</v>
      </c>
      <c r="F640" s="186">
        <v>2.16</v>
      </c>
      <c r="G640" s="185">
        <v>29800</v>
      </c>
      <c r="H640" s="185">
        <v>1045</v>
      </c>
      <c r="I640" s="185">
        <v>1416</v>
      </c>
      <c r="J640" s="184">
        <v>11.26</v>
      </c>
      <c r="K640" s="184">
        <v>0.59</v>
      </c>
      <c r="L640" s="184">
        <v>0.32</v>
      </c>
      <c r="M640" s="184">
        <v>1.78</v>
      </c>
      <c r="N640" s="184">
        <v>5.91</v>
      </c>
      <c r="O640" s="184">
        <v>5.0199999999999996</v>
      </c>
      <c r="P640" s="184">
        <v>5.32</v>
      </c>
      <c r="Q640" s="184">
        <v>0.28000000000000003</v>
      </c>
      <c r="R640" s="184">
        <v>5.12</v>
      </c>
      <c r="S640" s="184">
        <v>21.37</v>
      </c>
      <c r="T640" s="184"/>
      <c r="U640" s="184">
        <v>485</v>
      </c>
      <c r="V640" s="184">
        <v>440</v>
      </c>
      <c r="W640" s="186">
        <v>0.26</v>
      </c>
      <c r="X640" s="184"/>
      <c r="Y640" s="2"/>
      <c r="Z640" s="2"/>
    </row>
    <row r="641" spans="1:26" ht="15.75" customHeight="1" thickBot="1" x14ac:dyDescent="0.3">
      <c r="A641" s="187" t="s">
        <v>631</v>
      </c>
      <c r="B641" s="187">
        <v>640</v>
      </c>
      <c r="C641" s="188" t="s">
        <v>1323</v>
      </c>
      <c r="D641" s="188"/>
      <c r="E641" s="188">
        <v>3.18</v>
      </c>
      <c r="F641" s="191">
        <v>1.27</v>
      </c>
      <c r="G641" s="188">
        <v>300</v>
      </c>
      <c r="H641" s="188">
        <v>1</v>
      </c>
      <c r="I641" s="188">
        <v>318</v>
      </c>
      <c r="J641" s="188">
        <v>22.8</v>
      </c>
      <c r="K641" s="188">
        <v>0.69</v>
      </c>
      <c r="L641" s="188">
        <v>1.35</v>
      </c>
      <c r="M641" s="188"/>
      <c r="N641" s="188">
        <v>0.14000000000000001</v>
      </c>
      <c r="O641" s="188">
        <v>4.4000000000000004</v>
      </c>
      <c r="P641" s="188">
        <v>3.08</v>
      </c>
      <c r="Q641" s="188">
        <v>1.02</v>
      </c>
      <c r="R641" s="188"/>
      <c r="S641" s="188">
        <v>51.41</v>
      </c>
      <c r="T641" s="188"/>
      <c r="U641" s="188">
        <v>737</v>
      </c>
      <c r="V641" s="188">
        <v>655</v>
      </c>
      <c r="W641" s="189">
        <v>-0.13</v>
      </c>
      <c r="X641" s="188"/>
      <c r="Y641" s="2"/>
      <c r="Z641" s="2"/>
    </row>
    <row r="642" spans="1:26" ht="15.75" customHeight="1" thickBot="1" x14ac:dyDescent="0.3">
      <c r="A642" s="183" t="s">
        <v>632</v>
      </c>
      <c r="B642" s="183">
        <v>641</v>
      </c>
      <c r="C642" s="184" t="s">
        <v>1325</v>
      </c>
      <c r="D642" s="184"/>
      <c r="E642" s="184">
        <v>32.75</v>
      </c>
      <c r="F642" s="192">
        <v>-2.2400000000000002</v>
      </c>
      <c r="G642" s="185">
        <v>6600</v>
      </c>
      <c r="H642" s="184">
        <v>216</v>
      </c>
      <c r="I642" s="185">
        <v>5895</v>
      </c>
      <c r="J642" s="184">
        <v>22.99</v>
      </c>
      <c r="K642" s="184">
        <v>3.05</v>
      </c>
      <c r="L642" s="184">
        <v>0.16</v>
      </c>
      <c r="M642" s="184">
        <v>0.45</v>
      </c>
      <c r="N642" s="184">
        <v>1.42</v>
      </c>
      <c r="O642" s="184">
        <v>14.45</v>
      </c>
      <c r="P642" s="184">
        <v>13.82</v>
      </c>
      <c r="Q642" s="184">
        <v>12.58</v>
      </c>
      <c r="R642" s="184">
        <v>1.34</v>
      </c>
      <c r="S642" s="184">
        <v>43.52</v>
      </c>
      <c r="T642" s="184"/>
      <c r="U642" s="184">
        <v>477</v>
      </c>
      <c r="V642" s="184">
        <v>390</v>
      </c>
      <c r="W642" s="193">
        <v>1.8</v>
      </c>
      <c r="X642" s="184"/>
      <c r="Y642" s="2"/>
      <c r="Z642" s="2"/>
    </row>
    <row r="643" spans="1:26" ht="15.75" customHeight="1" thickBot="1" x14ac:dyDescent="0.3">
      <c r="A643" s="187" t="s">
        <v>633</v>
      </c>
      <c r="B643" s="187">
        <v>642</v>
      </c>
      <c r="C643" s="188" t="s">
        <v>1325</v>
      </c>
      <c r="D643" s="188"/>
      <c r="E643" s="188">
        <v>3.7</v>
      </c>
      <c r="F643" s="191">
        <v>1.65</v>
      </c>
      <c r="G643" s="190">
        <v>142100</v>
      </c>
      <c r="H643" s="188">
        <v>526</v>
      </c>
      <c r="I643" s="188">
        <v>737</v>
      </c>
      <c r="J643" s="188">
        <v>11.65</v>
      </c>
      <c r="K643" s="188">
        <v>0.52</v>
      </c>
      <c r="L643" s="188">
        <v>2.14</v>
      </c>
      <c r="M643" s="188">
        <v>0.44</v>
      </c>
      <c r="N643" s="188">
        <v>0.32</v>
      </c>
      <c r="O643" s="188">
        <v>1.8</v>
      </c>
      <c r="P643" s="188">
        <v>4.3</v>
      </c>
      <c r="Q643" s="188">
        <v>-1.74</v>
      </c>
      <c r="R643" s="188">
        <v>12.09</v>
      </c>
      <c r="S643" s="188">
        <v>52.53</v>
      </c>
      <c r="T643" s="188"/>
      <c r="U643" s="188">
        <v>516</v>
      </c>
      <c r="V643" s="188">
        <v>585</v>
      </c>
      <c r="W643" s="191">
        <v>0.43</v>
      </c>
      <c r="X643" s="188"/>
      <c r="Y643" s="2"/>
      <c r="Z643" s="2"/>
    </row>
    <row r="644" spans="1:26" ht="15.75" customHeight="1" thickBot="1" x14ac:dyDescent="0.3">
      <c r="A644" s="183" t="s">
        <v>634</v>
      </c>
      <c r="B644" s="183">
        <v>643</v>
      </c>
      <c r="C644" s="184" t="s">
        <v>1323</v>
      </c>
      <c r="D644" s="184"/>
      <c r="E644" s="184">
        <v>18</v>
      </c>
      <c r="F644" s="184">
        <v>0</v>
      </c>
      <c r="G644" s="184">
        <v>100</v>
      </c>
      <c r="H644" s="184">
        <v>2</v>
      </c>
      <c r="I644" s="185">
        <v>2160</v>
      </c>
      <c r="J644" s="184"/>
      <c r="K644" s="184">
        <v>0.59</v>
      </c>
      <c r="L644" s="184">
        <v>0.12</v>
      </c>
      <c r="M644" s="184"/>
      <c r="N644" s="184">
        <v>0</v>
      </c>
      <c r="O644" s="184">
        <v>0.01</v>
      </c>
      <c r="P644" s="184"/>
      <c r="Q644" s="184">
        <v>1.76</v>
      </c>
      <c r="R644" s="184">
        <v>3.06</v>
      </c>
      <c r="S644" s="184">
        <v>25.04</v>
      </c>
      <c r="T644" s="184"/>
      <c r="U644" s="184"/>
      <c r="V644" s="184"/>
      <c r="W644" s="186"/>
      <c r="X644" s="184"/>
      <c r="Y644" s="2"/>
      <c r="Z644" s="2"/>
    </row>
    <row r="645" spans="1:26" ht="15.75" customHeight="1" thickBot="1" x14ac:dyDescent="0.3">
      <c r="A645" s="187" t="s">
        <v>635</v>
      </c>
      <c r="B645" s="187">
        <v>644</v>
      </c>
      <c r="C645" s="188" t="s">
        <v>1323</v>
      </c>
      <c r="D645" s="188"/>
      <c r="E645" s="188">
        <v>3.4</v>
      </c>
      <c r="F645" s="188">
        <v>0</v>
      </c>
      <c r="G645" s="190">
        <v>983200</v>
      </c>
      <c r="H645" s="190">
        <v>3355</v>
      </c>
      <c r="I645" s="190">
        <v>2720</v>
      </c>
      <c r="J645" s="188">
        <v>22.27</v>
      </c>
      <c r="K645" s="188">
        <v>3.66</v>
      </c>
      <c r="L645" s="188">
        <v>0.34</v>
      </c>
      <c r="M645" s="188">
        <v>0.03</v>
      </c>
      <c r="N645" s="188">
        <v>0.15</v>
      </c>
      <c r="O645" s="188">
        <v>16.2</v>
      </c>
      <c r="P645" s="188">
        <v>17.21</v>
      </c>
      <c r="Q645" s="188">
        <v>5.65</v>
      </c>
      <c r="R645" s="188">
        <v>1.47</v>
      </c>
      <c r="S645" s="188">
        <v>27.6</v>
      </c>
      <c r="T645" s="188"/>
      <c r="U645" s="188">
        <v>428</v>
      </c>
      <c r="V645" s="188">
        <v>368</v>
      </c>
      <c r="W645" s="191">
        <v>0.94</v>
      </c>
      <c r="X645" s="188"/>
      <c r="Y645" s="2"/>
      <c r="Z645" s="2"/>
    </row>
    <row r="646" spans="1:26" ht="15.75" customHeight="1" thickBot="1" x14ac:dyDescent="0.3">
      <c r="A646" s="183" t="s">
        <v>636</v>
      </c>
      <c r="B646" s="183">
        <v>645</v>
      </c>
      <c r="C646" s="184" t="s">
        <v>1325</v>
      </c>
      <c r="D646" s="184"/>
      <c r="E646" s="184">
        <v>0.7</v>
      </c>
      <c r="F646" s="184">
        <v>0</v>
      </c>
      <c r="G646" s="184">
        <v>0</v>
      </c>
      <c r="H646" s="184">
        <v>0</v>
      </c>
      <c r="I646" s="184">
        <v>224</v>
      </c>
      <c r="J646" s="184"/>
      <c r="K646" s="184">
        <v>0.55000000000000004</v>
      </c>
      <c r="L646" s="184">
        <v>1.21</v>
      </c>
      <c r="M646" s="184"/>
      <c r="N646" s="184">
        <v>0</v>
      </c>
      <c r="O646" s="184">
        <v>-7.03</v>
      </c>
      <c r="P646" s="184">
        <v>-20.239999999999998</v>
      </c>
      <c r="Q646" s="184">
        <v>-13.73</v>
      </c>
      <c r="R646" s="184"/>
      <c r="S646" s="184">
        <v>64.52</v>
      </c>
      <c r="T646" s="184"/>
      <c r="U646" s="184"/>
      <c r="V646" s="184"/>
      <c r="W646" s="186"/>
      <c r="X646" s="184"/>
      <c r="Y646" s="2"/>
      <c r="Z646" s="2"/>
    </row>
    <row r="647" spans="1:26" ht="15.75" customHeight="1" thickBot="1" x14ac:dyDescent="0.3">
      <c r="A647" s="187" t="s">
        <v>637</v>
      </c>
      <c r="B647" s="187">
        <v>646</v>
      </c>
      <c r="C647" s="188" t="s">
        <v>1323</v>
      </c>
      <c r="D647" s="188"/>
      <c r="E647" s="188">
        <v>13.3</v>
      </c>
      <c r="F647" s="191">
        <v>3.1</v>
      </c>
      <c r="G647" s="190">
        <v>97400</v>
      </c>
      <c r="H647" s="190">
        <v>1285</v>
      </c>
      <c r="I647" s="190">
        <v>3990</v>
      </c>
      <c r="J647" s="188">
        <v>31.08</v>
      </c>
      <c r="K647" s="188">
        <v>3.27</v>
      </c>
      <c r="L647" s="188">
        <v>0.67</v>
      </c>
      <c r="M647" s="188">
        <v>0.24</v>
      </c>
      <c r="N647" s="188">
        <v>0.43</v>
      </c>
      <c r="O647" s="188">
        <v>7.32</v>
      </c>
      <c r="P647" s="188">
        <v>10.74</v>
      </c>
      <c r="Q647" s="188">
        <v>5.57</v>
      </c>
      <c r="R647" s="188">
        <v>1.86</v>
      </c>
      <c r="S647" s="188">
        <v>22.53</v>
      </c>
      <c r="T647" s="188"/>
      <c r="U647" s="188">
        <v>582</v>
      </c>
      <c r="V647" s="188">
        <v>586</v>
      </c>
      <c r="W647" s="194">
        <v>3.71</v>
      </c>
      <c r="X647" s="188"/>
      <c r="Y647" s="2"/>
      <c r="Z647" s="2"/>
    </row>
    <row r="648" spans="1:26" ht="15.75" customHeight="1" thickBot="1" x14ac:dyDescent="0.3">
      <c r="A648" s="183" t="s">
        <v>638</v>
      </c>
      <c r="B648" s="183">
        <v>647</v>
      </c>
      <c r="C648" s="184" t="s">
        <v>1325</v>
      </c>
      <c r="D648" s="184"/>
      <c r="E648" s="184">
        <v>37</v>
      </c>
      <c r="F648" s="192">
        <v>-1.99</v>
      </c>
      <c r="G648" s="185">
        <v>1306700</v>
      </c>
      <c r="H648" s="185">
        <v>48851</v>
      </c>
      <c r="I648" s="185">
        <v>75073</v>
      </c>
      <c r="J648" s="184">
        <v>36.69</v>
      </c>
      <c r="K648" s="184">
        <v>6.8</v>
      </c>
      <c r="L648" s="184">
        <v>0.48</v>
      </c>
      <c r="M648" s="184">
        <v>0.27</v>
      </c>
      <c r="N648" s="184">
        <v>1.01</v>
      </c>
      <c r="O648" s="184">
        <v>16.8</v>
      </c>
      <c r="P648" s="184">
        <v>19.28</v>
      </c>
      <c r="Q648" s="184">
        <v>12.47</v>
      </c>
      <c r="R648" s="184">
        <v>1.32</v>
      </c>
      <c r="S648" s="184">
        <v>25.02</v>
      </c>
      <c r="T648" s="184"/>
      <c r="U648" s="184">
        <v>491</v>
      </c>
      <c r="V648" s="184">
        <v>450</v>
      </c>
      <c r="W648" s="193">
        <v>2.91</v>
      </c>
      <c r="X648" s="184"/>
      <c r="Y648" s="2"/>
      <c r="Z648" s="2"/>
    </row>
    <row r="649" spans="1:26" ht="15.75" customHeight="1" thickBot="1" x14ac:dyDescent="0.3">
      <c r="A649" s="187" t="s">
        <v>639</v>
      </c>
      <c r="B649" s="187">
        <v>648</v>
      </c>
      <c r="C649" s="188" t="s">
        <v>1323</v>
      </c>
      <c r="D649" s="188"/>
      <c r="E649" s="188">
        <v>3.82</v>
      </c>
      <c r="F649" s="191">
        <v>0.53</v>
      </c>
      <c r="G649" s="190">
        <v>20900</v>
      </c>
      <c r="H649" s="188">
        <v>79</v>
      </c>
      <c r="I649" s="190">
        <v>1812</v>
      </c>
      <c r="J649" s="188">
        <v>99.01</v>
      </c>
      <c r="K649" s="188">
        <v>1.04</v>
      </c>
      <c r="L649" s="188">
        <v>0.59</v>
      </c>
      <c r="M649" s="188"/>
      <c r="N649" s="188">
        <v>0.04</v>
      </c>
      <c r="O649" s="188">
        <v>-0.13</v>
      </c>
      <c r="P649" s="188">
        <v>1.03</v>
      </c>
      <c r="Q649" s="188">
        <v>0.46</v>
      </c>
      <c r="R649" s="188">
        <v>6.58</v>
      </c>
      <c r="S649" s="188">
        <v>47.24</v>
      </c>
      <c r="T649" s="188"/>
      <c r="U649" s="188">
        <v>930</v>
      </c>
      <c r="V649" s="188"/>
      <c r="W649" s="189">
        <v>-8.32</v>
      </c>
      <c r="X649" s="188"/>
      <c r="Y649" s="2"/>
      <c r="Z649" s="2"/>
    </row>
    <row r="650" spans="1:26" ht="15.75" customHeight="1" thickBot="1" x14ac:dyDescent="0.3">
      <c r="A650" s="183" t="s">
        <v>640</v>
      </c>
      <c r="B650" s="183">
        <v>649</v>
      </c>
      <c r="C650" s="184" t="s">
        <v>1323</v>
      </c>
      <c r="D650" s="184"/>
      <c r="E650" s="184">
        <v>49.75</v>
      </c>
      <c r="F650" s="192">
        <v>-2.93</v>
      </c>
      <c r="G650" s="185">
        <v>17645500</v>
      </c>
      <c r="H650" s="185">
        <v>882910</v>
      </c>
      <c r="I650" s="185">
        <v>101491</v>
      </c>
      <c r="J650" s="184"/>
      <c r="K650" s="184">
        <v>0.94</v>
      </c>
      <c r="L650" s="184">
        <v>1.76</v>
      </c>
      <c r="M650" s="184"/>
      <c r="N650" s="184">
        <v>0</v>
      </c>
      <c r="O650" s="184">
        <v>-2.79</v>
      </c>
      <c r="P650" s="184">
        <v>-7.58</v>
      </c>
      <c r="Q650" s="184">
        <v>-5.56</v>
      </c>
      <c r="R650" s="184">
        <v>2.93</v>
      </c>
      <c r="S650" s="184">
        <v>51.96</v>
      </c>
      <c r="T650" s="184"/>
      <c r="U650" s="184"/>
      <c r="V650" s="184"/>
      <c r="W650" s="186"/>
      <c r="X650" s="184"/>
      <c r="Y650" s="2"/>
      <c r="Z650" s="2"/>
    </row>
    <row r="651" spans="1:26" ht="15.75" customHeight="1" thickBot="1" x14ac:dyDescent="0.3">
      <c r="A651" s="187" t="s">
        <v>641</v>
      </c>
      <c r="B651" s="187">
        <v>650</v>
      </c>
      <c r="C651" s="188" t="s">
        <v>1325</v>
      </c>
      <c r="D651" s="188"/>
      <c r="E651" s="188">
        <v>204</v>
      </c>
      <c r="F651" s="188">
        <v>0</v>
      </c>
      <c r="G651" s="188">
        <v>0</v>
      </c>
      <c r="H651" s="188">
        <v>0</v>
      </c>
      <c r="I651" s="190">
        <v>1224</v>
      </c>
      <c r="J651" s="188">
        <v>8.7799999999999994</v>
      </c>
      <c r="K651" s="188">
        <v>0.87</v>
      </c>
      <c r="L651" s="188">
        <v>0.2</v>
      </c>
      <c r="M651" s="188">
        <v>5.5</v>
      </c>
      <c r="N651" s="188">
        <v>23.22</v>
      </c>
      <c r="O651" s="188">
        <v>9.58</v>
      </c>
      <c r="P651" s="188">
        <v>10.24</v>
      </c>
      <c r="Q651" s="188">
        <v>9.34</v>
      </c>
      <c r="R651" s="188">
        <v>2.37</v>
      </c>
      <c r="S651" s="188">
        <v>25.25</v>
      </c>
      <c r="T651" s="188"/>
      <c r="U651" s="188">
        <v>281</v>
      </c>
      <c r="V651" s="188">
        <v>207</v>
      </c>
      <c r="W651" s="194">
        <v>1.62</v>
      </c>
      <c r="X651" s="188"/>
      <c r="Y651" s="2"/>
      <c r="Z651" s="2"/>
    </row>
    <row r="652" spans="1:26" ht="15.75" customHeight="1" thickBot="1" x14ac:dyDescent="0.3">
      <c r="A652" s="183" t="s">
        <v>642</v>
      </c>
      <c r="B652" s="183">
        <v>651</v>
      </c>
      <c r="C652" s="184" t="s">
        <v>1323</v>
      </c>
      <c r="D652" s="184"/>
      <c r="E652" s="184">
        <v>5.45</v>
      </c>
      <c r="F652" s="192">
        <v>-0.91</v>
      </c>
      <c r="G652" s="185">
        <v>16400</v>
      </c>
      <c r="H652" s="184">
        <v>89</v>
      </c>
      <c r="I652" s="184">
        <v>662</v>
      </c>
      <c r="J652" s="184">
        <v>11.13</v>
      </c>
      <c r="K652" s="184">
        <v>1.34</v>
      </c>
      <c r="L652" s="184">
        <v>0.64</v>
      </c>
      <c r="M652" s="184"/>
      <c r="N652" s="184">
        <v>0.49</v>
      </c>
      <c r="O652" s="184">
        <v>9.57</v>
      </c>
      <c r="P652" s="184">
        <v>12.04</v>
      </c>
      <c r="Q652" s="184">
        <v>6.29</v>
      </c>
      <c r="R652" s="184">
        <v>8.18</v>
      </c>
      <c r="S652" s="184">
        <v>23.55</v>
      </c>
      <c r="T652" s="184"/>
      <c r="U652" s="184">
        <v>311</v>
      </c>
      <c r="V652" s="184">
        <v>275</v>
      </c>
      <c r="W652" s="192">
        <v>-0.13</v>
      </c>
      <c r="X652" s="184"/>
      <c r="Y652" s="2"/>
      <c r="Z652" s="2"/>
    </row>
    <row r="653" spans="1:26" ht="15.75" customHeight="1" thickBot="1" x14ac:dyDescent="0.3">
      <c r="A653" s="187" t="s">
        <v>643</v>
      </c>
      <c r="B653" s="187">
        <v>652</v>
      </c>
      <c r="C653" s="188" t="s">
        <v>1323</v>
      </c>
      <c r="D653" s="188"/>
      <c r="E653" s="188">
        <v>12.7</v>
      </c>
      <c r="F653" s="188">
        <v>0</v>
      </c>
      <c r="G653" s="190">
        <v>43400</v>
      </c>
      <c r="H653" s="188">
        <v>544</v>
      </c>
      <c r="I653" s="190">
        <v>4147</v>
      </c>
      <c r="J653" s="188">
        <v>13.63</v>
      </c>
      <c r="K653" s="188">
        <v>2.0099999999999998</v>
      </c>
      <c r="L653" s="188">
        <v>1.26</v>
      </c>
      <c r="M653" s="188">
        <v>0.13</v>
      </c>
      <c r="N653" s="188">
        <v>0.93</v>
      </c>
      <c r="O653" s="188">
        <v>11.04</v>
      </c>
      <c r="P653" s="188">
        <v>20.14</v>
      </c>
      <c r="Q653" s="188">
        <v>8.5</v>
      </c>
      <c r="R653" s="188">
        <v>0.98</v>
      </c>
      <c r="S653" s="188">
        <v>20.5</v>
      </c>
      <c r="T653" s="188"/>
      <c r="U653" s="188">
        <v>276</v>
      </c>
      <c r="V653" s="188">
        <v>313</v>
      </c>
      <c r="W653" s="191">
        <v>0.2</v>
      </c>
      <c r="X653" s="188"/>
      <c r="Y653" s="2"/>
      <c r="Z653" s="2"/>
    </row>
    <row r="654" spans="1:26" ht="15.75" customHeight="1" thickBot="1" x14ac:dyDescent="0.3">
      <c r="A654" s="183" t="s">
        <v>644</v>
      </c>
      <c r="B654" s="183">
        <v>653</v>
      </c>
      <c r="C654" s="184" t="s">
        <v>1323</v>
      </c>
      <c r="D654" s="184"/>
      <c r="E654" s="184">
        <v>4.8600000000000003</v>
      </c>
      <c r="F654" s="186">
        <v>0.41</v>
      </c>
      <c r="G654" s="185">
        <v>481200</v>
      </c>
      <c r="H654" s="185">
        <v>2331</v>
      </c>
      <c r="I654" s="185">
        <v>2026</v>
      </c>
      <c r="J654" s="184">
        <v>13.25</v>
      </c>
      <c r="K654" s="184">
        <v>0.84</v>
      </c>
      <c r="L654" s="184">
        <v>0.95</v>
      </c>
      <c r="M654" s="184"/>
      <c r="N654" s="184">
        <v>0.37</v>
      </c>
      <c r="O654" s="184">
        <v>4.3899999999999997</v>
      </c>
      <c r="P654" s="184">
        <v>6.63</v>
      </c>
      <c r="Q654" s="184">
        <v>3.91</v>
      </c>
      <c r="R654" s="184"/>
      <c r="S654" s="184">
        <v>36.6</v>
      </c>
      <c r="T654" s="184"/>
      <c r="U654" s="184">
        <v>498</v>
      </c>
      <c r="V654" s="184">
        <v>515</v>
      </c>
      <c r="W654" s="192">
        <v>-0.17</v>
      </c>
      <c r="X654" s="184"/>
      <c r="Y654" s="2"/>
      <c r="Z654" s="2"/>
    </row>
    <row r="655" spans="1:26" ht="15.75" customHeight="1" thickBot="1" x14ac:dyDescent="0.3">
      <c r="A655" s="187" t="s">
        <v>645</v>
      </c>
      <c r="B655" s="187">
        <v>654</v>
      </c>
      <c r="C655" s="188" t="s">
        <v>1323</v>
      </c>
      <c r="D655" s="188"/>
      <c r="E655" s="188">
        <v>11.5</v>
      </c>
      <c r="F655" s="191">
        <v>0.88</v>
      </c>
      <c r="G655" s="190">
        <v>693600</v>
      </c>
      <c r="H655" s="190">
        <v>7982</v>
      </c>
      <c r="I655" s="190">
        <v>4614</v>
      </c>
      <c r="J655" s="188">
        <v>14.33</v>
      </c>
      <c r="K655" s="188">
        <v>1.56</v>
      </c>
      <c r="L655" s="188">
        <v>1.55</v>
      </c>
      <c r="M655" s="188">
        <v>0.09</v>
      </c>
      <c r="N655" s="188">
        <v>0.8</v>
      </c>
      <c r="O655" s="188">
        <v>7.47</v>
      </c>
      <c r="P655" s="188">
        <v>11.34</v>
      </c>
      <c r="Q655" s="188">
        <v>18.09</v>
      </c>
      <c r="R655" s="188">
        <v>1.82</v>
      </c>
      <c r="S655" s="188">
        <v>57.44</v>
      </c>
      <c r="T655" s="188"/>
      <c r="U655" s="188">
        <v>406</v>
      </c>
      <c r="V655" s="188">
        <v>416</v>
      </c>
      <c r="W655" s="191">
        <v>0.14000000000000001</v>
      </c>
      <c r="X655" s="188"/>
      <c r="Y655" s="2"/>
      <c r="Z655" s="2"/>
    </row>
    <row r="656" spans="1:26" ht="15.75" customHeight="1" thickBot="1" x14ac:dyDescent="0.3">
      <c r="A656" s="183" t="s">
        <v>646</v>
      </c>
      <c r="B656" s="183">
        <v>655</v>
      </c>
      <c r="C656" s="184" t="s">
        <v>1323</v>
      </c>
      <c r="D656" s="184"/>
      <c r="E656" s="184">
        <v>9.65</v>
      </c>
      <c r="F656" s="186">
        <v>1.05</v>
      </c>
      <c r="G656" s="185">
        <v>1800</v>
      </c>
      <c r="H656" s="184">
        <v>17</v>
      </c>
      <c r="I656" s="185">
        <v>1042</v>
      </c>
      <c r="J656" s="184"/>
      <c r="K656" s="184">
        <v>0.45</v>
      </c>
      <c r="L656" s="184">
        <v>0.11</v>
      </c>
      <c r="M656" s="184"/>
      <c r="N656" s="184">
        <v>0</v>
      </c>
      <c r="O656" s="184">
        <v>-2.2999999999999998</v>
      </c>
      <c r="P656" s="184">
        <v>-1.85</v>
      </c>
      <c r="Q656" s="184">
        <v>-11.38</v>
      </c>
      <c r="R656" s="184">
        <v>6.28</v>
      </c>
      <c r="S656" s="184">
        <v>25.64</v>
      </c>
      <c r="T656" s="184"/>
      <c r="U656" s="184"/>
      <c r="V656" s="184"/>
      <c r="W656" s="186"/>
      <c r="X656" s="184"/>
      <c r="Y656" s="2"/>
      <c r="Z656" s="2"/>
    </row>
    <row r="657" spans="1:26" ht="15.75" customHeight="1" thickBot="1" x14ac:dyDescent="0.3">
      <c r="A657" s="187" t="s">
        <v>647</v>
      </c>
      <c r="B657" s="187">
        <v>656</v>
      </c>
      <c r="C657" s="188" t="s">
        <v>1323</v>
      </c>
      <c r="D657" s="188"/>
      <c r="E657" s="188">
        <v>1.49</v>
      </c>
      <c r="F657" s="188">
        <v>0</v>
      </c>
      <c r="G657" s="190">
        <v>8281300</v>
      </c>
      <c r="H657" s="190">
        <v>12388</v>
      </c>
      <c r="I657" s="190">
        <v>28579</v>
      </c>
      <c r="J657" s="188">
        <v>14.07</v>
      </c>
      <c r="K657" s="188">
        <v>0.65</v>
      </c>
      <c r="L657" s="188">
        <v>1.54</v>
      </c>
      <c r="M657" s="188">
        <v>0.03</v>
      </c>
      <c r="N657" s="188">
        <v>0.11</v>
      </c>
      <c r="O657" s="188">
        <v>4.79</v>
      </c>
      <c r="P657" s="188">
        <v>4.55</v>
      </c>
      <c r="Q657" s="188">
        <v>6.37</v>
      </c>
      <c r="R657" s="188">
        <v>4.0999999999999996</v>
      </c>
      <c r="S657" s="188">
        <v>39.71</v>
      </c>
      <c r="T657" s="188"/>
      <c r="U657" s="188">
        <v>578</v>
      </c>
      <c r="V657" s="188">
        <v>522</v>
      </c>
      <c r="W657" s="191">
        <v>0.55000000000000004</v>
      </c>
      <c r="X657" s="188"/>
      <c r="Y657" s="2"/>
      <c r="Z657" s="2"/>
    </row>
    <row r="658" spans="1:26" ht="15.75" customHeight="1" thickBot="1" x14ac:dyDescent="0.3">
      <c r="A658" s="183" t="s">
        <v>648</v>
      </c>
      <c r="B658" s="183">
        <v>657</v>
      </c>
      <c r="C658" s="184" t="s">
        <v>1323</v>
      </c>
      <c r="D658" s="184"/>
      <c r="E658" s="184">
        <v>4.4800000000000004</v>
      </c>
      <c r="F658" s="186">
        <v>0.9</v>
      </c>
      <c r="G658" s="185">
        <v>22689700</v>
      </c>
      <c r="H658" s="185">
        <v>101621</v>
      </c>
      <c r="I658" s="185">
        <v>37632</v>
      </c>
      <c r="J658" s="184">
        <v>8.14</v>
      </c>
      <c r="K658" s="184">
        <v>1.35</v>
      </c>
      <c r="L658" s="184">
        <v>0.54</v>
      </c>
      <c r="M658" s="184">
        <v>0.12</v>
      </c>
      <c r="N658" s="184">
        <v>0.55000000000000004</v>
      </c>
      <c r="O658" s="184">
        <v>12.4</v>
      </c>
      <c r="P658" s="184">
        <v>16.96</v>
      </c>
      <c r="Q658" s="184">
        <v>38.89</v>
      </c>
      <c r="R658" s="184">
        <v>9.01</v>
      </c>
      <c r="S658" s="184">
        <v>28.71</v>
      </c>
      <c r="T658" s="184"/>
      <c r="U658" s="184">
        <v>157</v>
      </c>
      <c r="V658" s="184">
        <v>136</v>
      </c>
      <c r="W658" s="186">
        <v>0.22</v>
      </c>
      <c r="X658" s="184"/>
      <c r="Y658" s="2"/>
      <c r="Z658" s="2"/>
    </row>
    <row r="659" spans="1:26" ht="15.75" customHeight="1" thickBot="1" x14ac:dyDescent="0.3">
      <c r="A659" s="187" t="s">
        <v>649</v>
      </c>
      <c r="B659" s="187">
        <v>658</v>
      </c>
      <c r="C659" s="188" t="s">
        <v>1325</v>
      </c>
      <c r="D659" s="188"/>
      <c r="E659" s="188">
        <v>1.61</v>
      </c>
      <c r="F659" s="189">
        <v>-0.62</v>
      </c>
      <c r="G659" s="190">
        <v>101500</v>
      </c>
      <c r="H659" s="188">
        <v>163</v>
      </c>
      <c r="I659" s="188">
        <v>435</v>
      </c>
      <c r="J659" s="188">
        <v>13.13</v>
      </c>
      <c r="K659" s="188">
        <v>1.45</v>
      </c>
      <c r="L659" s="188">
        <v>0.19</v>
      </c>
      <c r="M659" s="188"/>
      <c r="N659" s="188">
        <v>0.12</v>
      </c>
      <c r="O659" s="188">
        <v>11.64</v>
      </c>
      <c r="P659" s="188">
        <v>11.16</v>
      </c>
      <c r="Q659" s="188">
        <v>6.89</v>
      </c>
      <c r="R659" s="188">
        <v>6.17</v>
      </c>
      <c r="S659" s="188">
        <v>25.74</v>
      </c>
      <c r="T659" s="188"/>
      <c r="U659" s="188">
        <v>380</v>
      </c>
      <c r="V659" s="188">
        <v>289</v>
      </c>
      <c r="W659" s="191">
        <v>0.55000000000000004</v>
      </c>
      <c r="X659" s="188"/>
      <c r="Y659" s="2"/>
      <c r="Z659" s="2"/>
    </row>
    <row r="660" spans="1:26" ht="15.75" customHeight="1" thickBot="1" x14ac:dyDescent="0.3">
      <c r="A660" s="183" t="s">
        <v>650</v>
      </c>
      <c r="B660" s="183">
        <v>659</v>
      </c>
      <c r="C660" s="184" t="s">
        <v>1323</v>
      </c>
      <c r="D660" s="184"/>
      <c r="E660" s="184">
        <v>2.2200000000000002</v>
      </c>
      <c r="F660" s="186">
        <v>2.78</v>
      </c>
      <c r="G660" s="185">
        <v>968200</v>
      </c>
      <c r="H660" s="185">
        <v>2159</v>
      </c>
      <c r="I660" s="185">
        <v>1272</v>
      </c>
      <c r="J660" s="184">
        <v>23.4</v>
      </c>
      <c r="K660" s="184">
        <v>0.77</v>
      </c>
      <c r="L660" s="184">
        <v>3.52</v>
      </c>
      <c r="M660" s="184">
        <v>7.0000000000000007E-2</v>
      </c>
      <c r="N660" s="184">
        <v>0.09</v>
      </c>
      <c r="O660" s="184">
        <v>5.49</v>
      </c>
      <c r="P660" s="184">
        <v>3.31</v>
      </c>
      <c r="Q660" s="184">
        <v>1.47</v>
      </c>
      <c r="R660" s="184">
        <v>3.19</v>
      </c>
      <c r="S660" s="184">
        <v>56.05</v>
      </c>
      <c r="T660" s="184"/>
      <c r="U660" s="184">
        <v>737</v>
      </c>
      <c r="V660" s="184">
        <v>612</v>
      </c>
      <c r="W660" s="192">
        <v>-0.63</v>
      </c>
      <c r="X660" s="184"/>
      <c r="Y660" s="2"/>
      <c r="Z660" s="2"/>
    </row>
    <row r="661" spans="1:26" ht="15.75" customHeight="1" thickBot="1" x14ac:dyDescent="0.3">
      <c r="A661" s="187" t="s">
        <v>651</v>
      </c>
      <c r="B661" s="187">
        <v>660</v>
      </c>
      <c r="C661" s="188" t="s">
        <v>1325</v>
      </c>
      <c r="D661" s="188"/>
      <c r="E661" s="188">
        <v>11.8</v>
      </c>
      <c r="F661" s="188">
        <v>0</v>
      </c>
      <c r="G661" s="188">
        <v>0</v>
      </c>
      <c r="H661" s="188">
        <v>0</v>
      </c>
      <c r="I661" s="188">
        <v>443</v>
      </c>
      <c r="J661" s="188"/>
      <c r="K661" s="188">
        <v>0.51</v>
      </c>
      <c r="L661" s="188">
        <v>0.15</v>
      </c>
      <c r="M661" s="188">
        <v>0.6</v>
      </c>
      <c r="N661" s="188">
        <v>0</v>
      </c>
      <c r="O661" s="188">
        <v>-0.56999999999999995</v>
      </c>
      <c r="P661" s="188">
        <v>-0.68</v>
      </c>
      <c r="Q661" s="188">
        <v>-4.5999999999999996</v>
      </c>
      <c r="R661" s="188">
        <v>4.92</v>
      </c>
      <c r="S661" s="188">
        <v>28.55</v>
      </c>
      <c r="T661" s="188"/>
      <c r="U661" s="188"/>
      <c r="V661" s="188"/>
      <c r="W661" s="191"/>
      <c r="X661" s="188"/>
      <c r="Y661" s="2"/>
      <c r="Z661" s="2"/>
    </row>
    <row r="662" spans="1:26" ht="15.75" customHeight="1" thickBot="1" x14ac:dyDescent="0.3">
      <c r="A662" s="183" t="s">
        <v>652</v>
      </c>
      <c r="B662" s="183">
        <v>661</v>
      </c>
      <c r="C662" s="184" t="s">
        <v>1325</v>
      </c>
      <c r="D662" s="184"/>
      <c r="E662" s="184">
        <v>2.38</v>
      </c>
      <c r="F662" s="192">
        <v>-0.83</v>
      </c>
      <c r="G662" s="185">
        <v>269700</v>
      </c>
      <c r="H662" s="184">
        <v>641</v>
      </c>
      <c r="I662" s="184">
        <v>666</v>
      </c>
      <c r="J662" s="184">
        <v>13.52</v>
      </c>
      <c r="K662" s="184">
        <v>1.84</v>
      </c>
      <c r="L662" s="184">
        <v>0.8</v>
      </c>
      <c r="M662" s="184"/>
      <c r="N662" s="184">
        <v>0.18</v>
      </c>
      <c r="O662" s="184">
        <v>11.67</v>
      </c>
      <c r="P662" s="184">
        <v>18.309999999999999</v>
      </c>
      <c r="Q662" s="184">
        <v>7.28</v>
      </c>
      <c r="R662" s="184">
        <v>8.33</v>
      </c>
      <c r="S662" s="184">
        <v>31.67</v>
      </c>
      <c r="T662" s="184"/>
      <c r="U662" s="184">
        <v>290</v>
      </c>
      <c r="V662" s="184">
        <v>300</v>
      </c>
      <c r="W662" s="186"/>
      <c r="X662" s="184"/>
      <c r="Y662" s="2"/>
      <c r="Z662" s="2"/>
    </row>
    <row r="663" spans="1:26" ht="15.75" customHeight="1" thickBot="1" x14ac:dyDescent="0.3">
      <c r="A663" s="187" t="s">
        <v>653</v>
      </c>
      <c r="B663" s="187">
        <v>662</v>
      </c>
      <c r="C663" s="188" t="s">
        <v>1325</v>
      </c>
      <c r="D663" s="188"/>
      <c r="E663" s="188">
        <v>125</v>
      </c>
      <c r="F663" s="191">
        <v>3.31</v>
      </c>
      <c r="G663" s="190">
        <v>2776200</v>
      </c>
      <c r="H663" s="190">
        <v>348301</v>
      </c>
      <c r="I663" s="190">
        <v>37500</v>
      </c>
      <c r="J663" s="188">
        <v>56.57</v>
      </c>
      <c r="K663" s="188">
        <v>17.100000000000001</v>
      </c>
      <c r="L663" s="188">
        <v>1.05</v>
      </c>
      <c r="M663" s="188">
        <v>1</v>
      </c>
      <c r="N663" s="188">
        <v>2.21</v>
      </c>
      <c r="O663" s="188">
        <v>19.7</v>
      </c>
      <c r="P663" s="188">
        <v>30.03</v>
      </c>
      <c r="Q663" s="188">
        <v>21.84</v>
      </c>
      <c r="R663" s="188">
        <v>1.45</v>
      </c>
      <c r="S663" s="188">
        <v>40.58</v>
      </c>
      <c r="T663" s="188"/>
      <c r="U663" s="188">
        <v>472</v>
      </c>
      <c r="V663" s="188">
        <v>475</v>
      </c>
      <c r="W663" s="194">
        <v>2.2200000000000002</v>
      </c>
      <c r="X663" s="188"/>
      <c r="Y663" s="2"/>
      <c r="Z663" s="2"/>
    </row>
    <row r="664" spans="1:26" ht="15.75" customHeight="1" thickBot="1" x14ac:dyDescent="0.3">
      <c r="A664" s="183" t="s">
        <v>654</v>
      </c>
      <c r="B664" s="183">
        <v>663</v>
      </c>
      <c r="C664" s="184" t="s">
        <v>1325</v>
      </c>
      <c r="D664" s="184"/>
      <c r="E664" s="184">
        <v>27.75</v>
      </c>
      <c r="F664" s="184">
        <v>0</v>
      </c>
      <c r="G664" s="185">
        <v>1000</v>
      </c>
      <c r="H664" s="184">
        <v>28</v>
      </c>
      <c r="I664" s="185">
        <v>5594</v>
      </c>
      <c r="J664" s="184">
        <v>70.83</v>
      </c>
      <c r="K664" s="184">
        <v>0.24</v>
      </c>
      <c r="L664" s="184">
        <v>0.06</v>
      </c>
      <c r="M664" s="184">
        <v>0.05</v>
      </c>
      <c r="N664" s="184">
        <v>0.93</v>
      </c>
      <c r="O664" s="184">
        <v>0.02</v>
      </c>
      <c r="P664" s="184">
        <v>0.34</v>
      </c>
      <c r="Q664" s="184">
        <v>-16.420000000000002</v>
      </c>
      <c r="R664" s="184">
        <v>0.18</v>
      </c>
      <c r="S664" s="184">
        <v>43.63</v>
      </c>
      <c r="T664" s="184"/>
      <c r="U664" s="184">
        <v>932</v>
      </c>
      <c r="V664" s="184">
        <v>978</v>
      </c>
      <c r="W664" s="193">
        <v>6.35</v>
      </c>
      <c r="X664" s="184"/>
      <c r="Y664" s="2"/>
      <c r="Z664" s="2"/>
    </row>
    <row r="665" spans="1:26" ht="15.75" customHeight="1" thickBot="1" x14ac:dyDescent="0.3">
      <c r="A665" s="187" t="s">
        <v>655</v>
      </c>
      <c r="B665" s="187">
        <v>664</v>
      </c>
      <c r="C665" s="188" t="s">
        <v>1323</v>
      </c>
      <c r="D665" s="188" t="s">
        <v>15</v>
      </c>
      <c r="E665" s="188">
        <v>0.08</v>
      </c>
      <c r="F665" s="189">
        <v>-11.11</v>
      </c>
      <c r="G665" s="190">
        <v>5151700</v>
      </c>
      <c r="H665" s="188">
        <v>440</v>
      </c>
      <c r="I665" s="188">
        <v>767</v>
      </c>
      <c r="J665" s="188"/>
      <c r="K665" s="188">
        <v>2</v>
      </c>
      <c r="L665" s="188">
        <v>8.1300000000000008</v>
      </c>
      <c r="M665" s="188"/>
      <c r="N665" s="188">
        <v>0</v>
      </c>
      <c r="O665" s="188">
        <v>-17.100000000000001</v>
      </c>
      <c r="P665" s="188">
        <v>-85.83</v>
      </c>
      <c r="Q665" s="188">
        <v>-19.37</v>
      </c>
      <c r="R665" s="188"/>
      <c r="S665" s="188">
        <v>69.67</v>
      </c>
      <c r="T665" s="188"/>
      <c r="U665" s="188"/>
      <c r="V665" s="188"/>
      <c r="W665" s="191"/>
      <c r="X665" s="188"/>
      <c r="Y665" s="2"/>
      <c r="Z665" s="2"/>
    </row>
    <row r="666" spans="1:26" ht="15.75" customHeight="1" thickBot="1" x14ac:dyDescent="0.3">
      <c r="A666" s="183" t="s">
        <v>656</v>
      </c>
      <c r="B666" s="183">
        <v>665</v>
      </c>
      <c r="C666" s="184" t="s">
        <v>1323</v>
      </c>
      <c r="D666" s="184"/>
      <c r="E666" s="184">
        <v>0.36</v>
      </c>
      <c r="F666" s="192">
        <v>-2.7</v>
      </c>
      <c r="G666" s="185">
        <v>9253800</v>
      </c>
      <c r="H666" s="185">
        <v>3331</v>
      </c>
      <c r="I666" s="185">
        <v>3468</v>
      </c>
      <c r="J666" s="184">
        <v>35.32</v>
      </c>
      <c r="K666" s="184">
        <v>2</v>
      </c>
      <c r="L666" s="184">
        <v>0.76</v>
      </c>
      <c r="M666" s="184"/>
      <c r="N666" s="184">
        <v>0.01</v>
      </c>
      <c r="O666" s="184">
        <v>4.29</v>
      </c>
      <c r="P666" s="184">
        <v>6.07</v>
      </c>
      <c r="Q666" s="184">
        <v>4.82</v>
      </c>
      <c r="R666" s="184"/>
      <c r="S666" s="184">
        <v>65.819999999999993</v>
      </c>
      <c r="T666" s="184"/>
      <c r="U666" s="184">
        <v>727</v>
      </c>
      <c r="V666" s="184">
        <v>736</v>
      </c>
      <c r="W666" s="192">
        <v>-0.06</v>
      </c>
      <c r="X666" s="184"/>
      <c r="Y666" s="2"/>
      <c r="Z666" s="2"/>
    </row>
    <row r="667" spans="1:26" ht="15.75" customHeight="1" thickBot="1" x14ac:dyDescent="0.3">
      <c r="A667" s="187" t="s">
        <v>657</v>
      </c>
      <c r="B667" s="187">
        <v>666</v>
      </c>
      <c r="C667" s="188" t="s">
        <v>1323</v>
      </c>
      <c r="D667" s="188"/>
      <c r="E667" s="188">
        <v>1.63</v>
      </c>
      <c r="F667" s="188">
        <v>0</v>
      </c>
      <c r="G667" s="190">
        <v>17900</v>
      </c>
      <c r="H667" s="188">
        <v>29</v>
      </c>
      <c r="I667" s="188">
        <v>502</v>
      </c>
      <c r="J667" s="188">
        <v>17.32</v>
      </c>
      <c r="K667" s="188">
        <v>0.51</v>
      </c>
      <c r="L667" s="188">
        <v>2.41</v>
      </c>
      <c r="M667" s="188">
        <v>0.12</v>
      </c>
      <c r="N667" s="188">
        <v>0.09</v>
      </c>
      <c r="O667" s="188">
        <v>4.32</v>
      </c>
      <c r="P667" s="188">
        <v>2.93</v>
      </c>
      <c r="Q667" s="188">
        <v>-5.81</v>
      </c>
      <c r="R667" s="188">
        <v>7.36</v>
      </c>
      <c r="S667" s="188">
        <v>67.09</v>
      </c>
      <c r="T667" s="188"/>
      <c r="U667" s="188">
        <v>671</v>
      </c>
      <c r="V667" s="188">
        <v>590</v>
      </c>
      <c r="W667" s="189">
        <v>-0.08</v>
      </c>
      <c r="X667" s="188"/>
      <c r="Y667" s="2"/>
      <c r="Z667" s="2"/>
    </row>
    <row r="668" spans="1:26" ht="15.75" customHeight="1" thickBot="1" x14ac:dyDescent="0.3">
      <c r="A668" s="183" t="s">
        <v>658</v>
      </c>
      <c r="B668" s="183">
        <v>667</v>
      </c>
      <c r="C668" s="184" t="s">
        <v>1323</v>
      </c>
      <c r="D668" s="184"/>
      <c r="E668" s="184">
        <v>3.7</v>
      </c>
      <c r="F668" s="192">
        <v>-0.54</v>
      </c>
      <c r="G668" s="185">
        <v>12300</v>
      </c>
      <c r="H668" s="184">
        <v>45</v>
      </c>
      <c r="I668" s="185">
        <v>2186</v>
      </c>
      <c r="J668" s="184"/>
      <c r="K668" s="184">
        <v>0.68</v>
      </c>
      <c r="L668" s="184">
        <v>0.13</v>
      </c>
      <c r="M668" s="184">
        <v>0.12</v>
      </c>
      <c r="N668" s="184">
        <v>0</v>
      </c>
      <c r="O668" s="184">
        <v>-1.94</v>
      </c>
      <c r="P668" s="184">
        <v>-2.56</v>
      </c>
      <c r="Q668" s="184">
        <v>-7.69</v>
      </c>
      <c r="R668" s="184">
        <v>3.23</v>
      </c>
      <c r="S668" s="184">
        <v>26.37</v>
      </c>
      <c r="T668" s="184"/>
      <c r="U668" s="184"/>
      <c r="V668" s="184"/>
      <c r="W668" s="186"/>
      <c r="X668" s="184"/>
      <c r="Y668" s="2"/>
      <c r="Z668" s="2"/>
    </row>
    <row r="669" spans="1:26" ht="15.75" customHeight="1" thickBot="1" x14ac:dyDescent="0.3">
      <c r="A669" s="187" t="s">
        <v>659</v>
      </c>
      <c r="B669" s="187">
        <v>668</v>
      </c>
      <c r="C669" s="188" t="s">
        <v>1323</v>
      </c>
      <c r="D669" s="188"/>
      <c r="E669" s="188">
        <v>1.81</v>
      </c>
      <c r="F669" s="191">
        <v>2.84</v>
      </c>
      <c r="G669" s="190">
        <v>3684700</v>
      </c>
      <c r="H669" s="190">
        <v>6606</v>
      </c>
      <c r="I669" s="190">
        <v>1233</v>
      </c>
      <c r="J669" s="188"/>
      <c r="K669" s="188">
        <v>0.66</v>
      </c>
      <c r="L669" s="188">
        <v>2.98</v>
      </c>
      <c r="M669" s="188"/>
      <c r="N669" s="188">
        <v>0</v>
      </c>
      <c r="O669" s="188">
        <v>-1.93</v>
      </c>
      <c r="P669" s="188">
        <v>-10.58</v>
      </c>
      <c r="Q669" s="188">
        <v>-0.23</v>
      </c>
      <c r="R669" s="188"/>
      <c r="S669" s="188">
        <v>59.67</v>
      </c>
      <c r="T669" s="188"/>
      <c r="U669" s="188"/>
      <c r="V669" s="188"/>
      <c r="W669" s="191"/>
      <c r="X669" s="188"/>
      <c r="Y669" s="2"/>
      <c r="Z669" s="2"/>
    </row>
    <row r="670" spans="1:26" ht="15.75" customHeight="1" thickBot="1" x14ac:dyDescent="0.3">
      <c r="A670" s="183" t="b">
        <v>1</v>
      </c>
      <c r="B670" s="183">
        <v>669</v>
      </c>
      <c r="C670" s="184" t="s">
        <v>1323</v>
      </c>
      <c r="D670" s="184"/>
      <c r="E670" s="184">
        <v>3.3</v>
      </c>
      <c r="F670" s="192">
        <v>-1.2</v>
      </c>
      <c r="G670" s="185">
        <v>108274500</v>
      </c>
      <c r="H670" s="185">
        <v>355068</v>
      </c>
      <c r="I670" s="185">
        <v>110115</v>
      </c>
      <c r="J670" s="184">
        <v>77.739999999999995</v>
      </c>
      <c r="K670" s="184">
        <v>1.29</v>
      </c>
      <c r="L670" s="184">
        <v>6.21</v>
      </c>
      <c r="M670" s="184">
        <v>0.09</v>
      </c>
      <c r="N670" s="184">
        <v>0.04</v>
      </c>
      <c r="O670" s="184">
        <v>3.14</v>
      </c>
      <c r="P670" s="184">
        <v>1.34</v>
      </c>
      <c r="Q670" s="184">
        <v>1.1000000000000001</v>
      </c>
      <c r="R670" s="184">
        <v>2.7</v>
      </c>
      <c r="S670" s="184">
        <v>31.86</v>
      </c>
      <c r="T670" s="184"/>
      <c r="U670" s="184">
        <v>919</v>
      </c>
      <c r="V670" s="184">
        <v>850</v>
      </c>
      <c r="W670" s="192">
        <v>-1.9</v>
      </c>
      <c r="X670" s="184"/>
      <c r="Y670" s="2"/>
      <c r="Z670" s="2"/>
    </row>
    <row r="671" spans="1:26" ht="15.75" customHeight="1" thickBot="1" x14ac:dyDescent="0.3">
      <c r="A671" s="187" t="s">
        <v>660</v>
      </c>
      <c r="B671" s="187">
        <v>670</v>
      </c>
      <c r="C671" s="188" t="s">
        <v>1323</v>
      </c>
      <c r="D671" s="188"/>
      <c r="E671" s="188">
        <v>10</v>
      </c>
      <c r="F671" s="188">
        <v>0</v>
      </c>
      <c r="G671" s="190">
        <v>13600</v>
      </c>
      <c r="H671" s="188">
        <v>135</v>
      </c>
      <c r="I671" s="190">
        <v>2598</v>
      </c>
      <c r="J671" s="188">
        <v>31.54</v>
      </c>
      <c r="K671" s="188">
        <v>1.65</v>
      </c>
      <c r="L671" s="188">
        <v>0.38</v>
      </c>
      <c r="M671" s="188">
        <v>0.5</v>
      </c>
      <c r="N671" s="188">
        <v>0.32</v>
      </c>
      <c r="O671" s="188">
        <v>3.87</v>
      </c>
      <c r="P671" s="188">
        <v>5.12</v>
      </c>
      <c r="Q671" s="188">
        <v>4.0199999999999996</v>
      </c>
      <c r="R671" s="188">
        <v>5</v>
      </c>
      <c r="S671" s="188">
        <v>19.21</v>
      </c>
      <c r="T671" s="188"/>
      <c r="U671" s="188">
        <v>735</v>
      </c>
      <c r="V671" s="188">
        <v>733</v>
      </c>
      <c r="W671" s="194">
        <v>2.36</v>
      </c>
      <c r="X671" s="188"/>
      <c r="Y671" s="2"/>
      <c r="Z671" s="2"/>
    </row>
    <row r="672" spans="1:26" ht="15.75" customHeight="1" thickBot="1" x14ac:dyDescent="0.3">
      <c r="A672" s="183" t="s">
        <v>661</v>
      </c>
      <c r="B672" s="183">
        <v>671</v>
      </c>
      <c r="C672" s="184" t="s">
        <v>1323</v>
      </c>
      <c r="D672" s="184"/>
      <c r="E672" s="184">
        <v>2.7</v>
      </c>
      <c r="F672" s="184">
        <v>0</v>
      </c>
      <c r="G672" s="185">
        <v>2797200</v>
      </c>
      <c r="H672" s="185">
        <v>7579</v>
      </c>
      <c r="I672" s="185">
        <v>5718</v>
      </c>
      <c r="J672" s="184">
        <v>10.69</v>
      </c>
      <c r="K672" s="184">
        <v>0.94</v>
      </c>
      <c r="L672" s="184">
        <v>2.15</v>
      </c>
      <c r="M672" s="184"/>
      <c r="N672" s="184">
        <v>0.25</v>
      </c>
      <c r="O672" s="184">
        <v>4.6100000000000003</v>
      </c>
      <c r="P672" s="184">
        <v>9.6</v>
      </c>
      <c r="Q672" s="184">
        <v>18.73</v>
      </c>
      <c r="R672" s="184">
        <v>4.4400000000000004</v>
      </c>
      <c r="S672" s="184">
        <v>38.94</v>
      </c>
      <c r="T672" s="184"/>
      <c r="U672" s="184">
        <v>343</v>
      </c>
      <c r="V672" s="184">
        <v>432</v>
      </c>
      <c r="W672" s="186">
        <v>0.16</v>
      </c>
      <c r="X672" s="184"/>
      <c r="Y672" s="2"/>
      <c r="Z672" s="2"/>
    </row>
    <row r="673" spans="1:26" ht="15.75" customHeight="1" thickBot="1" x14ac:dyDescent="0.3">
      <c r="A673" s="187" t="s">
        <v>662</v>
      </c>
      <c r="B673" s="187">
        <v>672</v>
      </c>
      <c r="C673" s="188" t="s">
        <v>1323</v>
      </c>
      <c r="D673" s="188" t="s">
        <v>4</v>
      </c>
      <c r="E673" s="188">
        <v>0.01</v>
      </c>
      <c r="F673" s="188">
        <v>0</v>
      </c>
      <c r="G673" s="188">
        <v>0</v>
      </c>
      <c r="H673" s="188">
        <v>0</v>
      </c>
      <c r="I673" s="188">
        <v>68</v>
      </c>
      <c r="J673" s="188"/>
      <c r="K673" s="188"/>
      <c r="L673" s="188">
        <v>-1.19</v>
      </c>
      <c r="M673" s="188"/>
      <c r="N673" s="188">
        <v>0</v>
      </c>
      <c r="O673" s="188">
        <v>-52.85</v>
      </c>
      <c r="P673" s="188"/>
      <c r="Q673" s="188">
        <v>-184.78</v>
      </c>
      <c r="R673" s="188"/>
      <c r="S673" s="188">
        <v>93.33</v>
      </c>
      <c r="T673" s="188"/>
      <c r="U673" s="188"/>
      <c r="V673" s="188"/>
      <c r="W673" s="191"/>
      <c r="X673" s="188"/>
      <c r="Y673" s="2"/>
      <c r="Z673" s="2"/>
    </row>
    <row r="674" spans="1:26" ht="15.75" customHeight="1" thickBot="1" x14ac:dyDescent="0.3">
      <c r="A674" s="183" t="s">
        <v>663</v>
      </c>
      <c r="B674" s="183">
        <v>673</v>
      </c>
      <c r="C674" s="184" t="s">
        <v>1323</v>
      </c>
      <c r="D674" s="184" t="s">
        <v>15</v>
      </c>
      <c r="E674" s="184">
        <v>0.28999999999999998</v>
      </c>
      <c r="F674" s="186">
        <v>3.57</v>
      </c>
      <c r="G674" s="185">
        <v>90100</v>
      </c>
      <c r="H674" s="184">
        <v>25</v>
      </c>
      <c r="I674" s="184">
        <v>552</v>
      </c>
      <c r="J674" s="184"/>
      <c r="K674" s="184">
        <v>1.21</v>
      </c>
      <c r="L674" s="184">
        <v>2.0099999999999998</v>
      </c>
      <c r="M674" s="184"/>
      <c r="N674" s="184">
        <v>0</v>
      </c>
      <c r="O674" s="184">
        <v>-9.0500000000000007</v>
      </c>
      <c r="P674" s="184">
        <v>-43.5</v>
      </c>
      <c r="Q674" s="184">
        <v>-23.31</v>
      </c>
      <c r="R674" s="184"/>
      <c r="S674" s="184">
        <v>32.65</v>
      </c>
      <c r="T674" s="184"/>
      <c r="U674" s="184"/>
      <c r="V674" s="184"/>
      <c r="W674" s="186"/>
      <c r="X674" s="184"/>
      <c r="Y674" s="2"/>
      <c r="Z674" s="2"/>
    </row>
    <row r="675" spans="1:26" ht="15.75" customHeight="1" thickBot="1" x14ac:dyDescent="0.3">
      <c r="A675" s="187" t="s">
        <v>664</v>
      </c>
      <c r="B675" s="187">
        <v>674</v>
      </c>
      <c r="C675" s="188" t="s">
        <v>1323</v>
      </c>
      <c r="D675" s="188"/>
      <c r="E675" s="188">
        <v>3.6</v>
      </c>
      <c r="F675" s="188">
        <v>0</v>
      </c>
      <c r="G675" s="190">
        <v>711100</v>
      </c>
      <c r="H675" s="190">
        <v>2546</v>
      </c>
      <c r="I675" s="190">
        <v>1979</v>
      </c>
      <c r="J675" s="188">
        <v>13.44</v>
      </c>
      <c r="K675" s="188">
        <v>1.59</v>
      </c>
      <c r="L675" s="188">
        <v>0.34</v>
      </c>
      <c r="M675" s="188">
        <v>0.09</v>
      </c>
      <c r="N675" s="188">
        <v>0.27</v>
      </c>
      <c r="O675" s="188">
        <v>11.97</v>
      </c>
      <c r="P675" s="188">
        <v>12.02</v>
      </c>
      <c r="Q675" s="188">
        <v>7.6</v>
      </c>
      <c r="R675" s="188">
        <v>3.91</v>
      </c>
      <c r="S675" s="188">
        <v>37.29</v>
      </c>
      <c r="T675" s="188"/>
      <c r="U675" s="188">
        <v>372</v>
      </c>
      <c r="V675" s="188">
        <v>285</v>
      </c>
      <c r="W675" s="189">
        <v>-6.65</v>
      </c>
      <c r="X675" s="188"/>
      <c r="Y675" s="2"/>
      <c r="Z675" s="2"/>
    </row>
    <row r="676" spans="1:26" ht="15.75" customHeight="1" thickBot="1" x14ac:dyDescent="0.3">
      <c r="A676" s="183" t="s">
        <v>665</v>
      </c>
      <c r="B676" s="183">
        <v>675</v>
      </c>
      <c r="C676" s="184" t="s">
        <v>1323</v>
      </c>
      <c r="D676" s="184"/>
      <c r="E676" s="184">
        <v>6.8</v>
      </c>
      <c r="F676" s="184">
        <v>0</v>
      </c>
      <c r="G676" s="184">
        <v>0</v>
      </c>
      <c r="H676" s="184">
        <v>0</v>
      </c>
      <c r="I676" s="185">
        <v>2607</v>
      </c>
      <c r="J676" s="184">
        <v>20.350000000000001</v>
      </c>
      <c r="K676" s="184">
        <v>0.79</v>
      </c>
      <c r="L676" s="184">
        <v>0.42</v>
      </c>
      <c r="M676" s="184">
        <v>0.06</v>
      </c>
      <c r="N676" s="184">
        <v>0.33</v>
      </c>
      <c r="O676" s="184">
        <v>4.1399999999999997</v>
      </c>
      <c r="P676" s="184">
        <v>3.92</v>
      </c>
      <c r="Q676" s="184">
        <v>6.03</v>
      </c>
      <c r="R676" s="184">
        <v>3.01</v>
      </c>
      <c r="S676" s="184">
        <v>25.88</v>
      </c>
      <c r="T676" s="184"/>
      <c r="U676" s="184">
        <v>694</v>
      </c>
      <c r="V676" s="184">
        <v>649</v>
      </c>
      <c r="W676" s="193">
        <v>2.95</v>
      </c>
      <c r="X676" s="184"/>
      <c r="Y676" s="2"/>
      <c r="Z676" s="2"/>
    </row>
    <row r="677" spans="1:26" ht="15.75" customHeight="1" thickBot="1" x14ac:dyDescent="0.3">
      <c r="A677" s="187" t="s">
        <v>666</v>
      </c>
      <c r="B677" s="187">
        <v>676</v>
      </c>
      <c r="C677" s="188" t="s">
        <v>1325</v>
      </c>
      <c r="D677" s="188"/>
      <c r="E677" s="188">
        <v>0.41</v>
      </c>
      <c r="F677" s="191">
        <v>2.5</v>
      </c>
      <c r="G677" s="190">
        <v>4484100</v>
      </c>
      <c r="H677" s="190">
        <v>1816</v>
      </c>
      <c r="I677" s="190">
        <v>3453</v>
      </c>
      <c r="J677" s="188">
        <v>15.42</v>
      </c>
      <c r="K677" s="188">
        <v>0.37</v>
      </c>
      <c r="L677" s="188">
        <v>0.26</v>
      </c>
      <c r="M677" s="188"/>
      <c r="N677" s="188">
        <v>0.01</v>
      </c>
      <c r="O677" s="188">
        <v>2.88</v>
      </c>
      <c r="P677" s="188">
        <v>2.4300000000000002</v>
      </c>
      <c r="Q677" s="188">
        <v>1.96</v>
      </c>
      <c r="R677" s="188"/>
      <c r="S677" s="188">
        <v>32.090000000000003</v>
      </c>
      <c r="T677" s="188"/>
      <c r="U677" s="188">
        <v>666</v>
      </c>
      <c r="V677" s="188">
        <v>632</v>
      </c>
      <c r="W677" s="194">
        <v>4.8099999999999996</v>
      </c>
      <c r="X677" s="188"/>
      <c r="Y677" s="2"/>
      <c r="Z677" s="2"/>
    </row>
    <row r="678" spans="1:26" ht="15.75" customHeight="1" thickBot="1" x14ac:dyDescent="0.3">
      <c r="A678" s="183" t="s">
        <v>667</v>
      </c>
      <c r="B678" s="183">
        <v>677</v>
      </c>
      <c r="C678" s="184" t="s">
        <v>1323</v>
      </c>
      <c r="D678" s="184"/>
      <c r="E678" s="184">
        <v>4.42</v>
      </c>
      <c r="F678" s="186">
        <v>1.38</v>
      </c>
      <c r="G678" s="185">
        <v>30469900</v>
      </c>
      <c r="H678" s="185">
        <v>134688</v>
      </c>
      <c r="I678" s="185">
        <v>8055</v>
      </c>
      <c r="J678" s="184"/>
      <c r="K678" s="184">
        <v>0.48</v>
      </c>
      <c r="L678" s="184">
        <v>0.64</v>
      </c>
      <c r="M678" s="184">
        <v>0.06</v>
      </c>
      <c r="N678" s="184">
        <v>0</v>
      </c>
      <c r="O678" s="184">
        <v>-8.8000000000000007</v>
      </c>
      <c r="P678" s="184">
        <v>-10.58</v>
      </c>
      <c r="Q678" s="184">
        <v>-21.19</v>
      </c>
      <c r="R678" s="184">
        <v>1.38</v>
      </c>
      <c r="S678" s="184">
        <v>67.48</v>
      </c>
      <c r="T678" s="184"/>
      <c r="U678" s="184"/>
      <c r="V678" s="184"/>
      <c r="W678" s="186"/>
      <c r="X678" s="184"/>
      <c r="Y678" s="2"/>
      <c r="Z678" s="2"/>
    </row>
    <row r="679" spans="1:26" ht="15.75" customHeight="1" thickBot="1" x14ac:dyDescent="0.3">
      <c r="A679" s="187" t="s">
        <v>668</v>
      </c>
      <c r="B679" s="187">
        <v>678</v>
      </c>
      <c r="C679" s="188" t="s">
        <v>1323</v>
      </c>
      <c r="D679" s="188"/>
      <c r="E679" s="188">
        <v>4.3</v>
      </c>
      <c r="F679" s="191">
        <v>1.42</v>
      </c>
      <c r="G679" s="190">
        <v>12999300</v>
      </c>
      <c r="H679" s="190">
        <v>56395</v>
      </c>
      <c r="I679" s="190">
        <v>2649</v>
      </c>
      <c r="J679" s="188"/>
      <c r="K679" s="188">
        <v>0.99</v>
      </c>
      <c r="L679" s="188">
        <v>4.28</v>
      </c>
      <c r="M679" s="188"/>
      <c r="N679" s="188">
        <v>0</v>
      </c>
      <c r="O679" s="188">
        <v>-0.3</v>
      </c>
      <c r="P679" s="188">
        <v>-13.5</v>
      </c>
      <c r="Q679" s="188">
        <v>4.37</v>
      </c>
      <c r="R679" s="188">
        <v>4.25</v>
      </c>
      <c r="S679" s="188">
        <v>63</v>
      </c>
      <c r="T679" s="188"/>
      <c r="U679" s="188"/>
      <c r="V679" s="188"/>
      <c r="W679" s="191"/>
      <c r="X679" s="188"/>
      <c r="Y679" s="2"/>
      <c r="Z679" s="2"/>
    </row>
    <row r="680" spans="1:26" ht="15.75" customHeight="1" thickBot="1" x14ac:dyDescent="0.3">
      <c r="A680" s="183" t="s">
        <v>669</v>
      </c>
      <c r="B680" s="183">
        <v>679</v>
      </c>
      <c r="C680" s="184" t="s">
        <v>1323</v>
      </c>
      <c r="D680" s="184"/>
      <c r="E680" s="184">
        <v>17.8</v>
      </c>
      <c r="F680" s="184">
        <v>0</v>
      </c>
      <c r="G680" s="184">
        <v>0</v>
      </c>
      <c r="H680" s="184">
        <v>0</v>
      </c>
      <c r="I680" s="184">
        <v>890</v>
      </c>
      <c r="J680" s="184"/>
      <c r="K680" s="184">
        <v>0.38</v>
      </c>
      <c r="L680" s="184">
        <v>0.78</v>
      </c>
      <c r="M680" s="184"/>
      <c r="N680" s="184">
        <v>0</v>
      </c>
      <c r="O680" s="184">
        <v>-0.32</v>
      </c>
      <c r="P680" s="184">
        <v>-2.14</v>
      </c>
      <c r="Q680" s="184">
        <v>-4.17</v>
      </c>
      <c r="R680" s="184"/>
      <c r="S680" s="184">
        <v>33.65</v>
      </c>
      <c r="T680" s="184"/>
      <c r="U680" s="184"/>
      <c r="V680" s="184"/>
      <c r="W680" s="186"/>
      <c r="X680" s="184"/>
      <c r="Y680" s="2"/>
      <c r="Z680" s="2"/>
    </row>
    <row r="681" spans="1:26" ht="15.75" customHeight="1" thickBot="1" x14ac:dyDescent="0.3">
      <c r="A681" s="187" t="s">
        <v>670</v>
      </c>
      <c r="B681" s="187">
        <v>680</v>
      </c>
      <c r="C681" s="188" t="s">
        <v>1325</v>
      </c>
      <c r="D681" s="188"/>
      <c r="E681" s="188">
        <v>52</v>
      </c>
      <c r="F681" s="188">
        <v>0</v>
      </c>
      <c r="G681" s="190">
        <v>3100</v>
      </c>
      <c r="H681" s="188">
        <v>161</v>
      </c>
      <c r="I681" s="190">
        <v>3008</v>
      </c>
      <c r="J681" s="188"/>
      <c r="K681" s="188">
        <v>0.42</v>
      </c>
      <c r="L681" s="188">
        <v>0.34</v>
      </c>
      <c r="M681" s="188">
        <v>1.7</v>
      </c>
      <c r="N681" s="188">
        <v>3.96</v>
      </c>
      <c r="O681" s="188">
        <v>-2.87</v>
      </c>
      <c r="P681" s="188">
        <v>-3.27</v>
      </c>
      <c r="Q681" s="188">
        <v>-12.24</v>
      </c>
      <c r="R681" s="188">
        <v>6.54</v>
      </c>
      <c r="S681" s="188">
        <v>30.64</v>
      </c>
      <c r="T681" s="188"/>
      <c r="U681" s="188"/>
      <c r="V681" s="188"/>
      <c r="W681" s="191"/>
      <c r="X681" s="188"/>
      <c r="Y681" s="2"/>
      <c r="Z681" s="2"/>
    </row>
    <row r="682" spans="1:26" ht="15.75" customHeight="1" thickBot="1" x14ac:dyDescent="0.3">
      <c r="A682" s="183" t="s">
        <v>671</v>
      </c>
      <c r="B682" s="183">
        <v>681</v>
      </c>
      <c r="C682" s="184" t="s">
        <v>1323</v>
      </c>
      <c r="D682" s="184"/>
      <c r="E682" s="184">
        <v>12.3</v>
      </c>
      <c r="F682" s="186">
        <v>0.82</v>
      </c>
      <c r="G682" s="185">
        <v>3266800</v>
      </c>
      <c r="H682" s="185">
        <v>40200</v>
      </c>
      <c r="I682" s="185">
        <v>49077</v>
      </c>
      <c r="J682" s="184">
        <v>15.35</v>
      </c>
      <c r="K682" s="184">
        <v>3.82</v>
      </c>
      <c r="L682" s="184">
        <v>0.71</v>
      </c>
      <c r="M682" s="184">
        <v>0.3</v>
      </c>
      <c r="N682" s="184">
        <v>0.8</v>
      </c>
      <c r="O682" s="184">
        <v>18.93</v>
      </c>
      <c r="P682" s="184">
        <v>25.58</v>
      </c>
      <c r="Q682" s="184">
        <v>47.56</v>
      </c>
      <c r="R682" s="184">
        <v>4.92</v>
      </c>
      <c r="S682" s="184">
        <v>36.11</v>
      </c>
      <c r="T682" s="184"/>
      <c r="U682" s="184">
        <v>275</v>
      </c>
      <c r="V682" s="184">
        <v>265</v>
      </c>
      <c r="W682" s="193">
        <v>3.68</v>
      </c>
      <c r="X682" s="184"/>
      <c r="Y682" s="2"/>
      <c r="Z682" s="2"/>
    </row>
    <row r="683" spans="1:26" ht="15.75" customHeight="1" thickBot="1" x14ac:dyDescent="0.3">
      <c r="A683" s="187" t="s">
        <v>672</v>
      </c>
      <c r="B683" s="187">
        <v>682</v>
      </c>
      <c r="C683" s="188" t="s">
        <v>1323</v>
      </c>
      <c r="D683" s="188"/>
      <c r="E683" s="188">
        <v>15.3</v>
      </c>
      <c r="F683" s="188">
        <v>0</v>
      </c>
      <c r="G683" s="190">
        <v>24917700</v>
      </c>
      <c r="H683" s="190">
        <v>381822</v>
      </c>
      <c r="I683" s="190">
        <v>73009</v>
      </c>
      <c r="J683" s="188">
        <v>12.18</v>
      </c>
      <c r="K683" s="188">
        <v>1.41</v>
      </c>
      <c r="L683" s="188">
        <v>1.79</v>
      </c>
      <c r="M683" s="188">
        <v>0.32</v>
      </c>
      <c r="N683" s="188">
        <v>1.26</v>
      </c>
      <c r="O683" s="188">
        <v>6.13</v>
      </c>
      <c r="P683" s="188">
        <v>12.65</v>
      </c>
      <c r="Q683" s="188">
        <v>4.7699999999999996</v>
      </c>
      <c r="R683" s="188">
        <v>3.15</v>
      </c>
      <c r="S683" s="188">
        <v>64.989999999999995</v>
      </c>
      <c r="T683" s="188"/>
      <c r="U683" s="188">
        <v>330</v>
      </c>
      <c r="V683" s="188">
        <v>413</v>
      </c>
      <c r="W683" s="189">
        <v>-3.24</v>
      </c>
      <c r="X683" s="188"/>
      <c r="Y683" s="2"/>
      <c r="Z683" s="2"/>
    </row>
    <row r="684" spans="1:26" ht="15.75" customHeight="1" thickBot="1" x14ac:dyDescent="0.3">
      <c r="A684" s="183" t="s">
        <v>673</v>
      </c>
      <c r="B684" s="183">
        <v>683</v>
      </c>
      <c r="C684" s="184" t="s">
        <v>1323</v>
      </c>
      <c r="D684" s="184" t="s">
        <v>1326</v>
      </c>
      <c r="E684" s="184">
        <v>0.98</v>
      </c>
      <c r="F684" s="184">
        <v>0</v>
      </c>
      <c r="G684" s="185">
        <v>1667300</v>
      </c>
      <c r="H684" s="185">
        <v>1640</v>
      </c>
      <c r="I684" s="184">
        <v>750</v>
      </c>
      <c r="J684" s="184">
        <v>23.5</v>
      </c>
      <c r="K684" s="184">
        <v>1.05</v>
      </c>
      <c r="L684" s="184">
        <v>1.02</v>
      </c>
      <c r="M684" s="184">
        <v>0.05</v>
      </c>
      <c r="N684" s="184">
        <v>0.04</v>
      </c>
      <c r="O684" s="184">
        <v>4.54</v>
      </c>
      <c r="P684" s="184">
        <v>4.78</v>
      </c>
      <c r="Q684" s="184">
        <v>1.32</v>
      </c>
      <c r="R684" s="184"/>
      <c r="S684" s="184">
        <v>59.41</v>
      </c>
      <c r="T684" s="184"/>
      <c r="U684" s="184">
        <v>700</v>
      </c>
      <c r="V684" s="184">
        <v>657</v>
      </c>
      <c r="W684" s="192">
        <v>-0.1</v>
      </c>
      <c r="X684" s="184"/>
      <c r="Y684" s="2"/>
      <c r="Z684" s="2"/>
    </row>
    <row r="685" spans="1:26" ht="15.75" customHeight="1" thickBot="1" x14ac:dyDescent="0.3">
      <c r="A685" s="187" t="s">
        <v>674</v>
      </c>
      <c r="B685" s="187">
        <v>684</v>
      </c>
      <c r="C685" s="188" t="s">
        <v>1325</v>
      </c>
      <c r="D685" s="188"/>
      <c r="E685" s="188">
        <v>3.7</v>
      </c>
      <c r="F685" s="189">
        <v>-2.12</v>
      </c>
      <c r="G685" s="190">
        <v>25800</v>
      </c>
      <c r="H685" s="188">
        <v>96</v>
      </c>
      <c r="I685" s="190">
        <v>1121</v>
      </c>
      <c r="J685" s="188">
        <v>35.96</v>
      </c>
      <c r="K685" s="188">
        <v>0.85</v>
      </c>
      <c r="L685" s="188">
        <v>4.66</v>
      </c>
      <c r="M685" s="188">
        <v>0.2</v>
      </c>
      <c r="N685" s="188">
        <v>0.1</v>
      </c>
      <c r="O685" s="188">
        <v>0.47</v>
      </c>
      <c r="P685" s="188">
        <v>2.36</v>
      </c>
      <c r="Q685" s="188">
        <v>0.21</v>
      </c>
      <c r="R685" s="188">
        <v>5.29</v>
      </c>
      <c r="S685" s="188">
        <v>30.24</v>
      </c>
      <c r="T685" s="188"/>
      <c r="U685" s="188">
        <v>839</v>
      </c>
      <c r="V685" s="188">
        <v>904</v>
      </c>
      <c r="W685" s="191">
        <v>0.5</v>
      </c>
      <c r="X685" s="188"/>
      <c r="Y685" s="2"/>
      <c r="Z685" s="2"/>
    </row>
    <row r="686" spans="1:26" ht="15.75" customHeight="1" thickBot="1" x14ac:dyDescent="0.3">
      <c r="A686" s="183" t="s">
        <v>675</v>
      </c>
      <c r="B686" s="183">
        <v>685</v>
      </c>
      <c r="C686" s="184" t="s">
        <v>1323</v>
      </c>
      <c r="D686" s="184"/>
      <c r="E686" s="184">
        <v>32.25</v>
      </c>
      <c r="F686" s="186">
        <v>1.57</v>
      </c>
      <c r="G686" s="185">
        <v>2103000</v>
      </c>
      <c r="H686" s="185">
        <v>67109</v>
      </c>
      <c r="I686" s="185">
        <v>26078</v>
      </c>
      <c r="J686" s="184">
        <v>16.440000000000001</v>
      </c>
      <c r="K686" s="184">
        <v>3.01</v>
      </c>
      <c r="L686" s="184">
        <v>0.23</v>
      </c>
      <c r="M686" s="184">
        <v>0.9</v>
      </c>
      <c r="N686" s="184">
        <v>1.96</v>
      </c>
      <c r="O686" s="184">
        <v>18.329999999999998</v>
      </c>
      <c r="P686" s="184">
        <v>18.739999999999998</v>
      </c>
      <c r="Q686" s="184">
        <v>6.46</v>
      </c>
      <c r="R686" s="184">
        <v>4.57</v>
      </c>
      <c r="S686" s="184">
        <v>61.94</v>
      </c>
      <c r="T686" s="184"/>
      <c r="U686" s="184">
        <v>337</v>
      </c>
      <c r="V686" s="184">
        <v>279</v>
      </c>
      <c r="W686" s="193">
        <v>7.13</v>
      </c>
      <c r="X686" s="184"/>
      <c r="Y686" s="2"/>
      <c r="Z686" s="2"/>
    </row>
    <row r="687" spans="1:26" ht="15.75" customHeight="1" thickBot="1" x14ac:dyDescent="0.3">
      <c r="A687" s="187" t="s">
        <v>676</v>
      </c>
      <c r="B687" s="187">
        <v>686</v>
      </c>
      <c r="C687" s="188" t="s">
        <v>1323</v>
      </c>
      <c r="D687" s="188"/>
      <c r="E687" s="188">
        <v>0.6</v>
      </c>
      <c r="F687" s="191">
        <v>1.69</v>
      </c>
      <c r="G687" s="190">
        <v>13600</v>
      </c>
      <c r="H687" s="188">
        <v>8</v>
      </c>
      <c r="I687" s="188">
        <v>480</v>
      </c>
      <c r="J687" s="188"/>
      <c r="K687" s="188">
        <v>0.79</v>
      </c>
      <c r="L687" s="188">
        <v>0.17</v>
      </c>
      <c r="M687" s="188"/>
      <c r="N687" s="188">
        <v>0</v>
      </c>
      <c r="O687" s="188">
        <v>0.31</v>
      </c>
      <c r="P687" s="188">
        <v>-0.32</v>
      </c>
      <c r="Q687" s="188">
        <v>-0.72</v>
      </c>
      <c r="R687" s="188"/>
      <c r="S687" s="188">
        <v>38.21</v>
      </c>
      <c r="T687" s="188"/>
      <c r="U687" s="188"/>
      <c r="V687" s="188"/>
      <c r="W687" s="191"/>
      <c r="X687" s="188"/>
      <c r="Y687" s="2"/>
      <c r="Z687" s="2"/>
    </row>
    <row r="688" spans="1:26" ht="15.75" customHeight="1" thickBot="1" x14ac:dyDescent="0.3">
      <c r="A688" s="183" t="s">
        <v>677</v>
      </c>
      <c r="B688" s="183">
        <v>687</v>
      </c>
      <c r="C688" s="184" t="s">
        <v>1323</v>
      </c>
      <c r="D688" s="184"/>
      <c r="E688" s="184">
        <v>1.8</v>
      </c>
      <c r="F688" s="184">
        <v>0</v>
      </c>
      <c r="G688" s="185">
        <v>290900</v>
      </c>
      <c r="H688" s="184">
        <v>524</v>
      </c>
      <c r="I688" s="184">
        <v>486</v>
      </c>
      <c r="J688" s="184"/>
      <c r="K688" s="184">
        <v>0.32</v>
      </c>
      <c r="L688" s="184">
        <v>0.23</v>
      </c>
      <c r="M688" s="184">
        <v>7.0000000000000007E-2</v>
      </c>
      <c r="N688" s="184">
        <v>0</v>
      </c>
      <c r="O688" s="184">
        <v>-0.24</v>
      </c>
      <c r="P688" s="184">
        <v>-0.52</v>
      </c>
      <c r="Q688" s="184">
        <v>-0.14000000000000001</v>
      </c>
      <c r="R688" s="184">
        <v>12.28</v>
      </c>
      <c r="S688" s="184">
        <v>53.05</v>
      </c>
      <c r="T688" s="184"/>
      <c r="U688" s="184"/>
      <c r="V688" s="184"/>
      <c r="W688" s="186"/>
      <c r="X688" s="184"/>
      <c r="Y688" s="2"/>
      <c r="Z688" s="2"/>
    </row>
    <row r="689" spans="1:26" ht="15.75" customHeight="1" thickBot="1" x14ac:dyDescent="0.3">
      <c r="A689" s="187" t="s">
        <v>678</v>
      </c>
      <c r="B689" s="187">
        <v>688</v>
      </c>
      <c r="C689" s="188" t="s">
        <v>1323</v>
      </c>
      <c r="D689" s="188"/>
      <c r="E689" s="188">
        <v>3.7</v>
      </c>
      <c r="F689" s="191">
        <v>5.71</v>
      </c>
      <c r="G689" s="190">
        <v>3215000</v>
      </c>
      <c r="H689" s="190">
        <v>11556</v>
      </c>
      <c r="I689" s="190">
        <v>3258</v>
      </c>
      <c r="J689" s="188">
        <v>51.4</v>
      </c>
      <c r="K689" s="188">
        <v>0.66</v>
      </c>
      <c r="L689" s="188">
        <v>0.53</v>
      </c>
      <c r="M689" s="188">
        <v>0.13</v>
      </c>
      <c r="N689" s="188">
        <v>7.0000000000000007E-2</v>
      </c>
      <c r="O689" s="188">
        <v>1.79</v>
      </c>
      <c r="P689" s="188">
        <v>1.27</v>
      </c>
      <c r="Q689" s="188">
        <v>0.56999999999999995</v>
      </c>
      <c r="R689" s="188">
        <v>3.83</v>
      </c>
      <c r="S689" s="188">
        <v>50.26</v>
      </c>
      <c r="T689" s="188"/>
      <c r="U689" s="188">
        <v>895</v>
      </c>
      <c r="V689" s="188">
        <v>882</v>
      </c>
      <c r="W689" s="191">
        <v>0.36</v>
      </c>
      <c r="X689" s="188"/>
      <c r="Y689" s="2"/>
      <c r="Z689" s="2"/>
    </row>
    <row r="690" spans="1:26" ht="15.75" customHeight="1" thickBot="1" x14ac:dyDescent="0.3">
      <c r="A690" s="183" t="s">
        <v>679</v>
      </c>
      <c r="B690" s="183">
        <v>689</v>
      </c>
      <c r="C690" s="184" t="s">
        <v>1325</v>
      </c>
      <c r="D690" s="184"/>
      <c r="E690" s="184">
        <v>0.09</v>
      </c>
      <c r="F690" s="184">
        <v>0</v>
      </c>
      <c r="G690" s="185">
        <v>13447500</v>
      </c>
      <c r="H690" s="185">
        <v>1189</v>
      </c>
      <c r="I690" s="184">
        <v>892</v>
      </c>
      <c r="J690" s="184">
        <v>468.89</v>
      </c>
      <c r="K690" s="184">
        <v>0.32</v>
      </c>
      <c r="L690" s="184">
        <v>0.88</v>
      </c>
      <c r="M690" s="184"/>
      <c r="N690" s="184">
        <v>0</v>
      </c>
      <c r="O690" s="184">
        <v>2.42</v>
      </c>
      <c r="P690" s="184">
        <v>7.0000000000000007E-2</v>
      </c>
      <c r="Q690" s="184">
        <v>-0.21</v>
      </c>
      <c r="R690" s="184"/>
      <c r="S690" s="184">
        <v>83.23</v>
      </c>
      <c r="T690" s="184"/>
      <c r="U690" s="184">
        <v>966</v>
      </c>
      <c r="V690" s="184">
        <v>906</v>
      </c>
      <c r="W690" s="192">
        <v>-1.03</v>
      </c>
      <c r="X690" s="184"/>
      <c r="Y690" s="2"/>
      <c r="Z690" s="2"/>
    </row>
    <row r="691" spans="1:26" ht="15.75" customHeight="1" thickBot="1" x14ac:dyDescent="0.3">
      <c r="A691" s="187" t="s">
        <v>680</v>
      </c>
      <c r="B691" s="187">
        <v>690</v>
      </c>
      <c r="C691" s="188" t="s">
        <v>1325</v>
      </c>
      <c r="D691" s="188"/>
      <c r="E691" s="188">
        <v>1.99</v>
      </c>
      <c r="F691" s="191">
        <v>2.0499999999999998</v>
      </c>
      <c r="G691" s="190">
        <v>667500</v>
      </c>
      <c r="H691" s="190">
        <v>1303</v>
      </c>
      <c r="I691" s="190">
        <v>1188</v>
      </c>
      <c r="J691" s="188"/>
      <c r="K691" s="188">
        <v>0.28999999999999998</v>
      </c>
      <c r="L691" s="188">
        <v>0.61</v>
      </c>
      <c r="M691" s="188"/>
      <c r="N691" s="188">
        <v>0</v>
      </c>
      <c r="O691" s="188">
        <v>-12.02</v>
      </c>
      <c r="P691" s="188">
        <v>-21.41</v>
      </c>
      <c r="Q691" s="188">
        <v>-4.5999999999999996</v>
      </c>
      <c r="R691" s="188"/>
      <c r="S691" s="188">
        <v>29.56</v>
      </c>
      <c r="T691" s="188"/>
      <c r="U691" s="188"/>
      <c r="V691" s="188"/>
      <c r="W691" s="191"/>
      <c r="X691" s="188"/>
      <c r="Y691" s="2"/>
      <c r="Z691" s="2"/>
    </row>
    <row r="692" spans="1:26" ht="15.75" customHeight="1" thickBot="1" x14ac:dyDescent="0.3">
      <c r="A692" s="183" t="s">
        <v>681</v>
      </c>
      <c r="B692" s="183">
        <v>691</v>
      </c>
      <c r="C692" s="184" t="s">
        <v>1325</v>
      </c>
      <c r="D692" s="184"/>
      <c r="E692" s="184">
        <v>1.34</v>
      </c>
      <c r="F692" s="186">
        <v>1.52</v>
      </c>
      <c r="G692" s="185">
        <v>5846600</v>
      </c>
      <c r="H692" s="185">
        <v>7820</v>
      </c>
      <c r="I692" s="185">
        <v>7522</v>
      </c>
      <c r="J692" s="184"/>
      <c r="K692" s="184">
        <v>0.45</v>
      </c>
      <c r="L692" s="184">
        <v>1.37</v>
      </c>
      <c r="M692" s="184"/>
      <c r="N692" s="184">
        <v>0</v>
      </c>
      <c r="O692" s="184">
        <v>0.19</v>
      </c>
      <c r="P692" s="184">
        <v>-3.62</v>
      </c>
      <c r="Q692" s="184">
        <v>-75.13</v>
      </c>
      <c r="R692" s="184"/>
      <c r="S692" s="184">
        <v>52.99</v>
      </c>
      <c r="T692" s="184"/>
      <c r="U692" s="184"/>
      <c r="V692" s="184"/>
      <c r="W692" s="186"/>
      <c r="X692" s="184"/>
      <c r="Y692" s="2"/>
      <c r="Z692" s="2"/>
    </row>
    <row r="693" spans="1:26" ht="15.75" customHeight="1" thickBot="1" x14ac:dyDescent="0.3">
      <c r="A693" s="187" t="s">
        <v>682</v>
      </c>
      <c r="B693" s="187">
        <v>692</v>
      </c>
      <c r="C693" s="188" t="s">
        <v>1323</v>
      </c>
      <c r="D693" s="188" t="s">
        <v>1326</v>
      </c>
      <c r="E693" s="188">
        <v>3.9</v>
      </c>
      <c r="F693" s="188">
        <v>0</v>
      </c>
      <c r="G693" s="190">
        <v>51600</v>
      </c>
      <c r="H693" s="188">
        <v>201</v>
      </c>
      <c r="I693" s="190">
        <v>2604</v>
      </c>
      <c r="J693" s="188">
        <v>12.14</v>
      </c>
      <c r="K693" s="188">
        <v>1.78</v>
      </c>
      <c r="L693" s="188">
        <v>1.06</v>
      </c>
      <c r="M693" s="188">
        <v>0.06</v>
      </c>
      <c r="N693" s="188">
        <v>0.32</v>
      </c>
      <c r="O693" s="188">
        <v>8.67</v>
      </c>
      <c r="P693" s="188">
        <v>15.29</v>
      </c>
      <c r="Q693" s="188">
        <v>14.16</v>
      </c>
      <c r="R693" s="188">
        <v>3.46</v>
      </c>
      <c r="S693" s="188">
        <v>31.76</v>
      </c>
      <c r="T693" s="188"/>
      <c r="U693" s="188">
        <v>291</v>
      </c>
      <c r="V693" s="188">
        <v>326</v>
      </c>
      <c r="W693" s="191">
        <v>0.21</v>
      </c>
      <c r="X693" s="188"/>
      <c r="Y693" s="2"/>
      <c r="Z693" s="2"/>
    </row>
    <row r="694" spans="1:26" ht="15.75" customHeight="1" thickBot="1" x14ac:dyDescent="0.3">
      <c r="A694" s="183" t="s">
        <v>683</v>
      </c>
      <c r="B694" s="183">
        <v>693</v>
      </c>
      <c r="C694" s="184" t="s">
        <v>1323</v>
      </c>
      <c r="D694" s="184"/>
      <c r="E694" s="184">
        <v>5.5</v>
      </c>
      <c r="F694" s="186">
        <v>1.85</v>
      </c>
      <c r="G694" s="185">
        <v>7100</v>
      </c>
      <c r="H694" s="184">
        <v>38</v>
      </c>
      <c r="I694" s="185">
        <v>1254</v>
      </c>
      <c r="J694" s="184">
        <v>9.73</v>
      </c>
      <c r="K694" s="184">
        <v>2.67</v>
      </c>
      <c r="L694" s="184">
        <v>0.65</v>
      </c>
      <c r="M694" s="184">
        <v>0.15</v>
      </c>
      <c r="N694" s="184">
        <v>0.56999999999999995</v>
      </c>
      <c r="O694" s="184">
        <v>21.16</v>
      </c>
      <c r="P694" s="184">
        <v>28.36</v>
      </c>
      <c r="Q694" s="184">
        <v>15.21</v>
      </c>
      <c r="R694" s="184">
        <v>4.63</v>
      </c>
      <c r="S694" s="184">
        <v>31.4</v>
      </c>
      <c r="T694" s="184"/>
      <c r="U694" s="184">
        <v>111</v>
      </c>
      <c r="V694" s="184">
        <v>102</v>
      </c>
      <c r="W694" s="192">
        <v>-0.08</v>
      </c>
      <c r="X694" s="184"/>
      <c r="Y694" s="2"/>
      <c r="Z694" s="2"/>
    </row>
    <row r="695" spans="1:26" ht="15.75" customHeight="1" thickBot="1" x14ac:dyDescent="0.3">
      <c r="A695" s="187" t="s">
        <v>684</v>
      </c>
      <c r="B695" s="187">
        <v>694</v>
      </c>
      <c r="C695" s="188" t="s">
        <v>1323</v>
      </c>
      <c r="D695" s="188"/>
      <c r="E695" s="188">
        <v>1</v>
      </c>
      <c r="F695" s="191">
        <v>3.09</v>
      </c>
      <c r="G695" s="190">
        <v>2303500</v>
      </c>
      <c r="H695" s="190">
        <v>2275</v>
      </c>
      <c r="I695" s="188">
        <v>571</v>
      </c>
      <c r="J695" s="188">
        <v>7.63</v>
      </c>
      <c r="K695" s="188">
        <v>0.43</v>
      </c>
      <c r="L695" s="188">
        <v>0.16</v>
      </c>
      <c r="M695" s="188">
        <v>0.05</v>
      </c>
      <c r="N695" s="188">
        <v>0.13</v>
      </c>
      <c r="O695" s="188">
        <v>4.7</v>
      </c>
      <c r="P695" s="188">
        <v>5.77</v>
      </c>
      <c r="Q695" s="188">
        <v>5.45</v>
      </c>
      <c r="R695" s="188"/>
      <c r="S695" s="188">
        <v>71.010000000000005</v>
      </c>
      <c r="T695" s="188"/>
      <c r="U695" s="188">
        <v>378</v>
      </c>
      <c r="V695" s="188">
        <v>353</v>
      </c>
      <c r="W695" s="189">
        <v>-0.15</v>
      </c>
      <c r="X695" s="188"/>
      <c r="Y695" s="2"/>
      <c r="Z695" s="2"/>
    </row>
    <row r="696" spans="1:26" ht="15.75" customHeight="1" thickBot="1" x14ac:dyDescent="0.3">
      <c r="A696" s="183" t="s">
        <v>685</v>
      </c>
      <c r="B696" s="183">
        <v>695</v>
      </c>
      <c r="C696" s="184" t="s">
        <v>1325</v>
      </c>
      <c r="D696" s="184"/>
      <c r="E696" s="184">
        <v>0.57999999999999996</v>
      </c>
      <c r="F696" s="186">
        <v>1.75</v>
      </c>
      <c r="G696" s="185">
        <v>1779200</v>
      </c>
      <c r="H696" s="185">
        <v>1014</v>
      </c>
      <c r="I696" s="184">
        <v>717</v>
      </c>
      <c r="J696" s="184">
        <v>8.43</v>
      </c>
      <c r="K696" s="184">
        <v>0.72</v>
      </c>
      <c r="L696" s="184">
        <v>0.7</v>
      </c>
      <c r="M696" s="184"/>
      <c r="N696" s="184">
        <v>7.0000000000000007E-2</v>
      </c>
      <c r="O696" s="184">
        <v>7.34</v>
      </c>
      <c r="P696" s="184">
        <v>8.51</v>
      </c>
      <c r="Q696" s="184">
        <v>3.23</v>
      </c>
      <c r="R696" s="184">
        <v>2.84</v>
      </c>
      <c r="S696" s="184">
        <v>55.44</v>
      </c>
      <c r="T696" s="184"/>
      <c r="U696" s="184">
        <v>314</v>
      </c>
      <c r="V696" s="184">
        <v>264</v>
      </c>
      <c r="W696" s="186">
        <v>0.34</v>
      </c>
      <c r="X696" s="184"/>
      <c r="Y696" s="2"/>
      <c r="Z696" s="2"/>
    </row>
    <row r="697" spans="1:26" ht="15.75" customHeight="1" thickBot="1" x14ac:dyDescent="0.3">
      <c r="A697" s="187" t="s">
        <v>686</v>
      </c>
      <c r="B697" s="187">
        <v>696</v>
      </c>
      <c r="C697" s="188" t="s">
        <v>1325</v>
      </c>
      <c r="D697" s="188"/>
      <c r="E697" s="188">
        <v>0.66</v>
      </c>
      <c r="F697" s="191">
        <v>3.13</v>
      </c>
      <c r="G697" s="190">
        <v>741500</v>
      </c>
      <c r="H697" s="188">
        <v>488</v>
      </c>
      <c r="I697" s="188">
        <v>552</v>
      </c>
      <c r="J697" s="188"/>
      <c r="K697" s="188">
        <v>0.43</v>
      </c>
      <c r="L697" s="188">
        <v>1.41</v>
      </c>
      <c r="M697" s="188"/>
      <c r="N697" s="188">
        <v>0</v>
      </c>
      <c r="O697" s="188">
        <v>-3.7</v>
      </c>
      <c r="P697" s="188">
        <v>-10.16</v>
      </c>
      <c r="Q697" s="188">
        <v>-4.76</v>
      </c>
      <c r="R697" s="188"/>
      <c r="S697" s="188">
        <v>58.51</v>
      </c>
      <c r="T697" s="188"/>
      <c r="U697" s="188"/>
      <c r="V697" s="188"/>
      <c r="W697" s="191"/>
      <c r="X697" s="188"/>
      <c r="Y697" s="2"/>
      <c r="Z697" s="2"/>
    </row>
    <row r="698" spans="1:26" ht="15.75" customHeight="1" thickBot="1" x14ac:dyDescent="0.3">
      <c r="A698" s="183" t="s">
        <v>687</v>
      </c>
      <c r="B698" s="183">
        <v>697</v>
      </c>
      <c r="C698" s="184" t="s">
        <v>1325</v>
      </c>
      <c r="D698" s="184" t="s">
        <v>15</v>
      </c>
      <c r="E698" s="184">
        <v>0.23</v>
      </c>
      <c r="F698" s="192">
        <v>-17.86</v>
      </c>
      <c r="G698" s="185">
        <v>1575900</v>
      </c>
      <c r="H698" s="184">
        <v>351</v>
      </c>
      <c r="I698" s="184">
        <v>162</v>
      </c>
      <c r="J698" s="184"/>
      <c r="K698" s="184">
        <v>7.67</v>
      </c>
      <c r="L698" s="184">
        <v>29.4</v>
      </c>
      <c r="M698" s="184"/>
      <c r="N698" s="184">
        <v>0</v>
      </c>
      <c r="O698" s="184">
        <v>-4.07</v>
      </c>
      <c r="P698" s="184">
        <v>-110.67</v>
      </c>
      <c r="Q698" s="184">
        <v>-43.96</v>
      </c>
      <c r="R698" s="184"/>
      <c r="S698" s="184">
        <v>6.14</v>
      </c>
      <c r="T698" s="184"/>
      <c r="U698" s="184"/>
      <c r="V698" s="184"/>
      <c r="W698" s="186"/>
      <c r="X698" s="184"/>
      <c r="Y698" s="2"/>
      <c r="Z698" s="2"/>
    </row>
    <row r="699" spans="1:26" ht="15.75" customHeight="1" thickBot="1" x14ac:dyDescent="0.3">
      <c r="A699" s="187" t="s">
        <v>688</v>
      </c>
      <c r="B699" s="187">
        <v>698</v>
      </c>
      <c r="C699" s="188" t="s">
        <v>1323</v>
      </c>
      <c r="D699" s="188"/>
      <c r="E699" s="188">
        <v>5.05</v>
      </c>
      <c r="F699" s="191">
        <v>1</v>
      </c>
      <c r="G699" s="190">
        <v>2610300</v>
      </c>
      <c r="H699" s="190">
        <v>13131</v>
      </c>
      <c r="I699" s="190">
        <v>5459</v>
      </c>
      <c r="J699" s="188">
        <v>13.28</v>
      </c>
      <c r="K699" s="188">
        <v>0.68</v>
      </c>
      <c r="L699" s="188">
        <v>3.21</v>
      </c>
      <c r="M699" s="188">
        <v>0.27</v>
      </c>
      <c r="N699" s="188">
        <v>0.38</v>
      </c>
      <c r="O699" s="188">
        <v>4.13</v>
      </c>
      <c r="P699" s="188">
        <v>5.13</v>
      </c>
      <c r="Q699" s="188">
        <v>2.77</v>
      </c>
      <c r="R699" s="188">
        <v>5.4</v>
      </c>
      <c r="S699" s="188">
        <v>56.52</v>
      </c>
      <c r="T699" s="188"/>
      <c r="U699" s="188">
        <v>541</v>
      </c>
      <c r="V699" s="188">
        <v>530</v>
      </c>
      <c r="W699" s="194">
        <v>9.1300000000000008</v>
      </c>
      <c r="X699" s="188"/>
      <c r="Y699" s="2"/>
      <c r="Z699" s="2"/>
    </row>
    <row r="700" spans="1:26" ht="15.75" customHeight="1" thickBot="1" x14ac:dyDescent="0.3">
      <c r="A700" s="183" t="s">
        <v>689</v>
      </c>
      <c r="B700" s="183">
        <v>699</v>
      </c>
      <c r="C700" s="184" t="s">
        <v>1325</v>
      </c>
      <c r="D700" s="184"/>
      <c r="E700" s="184">
        <v>3.54</v>
      </c>
      <c r="F700" s="186">
        <v>1.72</v>
      </c>
      <c r="G700" s="185">
        <v>36700</v>
      </c>
      <c r="H700" s="184">
        <v>129</v>
      </c>
      <c r="I700" s="185">
        <v>1779</v>
      </c>
      <c r="J700" s="184">
        <v>9.65</v>
      </c>
      <c r="K700" s="184">
        <v>0.49</v>
      </c>
      <c r="L700" s="184">
        <v>0.37</v>
      </c>
      <c r="M700" s="184">
        <v>0.01</v>
      </c>
      <c r="N700" s="184">
        <v>0.37</v>
      </c>
      <c r="O700" s="184">
        <v>4.24</v>
      </c>
      <c r="P700" s="184">
        <v>5.2</v>
      </c>
      <c r="Q700" s="184">
        <v>17.96</v>
      </c>
      <c r="R700" s="184">
        <v>0.2</v>
      </c>
      <c r="S700" s="184">
        <v>12.81</v>
      </c>
      <c r="T700" s="184"/>
      <c r="U700" s="184">
        <v>430</v>
      </c>
      <c r="V700" s="184">
        <v>418</v>
      </c>
      <c r="W700" s="192">
        <v>-0.32</v>
      </c>
      <c r="X700" s="184"/>
      <c r="Y700" s="2"/>
      <c r="Z700" s="2"/>
    </row>
    <row r="701" spans="1:26" ht="15.75" customHeight="1" thickBot="1" x14ac:dyDescent="0.3">
      <c r="A701" s="187" t="s">
        <v>690</v>
      </c>
      <c r="B701" s="187">
        <v>700</v>
      </c>
      <c r="C701" s="188" t="s">
        <v>1325</v>
      </c>
      <c r="D701" s="188"/>
      <c r="E701" s="188">
        <v>13.1</v>
      </c>
      <c r="F701" s="188">
        <v>0</v>
      </c>
      <c r="G701" s="188">
        <v>0</v>
      </c>
      <c r="H701" s="188">
        <v>0</v>
      </c>
      <c r="I701" s="188">
        <v>328</v>
      </c>
      <c r="J701" s="188"/>
      <c r="K701" s="188">
        <v>0.69</v>
      </c>
      <c r="L701" s="188">
        <v>0.26</v>
      </c>
      <c r="M701" s="188"/>
      <c r="N701" s="188">
        <v>0</v>
      </c>
      <c r="O701" s="188">
        <v>-6.97</v>
      </c>
      <c r="P701" s="188">
        <v>-9.1199999999999992</v>
      </c>
      <c r="Q701" s="188">
        <v>-6.86</v>
      </c>
      <c r="R701" s="188"/>
      <c r="S701" s="188">
        <v>30.17</v>
      </c>
      <c r="T701" s="188"/>
      <c r="U701" s="188"/>
      <c r="V701" s="188"/>
      <c r="W701" s="191"/>
      <c r="X701" s="188"/>
      <c r="Y701" s="2"/>
      <c r="Z701" s="2"/>
    </row>
    <row r="702" spans="1:26" ht="15.75" customHeight="1" thickBot="1" x14ac:dyDescent="0.3">
      <c r="A702" s="183" t="s">
        <v>691</v>
      </c>
      <c r="B702" s="183">
        <v>701</v>
      </c>
      <c r="C702" s="184" t="s">
        <v>1323</v>
      </c>
      <c r="D702" s="184"/>
      <c r="E702" s="184">
        <v>0.2</v>
      </c>
      <c r="F702" s="186">
        <v>5.26</v>
      </c>
      <c r="G702" s="185">
        <v>42985100</v>
      </c>
      <c r="H702" s="185">
        <v>8453</v>
      </c>
      <c r="I702" s="185">
        <v>2026</v>
      </c>
      <c r="J702" s="184"/>
      <c r="K702" s="184">
        <v>0.54</v>
      </c>
      <c r="L702" s="184">
        <v>0.06</v>
      </c>
      <c r="M702" s="184"/>
      <c r="N702" s="184">
        <v>0</v>
      </c>
      <c r="O702" s="184">
        <v>-1.83</v>
      </c>
      <c r="P702" s="184">
        <v>-1.95</v>
      </c>
      <c r="Q702" s="184">
        <v>-34.67</v>
      </c>
      <c r="R702" s="184"/>
      <c r="S702" s="184">
        <v>63.57</v>
      </c>
      <c r="T702" s="184"/>
      <c r="U702" s="184"/>
      <c r="V702" s="184"/>
      <c r="W702" s="186"/>
      <c r="X702" s="184"/>
      <c r="Y702" s="2"/>
      <c r="Z702" s="2"/>
    </row>
    <row r="703" spans="1:26" ht="15.75" customHeight="1" thickBot="1" x14ac:dyDescent="0.3">
      <c r="A703" s="187" t="s">
        <v>692</v>
      </c>
      <c r="B703" s="187">
        <v>702</v>
      </c>
      <c r="C703" s="188" t="s">
        <v>1323</v>
      </c>
      <c r="D703" s="188"/>
      <c r="E703" s="188">
        <v>63</v>
      </c>
      <c r="F703" s="188">
        <v>0</v>
      </c>
      <c r="G703" s="188">
        <v>0</v>
      </c>
      <c r="H703" s="188">
        <v>0</v>
      </c>
      <c r="I703" s="188">
        <v>473</v>
      </c>
      <c r="J703" s="188">
        <v>8.3699999999999992</v>
      </c>
      <c r="K703" s="188">
        <v>1.18</v>
      </c>
      <c r="L703" s="188">
        <v>0.36</v>
      </c>
      <c r="M703" s="188">
        <v>0.13</v>
      </c>
      <c r="N703" s="188">
        <v>7.52</v>
      </c>
      <c r="O703" s="188">
        <v>13.99</v>
      </c>
      <c r="P703" s="188">
        <v>15.16</v>
      </c>
      <c r="Q703" s="188">
        <v>10.130000000000001</v>
      </c>
      <c r="R703" s="188">
        <v>0.2</v>
      </c>
      <c r="S703" s="188">
        <v>18.190000000000001</v>
      </c>
      <c r="T703" s="188"/>
      <c r="U703" s="188">
        <v>185</v>
      </c>
      <c r="V703" s="188">
        <v>119</v>
      </c>
      <c r="W703" s="189">
        <v>-0.25</v>
      </c>
      <c r="X703" s="188"/>
      <c r="Y703" s="2"/>
      <c r="Z703" s="2"/>
    </row>
    <row r="704" spans="1:26" ht="15.75" customHeight="1" thickBot="1" x14ac:dyDescent="0.3">
      <c r="A704" s="183" t="s">
        <v>693</v>
      </c>
      <c r="B704" s="183">
        <v>703</v>
      </c>
      <c r="C704" s="184" t="s">
        <v>1325</v>
      </c>
      <c r="D704" s="184"/>
      <c r="E704" s="184">
        <v>3.98</v>
      </c>
      <c r="F704" s="186">
        <v>1.02</v>
      </c>
      <c r="G704" s="185">
        <v>85500</v>
      </c>
      <c r="H704" s="184">
        <v>344</v>
      </c>
      <c r="I704" s="185">
        <v>1290</v>
      </c>
      <c r="J704" s="184">
        <v>20.67</v>
      </c>
      <c r="K704" s="184">
        <v>1.22</v>
      </c>
      <c r="L704" s="184">
        <v>0.45</v>
      </c>
      <c r="M704" s="184">
        <v>0.03</v>
      </c>
      <c r="N704" s="184">
        <v>0.19</v>
      </c>
      <c r="O704" s="184">
        <v>5.94</v>
      </c>
      <c r="P704" s="184">
        <v>6.04</v>
      </c>
      <c r="Q704" s="184">
        <v>6.68</v>
      </c>
      <c r="R704" s="184">
        <v>0.63</v>
      </c>
      <c r="S704" s="184">
        <v>24.34</v>
      </c>
      <c r="T704" s="184"/>
      <c r="U704" s="184">
        <v>640</v>
      </c>
      <c r="V704" s="184">
        <v>572</v>
      </c>
      <c r="W704" s="192">
        <v>-7.0000000000000007E-2</v>
      </c>
      <c r="X704" s="184"/>
      <c r="Y704" s="2"/>
      <c r="Z704" s="2"/>
    </row>
    <row r="705" spans="1:26" ht="15.75" customHeight="1" thickBot="1" x14ac:dyDescent="0.3">
      <c r="A705" s="187" t="s">
        <v>694</v>
      </c>
      <c r="B705" s="187">
        <v>704</v>
      </c>
      <c r="C705" s="188" t="s">
        <v>1323</v>
      </c>
      <c r="D705" s="188"/>
      <c r="E705" s="188">
        <v>0.83</v>
      </c>
      <c r="F705" s="191">
        <v>1.22</v>
      </c>
      <c r="G705" s="190">
        <v>127800</v>
      </c>
      <c r="H705" s="188">
        <v>106</v>
      </c>
      <c r="I705" s="188">
        <v>738</v>
      </c>
      <c r="J705" s="188"/>
      <c r="K705" s="188">
        <v>2.08</v>
      </c>
      <c r="L705" s="188">
        <v>0.55000000000000004</v>
      </c>
      <c r="M705" s="188"/>
      <c r="N705" s="188">
        <v>0</v>
      </c>
      <c r="O705" s="188">
        <v>-16.05</v>
      </c>
      <c r="P705" s="188">
        <v>-28.81</v>
      </c>
      <c r="Q705" s="188">
        <v>-202.67</v>
      </c>
      <c r="R705" s="188"/>
      <c r="S705" s="188">
        <v>58.67</v>
      </c>
      <c r="T705" s="188"/>
      <c r="U705" s="188"/>
      <c r="V705" s="188"/>
      <c r="W705" s="191"/>
      <c r="X705" s="188"/>
      <c r="Y705" s="2"/>
      <c r="Z705" s="2"/>
    </row>
    <row r="706" spans="1:26" ht="15.75" customHeight="1" thickBot="1" x14ac:dyDescent="0.3">
      <c r="A706" s="183" t="s">
        <v>695</v>
      </c>
      <c r="B706" s="183">
        <v>705</v>
      </c>
      <c r="C706" s="184" t="s">
        <v>1325</v>
      </c>
      <c r="D706" s="184"/>
      <c r="E706" s="184">
        <v>16.5</v>
      </c>
      <c r="F706" s="184">
        <v>0</v>
      </c>
      <c r="G706" s="184">
        <v>0</v>
      </c>
      <c r="H706" s="184">
        <v>0</v>
      </c>
      <c r="I706" s="184">
        <v>743</v>
      </c>
      <c r="J706" s="184"/>
      <c r="K706" s="184">
        <v>0.9</v>
      </c>
      <c r="L706" s="184">
        <v>0.15</v>
      </c>
      <c r="M706" s="184"/>
      <c r="N706" s="184">
        <v>0</v>
      </c>
      <c r="O706" s="184">
        <v>-0.24</v>
      </c>
      <c r="P706" s="184">
        <v>-0.25</v>
      </c>
      <c r="Q706" s="184">
        <v>0.82</v>
      </c>
      <c r="R706" s="184"/>
      <c r="S706" s="184">
        <v>25.23</v>
      </c>
      <c r="T706" s="184"/>
      <c r="U706" s="184"/>
      <c r="V706" s="184"/>
      <c r="W706" s="186"/>
      <c r="X706" s="184"/>
      <c r="Y706" s="2"/>
      <c r="Z706" s="2"/>
    </row>
    <row r="707" spans="1:26" ht="15.75" customHeight="1" thickBot="1" x14ac:dyDescent="0.3">
      <c r="A707" s="187" t="s">
        <v>696</v>
      </c>
      <c r="B707" s="187">
        <v>706</v>
      </c>
      <c r="C707" s="188" t="s">
        <v>1323</v>
      </c>
      <c r="D707" s="188" t="s">
        <v>1326</v>
      </c>
      <c r="E707" s="188">
        <v>13.5</v>
      </c>
      <c r="F707" s="188">
        <v>0</v>
      </c>
      <c r="G707" s="190">
        <v>1100000</v>
      </c>
      <c r="H707" s="190">
        <v>14913</v>
      </c>
      <c r="I707" s="190">
        <v>8775</v>
      </c>
      <c r="J707" s="188">
        <v>8.89</v>
      </c>
      <c r="K707" s="188">
        <v>2.52</v>
      </c>
      <c r="L707" s="188">
        <v>0.11</v>
      </c>
      <c r="M707" s="188">
        <v>0.41</v>
      </c>
      <c r="N707" s="188">
        <v>1.52</v>
      </c>
      <c r="O707" s="188">
        <v>30.94</v>
      </c>
      <c r="P707" s="188">
        <v>30.74</v>
      </c>
      <c r="Q707" s="188">
        <v>29.39</v>
      </c>
      <c r="R707" s="188">
        <v>4.96</v>
      </c>
      <c r="S707" s="188">
        <v>39.61</v>
      </c>
      <c r="T707" s="188"/>
      <c r="U707" s="188">
        <v>86</v>
      </c>
      <c r="V707" s="188">
        <v>70</v>
      </c>
      <c r="W707" s="191">
        <v>0.15</v>
      </c>
      <c r="X707" s="188"/>
      <c r="Y707" s="2"/>
      <c r="Z707" s="2"/>
    </row>
    <row r="708" spans="1:26" ht="15.75" customHeight="1" thickBot="1" x14ac:dyDescent="0.3">
      <c r="A708" s="183" t="s">
        <v>697</v>
      </c>
      <c r="B708" s="183">
        <v>707</v>
      </c>
      <c r="C708" s="184" t="s">
        <v>1325</v>
      </c>
      <c r="D708" s="184"/>
      <c r="E708" s="184">
        <v>3.2</v>
      </c>
      <c r="F708" s="186">
        <v>1.91</v>
      </c>
      <c r="G708" s="185">
        <v>15560900</v>
      </c>
      <c r="H708" s="185">
        <v>50043</v>
      </c>
      <c r="I708" s="185">
        <v>6118</v>
      </c>
      <c r="J708" s="184">
        <v>5.93</v>
      </c>
      <c r="K708" s="184">
        <v>0.66</v>
      </c>
      <c r="L708" s="184">
        <v>0.93</v>
      </c>
      <c r="M708" s="184">
        <v>1</v>
      </c>
      <c r="N708" s="184">
        <v>0.54</v>
      </c>
      <c r="O708" s="184">
        <v>4.29</v>
      </c>
      <c r="P708" s="184">
        <v>10.53</v>
      </c>
      <c r="Q708" s="184">
        <v>2.89</v>
      </c>
      <c r="R708" s="184">
        <v>31.85</v>
      </c>
      <c r="S708" s="184">
        <v>33.99</v>
      </c>
      <c r="T708" s="184"/>
      <c r="U708" s="184">
        <v>229</v>
      </c>
      <c r="V708" s="184">
        <v>354</v>
      </c>
      <c r="W708" s="186">
        <v>0.19</v>
      </c>
      <c r="X708" s="184"/>
      <c r="Y708" s="2"/>
      <c r="Z708" s="2"/>
    </row>
    <row r="709" spans="1:26" ht="15.75" customHeight="1" thickBot="1" x14ac:dyDescent="0.3">
      <c r="A709" s="187" t="s">
        <v>698</v>
      </c>
      <c r="B709" s="187">
        <v>708</v>
      </c>
      <c r="C709" s="188" t="s">
        <v>1323</v>
      </c>
      <c r="D709" s="188"/>
      <c r="E709" s="188">
        <v>5.15</v>
      </c>
      <c r="F709" s="191">
        <v>1.98</v>
      </c>
      <c r="G709" s="190">
        <v>133900</v>
      </c>
      <c r="H709" s="188">
        <v>686</v>
      </c>
      <c r="I709" s="190">
        <v>4841</v>
      </c>
      <c r="J709" s="188">
        <v>17.78</v>
      </c>
      <c r="K709" s="188">
        <v>1.51</v>
      </c>
      <c r="L709" s="188">
        <v>0.19</v>
      </c>
      <c r="M709" s="188">
        <v>0.1</v>
      </c>
      <c r="N709" s="188">
        <v>0.28999999999999998</v>
      </c>
      <c r="O709" s="188">
        <v>9.4700000000000006</v>
      </c>
      <c r="P709" s="188">
        <v>8.4700000000000006</v>
      </c>
      <c r="Q709" s="188">
        <v>6.82</v>
      </c>
      <c r="R709" s="188">
        <v>6.73</v>
      </c>
      <c r="S709" s="188">
        <v>48.28</v>
      </c>
      <c r="T709" s="188"/>
      <c r="U709" s="188">
        <v>528</v>
      </c>
      <c r="V709" s="188">
        <v>415</v>
      </c>
      <c r="W709" s="189">
        <v>-10.71</v>
      </c>
      <c r="X709" s="188"/>
      <c r="Y709" s="2"/>
      <c r="Z709" s="2"/>
    </row>
    <row r="710" spans="1:26" ht="15.75" customHeight="1" thickBot="1" x14ac:dyDescent="0.3">
      <c r="A710" s="183" t="s">
        <v>699</v>
      </c>
      <c r="B710" s="183">
        <v>709</v>
      </c>
      <c r="C710" s="184" t="s">
        <v>1323</v>
      </c>
      <c r="D710" s="184" t="s">
        <v>15</v>
      </c>
      <c r="E710" s="184">
        <v>0.05</v>
      </c>
      <c r="F710" s="184">
        <v>0</v>
      </c>
      <c r="G710" s="185">
        <v>6470100</v>
      </c>
      <c r="H710" s="184">
        <v>312</v>
      </c>
      <c r="I710" s="184">
        <v>658</v>
      </c>
      <c r="J710" s="184"/>
      <c r="K710" s="184">
        <v>5</v>
      </c>
      <c r="L710" s="184">
        <v>3.17</v>
      </c>
      <c r="M710" s="184"/>
      <c r="N710" s="184">
        <v>0</v>
      </c>
      <c r="O710" s="184">
        <v>-14.67</v>
      </c>
      <c r="P710" s="184">
        <v>-94.88</v>
      </c>
      <c r="Q710" s="184">
        <v>-73.73</v>
      </c>
      <c r="R710" s="184"/>
      <c r="S710" s="184">
        <v>62.28</v>
      </c>
      <c r="T710" s="184"/>
      <c r="U710" s="184"/>
      <c r="V710" s="184"/>
      <c r="W710" s="186"/>
      <c r="X710" s="184"/>
      <c r="Y710" s="2"/>
      <c r="Z710" s="2"/>
    </row>
    <row r="711" spans="1:26" ht="15.75" customHeight="1" thickBot="1" x14ac:dyDescent="0.3">
      <c r="A711" s="187" t="s">
        <v>700</v>
      </c>
      <c r="B711" s="187">
        <v>710</v>
      </c>
      <c r="C711" s="188" t="s">
        <v>1323</v>
      </c>
      <c r="D711" s="188"/>
      <c r="E711" s="188">
        <v>3.58</v>
      </c>
      <c r="F711" s="188">
        <v>0</v>
      </c>
      <c r="G711" s="190">
        <v>4400</v>
      </c>
      <c r="H711" s="188">
        <v>15</v>
      </c>
      <c r="I711" s="188">
        <v>358</v>
      </c>
      <c r="J711" s="188"/>
      <c r="K711" s="188">
        <v>0.45</v>
      </c>
      <c r="L711" s="188">
        <v>0.9</v>
      </c>
      <c r="M711" s="188"/>
      <c r="N711" s="188">
        <v>0</v>
      </c>
      <c r="O711" s="188">
        <v>-8</v>
      </c>
      <c r="P711" s="188">
        <v>-17.260000000000002</v>
      </c>
      <c r="Q711" s="188">
        <v>-17.22</v>
      </c>
      <c r="R711" s="188"/>
      <c r="S711" s="188">
        <v>23.78</v>
      </c>
      <c r="T711" s="188"/>
      <c r="U711" s="188"/>
      <c r="V711" s="188"/>
      <c r="W711" s="191"/>
      <c r="X711" s="188"/>
      <c r="Y711" s="2"/>
      <c r="Z711" s="2"/>
    </row>
    <row r="712" spans="1:26" ht="15.75" customHeight="1" thickBot="1" x14ac:dyDescent="0.3">
      <c r="A712" s="183" t="s">
        <v>701</v>
      </c>
      <c r="B712" s="183">
        <v>711</v>
      </c>
      <c r="C712" s="184" t="s">
        <v>1323</v>
      </c>
      <c r="D712" s="184"/>
      <c r="E712" s="184">
        <v>4.9800000000000004</v>
      </c>
      <c r="F712" s="186">
        <v>0.81</v>
      </c>
      <c r="G712" s="185">
        <v>1737700</v>
      </c>
      <c r="H712" s="185">
        <v>8658</v>
      </c>
      <c r="I712" s="185">
        <v>1494</v>
      </c>
      <c r="J712" s="184">
        <v>15.3</v>
      </c>
      <c r="K712" s="184">
        <v>3.28</v>
      </c>
      <c r="L712" s="184">
        <v>1.85</v>
      </c>
      <c r="M712" s="184">
        <v>0.1</v>
      </c>
      <c r="N712" s="184">
        <v>0.33</v>
      </c>
      <c r="O712" s="184">
        <v>12.21</v>
      </c>
      <c r="P712" s="184">
        <v>21.92</v>
      </c>
      <c r="Q712" s="184">
        <v>5.0599999999999996</v>
      </c>
      <c r="R712" s="184">
        <v>3.24</v>
      </c>
      <c r="S712" s="184">
        <v>25.17</v>
      </c>
      <c r="T712" s="184"/>
      <c r="U712" s="184">
        <v>295</v>
      </c>
      <c r="V712" s="184">
        <v>326</v>
      </c>
      <c r="W712" s="193">
        <v>1.4</v>
      </c>
      <c r="X712" s="184"/>
      <c r="Y712" s="2"/>
      <c r="Z712" s="2"/>
    </row>
    <row r="713" spans="1:26" ht="15.75" customHeight="1" thickBot="1" x14ac:dyDescent="0.3">
      <c r="A713" s="187" t="s">
        <v>702</v>
      </c>
      <c r="B713" s="187">
        <v>712</v>
      </c>
      <c r="C713" s="188" t="s">
        <v>1323</v>
      </c>
      <c r="D713" s="188"/>
      <c r="E713" s="188">
        <v>7.85</v>
      </c>
      <c r="F713" s="189">
        <v>-0.63</v>
      </c>
      <c r="G713" s="190">
        <v>22313600</v>
      </c>
      <c r="H713" s="190">
        <v>174989</v>
      </c>
      <c r="I713" s="190">
        <v>67598</v>
      </c>
      <c r="J713" s="188">
        <v>100.51</v>
      </c>
      <c r="K713" s="188">
        <v>4.67</v>
      </c>
      <c r="L713" s="188">
        <v>0.28999999999999998</v>
      </c>
      <c r="M713" s="188">
        <v>0.02</v>
      </c>
      <c r="N713" s="188">
        <v>0.17</v>
      </c>
      <c r="O713" s="188">
        <v>0.91</v>
      </c>
      <c r="P713" s="188">
        <v>4.46</v>
      </c>
      <c r="Q713" s="188">
        <v>-7.6</v>
      </c>
      <c r="R713" s="188">
        <v>0.77</v>
      </c>
      <c r="S713" s="188">
        <v>24.7</v>
      </c>
      <c r="T713" s="188"/>
      <c r="U713" s="188">
        <v>843</v>
      </c>
      <c r="V713" s="188">
        <v>951</v>
      </c>
      <c r="W713" s="194">
        <v>14.78</v>
      </c>
      <c r="X713" s="188"/>
      <c r="Y713" s="2"/>
      <c r="Z713" s="2"/>
    </row>
    <row r="714" spans="1:26" ht="15.75" customHeight="1" thickBot="1" x14ac:dyDescent="0.3">
      <c r="A714" s="183" t="s">
        <v>703</v>
      </c>
      <c r="B714" s="183">
        <v>713</v>
      </c>
      <c r="C714" s="184" t="s">
        <v>1323</v>
      </c>
      <c r="D714" s="184"/>
      <c r="E714" s="184">
        <v>1.5</v>
      </c>
      <c r="F714" s="192">
        <v>-0.66</v>
      </c>
      <c r="G714" s="185">
        <v>2794900</v>
      </c>
      <c r="H714" s="185">
        <v>4193</v>
      </c>
      <c r="I714" s="185">
        <v>20364</v>
      </c>
      <c r="J714" s="184">
        <v>69.09</v>
      </c>
      <c r="K714" s="184">
        <v>2.63</v>
      </c>
      <c r="L714" s="184">
        <v>1.35</v>
      </c>
      <c r="M714" s="184">
        <v>0.05</v>
      </c>
      <c r="N714" s="184">
        <v>0.02</v>
      </c>
      <c r="O714" s="184">
        <v>3.83</v>
      </c>
      <c r="P714" s="184">
        <v>3.86</v>
      </c>
      <c r="Q714" s="184">
        <v>2.76</v>
      </c>
      <c r="R714" s="184">
        <v>2.91</v>
      </c>
      <c r="S714" s="184">
        <v>35.44</v>
      </c>
      <c r="T714" s="184"/>
      <c r="U714" s="184">
        <v>847</v>
      </c>
      <c r="V714" s="184">
        <v>817</v>
      </c>
      <c r="W714" s="193">
        <v>18</v>
      </c>
      <c r="X714" s="184"/>
      <c r="Y714" s="2"/>
      <c r="Z714" s="2"/>
    </row>
    <row r="715" spans="1:26" ht="15.75" customHeight="1" thickBot="1" x14ac:dyDescent="0.3">
      <c r="A715" s="187" t="s">
        <v>704</v>
      </c>
      <c r="B715" s="187">
        <v>714</v>
      </c>
      <c r="C715" s="188" t="s">
        <v>1323</v>
      </c>
      <c r="D715" s="188"/>
      <c r="E715" s="188">
        <v>6.9</v>
      </c>
      <c r="F715" s="191">
        <v>0.73</v>
      </c>
      <c r="G715" s="190">
        <v>1235000</v>
      </c>
      <c r="H715" s="190">
        <v>8424</v>
      </c>
      <c r="I715" s="190">
        <v>3938</v>
      </c>
      <c r="J715" s="188">
        <v>22.27</v>
      </c>
      <c r="K715" s="188">
        <v>2.95</v>
      </c>
      <c r="L715" s="188">
        <v>0.67</v>
      </c>
      <c r="M715" s="188">
        <v>0.14000000000000001</v>
      </c>
      <c r="N715" s="188">
        <v>0.31</v>
      </c>
      <c r="O715" s="188">
        <v>10.82</v>
      </c>
      <c r="P715" s="188">
        <v>13.72</v>
      </c>
      <c r="Q715" s="188">
        <v>7.12</v>
      </c>
      <c r="R715" s="188">
        <v>2.04</v>
      </c>
      <c r="S715" s="188">
        <v>29.57</v>
      </c>
      <c r="T715" s="188"/>
      <c r="U715" s="188">
        <v>474</v>
      </c>
      <c r="V715" s="188">
        <v>441</v>
      </c>
      <c r="W715" s="194">
        <v>1.03</v>
      </c>
      <c r="X715" s="188"/>
      <c r="Y715" s="2"/>
      <c r="Z715" s="2"/>
    </row>
    <row r="716" spans="1:26" ht="15.75" customHeight="1" thickBot="1" x14ac:dyDescent="0.3">
      <c r="A716" s="183" t="s">
        <v>705</v>
      </c>
      <c r="B716" s="183">
        <v>715</v>
      </c>
      <c r="C716" s="184" t="s">
        <v>1325</v>
      </c>
      <c r="D716" s="184"/>
      <c r="E716" s="184">
        <v>1.1200000000000001</v>
      </c>
      <c r="F716" s="184">
        <v>0</v>
      </c>
      <c r="G716" s="185">
        <v>4235400</v>
      </c>
      <c r="H716" s="185">
        <v>4744</v>
      </c>
      <c r="I716" s="184">
        <v>896</v>
      </c>
      <c r="J716" s="184">
        <v>10.64</v>
      </c>
      <c r="K716" s="184">
        <v>1.1000000000000001</v>
      </c>
      <c r="L716" s="184">
        <v>1.18</v>
      </c>
      <c r="M716" s="184">
        <v>0.02</v>
      </c>
      <c r="N716" s="184">
        <v>0.11</v>
      </c>
      <c r="O716" s="184">
        <v>7.21</v>
      </c>
      <c r="P716" s="184">
        <v>10.64</v>
      </c>
      <c r="Q716" s="184">
        <v>12.76</v>
      </c>
      <c r="R716" s="184">
        <v>6.25</v>
      </c>
      <c r="S716" s="184">
        <v>32.43</v>
      </c>
      <c r="T716" s="184"/>
      <c r="U716" s="184">
        <v>319</v>
      </c>
      <c r="V716" s="184">
        <v>329</v>
      </c>
      <c r="W716" s="186">
        <v>0.33</v>
      </c>
      <c r="X716" s="184"/>
      <c r="Y716" s="2"/>
      <c r="Z716" s="2"/>
    </row>
    <row r="717" spans="1:26" ht="15.75" customHeight="1" thickBot="1" x14ac:dyDescent="0.3">
      <c r="A717" s="187" t="s">
        <v>706</v>
      </c>
      <c r="B717" s="187">
        <v>716</v>
      </c>
      <c r="C717" s="188" t="s">
        <v>1323</v>
      </c>
      <c r="D717" s="188"/>
      <c r="E717" s="188">
        <v>3.28</v>
      </c>
      <c r="F717" s="191">
        <v>3.14</v>
      </c>
      <c r="G717" s="190">
        <v>53700</v>
      </c>
      <c r="H717" s="188">
        <v>176</v>
      </c>
      <c r="I717" s="190">
        <v>5692</v>
      </c>
      <c r="J717" s="188"/>
      <c r="K717" s="188">
        <v>0.89</v>
      </c>
      <c r="L717" s="188">
        <v>1.97</v>
      </c>
      <c r="M717" s="188"/>
      <c r="N717" s="188">
        <v>0</v>
      </c>
      <c r="O717" s="188">
        <v>-2.77</v>
      </c>
      <c r="P717" s="188">
        <v>-11.96</v>
      </c>
      <c r="Q717" s="188">
        <v>-6.74</v>
      </c>
      <c r="R717" s="188"/>
      <c r="S717" s="188">
        <v>23.87</v>
      </c>
      <c r="T717" s="188"/>
      <c r="U717" s="188"/>
      <c r="V717" s="188"/>
      <c r="W717" s="191"/>
      <c r="X717" s="188"/>
      <c r="Y717" s="2"/>
      <c r="Z717" s="2"/>
    </row>
    <row r="718" spans="1:26" ht="15.75" customHeight="1" thickBot="1" x14ac:dyDescent="0.3">
      <c r="A718" s="183" t="s">
        <v>707</v>
      </c>
      <c r="B718" s="183">
        <v>717</v>
      </c>
      <c r="C718" s="184" t="s">
        <v>1325</v>
      </c>
      <c r="D718" s="184"/>
      <c r="E718" s="184">
        <v>24.3</v>
      </c>
      <c r="F718" s="192">
        <v>-1.22</v>
      </c>
      <c r="G718" s="185">
        <v>820000</v>
      </c>
      <c r="H718" s="185">
        <v>20024</v>
      </c>
      <c r="I718" s="185">
        <v>28800</v>
      </c>
      <c r="J718" s="184">
        <v>10.32</v>
      </c>
      <c r="K718" s="184">
        <v>1.33</v>
      </c>
      <c r="L718" s="184">
        <v>0.18</v>
      </c>
      <c r="M718" s="184">
        <v>1.4</v>
      </c>
      <c r="N718" s="184">
        <v>2.35</v>
      </c>
      <c r="O718" s="184">
        <v>10.59</v>
      </c>
      <c r="P718" s="184">
        <v>13.24</v>
      </c>
      <c r="Q718" s="184">
        <v>11.85</v>
      </c>
      <c r="R718" s="184">
        <v>5.69</v>
      </c>
      <c r="S718" s="184">
        <v>16.239999999999998</v>
      </c>
      <c r="T718" s="184"/>
      <c r="U718" s="184">
        <v>262</v>
      </c>
      <c r="V718" s="184">
        <v>226</v>
      </c>
      <c r="W718" s="186">
        <v>0.16</v>
      </c>
      <c r="X718" s="184"/>
      <c r="Y718" s="2"/>
      <c r="Z718" s="2"/>
    </row>
    <row r="719" spans="1:26" ht="15.75" customHeight="1" thickBot="1" x14ac:dyDescent="0.3">
      <c r="A719" s="187" t="s">
        <v>708</v>
      </c>
      <c r="B719" s="187">
        <v>718</v>
      </c>
      <c r="C719" s="188" t="s">
        <v>1325</v>
      </c>
      <c r="D719" s="188"/>
      <c r="E719" s="188">
        <v>0.44</v>
      </c>
      <c r="F719" s="189">
        <v>-2.2200000000000002</v>
      </c>
      <c r="G719" s="190">
        <v>319400</v>
      </c>
      <c r="H719" s="188">
        <v>142</v>
      </c>
      <c r="I719" s="188">
        <v>414</v>
      </c>
      <c r="J719" s="188"/>
      <c r="K719" s="188">
        <v>0.83</v>
      </c>
      <c r="L719" s="188">
        <v>1.01</v>
      </c>
      <c r="M719" s="188"/>
      <c r="N719" s="188">
        <v>0</v>
      </c>
      <c r="O719" s="188">
        <v>-4.47</v>
      </c>
      <c r="P719" s="188">
        <v>-13.48</v>
      </c>
      <c r="Q719" s="188">
        <v>-8.66</v>
      </c>
      <c r="R719" s="188"/>
      <c r="S719" s="188">
        <v>32.229999999999997</v>
      </c>
      <c r="T719" s="188"/>
      <c r="U719" s="188"/>
      <c r="V719" s="188"/>
      <c r="W719" s="191"/>
      <c r="X719" s="188"/>
      <c r="Y719" s="2"/>
      <c r="Z719" s="2"/>
    </row>
    <row r="720" spans="1:26" ht="15.75" customHeight="1" thickBot="1" x14ac:dyDescent="0.3">
      <c r="A720" s="183" t="s">
        <v>709</v>
      </c>
      <c r="B720" s="183">
        <v>719</v>
      </c>
      <c r="C720" s="184" t="s">
        <v>1325</v>
      </c>
      <c r="D720" s="184"/>
      <c r="E720" s="184">
        <v>6.2</v>
      </c>
      <c r="F720" s="184">
        <v>0</v>
      </c>
      <c r="G720" s="185">
        <v>107500</v>
      </c>
      <c r="H720" s="184">
        <v>652</v>
      </c>
      <c r="I720" s="185">
        <v>1982</v>
      </c>
      <c r="J720" s="184">
        <v>121.81</v>
      </c>
      <c r="K720" s="184">
        <v>0.96</v>
      </c>
      <c r="L720" s="184">
        <v>1.54</v>
      </c>
      <c r="M720" s="184"/>
      <c r="N720" s="184">
        <v>0.05</v>
      </c>
      <c r="O720" s="184">
        <v>1.96</v>
      </c>
      <c r="P720" s="184">
        <v>0.78</v>
      </c>
      <c r="Q720" s="184">
        <v>0.77</v>
      </c>
      <c r="R720" s="184">
        <v>1.61</v>
      </c>
      <c r="S720" s="184">
        <v>33.57</v>
      </c>
      <c r="T720" s="184"/>
      <c r="U720" s="184">
        <v>936</v>
      </c>
      <c r="V720" s="184">
        <v>909</v>
      </c>
      <c r="W720" s="192">
        <v>-1.88</v>
      </c>
      <c r="X720" s="184"/>
      <c r="Y720" s="2"/>
      <c r="Z720" s="2"/>
    </row>
    <row r="721" spans="1:26" ht="15.75" customHeight="1" thickBot="1" x14ac:dyDescent="0.3">
      <c r="A721" s="187" t="s">
        <v>710</v>
      </c>
      <c r="B721" s="187">
        <v>720</v>
      </c>
      <c r="C721" s="188" t="s">
        <v>1323</v>
      </c>
      <c r="D721" s="188"/>
      <c r="E721" s="188">
        <v>0.23</v>
      </c>
      <c r="F721" s="188">
        <v>0</v>
      </c>
      <c r="G721" s="190">
        <v>599660100</v>
      </c>
      <c r="H721" s="190">
        <v>137936</v>
      </c>
      <c r="I721" s="190">
        <v>2808</v>
      </c>
      <c r="J721" s="188"/>
      <c r="K721" s="188">
        <v>2.56</v>
      </c>
      <c r="L721" s="188">
        <v>0.48</v>
      </c>
      <c r="M721" s="188"/>
      <c r="N721" s="188">
        <v>0</v>
      </c>
      <c r="O721" s="188">
        <v>-14.58</v>
      </c>
      <c r="P721" s="188">
        <v>-21.84</v>
      </c>
      <c r="Q721" s="188">
        <v>-21.44</v>
      </c>
      <c r="R721" s="188"/>
      <c r="S721" s="188">
        <v>24.14</v>
      </c>
      <c r="T721" s="188"/>
      <c r="U721" s="188"/>
      <c r="V721" s="188"/>
      <c r="W721" s="191"/>
      <c r="X721" s="188"/>
      <c r="Y721" s="2"/>
      <c r="Z721" s="2"/>
    </row>
    <row r="722" spans="1:26" ht="15.75" customHeight="1" thickBot="1" x14ac:dyDescent="0.3">
      <c r="A722" s="183" t="s">
        <v>711</v>
      </c>
      <c r="B722" s="183">
        <v>721</v>
      </c>
      <c r="C722" s="184" t="s">
        <v>1323</v>
      </c>
      <c r="D722" s="184"/>
      <c r="E722" s="184">
        <v>44.25</v>
      </c>
      <c r="F722" s="192">
        <v>-1.1200000000000001</v>
      </c>
      <c r="G722" s="185">
        <v>3300</v>
      </c>
      <c r="H722" s="184">
        <v>147</v>
      </c>
      <c r="I722" s="185">
        <v>5310</v>
      </c>
      <c r="J722" s="184"/>
      <c r="K722" s="184">
        <v>0.96</v>
      </c>
      <c r="L722" s="184">
        <v>0.26</v>
      </c>
      <c r="M722" s="184">
        <v>1.9</v>
      </c>
      <c r="N722" s="184">
        <v>0</v>
      </c>
      <c r="O722" s="184">
        <v>-1.02</v>
      </c>
      <c r="P722" s="184">
        <v>-1.31</v>
      </c>
      <c r="Q722" s="184">
        <v>-6.2</v>
      </c>
      <c r="R722" s="184">
        <v>4.25</v>
      </c>
      <c r="S722" s="184">
        <v>27.89</v>
      </c>
      <c r="T722" s="184"/>
      <c r="U722" s="184"/>
      <c r="V722" s="184"/>
      <c r="W722" s="186"/>
      <c r="X722" s="184"/>
      <c r="Y722" s="2"/>
      <c r="Z722" s="2"/>
    </row>
    <row r="723" spans="1:26" ht="15.75" customHeight="1" thickBot="1" x14ac:dyDescent="0.3">
      <c r="A723" s="187" t="s">
        <v>712</v>
      </c>
      <c r="B723" s="187">
        <v>722</v>
      </c>
      <c r="C723" s="188" t="s">
        <v>1323</v>
      </c>
      <c r="D723" s="188"/>
      <c r="E723" s="188">
        <v>0.63</v>
      </c>
      <c r="F723" s="188">
        <v>0</v>
      </c>
      <c r="G723" s="190">
        <v>538300</v>
      </c>
      <c r="H723" s="188">
        <v>339</v>
      </c>
      <c r="I723" s="188">
        <v>495</v>
      </c>
      <c r="J723" s="188"/>
      <c r="K723" s="188">
        <v>0.39</v>
      </c>
      <c r="L723" s="188">
        <v>1.72</v>
      </c>
      <c r="M723" s="188"/>
      <c r="N723" s="188">
        <v>0</v>
      </c>
      <c r="O723" s="188">
        <v>-0.51</v>
      </c>
      <c r="P723" s="188">
        <v>-7.39</v>
      </c>
      <c r="Q723" s="188">
        <v>-9.61</v>
      </c>
      <c r="R723" s="188"/>
      <c r="S723" s="188">
        <v>44.57</v>
      </c>
      <c r="T723" s="188"/>
      <c r="U723" s="188"/>
      <c r="V723" s="188"/>
      <c r="W723" s="191"/>
      <c r="X723" s="188"/>
      <c r="Y723" s="2"/>
      <c r="Z723" s="2"/>
    </row>
    <row r="724" spans="1:26" ht="15.75" customHeight="1" thickBot="1" x14ac:dyDescent="0.3">
      <c r="A724" s="183" t="s">
        <v>713</v>
      </c>
      <c r="B724" s="183">
        <v>723</v>
      </c>
      <c r="C724" s="184" t="s">
        <v>1323</v>
      </c>
      <c r="D724" s="184"/>
      <c r="E724" s="184">
        <v>127.5</v>
      </c>
      <c r="F724" s="186">
        <v>3.24</v>
      </c>
      <c r="G724" s="185">
        <v>5200</v>
      </c>
      <c r="H724" s="184">
        <v>629</v>
      </c>
      <c r="I724" s="185">
        <v>2276</v>
      </c>
      <c r="J724" s="184">
        <v>13.4</v>
      </c>
      <c r="K724" s="184">
        <v>1.1100000000000001</v>
      </c>
      <c r="L724" s="184">
        <v>0.1</v>
      </c>
      <c r="M724" s="184"/>
      <c r="N724" s="184">
        <v>9.51</v>
      </c>
      <c r="O724" s="184"/>
      <c r="P724" s="184"/>
      <c r="Q724" s="184"/>
      <c r="R724" s="184"/>
      <c r="S724" s="184"/>
      <c r="T724" s="184"/>
      <c r="U724" s="184"/>
      <c r="V724" s="184"/>
      <c r="W724" s="193">
        <v>16.34</v>
      </c>
      <c r="X724" s="184"/>
      <c r="Y724" s="2"/>
      <c r="Z724" s="2"/>
    </row>
    <row r="725" spans="1:26" ht="15.75" customHeight="1" thickBot="1" x14ac:dyDescent="0.3">
      <c r="A725" s="187" t="s">
        <v>1342</v>
      </c>
      <c r="B725" s="187">
        <v>724</v>
      </c>
      <c r="C725" s="187" t="s">
        <v>180</v>
      </c>
      <c r="D725" s="188"/>
      <c r="E725" s="188">
        <v>1.77</v>
      </c>
      <c r="F725" s="191">
        <v>1.1399999999999999</v>
      </c>
      <c r="G725" s="190">
        <v>2434400</v>
      </c>
      <c r="H725" s="190">
        <v>4291</v>
      </c>
      <c r="I725" s="190">
        <v>1062</v>
      </c>
      <c r="J725" s="188">
        <v>14.83</v>
      </c>
      <c r="K725" s="188"/>
      <c r="L725" s="188">
        <v>1.79</v>
      </c>
      <c r="M725" s="188"/>
      <c r="N725" s="188">
        <v>0</v>
      </c>
      <c r="O725" s="188"/>
      <c r="P725" s="188"/>
      <c r="Q725" s="188"/>
      <c r="R725" s="188"/>
      <c r="S725" s="188">
        <v>26.25</v>
      </c>
      <c r="T725" s="188"/>
      <c r="U725" s="188"/>
      <c r="V725" s="188"/>
      <c r="W725" s="191"/>
      <c r="X725" s="188"/>
      <c r="Y725" s="2"/>
      <c r="Z725" s="2"/>
    </row>
    <row r="726" spans="1:26" ht="15.75" customHeight="1" thickBot="1" x14ac:dyDescent="0.3">
      <c r="A726" s="183" t="s">
        <v>714</v>
      </c>
      <c r="B726" s="183">
        <v>725</v>
      </c>
      <c r="C726" s="184" t="s">
        <v>1323</v>
      </c>
      <c r="D726" s="184" t="s">
        <v>1326</v>
      </c>
      <c r="E726" s="184">
        <v>3.22</v>
      </c>
      <c r="F726" s="186">
        <v>5.23</v>
      </c>
      <c r="G726" s="185">
        <v>295031400</v>
      </c>
      <c r="H726" s="185">
        <v>937608</v>
      </c>
      <c r="I726" s="185">
        <v>48129</v>
      </c>
      <c r="J726" s="184">
        <v>21.19</v>
      </c>
      <c r="K726" s="184">
        <v>1.7</v>
      </c>
      <c r="L726" s="184">
        <v>1.83</v>
      </c>
      <c r="M726" s="184">
        <v>0.04</v>
      </c>
      <c r="N726" s="184">
        <v>0.15</v>
      </c>
      <c r="O726" s="184">
        <v>4.91</v>
      </c>
      <c r="P726" s="184">
        <v>7.79</v>
      </c>
      <c r="Q726" s="184">
        <v>22.01</v>
      </c>
      <c r="R726" s="184">
        <v>4.37</v>
      </c>
      <c r="S726" s="184">
        <v>56.78</v>
      </c>
      <c r="T726" s="184"/>
      <c r="U726" s="184">
        <v>591</v>
      </c>
      <c r="V726" s="184">
        <v>622</v>
      </c>
      <c r="W726" s="193">
        <v>1.39</v>
      </c>
      <c r="X726" s="184"/>
      <c r="Y726" s="2"/>
      <c r="Z726" s="2"/>
    </row>
    <row r="727" spans="1:26" ht="15.75" customHeight="1" thickBot="1" x14ac:dyDescent="0.3">
      <c r="A727" s="187" t="s">
        <v>715</v>
      </c>
      <c r="B727" s="187">
        <v>726</v>
      </c>
      <c r="C727" s="188" t="s">
        <v>1323</v>
      </c>
      <c r="D727" s="188" t="s">
        <v>1326</v>
      </c>
      <c r="E727" s="188">
        <v>4.26</v>
      </c>
      <c r="F727" s="191">
        <v>0.47</v>
      </c>
      <c r="G727" s="190">
        <v>6997500</v>
      </c>
      <c r="H727" s="190">
        <v>29826</v>
      </c>
      <c r="I727" s="190">
        <v>16295</v>
      </c>
      <c r="J727" s="188">
        <v>17.190000000000001</v>
      </c>
      <c r="K727" s="188">
        <v>1.34</v>
      </c>
      <c r="L727" s="188">
        <v>1.1499999999999999</v>
      </c>
      <c r="M727" s="188">
        <v>0.09</v>
      </c>
      <c r="N727" s="188">
        <v>0.25</v>
      </c>
      <c r="O727" s="188">
        <v>5.64</v>
      </c>
      <c r="P727" s="188">
        <v>7.39</v>
      </c>
      <c r="Q727" s="188">
        <v>29.1</v>
      </c>
      <c r="R727" s="188">
        <v>5.96</v>
      </c>
      <c r="S727" s="188">
        <v>26.8</v>
      </c>
      <c r="T727" s="188"/>
      <c r="U727" s="188">
        <v>544</v>
      </c>
      <c r="V727" s="188">
        <v>530</v>
      </c>
      <c r="W727" s="191">
        <v>0.12</v>
      </c>
      <c r="X727" s="188"/>
      <c r="Y727" s="2"/>
      <c r="Z727" s="2"/>
    </row>
    <row r="728" spans="1:26" ht="15.75" customHeight="1" thickBot="1" x14ac:dyDescent="0.3">
      <c r="A728" s="183" t="s">
        <v>716</v>
      </c>
      <c r="B728" s="183">
        <v>727</v>
      </c>
      <c r="C728" s="184" t="s">
        <v>1323</v>
      </c>
      <c r="D728" s="184"/>
      <c r="E728" s="184">
        <v>4.8600000000000003</v>
      </c>
      <c r="F728" s="186">
        <v>1.67</v>
      </c>
      <c r="G728" s="185">
        <v>8039600</v>
      </c>
      <c r="H728" s="185">
        <v>39153</v>
      </c>
      <c r="I728" s="185">
        <v>3168</v>
      </c>
      <c r="J728" s="184">
        <v>20.440000000000001</v>
      </c>
      <c r="K728" s="184">
        <v>3.83</v>
      </c>
      <c r="L728" s="184">
        <v>1.01</v>
      </c>
      <c r="M728" s="184">
        <v>0.09</v>
      </c>
      <c r="N728" s="184">
        <v>0.24</v>
      </c>
      <c r="O728" s="184">
        <v>15.9</v>
      </c>
      <c r="P728" s="184">
        <v>19.260000000000002</v>
      </c>
      <c r="Q728" s="184">
        <v>5.44</v>
      </c>
      <c r="R728" s="184">
        <v>1.88</v>
      </c>
      <c r="S728" s="184">
        <v>40.53</v>
      </c>
      <c r="T728" s="184"/>
      <c r="U728" s="184">
        <v>393</v>
      </c>
      <c r="V728" s="184">
        <v>356</v>
      </c>
      <c r="W728" s="193">
        <v>5.36</v>
      </c>
      <c r="X728" s="184"/>
      <c r="Y728" s="2"/>
      <c r="Z728" s="2"/>
    </row>
    <row r="729" spans="1:26" ht="15.75" customHeight="1" thickBot="1" x14ac:dyDescent="0.3">
      <c r="A729" s="187" t="s">
        <v>717</v>
      </c>
      <c r="B729" s="187">
        <v>728</v>
      </c>
      <c r="C729" s="188" t="s">
        <v>1323</v>
      </c>
      <c r="D729" s="188"/>
      <c r="E729" s="188">
        <v>2.36</v>
      </c>
      <c r="F729" s="191">
        <v>1.72</v>
      </c>
      <c r="G729" s="190">
        <v>4462900</v>
      </c>
      <c r="H729" s="190">
        <v>10521</v>
      </c>
      <c r="I729" s="190">
        <v>1032</v>
      </c>
      <c r="J729" s="188">
        <v>11.73</v>
      </c>
      <c r="K729" s="188">
        <v>0.97</v>
      </c>
      <c r="L729" s="188">
        <v>1.3</v>
      </c>
      <c r="M729" s="188">
        <v>0.1</v>
      </c>
      <c r="N729" s="188">
        <v>0.2</v>
      </c>
      <c r="O729" s="188">
        <v>6.04</v>
      </c>
      <c r="P729" s="188">
        <v>8.9</v>
      </c>
      <c r="Q729" s="188">
        <v>6.54</v>
      </c>
      <c r="R729" s="188">
        <v>1.29</v>
      </c>
      <c r="S729" s="188">
        <v>72.319999999999993</v>
      </c>
      <c r="T729" s="188"/>
      <c r="U729" s="188">
        <v>387</v>
      </c>
      <c r="V729" s="188">
        <v>400</v>
      </c>
      <c r="W729" s="194">
        <v>2.76</v>
      </c>
      <c r="X729" s="188"/>
      <c r="Y729" s="2"/>
      <c r="Z729" s="2"/>
    </row>
    <row r="730" spans="1:26" ht="15.75" customHeight="1" thickBot="1" x14ac:dyDescent="0.3">
      <c r="A730" s="183" t="s">
        <v>718</v>
      </c>
      <c r="B730" s="183">
        <v>729</v>
      </c>
      <c r="C730" s="184" t="s">
        <v>1323</v>
      </c>
      <c r="D730" s="184"/>
      <c r="E730" s="184">
        <v>0.34</v>
      </c>
      <c r="F730" s="184">
        <v>0</v>
      </c>
      <c r="G730" s="185">
        <v>49700</v>
      </c>
      <c r="H730" s="184">
        <v>17</v>
      </c>
      <c r="I730" s="184">
        <v>191</v>
      </c>
      <c r="J730" s="184"/>
      <c r="K730" s="184">
        <v>0.77</v>
      </c>
      <c r="L730" s="184">
        <v>1.47</v>
      </c>
      <c r="M730" s="184"/>
      <c r="N730" s="184">
        <v>0</v>
      </c>
      <c r="O730" s="184">
        <v>-5.12</v>
      </c>
      <c r="P730" s="184">
        <v>-18.22</v>
      </c>
      <c r="Q730" s="184">
        <v>-46.47</v>
      </c>
      <c r="R730" s="184"/>
      <c r="S730" s="184">
        <v>32.17</v>
      </c>
      <c r="T730" s="184"/>
      <c r="U730" s="184"/>
      <c r="V730" s="184"/>
      <c r="W730" s="186"/>
      <c r="X730" s="184"/>
      <c r="Y730" s="2"/>
      <c r="Z730" s="2"/>
    </row>
    <row r="731" spans="1:26" ht="15.75" customHeight="1" thickBot="1" x14ac:dyDescent="0.3">
      <c r="A731" s="187" t="s">
        <v>719</v>
      </c>
      <c r="B731" s="187">
        <v>730</v>
      </c>
      <c r="C731" s="188" t="s">
        <v>1323</v>
      </c>
      <c r="D731" s="188"/>
      <c r="E731" s="188">
        <v>2.66</v>
      </c>
      <c r="F731" s="191">
        <v>1.53</v>
      </c>
      <c r="G731" s="190">
        <v>388000</v>
      </c>
      <c r="H731" s="190">
        <v>1027</v>
      </c>
      <c r="I731" s="190">
        <v>1064</v>
      </c>
      <c r="J731" s="188">
        <v>11</v>
      </c>
      <c r="K731" s="188">
        <v>1.79</v>
      </c>
      <c r="L731" s="188">
        <v>0.97</v>
      </c>
      <c r="M731" s="188">
        <v>0.1</v>
      </c>
      <c r="N731" s="188">
        <v>0.24</v>
      </c>
      <c r="O731" s="188">
        <v>11.83</v>
      </c>
      <c r="P731" s="188">
        <v>16.45</v>
      </c>
      <c r="Q731" s="188">
        <v>5.19</v>
      </c>
      <c r="R731" s="188">
        <v>7.25</v>
      </c>
      <c r="S731" s="188">
        <v>38.9</v>
      </c>
      <c r="T731" s="188"/>
      <c r="U731" s="188">
        <v>240</v>
      </c>
      <c r="V731" s="188">
        <v>224</v>
      </c>
      <c r="W731" s="189">
        <v>-17.53</v>
      </c>
      <c r="X731" s="188"/>
      <c r="Y731" s="2"/>
      <c r="Z731" s="2"/>
    </row>
    <row r="732" spans="1:26" ht="15.75" customHeight="1" thickBot="1" x14ac:dyDescent="0.3">
      <c r="A732" s="183" t="s">
        <v>720</v>
      </c>
      <c r="B732" s="183">
        <v>731</v>
      </c>
      <c r="C732" s="184" t="s">
        <v>1323</v>
      </c>
      <c r="D732" s="184"/>
      <c r="E732" s="184">
        <v>13.2</v>
      </c>
      <c r="F732" s="186">
        <v>7.32</v>
      </c>
      <c r="G732" s="185">
        <v>10265600</v>
      </c>
      <c r="H732" s="185">
        <v>133780</v>
      </c>
      <c r="I732" s="185">
        <v>5829</v>
      </c>
      <c r="J732" s="184">
        <v>62.83</v>
      </c>
      <c r="K732" s="184">
        <v>1.3</v>
      </c>
      <c r="L732" s="184">
        <v>0.12</v>
      </c>
      <c r="M732" s="184">
        <v>0.3</v>
      </c>
      <c r="N732" s="184">
        <v>0.21</v>
      </c>
      <c r="O732" s="184">
        <v>2.16</v>
      </c>
      <c r="P732" s="184">
        <v>2.06</v>
      </c>
      <c r="Q732" s="184">
        <v>7.39</v>
      </c>
      <c r="R732" s="184">
        <v>2.44</v>
      </c>
      <c r="S732" s="184">
        <v>49.07</v>
      </c>
      <c r="T732" s="184"/>
      <c r="U732" s="184">
        <v>894</v>
      </c>
      <c r="V732" s="184">
        <v>880</v>
      </c>
      <c r="W732" s="186">
        <v>0.96</v>
      </c>
      <c r="X732" s="184"/>
      <c r="Y732" s="2"/>
      <c r="Z732" s="2"/>
    </row>
    <row r="733" spans="1:26" ht="15.75" customHeight="1" thickBot="1" x14ac:dyDescent="0.3">
      <c r="A733" s="187" t="s">
        <v>721</v>
      </c>
      <c r="B733" s="187">
        <v>732</v>
      </c>
      <c r="C733" s="188" t="s">
        <v>1323</v>
      </c>
      <c r="D733" s="188"/>
      <c r="E733" s="188">
        <v>4.5</v>
      </c>
      <c r="F733" s="189">
        <v>-0.88</v>
      </c>
      <c r="G733" s="190">
        <v>901800</v>
      </c>
      <c r="H733" s="190">
        <v>4050</v>
      </c>
      <c r="I733" s="190">
        <v>2333</v>
      </c>
      <c r="J733" s="188">
        <v>14.98</v>
      </c>
      <c r="K733" s="188">
        <v>1.88</v>
      </c>
      <c r="L733" s="188">
        <v>4.08</v>
      </c>
      <c r="M733" s="188">
        <v>0.05</v>
      </c>
      <c r="N733" s="188">
        <v>0.3</v>
      </c>
      <c r="O733" s="188">
        <v>3.32</v>
      </c>
      <c r="P733" s="188">
        <v>12.37</v>
      </c>
      <c r="Q733" s="188">
        <v>1.33</v>
      </c>
      <c r="R733" s="188">
        <v>5.61</v>
      </c>
      <c r="S733" s="188">
        <v>42.55</v>
      </c>
      <c r="T733" s="188"/>
      <c r="U733" s="188">
        <v>393</v>
      </c>
      <c r="V733" s="188">
        <v>601</v>
      </c>
      <c r="W733" s="191">
        <v>0.27</v>
      </c>
      <c r="X733" s="188"/>
      <c r="Y733" s="2"/>
      <c r="Z733" s="2"/>
    </row>
    <row r="734" spans="1:26" ht="15.75" customHeight="1" thickBot="1" x14ac:dyDescent="0.3">
      <c r="A734" s="183" t="s">
        <v>722</v>
      </c>
      <c r="B734" s="183">
        <v>733</v>
      </c>
      <c r="C734" s="184" t="s">
        <v>1323</v>
      </c>
      <c r="D734" s="184"/>
      <c r="E734" s="184">
        <v>1.63</v>
      </c>
      <c r="F734" s="192">
        <v>-0.61</v>
      </c>
      <c r="G734" s="185">
        <v>341200</v>
      </c>
      <c r="H734" s="184">
        <v>553</v>
      </c>
      <c r="I734" s="184">
        <v>978</v>
      </c>
      <c r="J734" s="184"/>
      <c r="K734" s="184">
        <v>1.26</v>
      </c>
      <c r="L734" s="184">
        <v>0.83</v>
      </c>
      <c r="M734" s="184">
        <v>0.06</v>
      </c>
      <c r="N734" s="184">
        <v>0</v>
      </c>
      <c r="O734" s="184">
        <v>-1.95</v>
      </c>
      <c r="P734" s="184">
        <v>-2.74</v>
      </c>
      <c r="Q734" s="184">
        <v>-4.46</v>
      </c>
      <c r="R734" s="184">
        <v>3.53</v>
      </c>
      <c r="S734" s="184">
        <v>29.12</v>
      </c>
      <c r="T734" s="184"/>
      <c r="U734" s="184"/>
      <c r="V734" s="184"/>
      <c r="W734" s="186"/>
      <c r="X734" s="184"/>
      <c r="Y734" s="2"/>
      <c r="Z734" s="2"/>
    </row>
    <row r="735" spans="1:26" ht="15.75" customHeight="1" thickBot="1" x14ac:dyDescent="0.3">
      <c r="A735" s="187" t="s">
        <v>723</v>
      </c>
      <c r="B735" s="187">
        <v>734</v>
      </c>
      <c r="C735" s="188" t="s">
        <v>1325</v>
      </c>
      <c r="D735" s="188"/>
      <c r="E735" s="188">
        <v>0.35</v>
      </c>
      <c r="F735" s="188">
        <v>0</v>
      </c>
      <c r="G735" s="188">
        <v>0</v>
      </c>
      <c r="H735" s="188">
        <v>0</v>
      </c>
      <c r="I735" s="188">
        <v>872</v>
      </c>
      <c r="J735" s="188"/>
      <c r="K735" s="188">
        <v>0.44</v>
      </c>
      <c r="L735" s="188">
        <v>0.82</v>
      </c>
      <c r="M735" s="188"/>
      <c r="N735" s="188">
        <v>0</v>
      </c>
      <c r="O735" s="188">
        <v>-7.86</v>
      </c>
      <c r="P735" s="188">
        <v>-17.88</v>
      </c>
      <c r="Q735" s="188">
        <v>-409.46</v>
      </c>
      <c r="R735" s="188"/>
      <c r="S735" s="188">
        <v>2.96</v>
      </c>
      <c r="T735" s="188"/>
      <c r="U735" s="188"/>
      <c r="V735" s="188"/>
      <c r="W735" s="191"/>
      <c r="X735" s="188"/>
      <c r="Y735" s="2"/>
      <c r="Z735" s="2"/>
    </row>
    <row r="736" spans="1:26" ht="15.75" customHeight="1" thickBot="1" x14ac:dyDescent="0.3">
      <c r="A736" s="183" t="s">
        <v>724</v>
      </c>
      <c r="B736" s="183">
        <v>735</v>
      </c>
      <c r="C736" s="184" t="s">
        <v>1323</v>
      </c>
      <c r="D736" s="184"/>
      <c r="E736" s="184">
        <v>9.6999999999999993</v>
      </c>
      <c r="F736" s="192">
        <v>-0.51</v>
      </c>
      <c r="G736" s="185">
        <v>1177800</v>
      </c>
      <c r="H736" s="185">
        <v>11456</v>
      </c>
      <c r="I736" s="185">
        <v>4120</v>
      </c>
      <c r="J736" s="184">
        <v>17.55</v>
      </c>
      <c r="K736" s="184">
        <v>4.37</v>
      </c>
      <c r="L736" s="184">
        <v>0.25</v>
      </c>
      <c r="M736" s="184">
        <v>0.17</v>
      </c>
      <c r="N736" s="184">
        <v>0.55000000000000004</v>
      </c>
      <c r="O736" s="184">
        <v>22.85</v>
      </c>
      <c r="P736" s="184">
        <v>26.9</v>
      </c>
      <c r="Q736" s="184">
        <v>24.46</v>
      </c>
      <c r="R736" s="184">
        <v>1.59</v>
      </c>
      <c r="S736" s="184">
        <v>29.6</v>
      </c>
      <c r="T736" s="184"/>
      <c r="U736" s="184">
        <v>295</v>
      </c>
      <c r="V736" s="184">
        <v>276</v>
      </c>
      <c r="W736" s="186">
        <v>0.36</v>
      </c>
      <c r="X736" s="184"/>
      <c r="Y736" s="2"/>
      <c r="Z736" s="2"/>
    </row>
    <row r="737" spans="1:26" ht="15.75" customHeight="1" thickBot="1" x14ac:dyDescent="0.3">
      <c r="A737" s="187" t="s">
        <v>725</v>
      </c>
      <c r="B737" s="187">
        <v>736</v>
      </c>
      <c r="C737" s="188" t="s">
        <v>1323</v>
      </c>
      <c r="D737" s="188" t="s">
        <v>4</v>
      </c>
      <c r="E737" s="188">
        <v>13.2</v>
      </c>
      <c r="F737" s="188">
        <v>0</v>
      </c>
      <c r="G737" s="188">
        <v>0</v>
      </c>
      <c r="H737" s="188">
        <v>0</v>
      </c>
      <c r="I737" s="188">
        <v>92</v>
      </c>
      <c r="J737" s="188"/>
      <c r="K737" s="188"/>
      <c r="L737" s="188">
        <v>0.47</v>
      </c>
      <c r="M737" s="188"/>
      <c r="N737" s="188">
        <v>0</v>
      </c>
      <c r="O737" s="188">
        <v>-43.4</v>
      </c>
      <c r="P737" s="188">
        <v>-56.32</v>
      </c>
      <c r="Q737" s="188">
        <v>-92.48</v>
      </c>
      <c r="R737" s="188"/>
      <c r="S737" s="188">
        <v>43.53</v>
      </c>
      <c r="T737" s="188"/>
      <c r="U737" s="188"/>
      <c r="V737" s="188"/>
      <c r="W737" s="191"/>
      <c r="X737" s="188"/>
      <c r="Y737" s="2"/>
      <c r="Z737" s="2"/>
    </row>
    <row r="738" spans="1:26" ht="15.75" customHeight="1" thickBot="1" x14ac:dyDescent="0.3">
      <c r="A738" s="183" t="s">
        <v>726</v>
      </c>
      <c r="B738" s="183">
        <v>737</v>
      </c>
      <c r="C738" s="184" t="s">
        <v>1325</v>
      </c>
      <c r="D738" s="184" t="s">
        <v>1326</v>
      </c>
      <c r="E738" s="184">
        <v>12.7</v>
      </c>
      <c r="F738" s="186">
        <v>7.63</v>
      </c>
      <c r="G738" s="185">
        <v>2201000</v>
      </c>
      <c r="H738" s="185">
        <v>27403</v>
      </c>
      <c r="I738" s="185">
        <v>2286</v>
      </c>
      <c r="J738" s="184">
        <v>51.78</v>
      </c>
      <c r="K738" s="184">
        <v>6.29</v>
      </c>
      <c r="L738" s="184">
        <v>0.13</v>
      </c>
      <c r="M738" s="184"/>
      <c r="N738" s="184">
        <v>0.25</v>
      </c>
      <c r="O738" s="184">
        <v>14.18</v>
      </c>
      <c r="P738" s="184">
        <v>16.84</v>
      </c>
      <c r="Q738" s="184">
        <v>22.37</v>
      </c>
      <c r="R738" s="184">
        <v>1.03</v>
      </c>
      <c r="S738" s="184">
        <v>25</v>
      </c>
      <c r="T738" s="184"/>
      <c r="U738" s="184">
        <v>552</v>
      </c>
      <c r="V738" s="184">
        <v>504</v>
      </c>
      <c r="W738" s="186"/>
      <c r="X738" s="184"/>
      <c r="Y738" s="2"/>
      <c r="Z738" s="2"/>
    </row>
    <row r="739" spans="1:26" ht="15.75" customHeight="1" thickBot="1" x14ac:dyDescent="0.3">
      <c r="A739" s="187" t="s">
        <v>727</v>
      </c>
      <c r="B739" s="187">
        <v>738</v>
      </c>
      <c r="C739" s="188" t="s">
        <v>1325</v>
      </c>
      <c r="D739" s="188"/>
      <c r="E739" s="188">
        <v>15.3</v>
      </c>
      <c r="F739" s="189">
        <v>-0.65</v>
      </c>
      <c r="G739" s="190">
        <v>94700</v>
      </c>
      <c r="H739" s="190">
        <v>1457</v>
      </c>
      <c r="I739" s="190">
        <v>1647</v>
      </c>
      <c r="J739" s="188">
        <v>11.78</v>
      </c>
      <c r="K739" s="188">
        <v>1.98</v>
      </c>
      <c r="L739" s="188">
        <v>0.65</v>
      </c>
      <c r="M739" s="188">
        <v>0.35</v>
      </c>
      <c r="N739" s="188">
        <v>1.3</v>
      </c>
      <c r="O739" s="188">
        <v>13.16</v>
      </c>
      <c r="P739" s="188">
        <v>17.78</v>
      </c>
      <c r="Q739" s="188">
        <v>6.77</v>
      </c>
      <c r="R739" s="188">
        <v>2.27</v>
      </c>
      <c r="S739" s="188">
        <v>15.27</v>
      </c>
      <c r="T739" s="188"/>
      <c r="U739" s="188">
        <v>248</v>
      </c>
      <c r="V739" s="188">
        <v>221</v>
      </c>
      <c r="W739" s="191">
        <v>0.26</v>
      </c>
      <c r="X739" s="188"/>
      <c r="Y739" s="2"/>
      <c r="Z739" s="2"/>
    </row>
    <row r="740" spans="1:26" ht="15.75" customHeight="1" thickBot="1" x14ac:dyDescent="0.3">
      <c r="A740" s="183" t="s">
        <v>728</v>
      </c>
      <c r="B740" s="183">
        <v>739</v>
      </c>
      <c r="C740" s="184" t="s">
        <v>1325</v>
      </c>
      <c r="D740" s="184"/>
      <c r="E740" s="184">
        <v>12.2</v>
      </c>
      <c r="F740" s="192">
        <v>-0.81</v>
      </c>
      <c r="G740" s="185">
        <v>490900</v>
      </c>
      <c r="H740" s="185">
        <v>6063</v>
      </c>
      <c r="I740" s="185">
        <v>3660</v>
      </c>
      <c r="J740" s="184"/>
      <c r="K740" s="184">
        <v>2.9</v>
      </c>
      <c r="L740" s="184">
        <v>1.22</v>
      </c>
      <c r="M740" s="184">
        <v>0.25</v>
      </c>
      <c r="N740" s="184">
        <v>0</v>
      </c>
      <c r="O740" s="184">
        <v>-2.1800000000000002</v>
      </c>
      <c r="P740" s="184">
        <v>-4.55</v>
      </c>
      <c r="Q740" s="184">
        <v>-4.79</v>
      </c>
      <c r="R740" s="184">
        <v>1.63</v>
      </c>
      <c r="S740" s="184">
        <v>26.86</v>
      </c>
      <c r="T740" s="184"/>
      <c r="U740" s="184"/>
      <c r="V740" s="184"/>
      <c r="W740" s="186"/>
      <c r="X740" s="184"/>
      <c r="Y740" s="2"/>
      <c r="Z740" s="2"/>
    </row>
    <row r="741" spans="1:26" ht="15.75" customHeight="1" thickBot="1" x14ac:dyDescent="0.3">
      <c r="A741" s="187" t="s">
        <v>729</v>
      </c>
      <c r="B741" s="187">
        <v>740</v>
      </c>
      <c r="C741" s="188" t="s">
        <v>1323</v>
      </c>
      <c r="D741" s="188"/>
      <c r="E741" s="188">
        <v>3</v>
      </c>
      <c r="F741" s="191">
        <v>2.04</v>
      </c>
      <c r="G741" s="190">
        <v>8424500</v>
      </c>
      <c r="H741" s="190">
        <v>25612</v>
      </c>
      <c r="I741" s="190">
        <v>1560</v>
      </c>
      <c r="J741" s="188">
        <v>18.100000000000001</v>
      </c>
      <c r="K741" s="188">
        <v>1.91</v>
      </c>
      <c r="L741" s="188">
        <v>0.71</v>
      </c>
      <c r="M741" s="188">
        <v>0.04</v>
      </c>
      <c r="N741" s="188">
        <v>0.17</v>
      </c>
      <c r="O741" s="188">
        <v>9.7799999999999994</v>
      </c>
      <c r="P741" s="188">
        <v>10.75</v>
      </c>
      <c r="Q741" s="188">
        <v>10.15</v>
      </c>
      <c r="R741" s="188">
        <v>1.39</v>
      </c>
      <c r="S741" s="188">
        <v>39.75</v>
      </c>
      <c r="T741" s="188"/>
      <c r="U741" s="188">
        <v>480</v>
      </c>
      <c r="V741" s="188">
        <v>413</v>
      </c>
      <c r="W741" s="189">
        <v>-0.43</v>
      </c>
      <c r="X741" s="188"/>
      <c r="Y741" s="2"/>
      <c r="Z741" s="2"/>
    </row>
    <row r="742" spans="1:26" ht="15.75" customHeight="1" thickBot="1" x14ac:dyDescent="0.3">
      <c r="A742" s="183" t="s">
        <v>730</v>
      </c>
      <c r="B742" s="183">
        <v>741</v>
      </c>
      <c r="C742" s="184" t="s">
        <v>1323</v>
      </c>
      <c r="D742" s="184"/>
      <c r="E742" s="184">
        <v>0.71</v>
      </c>
      <c r="F742" s="184">
        <v>0</v>
      </c>
      <c r="G742" s="185">
        <v>314100</v>
      </c>
      <c r="H742" s="184">
        <v>224</v>
      </c>
      <c r="I742" s="185">
        <v>1174</v>
      </c>
      <c r="J742" s="184">
        <v>14.95</v>
      </c>
      <c r="K742" s="184">
        <v>0.46</v>
      </c>
      <c r="L742" s="184">
        <v>0.12</v>
      </c>
      <c r="M742" s="184"/>
      <c r="N742" s="184">
        <v>0.05</v>
      </c>
      <c r="O742" s="184">
        <v>3.05</v>
      </c>
      <c r="P742" s="184">
        <v>3.09</v>
      </c>
      <c r="Q742" s="184">
        <v>7.44</v>
      </c>
      <c r="R742" s="184"/>
      <c r="S742" s="184">
        <v>64.95</v>
      </c>
      <c r="T742" s="184"/>
      <c r="U742" s="184">
        <v>631</v>
      </c>
      <c r="V742" s="184">
        <v>610</v>
      </c>
      <c r="W742" s="192">
        <v>-0.03</v>
      </c>
      <c r="X742" s="18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hyperlinks>
    <hyperlink ref="A2" r:id="rId1" display="http://siamchart.com/stock-chart/2S/" xr:uid="{4769387E-33E0-4E1B-BF03-9EB070D63593}"/>
    <hyperlink ref="B2" r:id="rId2" display="http://siamchart.com/stock-ichart/2S/" xr:uid="{AAAD1FA8-08BB-4E76-9062-1798B4FF43BA}"/>
    <hyperlink ref="A3" r:id="rId3" display="http://siamchart.com/stock-chart/3K-BAT/" xr:uid="{0F636DF1-F6B8-426B-979A-682C9AF9A734}"/>
    <hyperlink ref="B3" r:id="rId4" display="http://siamchart.com/stock-ichart/3K-BAT/" xr:uid="{D37D664F-A176-4F89-A033-9322D4A51A5C}"/>
    <hyperlink ref="C3" r:id="rId5" tooltip="ตารางข้อมูลงบการเงิน รายควอเตอร์ ย้อนหลัง 10 ปี" display="http://siamchart.com/stock-info/3K-BAT/" xr:uid="{98D8A534-F6FB-4FA8-8894-76CB37E874C2}"/>
    <hyperlink ref="A4" r:id="rId6" display="http://siamchart.com/stock-chart/7UP/" xr:uid="{69EE1599-2104-455D-BD4C-615F360E871A}"/>
    <hyperlink ref="B4" r:id="rId7" display="http://siamchart.com/stock-ichart/7UP/" xr:uid="{2A5E030D-EBFB-4512-9CCD-56A6F50D16E5}"/>
    <hyperlink ref="A5" r:id="rId8" display="http://siamchart.com/stock-chart/A/" xr:uid="{4274BE37-CACA-4114-81B0-B25BCD58B7C9}"/>
    <hyperlink ref="B5" r:id="rId9" display="http://siamchart.com/stock-ichart/A/" xr:uid="{614FC442-85B2-4BDC-921F-43C9DB48FD94}"/>
    <hyperlink ref="A6" r:id="rId10" display="http://siamchart.com/stock-chart/A5/" xr:uid="{B37C96BD-3306-46B6-BB65-991DD8545B36}"/>
    <hyperlink ref="B6" r:id="rId11" display="http://siamchart.com/stock-ichart/A5/" xr:uid="{EC2099B6-A074-4A3F-9DE5-B24B16E712C3}"/>
    <hyperlink ref="A7" r:id="rId12" display="http://siamchart.com/stock-chart/AAV/" xr:uid="{489755BF-9D4C-4E5A-8356-4B3990B9D0F0}"/>
    <hyperlink ref="B7" r:id="rId13" display="http://siamchart.com/stock-ichart/AAV/" xr:uid="{1D880838-F12C-49B0-9076-47E9D48B792E}"/>
    <hyperlink ref="A8" r:id="rId14" display="http://siamchart.com/stock-chart/ABICO/" xr:uid="{55E82F38-1D0A-4FCE-82CE-3A70A4B0FEDB}"/>
    <hyperlink ref="B8" r:id="rId15" display="http://siamchart.com/stock-ichart/ABICO/" xr:uid="{B16E740A-9F85-4983-9F4A-0F97A3671E9E}"/>
    <hyperlink ref="A9" r:id="rId16" display="http://siamchart.com/stock-chart/ABM/" xr:uid="{0D62EE00-6FEE-46E3-917D-6DC7804E6A87}"/>
    <hyperlink ref="B9" r:id="rId17" display="http://siamchart.com/stock-ichart/ABM/" xr:uid="{C2B3C244-D9B8-486C-BC2B-40C5304DB14C}"/>
    <hyperlink ref="A10" r:id="rId18" display="http://siamchart.com/stock-chart/ACAP/" xr:uid="{05C13337-7793-4E7F-9BAB-31C005DB9C9C}"/>
    <hyperlink ref="B10" r:id="rId19" display="http://siamchart.com/stock-ichart/ACAP/" xr:uid="{D62A351E-E039-4E08-A5EF-FCAEAF23BFB5}"/>
    <hyperlink ref="A11" r:id="rId20" display="http://siamchart.com/stock-chart/ACC/" xr:uid="{7F5A7718-D18C-4FD2-B0DD-745B605B5E67}"/>
    <hyperlink ref="B11" r:id="rId21" display="http://siamchart.com/stock-ichart/ACC/" xr:uid="{50589FA3-1806-43CC-9291-30052078C176}"/>
    <hyperlink ref="A12" r:id="rId22" display="http://siamchart.com/stock-chart/ACE/" xr:uid="{4802AFB2-03A1-49C0-9045-01F433847F39}"/>
    <hyperlink ref="B12" r:id="rId23" display="http://siamchart.com/stock-ichart/ACE/" xr:uid="{B6CF491B-3B69-4D6B-B18E-F1DF6EEFED15}"/>
    <hyperlink ref="A13" r:id="rId24" display="http://siamchart.com/stock-chart/ACG/" xr:uid="{9DB78826-F430-4A2C-9A4D-2514F2F02D5E}"/>
    <hyperlink ref="B13" r:id="rId25" display="http://siamchart.com/stock-ichart/ACG/" xr:uid="{263BC2AF-131C-4B70-B7C8-54523EB3F719}"/>
    <hyperlink ref="A14" r:id="rId26" display="http://siamchart.com/stock-chart/ADB/" xr:uid="{68F859DD-1E44-49F0-9A3C-70A63F4E4E04}"/>
    <hyperlink ref="B14" r:id="rId27" display="http://siamchart.com/stock-ichart/ADB/" xr:uid="{76DD32CB-C2BD-44E9-BA32-A5DBBF79F89C}"/>
    <hyperlink ref="A15" r:id="rId28" display="http://siamchart.com/stock-chart/ADVANC/" xr:uid="{30D5E38F-3F41-421D-8062-ABF6DC14C242}"/>
    <hyperlink ref="B15" r:id="rId29" display="http://siamchart.com/stock-ichart/ADVANC/" xr:uid="{D05835B1-0213-4502-A0E2-BFEAA93175B5}"/>
    <hyperlink ref="A16" r:id="rId30" display="http://siamchart.com/stock-chart/AEC/" xr:uid="{37A524FB-A9EB-4C37-A226-282B1064F2FE}"/>
    <hyperlink ref="B16" r:id="rId31" display="http://siamchart.com/stock-ichart/AEC/" xr:uid="{768E1A43-E424-4ED0-A34B-F1C3EB16E602}"/>
    <hyperlink ref="A17" r:id="rId32" display="http://siamchart.com/stock-chart/AEONTS/" xr:uid="{8A1C4E9F-1C5F-4676-AD53-0EC4FF099282}"/>
    <hyperlink ref="B17" r:id="rId33" display="http://siamchart.com/stock-ichart/AEONTS/" xr:uid="{2BEF8A16-54B0-430A-A5EA-7F6F98333DF9}"/>
    <hyperlink ref="A18" r:id="rId34" display="http://siamchart.com/stock-chart/AF/" xr:uid="{3A966908-E56D-4BCC-92AF-6729D31699B5}"/>
    <hyperlink ref="B18" r:id="rId35" display="http://siamchart.com/stock-ichart/AF/" xr:uid="{64457FEF-8B16-457B-8059-8E8CBCE7B31B}"/>
    <hyperlink ref="A19" r:id="rId36" display="http://siamchart.com/stock-chart/AFC/" xr:uid="{FBEB04BF-D0E5-469E-B310-25EFB90C4C21}"/>
    <hyperlink ref="B19" r:id="rId37" display="http://siamchart.com/stock-ichart/AFC/" xr:uid="{1CFBDB9C-8AF1-4E14-BAC6-66DD4B99C3A3}"/>
    <hyperlink ref="A20" r:id="rId38" display="http://siamchart.com/stock-chart/AGE/" xr:uid="{1AD0202C-CEC7-4BBF-9389-3C5931611A24}"/>
    <hyperlink ref="B20" r:id="rId39" display="http://siamchart.com/stock-ichart/AGE/" xr:uid="{A28077D6-B332-42B3-942A-DA478EC399DC}"/>
    <hyperlink ref="A21" r:id="rId40" display="http://siamchart.com/stock-chart/AH/" xr:uid="{56DD885D-E0E0-4C12-A498-74500D12BA1F}"/>
    <hyperlink ref="B21" r:id="rId41" display="http://siamchart.com/stock-ichart/AH/" xr:uid="{575F751D-643B-4A55-8593-BAA5770AC535}"/>
    <hyperlink ref="A22" r:id="rId42" display="http://siamchart.com/stock-chart/AHC/" xr:uid="{A1A510FE-1418-4373-A54F-F828097338AD}"/>
    <hyperlink ref="B22" r:id="rId43" display="http://siamchart.com/stock-ichart/AHC/" xr:uid="{771B6768-BEDA-49BE-A30E-5DB42182FD43}"/>
    <hyperlink ref="A23" r:id="rId44" display="http://siamchart.com/stock-chart/AI/" xr:uid="{64EE32E0-102E-4E55-BE5D-1E9CB1A5A284}"/>
    <hyperlink ref="B23" r:id="rId45" display="http://siamchart.com/stock-ichart/AI/" xr:uid="{7ED65C5E-6582-49F2-A12C-D80DDA64E4B3}"/>
    <hyperlink ref="A24" r:id="rId46" display="http://siamchart.com/stock-chart/AIE/" xr:uid="{970141A7-B31D-4D0B-BAB8-35859F5AD5F0}"/>
    <hyperlink ref="B24" r:id="rId47" display="http://siamchart.com/stock-ichart/AIE/" xr:uid="{E53294F0-2469-49E4-B1D8-D024BAF35024}"/>
    <hyperlink ref="A25" r:id="rId48" display="http://siamchart.com/stock-chart/AIRA/" xr:uid="{EC14E850-B95A-46A2-B381-7919AB700310}"/>
    <hyperlink ref="B25" r:id="rId49" display="http://siamchart.com/stock-ichart/AIRA/" xr:uid="{5DD7B7B1-38FA-4360-B32A-C4E637BFC352}"/>
    <hyperlink ref="A26" r:id="rId50" display="http://siamchart.com/stock-chart/AIT/" xr:uid="{0DDC9463-3CCB-4CD4-8DA3-BE2D3D6A0497}"/>
    <hyperlink ref="B26" r:id="rId51" display="http://siamchart.com/stock-ichart/AIT/" xr:uid="{48AE14E3-4808-4899-ADA7-294D6FBCF01D}"/>
    <hyperlink ref="A27" r:id="rId52" display="http://siamchart.com/stock-chart/AJ/" xr:uid="{518F9EA7-6811-4C8A-B9BB-8285F1EBCF00}"/>
    <hyperlink ref="B27" r:id="rId53" display="http://siamchart.com/stock-ichart/AJ/" xr:uid="{E7205869-6B7E-451C-9551-A6436F2AD496}"/>
    <hyperlink ref="A28" r:id="rId54" display="http://siamchart.com/stock-chart/AJA/" xr:uid="{D639C0B8-5572-463D-BED2-48A83CB72B58}"/>
    <hyperlink ref="B28" r:id="rId55" display="http://siamchart.com/stock-ichart/AJA/" xr:uid="{E69D20F7-4136-4B58-93BF-46F79270EAA4}"/>
    <hyperlink ref="A29" r:id="rId56" display="http://siamchart.com/stock-chart/AKP/" xr:uid="{A81E3D90-7B5C-4C51-B73E-6D8D315CDA13}"/>
    <hyperlink ref="B29" r:id="rId57" display="http://siamchart.com/stock-ichart/AKP/" xr:uid="{DEB4CB53-08B6-4775-BEBE-636801C251A7}"/>
    <hyperlink ref="A30" r:id="rId58" display="http://siamchart.com/stock-chart/AKR/" xr:uid="{DB6F1AED-75A2-4310-9370-2DFCC9AC063C}"/>
    <hyperlink ref="B30" r:id="rId59" display="http://siamchart.com/stock-ichart/AKR/" xr:uid="{6F61010C-87A6-475D-AEC1-F7FF82281C7A}"/>
    <hyperlink ref="A31" r:id="rId60" display="http://siamchart.com/stock-chart/ALL/" xr:uid="{36B89E2E-8F3F-44A7-BAB3-93D7A52892B4}"/>
    <hyperlink ref="B31" r:id="rId61" display="http://siamchart.com/stock-ichart/ALL/" xr:uid="{B686463A-7BAD-4082-84E9-00F4E2F8EDB5}"/>
    <hyperlink ref="A32" r:id="rId62" display="http://siamchart.com/stock-chart/ALLA/" xr:uid="{46426B08-BF4B-4830-A79D-61C2F645BE7D}"/>
    <hyperlink ref="B32" r:id="rId63" display="http://siamchart.com/stock-ichart/ALLA/" xr:uid="{68C2BBF4-2BC7-4E4B-8097-A48EC5CF009B}"/>
    <hyperlink ref="A33" r:id="rId64" display="http://siamchart.com/stock-chart/ALT/" xr:uid="{943A5870-71F8-4767-A595-DB8B8E7A1F8F}"/>
    <hyperlink ref="B33" r:id="rId65" display="http://siamchart.com/stock-ichart/ALT/" xr:uid="{69C3AE3B-8B9F-4E93-8B2F-A20A565A019F}"/>
    <hyperlink ref="A34" r:id="rId66" display="http://siamchart.com/stock-chart/ALUCON/" xr:uid="{715255BC-93FB-4494-AD0F-59D21DF2094E}"/>
    <hyperlink ref="B34" r:id="rId67" display="http://siamchart.com/stock-ichart/ALUCON/" xr:uid="{E0B5B75B-2B3F-438C-97E4-38BC2CFCA864}"/>
    <hyperlink ref="A35" r:id="rId68" display="http://siamchart.com/stock-chart/AMA/" xr:uid="{1F8818A7-83A7-409F-B016-DE143B02F18F}"/>
    <hyperlink ref="B35" r:id="rId69" display="http://siamchart.com/stock-ichart/AMA/" xr:uid="{F927B238-8E04-4CBF-A888-45D973BBCEF4}"/>
    <hyperlink ref="A36" r:id="rId70" display="http://siamchart.com/stock-chart/AMANAH/" xr:uid="{2D5AABD8-9667-4C50-B8F3-DA22243479CA}"/>
    <hyperlink ref="B36" r:id="rId71" display="http://siamchart.com/stock-ichart/AMANAH/" xr:uid="{B9B175E8-3BE6-41CB-B2DC-980E433C08BE}"/>
    <hyperlink ref="A37" r:id="rId72" display="http://siamchart.com/stock-chart/AMARIN/" xr:uid="{14A23A26-37B2-4F90-BBB2-460B8EFFD022}"/>
    <hyperlink ref="B37" r:id="rId73" display="http://siamchart.com/stock-ichart/AMARIN/" xr:uid="{BB8AA274-0CCF-48C0-9887-A8C32C4D9394}"/>
    <hyperlink ref="A38" r:id="rId74" display="http://siamchart.com/stock-chart/AMATA/" xr:uid="{07194515-736F-480B-B0EB-CCFB3983A84A}"/>
    <hyperlink ref="B38" r:id="rId75" display="http://siamchart.com/stock-ichart/AMATA/" xr:uid="{69446BE4-4B77-45BB-93AE-2493213899AE}"/>
    <hyperlink ref="A39" r:id="rId76" display="http://siamchart.com/stock-chart/AMATAV/" xr:uid="{D80F6FAA-86AE-40C2-9DD0-EFD4D0DF884A}"/>
    <hyperlink ref="B39" r:id="rId77" display="http://siamchart.com/stock-ichart/AMATAV/" xr:uid="{24B1C27C-2157-4DA1-906B-A5A3069D635E}"/>
    <hyperlink ref="A40" r:id="rId78" display="http://siamchart.com/stock-chart/AMC/" xr:uid="{B00F9CE6-8BB3-4DEE-880B-8094F0F0B732}"/>
    <hyperlink ref="B40" r:id="rId79" display="http://siamchart.com/stock-ichart/AMC/" xr:uid="{A015EF40-57F1-4C5A-BBF7-8E3BF66BAC6C}"/>
    <hyperlink ref="A41" r:id="rId80" display="http://siamchart.com/stock-chart/ANAN/" xr:uid="{C1896D2C-E46A-4EBE-A7A9-ADD94E041359}"/>
    <hyperlink ref="B41" r:id="rId81" display="http://siamchart.com/stock-ichart/ANAN/" xr:uid="{90FDAA0B-491C-4D37-A57F-8F08145EDB19}"/>
    <hyperlink ref="A42" r:id="rId82" display="http://siamchart.com/stock-chart/AOT/" xr:uid="{A77A9F9F-0FEE-48A9-ABFF-9D4006E0B989}"/>
    <hyperlink ref="B42" r:id="rId83" display="http://siamchart.com/stock-ichart/AOT/" xr:uid="{90B40761-228A-4F28-8BD2-357136C86466}"/>
    <hyperlink ref="A43" r:id="rId84" display="http://siamchart.com/stock-chart/AP/" xr:uid="{63056527-A82D-44E1-AE34-DB448530CE60}"/>
    <hyperlink ref="B43" r:id="rId85" display="http://siamchart.com/stock-ichart/AP/" xr:uid="{609F2ECD-D8D8-4E4B-B12C-369A4844F8E3}"/>
    <hyperlink ref="A44" r:id="rId86" display="http://siamchart.com/stock-chart/APCO/" xr:uid="{E4CFBAA0-A284-446C-A9F7-E16B4BB01AB8}"/>
    <hyperlink ref="B44" r:id="rId87" display="http://siamchart.com/stock-ichart/APCO/" xr:uid="{EF65FF4B-7EB7-43FC-83A2-7AC934AE7340}"/>
    <hyperlink ref="A45" r:id="rId88" display="http://siamchart.com/stock-chart/APCS/" xr:uid="{4BAD36C7-5480-4137-8320-F57D3D90B5C1}"/>
    <hyperlink ref="B45" r:id="rId89" display="http://siamchart.com/stock-ichart/APCS/" xr:uid="{8ACE79AB-7CB3-461C-857F-A5AF39D2B4FE}"/>
    <hyperlink ref="A46" r:id="rId90" display="http://siamchart.com/stock-chart/APEX/" xr:uid="{6FCD0C87-D553-4262-954F-14CA8C8BA199}"/>
    <hyperlink ref="B46" r:id="rId91" display="http://siamchart.com/stock-ichart/APEX/" xr:uid="{E2CDB3CE-A73E-4334-8901-0EE1E9B05BA0}"/>
    <hyperlink ref="A47" r:id="rId92" display="http://siamchart.com/stock-chart/APP/" xr:uid="{410B6303-C6A8-456F-B446-8DBBD04131A2}"/>
    <hyperlink ref="B47" r:id="rId93" display="http://siamchart.com/stock-ichart/APP/" xr:uid="{2E7594A1-B3EC-4551-B9CF-2696198C0493}"/>
    <hyperlink ref="A48" r:id="rId94" display="http://siamchart.com/stock-chart/APURE/" xr:uid="{98CB2F8E-0C9B-4E9F-BAF9-06FFDFE08098}"/>
    <hyperlink ref="B48" r:id="rId95" display="http://siamchart.com/stock-ichart/APURE/" xr:uid="{17DC924C-32B5-4ACB-9C6B-DFB3B4EB62A7}"/>
    <hyperlink ref="A49" r:id="rId96" display="http://siamchart.com/stock-chart/AQ/" xr:uid="{D40E2F86-3B60-4E53-9F93-5BE9AFE6171F}"/>
    <hyperlink ref="B49" r:id="rId97" display="http://siamchart.com/stock-ichart/AQ/" xr:uid="{918A8288-868C-4AFE-BFC9-59FD6238DDAB}"/>
    <hyperlink ref="A50" r:id="rId98" display="http://siamchart.com/stock-chart/AQUA/" xr:uid="{9D9BD971-34B4-428C-A656-794F4FE9E31E}"/>
    <hyperlink ref="B50" r:id="rId99" display="http://siamchart.com/stock-ichart/AQUA/" xr:uid="{877EC7CA-56F0-4BDA-9AA2-425053FAEAFA}"/>
    <hyperlink ref="A51" r:id="rId100" display="http://siamchart.com/stock-chart/ARIN/" xr:uid="{623F3B32-A084-4777-BCEC-A9AC330D1258}"/>
    <hyperlink ref="B51" r:id="rId101" display="http://siamchart.com/stock-ichart/ARIN/" xr:uid="{1AF0EABC-5AB2-4D8D-B6D5-9798A13634D3}"/>
    <hyperlink ref="A52" r:id="rId102" display="http://siamchart.com/stock-chart/ARIP/" xr:uid="{7D6C9CED-C294-460D-9403-307C752E3032}"/>
    <hyperlink ref="B52" r:id="rId103" display="http://siamchart.com/stock-ichart/ARIP/" xr:uid="{F27F53F4-A37D-4FE8-898D-1E9E8BBA88EC}"/>
    <hyperlink ref="A53" r:id="rId104" display="http://siamchart.com/stock-chart/ARROW/" xr:uid="{65C9A67D-56DA-443B-9A36-715AB273C305}"/>
    <hyperlink ref="B53" r:id="rId105" display="http://siamchart.com/stock-ichart/ARROW/" xr:uid="{165EECF9-D83F-4F1A-865A-2839E1C3FB1B}"/>
    <hyperlink ref="A54" r:id="rId106" display="http://siamchart.com/stock-chart/AS/" xr:uid="{C4CB37BC-5A0A-4DAA-9788-A4DF89D7F76C}"/>
    <hyperlink ref="B54" r:id="rId107" display="http://siamchart.com/stock-ichart/AS/" xr:uid="{FC30B10E-00CF-4DD6-A0E6-38ABA87E6964}"/>
    <hyperlink ref="A55" r:id="rId108" display="http://siamchart.com/stock-chart/ASAP/" xr:uid="{4C151F1C-C6DC-4721-99EE-54FEA2E65365}"/>
    <hyperlink ref="B55" r:id="rId109" display="http://siamchart.com/stock-ichart/ASAP/" xr:uid="{F6F762DC-2B26-4EF4-BFDD-827A4E4290A9}"/>
    <hyperlink ref="A56" r:id="rId110" display="http://siamchart.com/stock-chart/ASEFA/" xr:uid="{7AB6276A-7723-4FB0-B4E1-4B455E6DFADB}"/>
    <hyperlink ref="B56" r:id="rId111" display="http://siamchart.com/stock-ichart/ASEFA/" xr:uid="{907491F9-7661-4B51-93DE-D3AA42695F26}"/>
    <hyperlink ref="A57" r:id="rId112" display="http://siamchart.com/stock-chart/ASIA/" xr:uid="{44EB9D1D-4D58-4D74-B153-08AAC296D82E}"/>
    <hyperlink ref="B57" r:id="rId113" display="http://siamchart.com/stock-ichart/ASIA/" xr:uid="{8CE49B18-503A-4ADC-94A8-E4416F4565CB}"/>
    <hyperlink ref="A58" r:id="rId114" display="http://siamchart.com/stock-chart/ASIAN/" xr:uid="{C37E5E68-DBE7-4EB9-B2E5-6DB5311B9FCD}"/>
    <hyperlink ref="B58" r:id="rId115" display="http://siamchart.com/stock-ichart/ASIAN/" xr:uid="{A03D7923-37B8-4213-8293-11D71C0F569E}"/>
    <hyperlink ref="A59" r:id="rId116" display="http://siamchart.com/stock-chart/ASIMAR/" xr:uid="{77BF9BA0-ACF6-4CBC-837C-D7BB8C446360}"/>
    <hyperlink ref="B59" r:id="rId117" display="http://siamchart.com/stock-ichart/ASIMAR/" xr:uid="{C4124032-4B33-4B43-B425-773C6C895DFE}"/>
    <hyperlink ref="A60" r:id="rId118" display="http://siamchart.com/stock-chart/ASK/" xr:uid="{DB79649F-4665-4145-BF11-99017F0ADC50}"/>
    <hyperlink ref="B60" r:id="rId119" display="http://siamchart.com/stock-ichart/ASK/" xr:uid="{1B6D2CD6-F837-464E-B4F0-7FB397634D31}"/>
    <hyperlink ref="A61" r:id="rId120" display="http://siamchart.com/stock-chart/ASN/" xr:uid="{05852BD5-BCC3-4BF8-BDA1-30319B52A77B}"/>
    <hyperlink ref="B61" r:id="rId121" display="http://siamchart.com/stock-ichart/ASN/" xr:uid="{966420D1-1CA6-42D2-ACE5-18D9E7D58FBD}"/>
    <hyperlink ref="A62" r:id="rId122" display="http://siamchart.com/stock-chart/ASP/" xr:uid="{21E9E3CE-6241-4C5F-B49E-D627037EA30F}"/>
    <hyperlink ref="B62" r:id="rId123" display="http://siamchart.com/stock-ichart/ASP/" xr:uid="{2CA104B6-F518-452C-AFDC-C5214EDF6C1A}"/>
    <hyperlink ref="A63" r:id="rId124" display="http://siamchart.com/stock-chart/ATP30/" xr:uid="{90155D45-3296-42FB-A41F-9F436B06CE32}"/>
    <hyperlink ref="B63" r:id="rId125" display="http://siamchart.com/stock-ichart/ATP30/" xr:uid="{D0438916-29F4-455D-A23D-FCBEFD064769}"/>
    <hyperlink ref="A64" r:id="rId126" display="http://siamchart.com/stock-chart/AU/" xr:uid="{2FAD895F-0E5A-4A51-B569-3D0052818831}"/>
    <hyperlink ref="B64" r:id="rId127" display="http://siamchart.com/stock-ichart/AU/" xr:uid="{AA8BA58A-F3A2-4478-89B9-C80997E586D2}"/>
    <hyperlink ref="A65" r:id="rId128" display="http://siamchart.com/stock-chart/AUCT/" xr:uid="{12C18E0D-7C46-4DCB-B869-D3858C88F86F}"/>
    <hyperlink ref="B65" r:id="rId129" display="http://siamchart.com/stock-ichart/AUCT/" xr:uid="{7B51544D-0B1A-42DB-B9C7-95AA6271E8FF}"/>
    <hyperlink ref="A66" r:id="rId130" display="http://siamchart.com/stock-chart/AWC/" xr:uid="{2C1069ED-A84C-4B2F-B834-57832F9C5F67}"/>
    <hyperlink ref="B66" r:id="rId131" display="http://siamchart.com/stock-ichart/AWC/" xr:uid="{FD79CD26-F7E3-45ED-8D69-B713B8B6BAEA}"/>
    <hyperlink ref="A67" r:id="rId132" display="http://siamchart.com/stock-chart/AYUD/" xr:uid="{E6611B6B-034A-48AB-B296-5EB6A1A9C6EA}"/>
    <hyperlink ref="B67" r:id="rId133" display="http://siamchart.com/stock-ichart/AYUD/" xr:uid="{DAAD6826-8DAD-4DBE-BED5-1757490CBC6A}"/>
    <hyperlink ref="A68" r:id="rId134" display="http://siamchart.com/stock-chart/B/" xr:uid="{8459A3DC-5033-4DAC-B1AB-1E17D4ED51A4}"/>
    <hyperlink ref="B68" r:id="rId135" display="http://siamchart.com/stock-ichart/B/" xr:uid="{0DD8D1E8-0C1B-48C8-A4D3-752467EF06DD}"/>
    <hyperlink ref="A69" r:id="rId136" display="http://siamchart.com/stock-chart/B52/" xr:uid="{6B0F05CD-14D7-4BB9-97A9-B99E694506EB}"/>
    <hyperlink ref="B69" r:id="rId137" display="http://siamchart.com/stock-ichart/B52/" xr:uid="{E43181DB-3253-4F4C-8501-1A5C587DAE56}"/>
    <hyperlink ref="A70" r:id="rId138" display="http://siamchart.com/stock-chart/BA/" xr:uid="{75D23E1B-7F54-48BF-BCAC-850D53B29458}"/>
    <hyperlink ref="B70" r:id="rId139" display="http://siamchart.com/stock-ichart/BA/" xr:uid="{20EAEE2A-28FA-42B1-96C8-4B0EDB6655AC}"/>
    <hyperlink ref="A71" r:id="rId140" display="http://siamchart.com/stock-chart/BAFS/" xr:uid="{B513DA46-3DE9-4C0B-9AFD-98CC02F38E94}"/>
    <hyperlink ref="B71" r:id="rId141" display="http://siamchart.com/stock-ichart/BAFS/" xr:uid="{FB0BEA90-F044-4DEF-B8A3-EC8A027A6F86}"/>
    <hyperlink ref="A72" r:id="rId142" display="http://siamchart.com/stock-chart/BAM/" xr:uid="{89F5CD18-15A4-46FE-9641-9DF9A99D3DC5}"/>
    <hyperlink ref="B72" r:id="rId143" display="http://siamchart.com/stock-ichart/BAM/" xr:uid="{F598C59F-48A6-4456-B15D-769FB842EED6}"/>
    <hyperlink ref="A73" r:id="rId144" display="http://siamchart.com/stock-chart/BANPU/" xr:uid="{3CDC738F-BB1A-42A2-BA88-E357BE28172D}"/>
    <hyperlink ref="B73" r:id="rId145" display="http://siamchart.com/stock-ichart/BANPU/" xr:uid="{2E29E8D9-B513-489B-97D1-C77E08AB6F65}"/>
    <hyperlink ref="A74" r:id="rId146" display="http://siamchart.com/stock-chart/BAT-3K/" xr:uid="{83385774-ACE8-4147-BF68-1288B2D6D33D}"/>
    <hyperlink ref="B74" r:id="rId147" display="http://siamchart.com/stock-ichart/BAT-3K/" xr:uid="{4F44A4E5-B113-4675-9656-D0D56476A320}"/>
    <hyperlink ref="A75" r:id="rId148" display="http://siamchart.com/stock-chart/BAY/" xr:uid="{37CEA7A1-5EDC-43D4-91CE-4F54B2A7064F}"/>
    <hyperlink ref="B75" r:id="rId149" display="http://siamchart.com/stock-ichart/BAY/" xr:uid="{F780367C-8797-4BFA-92BB-1A0BD44DA346}"/>
    <hyperlink ref="A76" r:id="rId150" display="http://siamchart.com/stock-chart/BBL/" xr:uid="{B29A1BDD-0516-483E-9F65-12047A86BCC4}"/>
    <hyperlink ref="B76" r:id="rId151" display="http://siamchart.com/stock-ichart/BBL/" xr:uid="{B289F031-FA5A-42BD-9477-25E3ED8DB336}"/>
    <hyperlink ref="A77" r:id="rId152" display="http://siamchart.com/stock-chart/BC/" xr:uid="{68A39BF0-E954-440E-844E-9399EC37575A}"/>
    <hyperlink ref="B77" r:id="rId153" display="http://siamchart.com/stock-ichart/BC/" xr:uid="{741AC626-5242-4F23-97F1-CD6753664FB5}"/>
    <hyperlink ref="A78" r:id="rId154" display="http://siamchart.com/stock-chart/BCH/" xr:uid="{D485504C-A0A2-4E14-8766-258FD61BFBA3}"/>
    <hyperlink ref="B78" r:id="rId155" display="http://siamchart.com/stock-ichart/BCH/" xr:uid="{66C4709B-C04B-47C7-8555-C1D6B5790078}"/>
    <hyperlink ref="A79" r:id="rId156" display="http://siamchart.com/stock-chart/BCP/" xr:uid="{679CC597-A3BA-4082-B2CD-C0BA2CD11F14}"/>
    <hyperlink ref="B79" r:id="rId157" display="http://siamchart.com/stock-ichart/BCP/" xr:uid="{4FBE4D37-8880-493E-BB3C-D1F18A210007}"/>
    <hyperlink ref="A80" r:id="rId158" display="http://siamchart.com/stock-chart/BCPG/" xr:uid="{032E67F3-6274-461C-901C-7730C1BCA1E7}"/>
    <hyperlink ref="B80" r:id="rId159" display="http://siamchart.com/stock-ichart/BCPG/" xr:uid="{9BC10605-1A46-46E4-831F-FFCD63D8C2AA}"/>
    <hyperlink ref="A81" r:id="rId160" display="http://siamchart.com/stock-chart/BCT/" xr:uid="{80BFF231-52EA-4595-ADAA-44309FC1A472}"/>
    <hyperlink ref="B81" r:id="rId161" display="http://siamchart.com/stock-ichart/BCT/" xr:uid="{E8D9FC9E-37D4-459E-81CA-166F160CFC05}"/>
    <hyperlink ref="A82" r:id="rId162" display="http://siamchart.com/stock-chart/BDMS/" xr:uid="{C49E6EEC-CC6E-460B-B2C4-8B222B961015}"/>
    <hyperlink ref="B82" r:id="rId163" display="http://siamchart.com/stock-ichart/BDMS/" xr:uid="{BA0F7EAC-BFAA-4D6E-B32B-AB6C9B41A9E7}"/>
    <hyperlink ref="A83" r:id="rId164" display="http://siamchart.com/stock-chart/BEAUTY/" xr:uid="{0E9A3436-3D51-44AD-968D-E5EEB164726A}"/>
    <hyperlink ref="B83" r:id="rId165" display="http://siamchart.com/stock-ichart/BEAUTY/" xr:uid="{8FC9C516-A988-40DB-ADEB-87889BFD079C}"/>
    <hyperlink ref="A84" r:id="rId166" display="http://siamchart.com/stock-chart/BEC/" xr:uid="{CE73C10B-D8C1-41DE-89D1-1743AD3DC52D}"/>
    <hyperlink ref="B84" r:id="rId167" display="http://siamchart.com/stock-ichart/BEC/" xr:uid="{A925DF5F-CBDA-4810-B729-1220B1F673CB}"/>
    <hyperlink ref="A85" r:id="rId168" display="http://siamchart.com/stock-chart/BEM/" xr:uid="{29F02FD2-8F49-40A9-BC68-E6FAD430B2C7}"/>
    <hyperlink ref="B85" r:id="rId169" display="http://siamchart.com/stock-ichart/BEM/" xr:uid="{588C63EF-3419-46CD-96A4-634558B91A58}"/>
    <hyperlink ref="A86" r:id="rId170" display="http://siamchart.com/stock-chart/BFIT/" xr:uid="{16069C14-CD0A-4AFF-BA14-71A0CDF4CE48}"/>
    <hyperlink ref="B86" r:id="rId171" display="http://siamchart.com/stock-ichart/BFIT/" xr:uid="{2683A7C9-5072-4343-BDA9-E55BBBF2FC58}"/>
    <hyperlink ref="A87" r:id="rId172" display="http://siamchart.com/stock-chart/BGC/" xr:uid="{3A2973F3-46D4-464A-A0EA-00F58C0368D0}"/>
    <hyperlink ref="B87" r:id="rId173" display="http://siamchart.com/stock-ichart/BGC/" xr:uid="{BD2FB9FC-C360-4F80-A561-9A58D2B1BB98}"/>
    <hyperlink ref="A88" r:id="rId174" display="http://siamchart.com/stock-chart/BGRIM/" xr:uid="{62FA33B0-0335-4E06-9994-52B53AC7AEF2}"/>
    <hyperlink ref="B88" r:id="rId175" display="http://siamchart.com/stock-ichart/BGRIM/" xr:uid="{0CF8ED40-29C3-4955-9129-9A5FECB0DC58}"/>
    <hyperlink ref="A89" r:id="rId176" display="http://siamchart.com/stock-chart/BGT/" xr:uid="{DC81B50E-2BA6-49AB-A50D-D8CDEA45B56C}"/>
    <hyperlink ref="B89" r:id="rId177" display="http://siamchart.com/stock-ichart/BGT/" xr:uid="{7AF124FD-831B-41F6-AF35-EE67F4F58047}"/>
    <hyperlink ref="A90" r:id="rId178" display="http://siamchart.com/stock-chart/BH/" xr:uid="{29679887-CEC2-40A9-BD75-61374339A10B}"/>
    <hyperlink ref="B90" r:id="rId179" display="http://siamchart.com/stock-ichart/BH/" xr:uid="{C1784285-A77A-4519-8B8F-15A25D35E59E}"/>
    <hyperlink ref="A91" r:id="rId180" display="http://siamchart.com/stock-chart/BIG/" xr:uid="{A44AE491-82C6-40D8-83E8-F0703C656D29}"/>
    <hyperlink ref="B91" r:id="rId181" display="http://siamchart.com/stock-ichart/BIG/" xr:uid="{C918287C-C911-40E4-AB3E-C83DCA560779}"/>
    <hyperlink ref="A92" r:id="rId182" display="http://siamchart.com/stock-chart/BIZ/" xr:uid="{B9B410F4-580A-4743-9238-2833035B858D}"/>
    <hyperlink ref="B92" r:id="rId183" display="http://siamchart.com/stock-ichart/BIZ/" xr:uid="{D3AB9CD9-94C8-40E3-AA6F-111AD94BA8A0}"/>
    <hyperlink ref="A93" r:id="rId184" display="http://siamchart.com/stock-chart/BJC/" xr:uid="{E5942E1C-8695-47E5-AF5E-349F38BC967E}"/>
    <hyperlink ref="B93" r:id="rId185" display="http://siamchart.com/stock-ichart/BJC/" xr:uid="{38341C76-29F5-40CC-9B30-7C00673CC9FD}"/>
    <hyperlink ref="A94" r:id="rId186" display="http://siamchart.com/stock-chart/BJCHI/" xr:uid="{DE9592D4-0338-4B91-98A5-AE1B164BD953}"/>
    <hyperlink ref="B94" r:id="rId187" display="http://siamchart.com/stock-ichart/BJCHI/" xr:uid="{DEE3C033-107C-4AFC-BB77-3E83F23B1E2C}"/>
    <hyperlink ref="A95" r:id="rId188" display="http://siamchart.com/stock-chart/BKD/" xr:uid="{C0FD687A-9AFD-4930-8776-9F68BF2A843C}"/>
    <hyperlink ref="B95" r:id="rId189" display="http://siamchart.com/stock-ichart/BKD/" xr:uid="{F0B5E65D-D65A-45E9-88F6-354ADC766EC8}"/>
    <hyperlink ref="A96" r:id="rId190" display="http://siamchart.com/stock-chart/BKI/" xr:uid="{36707EEE-BADF-4DFA-9FD4-C2E89A621D65}"/>
    <hyperlink ref="B96" r:id="rId191" display="http://siamchart.com/stock-ichart/BKI/" xr:uid="{6FD0E5B6-50E4-423D-8B1A-A5069D74C66E}"/>
    <hyperlink ref="A97" r:id="rId192" display="http://siamchart.com/stock-chart/BLA/" xr:uid="{4EBE1C03-C129-42AD-AE26-4A0661CB010D}"/>
    <hyperlink ref="B97" r:id="rId193" display="http://siamchart.com/stock-ichart/BLA/" xr:uid="{DB3FBFAD-8E3D-405C-B0DA-C5616A6E1BE2}"/>
    <hyperlink ref="A98" r:id="rId194" display="http://siamchart.com/stock-chart/BLAND/" xr:uid="{C73DA240-BCC3-43F0-A356-8653C14782B2}"/>
    <hyperlink ref="B98" r:id="rId195" display="http://siamchart.com/stock-ichart/BLAND/" xr:uid="{7A9C22CA-BAD4-4FAF-81E2-2C0EC2854B22}"/>
    <hyperlink ref="A99" r:id="rId196" display="http://siamchart.com/stock-chart/BLISS/" xr:uid="{36891807-F88F-4672-8656-042F57AAF7A7}"/>
    <hyperlink ref="B99" r:id="rId197" display="http://siamchart.com/stock-ichart/BLISS/" xr:uid="{1784F208-7067-469F-932E-C26B692E8AF0}"/>
    <hyperlink ref="A100" r:id="rId198" display="http://siamchart.com/stock-chart/BM/" xr:uid="{5B9887E6-E019-4635-9898-37FD361E953E}"/>
    <hyperlink ref="B100" r:id="rId199" display="http://siamchart.com/stock-ichart/BM/" xr:uid="{7F96E3D8-54D1-4246-B0FE-E93EA5E7A4A7}"/>
    <hyperlink ref="A101" r:id="rId200" display="http://siamchart.com/stock-chart/BOL/" xr:uid="{E81350FE-8113-47BC-8AFC-9B75FF29CE3A}"/>
    <hyperlink ref="B101" r:id="rId201" display="http://siamchart.com/stock-ichart/BOL/" xr:uid="{DA3988F2-788D-456D-B152-36F29E70CF0F}"/>
    <hyperlink ref="A102" r:id="rId202" display="http://siamchart.com/stock-chart/BPP/" xr:uid="{FFA07731-07C5-40C2-B9E0-3C0BD620E55B}"/>
    <hyperlink ref="B102" r:id="rId203" display="http://siamchart.com/stock-ichart/BPP/" xr:uid="{0CF9A277-3D4D-4132-A740-0775E4557AE8}"/>
    <hyperlink ref="A103" r:id="rId204" display="http://siamchart.com/stock-chart/BR/" xr:uid="{24358ADD-D8BC-4245-8400-8B5B3AF64700}"/>
    <hyperlink ref="B103" r:id="rId205" display="http://siamchart.com/stock-ichart/BR/" xr:uid="{D90F10B2-98AC-49B3-8D0E-638DDF19CFDA}"/>
    <hyperlink ref="A104" r:id="rId206" display="http://siamchart.com/stock-chart/BROCK/" xr:uid="{15A9B1B7-D0C9-4408-AFB9-E9D3325C0E8A}"/>
    <hyperlink ref="B104" r:id="rId207" display="http://siamchart.com/stock-ichart/BROCK/" xr:uid="{AFE055F7-C2C4-4910-9325-01A43FCD51CC}"/>
    <hyperlink ref="A105" r:id="rId208" display="http://siamchart.com/stock-chart/BROOK/" xr:uid="{9036B093-D9E6-4E8E-B6C6-B0753ACFF7AE}"/>
    <hyperlink ref="B105" r:id="rId209" display="http://siamchart.com/stock-ichart/BROOK/" xr:uid="{8F28DC18-1768-4BDE-8177-3EF9FAEFDAB4}"/>
    <hyperlink ref="A106" r:id="rId210" display="http://siamchart.com/stock-chart/BRR/" xr:uid="{C95C3BFC-86E1-4E1B-8A59-B88774117C50}"/>
    <hyperlink ref="B106" r:id="rId211" display="http://siamchart.com/stock-ichart/BRR/" xr:uid="{1349525A-2A00-47BD-97F0-A18D8B641D3D}"/>
    <hyperlink ref="A107" r:id="rId212" display="http://siamchart.com/stock-chart/BSBM/" xr:uid="{82BA861A-EB07-4340-8F3F-5773FA0C62E9}"/>
    <hyperlink ref="B107" r:id="rId213" display="http://siamchart.com/stock-ichart/BSBM/" xr:uid="{4CA09C03-F69F-4C5A-B3F0-08B1558181F6}"/>
    <hyperlink ref="A108" r:id="rId214" display="http://siamchart.com/stock-chart/BSM/" xr:uid="{D146375A-0FEE-4F9D-834B-1CF8529C9DC4}"/>
    <hyperlink ref="B108" r:id="rId215" display="http://siamchart.com/stock-ichart/BSM/" xr:uid="{9FE79E60-49B2-4D2C-935A-A8B2A1049B02}"/>
    <hyperlink ref="A109" r:id="rId216" display="http://siamchart.com/stock-chart/BTNC/" xr:uid="{DD93DFFA-A292-44CC-B3A3-A609ACDE7561}"/>
    <hyperlink ref="B109" r:id="rId217" display="http://siamchart.com/stock-ichart/BTNC/" xr:uid="{4FEA188B-DC5D-4FAD-B864-9C67EF2345D5}"/>
    <hyperlink ref="A110" r:id="rId218" display="http://siamchart.com/stock-chart/BTS/" xr:uid="{3DEFE95F-4A8C-4851-A9A5-48A4DA0356C1}"/>
    <hyperlink ref="B110" r:id="rId219" display="http://siamchart.com/stock-ichart/BTS/" xr:uid="{F12153DF-9F76-488B-BB7B-7B39D06284FD}"/>
    <hyperlink ref="A111" r:id="rId220" display="http://siamchart.com/stock-chart/BTW/" xr:uid="{B0750773-0D8F-4579-ACA5-CC3376B2DF52}"/>
    <hyperlink ref="B111" r:id="rId221" display="http://siamchart.com/stock-ichart/BTW/" xr:uid="{115CF400-78A0-4E90-ACF1-331C570BFF87}"/>
    <hyperlink ref="A112" r:id="rId222" display="http://siamchart.com/stock-chart/BUI/" xr:uid="{9511EBDE-7958-4BC2-B3C3-6A4A71DBC1CD}"/>
    <hyperlink ref="B112" r:id="rId223" display="http://siamchart.com/stock-ichart/BUI/" xr:uid="{21D98920-E77F-422F-9649-9EA7C75AFA6E}"/>
    <hyperlink ref="A113" r:id="rId224" display="http://siamchart.com/stock-chart/BWG/" xr:uid="{375B4304-E3C2-44AB-85A6-256A1F762E0A}"/>
    <hyperlink ref="B113" r:id="rId225" display="http://siamchart.com/stock-ichart/BWG/" xr:uid="{6D86668D-13D7-462F-8411-9D334F663CC5}"/>
    <hyperlink ref="A114" r:id="rId226" display="http://siamchart.com/stock-chart/CAZ/" xr:uid="{6B4DA6F4-B920-4B19-8A53-C6DBCCD2E780}"/>
    <hyperlink ref="B114" r:id="rId227" display="http://siamchart.com/stock-ichart/CAZ/" xr:uid="{89645329-D76D-4164-A77A-57AC686869DF}"/>
    <hyperlink ref="A115" r:id="rId228" display="http://siamchart.com/stock-chart/CBG/" xr:uid="{0013377D-296F-4EEC-B2C2-20B267BB0CD1}"/>
    <hyperlink ref="B115" r:id="rId229" display="http://siamchart.com/stock-ichart/CBG/" xr:uid="{576011DD-01AA-449A-8BE3-C6BBD6C3EC40}"/>
    <hyperlink ref="A116" r:id="rId230" display="http://siamchart.com/stock-chart/CCET/" xr:uid="{4E527964-64A5-41A4-9460-8DDB58C8C09C}"/>
    <hyperlink ref="B116" r:id="rId231" display="http://siamchart.com/stock-ichart/CCET/" xr:uid="{3CA35C54-BDBB-45F3-82EE-6CA0A45FBF24}"/>
    <hyperlink ref="A117" r:id="rId232" display="http://siamchart.com/stock-chart/CCP/" xr:uid="{F65BD5FE-FD41-4A36-A1AA-FE9F8F693B34}"/>
    <hyperlink ref="B117" r:id="rId233" display="http://siamchart.com/stock-ichart/CCP/" xr:uid="{5CEDEDF3-5248-48B0-AC11-C661DB488924}"/>
    <hyperlink ref="A118" r:id="rId234" display="http://siamchart.com/stock-chart/CEN/" xr:uid="{3293CEDF-E2E3-418E-A839-50F2D0E57B54}"/>
    <hyperlink ref="B118" r:id="rId235" display="http://siamchart.com/stock-ichart/CEN/" xr:uid="{44DB1759-01BE-457E-B0DB-2FAE279E452C}"/>
    <hyperlink ref="A119" r:id="rId236" display="http://siamchart.com/stock-chart/CENTEL/" xr:uid="{4FB251F2-2437-4B60-A651-EC81B1F74957}"/>
    <hyperlink ref="B119" r:id="rId237" display="http://siamchart.com/stock-ichart/CENTEL/" xr:uid="{6824E1D0-9605-4B3D-9FFE-E759F894C446}"/>
    <hyperlink ref="A120" r:id="rId238" display="http://siamchart.com/stock-chart/CFRESH/" xr:uid="{1C740287-6853-4D17-B0DE-FC157E21EE59}"/>
    <hyperlink ref="B120" r:id="rId239" display="http://siamchart.com/stock-ichart/CFRESH/" xr:uid="{269935B6-DBC9-47BE-951F-621F03D4472A}"/>
    <hyperlink ref="A121" r:id="rId240" display="http://siamchart.com/stock-chart/CGD/" xr:uid="{206FCB85-EF85-4959-8D16-77CB3208661F}"/>
    <hyperlink ref="B121" r:id="rId241" display="http://siamchart.com/stock-ichart/CGD/" xr:uid="{4FE12A4D-76BE-4DD1-A777-1F4C4F2A2457}"/>
    <hyperlink ref="A122" r:id="rId242" display="http://siamchart.com/stock-chart/CGH/" xr:uid="{7FEF1454-ADEB-481E-A78A-43C9C0709382}"/>
    <hyperlink ref="B122" r:id="rId243" display="http://siamchart.com/stock-ichart/CGH/" xr:uid="{20CEDACD-E4FF-4B5E-AD37-FE7A9F02865E}"/>
    <hyperlink ref="A123" r:id="rId244" display="http://siamchart.com/stock-chart/CHARAN/" xr:uid="{338C983B-102C-4FEA-974B-9169DCEF21BE}"/>
    <hyperlink ref="B123" r:id="rId245" display="http://siamchart.com/stock-ichart/CHARAN/" xr:uid="{B1EB3185-586A-47DB-9593-B2CC797699E8}"/>
    <hyperlink ref="A124" r:id="rId246" display="http://siamchart.com/stock-chart/CHAYO/" xr:uid="{EBF5D0BF-A822-432B-9412-87B94E21A044}"/>
    <hyperlink ref="B124" r:id="rId247" display="http://siamchart.com/stock-ichart/CHAYO/" xr:uid="{226EAFD9-5533-40FF-B9C3-C5E9B74967DC}"/>
    <hyperlink ref="A125" r:id="rId248" display="http://siamchart.com/stock-chart/CHEWA/" xr:uid="{7F4A6556-0B96-44EC-B81B-D6BD21E576CA}"/>
    <hyperlink ref="B125" r:id="rId249" display="http://siamchart.com/stock-ichart/CHEWA/" xr:uid="{452F984D-C4E9-4C49-AA2A-A1866727E6FD}"/>
    <hyperlink ref="A126" r:id="rId250" display="http://siamchart.com/stock-chart/CHG/" xr:uid="{B9F96CC0-2D8E-4820-B1A1-CF151EB88267}"/>
    <hyperlink ref="B126" r:id="rId251" display="http://siamchart.com/stock-ichart/CHG/" xr:uid="{C064B840-8E7E-46B5-9513-F41C324F5525}"/>
    <hyperlink ref="A127" r:id="rId252" display="http://siamchart.com/stock-chart/CHO/" xr:uid="{1C6EA8B8-ABDB-4B14-8D4E-56B494CE9AA6}"/>
    <hyperlink ref="B127" r:id="rId253" display="http://siamchart.com/stock-ichart/CHO/" xr:uid="{23C2C334-D3AD-44C7-A789-FC2494E8F595}"/>
    <hyperlink ref="A128" r:id="rId254" display="http://siamchart.com/stock-chart/CHOTI/" xr:uid="{5CAEB820-035E-45D9-A33F-501B581A3A65}"/>
    <hyperlink ref="B128" r:id="rId255" display="http://siamchart.com/stock-ichart/CHOTI/" xr:uid="{B4D36EAF-2DD7-4901-BBD3-56AFA55F89C0}"/>
    <hyperlink ref="A129" r:id="rId256" display="http://siamchart.com/stock-chart/CHOW/" xr:uid="{1A3F347E-1881-4C6B-B741-AA6AA952B600}"/>
    <hyperlink ref="B129" r:id="rId257" display="http://siamchart.com/stock-ichart/CHOW/" xr:uid="{E5206A9F-D830-41CC-BAAE-2A1BB620A558}"/>
    <hyperlink ref="A130" r:id="rId258" display="http://siamchart.com/stock-chart/CI/" xr:uid="{D40D981A-B2F6-4805-9566-D3EED8690293}"/>
    <hyperlink ref="B130" r:id="rId259" display="http://siamchart.com/stock-ichart/CI/" xr:uid="{20508D75-A054-4CB0-9DD4-D555E60A12A1}"/>
    <hyperlink ref="A131" r:id="rId260" display="http://siamchart.com/stock-chart/CIG/" xr:uid="{3D1F98BF-28E2-47F8-A435-48ED243DBD2A}"/>
    <hyperlink ref="B131" r:id="rId261" display="http://siamchart.com/stock-ichart/CIG/" xr:uid="{FE047264-C20A-4A8B-A10B-3740B8A7A059}"/>
    <hyperlink ref="A132" r:id="rId262" display="http://siamchart.com/stock-chart/CIMBT/" xr:uid="{9EAEB1BE-B002-414F-8FE2-B15B608CF911}"/>
    <hyperlink ref="B132" r:id="rId263" display="http://siamchart.com/stock-ichart/CIMBT/" xr:uid="{55456F47-CCFC-4A22-8F06-710BE422CE3C}"/>
    <hyperlink ref="A133" r:id="rId264" display="http://siamchart.com/stock-chart/CITY/" xr:uid="{D8AEC9E7-3954-45DF-A4E6-0E27EE3BFDF2}"/>
    <hyperlink ref="B133" r:id="rId265" display="http://siamchart.com/stock-ichart/CITY/" xr:uid="{8E55AFAE-8728-46D1-B231-E8CA7D898817}"/>
    <hyperlink ref="A134" r:id="rId266" display="http://siamchart.com/stock-chart/CK/" xr:uid="{F89A9756-599D-45BD-803A-8D321CC66BF1}"/>
    <hyperlink ref="B134" r:id="rId267" display="http://siamchart.com/stock-ichart/CK/" xr:uid="{01AEC145-1A9A-4FAA-8D00-65EFE72B4D22}"/>
    <hyperlink ref="A135" r:id="rId268" display="http://siamchart.com/stock-chart/CKP/" xr:uid="{88E07024-9818-4841-9CAC-1B5DEE7637EC}"/>
    <hyperlink ref="B135" r:id="rId269" display="http://siamchart.com/stock-ichart/CKP/" xr:uid="{69CCBAA7-E566-45A8-BFF6-308A94A588C4}"/>
    <hyperlink ref="A136" r:id="rId270" display="http://siamchart.com/stock-chart/CM/" xr:uid="{76E43483-9088-4E92-9217-F461BADFC7F6}"/>
    <hyperlink ref="B136" r:id="rId271" display="http://siamchart.com/stock-ichart/CM/" xr:uid="{FF1B0F18-37AF-4628-8D40-1FCD61BA5402}"/>
    <hyperlink ref="A137" r:id="rId272" display="http://siamchart.com/stock-chart/CMAN/" xr:uid="{7847D762-687C-4A67-BAAF-72B48FDB165B}"/>
    <hyperlink ref="B137" r:id="rId273" display="http://siamchart.com/stock-ichart/CMAN/" xr:uid="{2EBA8457-EBAE-4302-956F-7DAE7336FDF5}"/>
    <hyperlink ref="A138" r:id="rId274" display="http://siamchart.com/stock-chart/CMC/" xr:uid="{C628C3BA-69D7-4E71-9C3D-188BFE81556E}"/>
    <hyperlink ref="B138" r:id="rId275" display="http://siamchart.com/stock-ichart/CMC/" xr:uid="{B868EBB2-6C84-4EB3-9707-671897EC4803}"/>
    <hyperlink ref="A139" r:id="rId276" display="http://siamchart.com/stock-chart/CMO/" xr:uid="{F606F6D1-1655-4656-9DF6-2CCEE6DE0364}"/>
    <hyperlink ref="B139" r:id="rId277" display="http://siamchart.com/stock-ichart/CMO/" xr:uid="{697BB3E1-69CC-49D9-9D26-EE3A41C1148F}"/>
    <hyperlink ref="A140" r:id="rId278" display="http://siamchart.com/stock-chart/CMR/" xr:uid="{93C59526-B942-4805-BA26-9BCBC5848DFF}"/>
    <hyperlink ref="B140" r:id="rId279" display="http://siamchart.com/stock-ichart/CMR/" xr:uid="{4DEEBAC5-F6E1-4B54-9F32-EAB22C61A9DE}"/>
    <hyperlink ref="A141" r:id="rId280" display="http://siamchart.com/stock-chart/CNT/" xr:uid="{A462D134-FD03-4621-820B-F160C2E692FD}"/>
    <hyperlink ref="B141" r:id="rId281" display="http://siamchart.com/stock-ichart/CNT/" xr:uid="{618C2FC9-779A-4B31-A61E-40A0156219C0}"/>
    <hyperlink ref="A142" r:id="rId282" display="http://siamchart.com/stock-chart/COL/" xr:uid="{9429C51D-93E2-4D27-A029-00571F042585}"/>
    <hyperlink ref="B142" r:id="rId283" display="http://siamchart.com/stock-ichart/COL/" xr:uid="{46966FDD-17E3-490F-93E1-9F2E01D1AFCE}"/>
    <hyperlink ref="A143" r:id="rId284" display="http://siamchart.com/stock-chart/COLOR/" xr:uid="{2827FF74-2CCC-4DBC-A2FA-87300AB26AF0}"/>
    <hyperlink ref="B143" r:id="rId285" display="http://siamchart.com/stock-ichart/COLOR/" xr:uid="{286DBE8D-EE6F-4D2C-944B-6DFD6ADFB68A}"/>
    <hyperlink ref="A144" r:id="rId286" display="http://siamchart.com/stock-chart/COM7/" xr:uid="{5257E25C-78D2-4876-85CF-66D476222A77}"/>
    <hyperlink ref="B144" r:id="rId287" display="http://siamchart.com/stock-ichart/COM7/" xr:uid="{3F56E5DB-7D6A-404A-BF9D-3899046BDE9A}"/>
    <hyperlink ref="A145" r:id="rId288" display="http://siamchart.com/stock-chart/COMAN/" xr:uid="{8A105417-6885-4CDA-8351-AE7E3FFCB3A7}"/>
    <hyperlink ref="B145" r:id="rId289" display="http://siamchart.com/stock-ichart/COMAN/" xr:uid="{7562240C-8A47-4FC4-8ABA-A34A78097FA7}"/>
    <hyperlink ref="A146" r:id="rId290" display="http://siamchart.com/stock-chart/COTTO/" xr:uid="{FE765D09-8854-4595-88B9-2367C1D37281}"/>
    <hyperlink ref="B146" r:id="rId291" display="http://siamchart.com/stock-ichart/COTTO/" xr:uid="{05E0828C-C792-4492-9CE7-B673E11EF972}"/>
    <hyperlink ref="A147" r:id="rId292" display="http://siamchart.com/stock-chart/CPALL/" xr:uid="{5186FA4F-6611-4CA0-9B19-0B4F7915B0C4}"/>
    <hyperlink ref="B147" r:id="rId293" display="http://siamchart.com/stock-ichart/CPALL/" xr:uid="{40004E1B-DE8B-40B1-9223-A74FBBD4E1CC}"/>
    <hyperlink ref="A148" r:id="rId294" display="http://siamchart.com/stock-chart/CPF/" xr:uid="{513AC1A2-B159-4D48-A47A-6BC03BA016D5}"/>
    <hyperlink ref="B148" r:id="rId295" display="http://siamchart.com/stock-ichart/CPF/" xr:uid="{F904FC6A-D4A6-4B50-8E7B-FD6D2C96184A}"/>
    <hyperlink ref="A149" r:id="rId296" display="http://siamchart.com/stock-chart/CPH/" xr:uid="{B29CDDE8-EE8A-4EA6-A7AE-0175361596BA}"/>
    <hyperlink ref="B149" r:id="rId297" display="http://siamchart.com/stock-ichart/CPH/" xr:uid="{F773BFCB-22D8-4C93-8998-0B6D0757A1B9}"/>
    <hyperlink ref="A150" r:id="rId298" display="http://siamchart.com/stock-chart/CPI/" xr:uid="{07B62D30-8B5C-4373-864C-CF4D99572A48}"/>
    <hyperlink ref="B150" r:id="rId299" display="http://siamchart.com/stock-ichart/CPI/" xr:uid="{57CFD3DE-D82F-4C50-80A9-3C17A30968C8}"/>
    <hyperlink ref="A151" r:id="rId300" display="http://siamchart.com/stock-chart/CPL/" xr:uid="{2703A89D-28CD-49B1-89DD-34A79E2CD284}"/>
    <hyperlink ref="B151" r:id="rId301" display="http://siamchart.com/stock-ichart/CPL/" xr:uid="{F1ED20FF-8257-4750-AB0F-96CD42226BFF}"/>
    <hyperlink ref="A152" r:id="rId302" display="http://siamchart.com/stock-chart/CPN/" xr:uid="{DF51EBB6-E7C5-4A62-9B14-432D8FE3884B}"/>
    <hyperlink ref="B152" r:id="rId303" display="http://siamchart.com/stock-ichart/CPN/" xr:uid="{0E68791C-6670-4EA4-91E8-D689A0F4B87A}"/>
    <hyperlink ref="A153" r:id="rId304" display="http://siamchart.com/stock-chart/CPR/" xr:uid="{1CDF1846-19DE-457B-B054-C28DEADDD8A6}"/>
    <hyperlink ref="B153" r:id="rId305" display="http://siamchart.com/stock-ichart/CPR/" xr:uid="{705539C5-7B2F-43B7-8218-4AE382EEA211}"/>
    <hyperlink ref="A154" r:id="rId306" display="http://siamchart.com/stock-chart/CPT/" xr:uid="{2A8237D8-8400-4D89-BA54-4F729667A392}"/>
    <hyperlink ref="B154" r:id="rId307" display="http://siamchart.com/stock-ichart/CPT/" xr:uid="{54287523-F85F-4F5F-A9D5-A30881C5FCE4}"/>
    <hyperlink ref="A155" r:id="rId308" display="http://siamchart.com/stock-chart/CPW/" xr:uid="{8695FC28-2293-4735-9B19-D0338A84B156}"/>
    <hyperlink ref="B155" r:id="rId309" display="http://siamchart.com/stock-ichart/CPW/" xr:uid="{456E63F5-F47E-4664-88CA-1806986B930A}"/>
    <hyperlink ref="A156" r:id="rId310" display="http://siamchart.com/stock-chart/CRANE/" xr:uid="{E4F9C7D3-F4E3-4193-877E-D6CEC8BF8215}"/>
    <hyperlink ref="B156" r:id="rId311" display="http://siamchart.com/stock-ichart/CRANE/" xr:uid="{71BE035B-5D6D-454B-BC31-11A1B2B95BCA}"/>
    <hyperlink ref="A157" r:id="rId312" display="http://siamchart.com/stock-chart/CRC/" xr:uid="{AE5167BE-B0DB-4451-ADAC-470978648BA5}"/>
    <hyperlink ref="B157" r:id="rId313" display="http://siamchart.com/stock-ichart/CRC/" xr:uid="{836D1158-8BB6-468A-AEB6-F00EA0F7AEC5}"/>
    <hyperlink ref="A158" r:id="rId314" display="http://siamchart.com/stock-chart/CRD/" xr:uid="{97D9E468-3D21-4333-AF60-8F10487D944F}"/>
    <hyperlink ref="B158" r:id="rId315" display="http://siamchart.com/stock-ichart/CRD/" xr:uid="{EC5DEFAA-3F0F-4CF3-AF96-220313885F03}"/>
    <hyperlink ref="A159" r:id="rId316" display="http://siamchart.com/stock-chart/CSC/" xr:uid="{00787808-220F-421F-853B-4ED95F3C08AD}"/>
    <hyperlink ref="B159" r:id="rId317" display="http://siamchart.com/stock-ichart/CSC/" xr:uid="{65B5556B-CBDD-41BB-AB84-03F2CD5A1FA4}"/>
    <hyperlink ref="A160" r:id="rId318" display="http://siamchart.com/stock-chart/CSP/" xr:uid="{6AF94AE1-B3B0-4D97-AB4C-B629FAD1AE95}"/>
    <hyperlink ref="B160" r:id="rId319" display="http://siamchart.com/stock-ichart/CSP/" xr:uid="{390626E9-62E8-4F57-A419-B4C5B28899C3}"/>
    <hyperlink ref="A161" r:id="rId320" display="http://siamchart.com/stock-chart/CSR/" xr:uid="{C0AD9F07-00CB-4090-9224-6905C5019B4B}"/>
    <hyperlink ref="B161" r:id="rId321" display="http://siamchart.com/stock-ichart/CSR/" xr:uid="{855A000C-8FC2-403F-9DDB-D1012C8A7CF2}"/>
    <hyperlink ref="A162" r:id="rId322" display="http://siamchart.com/stock-chart/CSS/" xr:uid="{26BEF1D2-F3E7-42FF-B823-30E72CA7DC30}"/>
    <hyperlink ref="B162" r:id="rId323" display="http://siamchart.com/stock-ichart/CSS/" xr:uid="{E9221F29-14E4-454E-8AB2-607E9E26E8B7}"/>
    <hyperlink ref="A163" r:id="rId324" display="http://siamchart.com/stock-chart/CTW/" xr:uid="{EA0F41C7-75D8-4454-9486-DC388A2FB66A}"/>
    <hyperlink ref="B163" r:id="rId325" display="http://siamchart.com/stock-ichart/CTW/" xr:uid="{A81E523E-4979-40DE-9345-1F916C78D4BD}"/>
    <hyperlink ref="A164" r:id="rId326" display="http://siamchart.com/stock-chart/CWT/" xr:uid="{93AA0E35-8ABE-4EFA-8565-BC0985690F64}"/>
    <hyperlink ref="B164" r:id="rId327" display="http://siamchart.com/stock-ichart/CWT/" xr:uid="{B08B3948-3AB6-4327-BC70-E3C54913AF54}"/>
    <hyperlink ref="A165" r:id="rId328" display="http://siamchart.com/stock-chart/D/" xr:uid="{B7C573FC-4B91-4845-A4C0-9D176EB09CE8}"/>
    <hyperlink ref="B165" r:id="rId329" display="http://siamchart.com/stock-ichart/D/" xr:uid="{F44A822C-1D36-4BCD-9BB2-AD428B2C7B14}"/>
    <hyperlink ref="A166" r:id="rId330" display="http://siamchart.com/stock-chart/DCC/" xr:uid="{AD7128C9-A614-4086-8BFE-48466063E0EC}"/>
    <hyperlink ref="B166" r:id="rId331" display="http://siamchart.com/stock-ichart/DCC/" xr:uid="{8D5E8FBC-567B-4C33-A8B5-7499A3AD1FD5}"/>
    <hyperlink ref="A167" r:id="rId332" display="http://siamchart.com/stock-chart/DCON/" xr:uid="{2FA0D3C8-C496-4C34-A979-2BB015A805C0}"/>
    <hyperlink ref="B167" r:id="rId333" display="http://siamchart.com/stock-ichart/DCON/" xr:uid="{7A04677E-8764-47EF-A49B-E54C60A87242}"/>
    <hyperlink ref="A168" r:id="rId334" display="http://siamchart.com/stock-chart/DCORP/" xr:uid="{55C02230-BB8A-404A-8D76-01E4B0E2148E}"/>
    <hyperlink ref="B168" r:id="rId335" display="http://siamchart.com/stock-ichart/DCORP/" xr:uid="{02F091B9-F011-466D-A772-D9604A2EA2B9}"/>
    <hyperlink ref="A169" r:id="rId336" display="http://siamchart.com/stock-chart/DDD/" xr:uid="{5BB43E1E-05DB-465F-865A-1189F6FEB531}"/>
    <hyperlink ref="B169" r:id="rId337" display="http://siamchart.com/stock-ichart/DDD/" xr:uid="{877B8A7E-1679-433C-A4C1-2A667BAB8256}"/>
    <hyperlink ref="A170" r:id="rId338" display="http://siamchart.com/stock-chart/DELTA/" xr:uid="{A2B10A3D-A5F9-413E-91ED-3186596BD131}"/>
    <hyperlink ref="B170" r:id="rId339" display="http://siamchart.com/stock-ichart/DELTA/" xr:uid="{07AB37AA-B22E-4D49-A562-145C3B8F6605}"/>
    <hyperlink ref="A171" r:id="rId340" display="http://siamchart.com/stock-chart/DEMCO/" xr:uid="{95A0660F-80ED-4405-BFF4-6EA33C99C8A2}"/>
    <hyperlink ref="B171" r:id="rId341" display="http://siamchart.com/stock-ichart/DEMCO/" xr:uid="{3FDF5FAD-86E4-4DEE-A1BF-8EBA5E4C641B}"/>
    <hyperlink ref="A172" r:id="rId342" display="http://siamchart.com/stock-chart/DHOUSE/" xr:uid="{FDC55BBE-89A0-45C5-A3B2-E6F4B4D17296}"/>
    <hyperlink ref="B172" r:id="rId343" display="http://siamchart.com/stock-ichart/DHOUSE/" xr:uid="{B5679471-0B4E-4FF7-921B-13CA3062B281}"/>
    <hyperlink ref="C172" r:id="rId344" tooltip="ตารางข้อมูลงบการเงิน รายควอเตอร์ ย้อนหลัง 10 ปี" display="http://siamchart.com/stock-info/DHOUSE/" xr:uid="{C051F55E-B79C-45B8-9F12-5FBB1DA5A39C}"/>
    <hyperlink ref="A173" r:id="rId345" display="http://siamchart.com/stock-chart/DIMET/" xr:uid="{1C230081-FE37-4D93-9F3A-89072C98C403}"/>
    <hyperlink ref="B173" r:id="rId346" display="http://siamchart.com/stock-ichart/DIMET/" xr:uid="{A940131B-0729-45FA-B89F-57E28B68EF2D}"/>
    <hyperlink ref="A174" r:id="rId347" display="http://siamchart.com/stock-chart/DOD/" xr:uid="{453BE9B7-E91B-460C-B72E-198B084CC7AA}"/>
    <hyperlink ref="B174" r:id="rId348" display="http://siamchart.com/stock-ichart/DOD/" xr:uid="{1D631E29-4142-4198-B875-D6747A0E4E6C}"/>
    <hyperlink ref="A175" r:id="rId349" display="http://siamchart.com/stock-chart/DOHOME/" xr:uid="{40572D3F-7787-4F4B-889A-333678661A73}"/>
    <hyperlink ref="B175" r:id="rId350" display="http://siamchart.com/stock-ichart/DOHOME/" xr:uid="{C6FD2D7A-EBEC-4591-B1FC-25A194EE1713}"/>
    <hyperlink ref="A176" r:id="rId351" display="http://siamchart.com/stock-chart/DRT/" xr:uid="{7478CE77-8309-448E-9EFC-789718D80BB1}"/>
    <hyperlink ref="B176" r:id="rId352" display="http://siamchart.com/stock-ichart/DRT/" xr:uid="{104251CA-F6CC-468D-BA58-709FF89AB1FA}"/>
    <hyperlink ref="A177" r:id="rId353" display="http://siamchart.com/stock-chart/DTAC/" xr:uid="{BB433508-AE88-4D86-B9F3-29FF79A36508}"/>
    <hyperlink ref="B177" r:id="rId354" display="http://siamchart.com/stock-ichart/DTAC/" xr:uid="{4D08E068-C38D-4D56-8F03-177D238C6A2E}"/>
    <hyperlink ref="A178" r:id="rId355" display="http://siamchart.com/stock-chart/DTC/" xr:uid="{7D1C0AB4-7B93-40BE-AEDF-F33EDF4E4E29}"/>
    <hyperlink ref="B178" r:id="rId356" display="http://siamchart.com/stock-ichart/DTC/" xr:uid="{FC6C23F8-A51B-4596-BD71-2FF26B044109}"/>
    <hyperlink ref="A179" r:id="rId357" display="http://siamchart.com/stock-chart/DTCI/" xr:uid="{83643EBF-387D-4E34-806F-C479490DAD6B}"/>
    <hyperlink ref="B179" r:id="rId358" display="http://siamchart.com/stock-ichart/DTCI/" xr:uid="{0A88AD14-580B-48D7-A317-506850AEF28F}"/>
    <hyperlink ref="A180" r:id="rId359" display="http://siamchart.com/stock-chart/DV8/" xr:uid="{68168C32-9BE8-444E-95DA-A7A5D74BE459}"/>
    <hyperlink ref="B180" r:id="rId360" display="http://siamchart.com/stock-ichart/DV8/" xr:uid="{F67AE7F1-C453-43D5-8E4E-FD70CB325438}"/>
    <hyperlink ref="A181" r:id="rId361" display="http://siamchart.com/stock-chart/EA/" xr:uid="{F26D372D-DC60-4086-BBA2-A7167A0C1D25}"/>
    <hyperlink ref="B181" r:id="rId362" display="http://siamchart.com/stock-ichart/EA/" xr:uid="{EFD530DC-3AD7-418E-B55C-9BB0110B9D81}"/>
    <hyperlink ref="A182" r:id="rId363" display="http://siamchart.com/stock-chart/EASON/" xr:uid="{AFC680CB-A999-4D92-AB75-63FD97904695}"/>
    <hyperlink ref="B182" r:id="rId364" display="http://siamchart.com/stock-ichart/EASON/" xr:uid="{F5FCF9A7-743A-461A-9956-FDA2D9816489}"/>
    <hyperlink ref="A183" r:id="rId365" display="http://siamchart.com/stock-chart/EASTW/" xr:uid="{68A330EC-7571-49B4-9F67-192DDA7BAE3E}"/>
    <hyperlink ref="B183" r:id="rId366" display="http://siamchart.com/stock-ichart/EASTW/" xr:uid="{66AF0575-132C-4DC9-9411-F15CCBC33485}"/>
    <hyperlink ref="A184" r:id="rId367" display="http://siamchart.com/stock-chart/ECF/" xr:uid="{B0ECDAC0-E0C4-47D0-BD6B-276A8902E9B4}"/>
    <hyperlink ref="B184" r:id="rId368" display="http://siamchart.com/stock-ichart/ECF/" xr:uid="{4A2DFB8F-7E3C-4D91-8811-D03BBCA504E5}"/>
    <hyperlink ref="A185" r:id="rId369" display="http://siamchart.com/stock-chart/ECL/" xr:uid="{F9E7001B-6D86-4A92-99EF-F8BA6A9A928E}"/>
    <hyperlink ref="B185" r:id="rId370" display="http://siamchart.com/stock-ichart/ECL/" xr:uid="{6F9CB7D2-CB21-44AD-84C5-A2B45DC45C17}"/>
    <hyperlink ref="A186" r:id="rId371" display="http://siamchart.com/stock-chart/EE/" xr:uid="{EBA81C6A-5772-4298-BB08-322DF74DF56F}"/>
    <hyperlink ref="B186" r:id="rId372" display="http://siamchart.com/stock-ichart/EE/" xr:uid="{F032F927-397C-4B44-B9F5-19B2DF496B82}"/>
    <hyperlink ref="A187" r:id="rId373" display="http://siamchart.com/stock-chart/EFORL/" xr:uid="{66F85907-6D9E-4E78-AAC9-55CB54352E86}"/>
    <hyperlink ref="B187" r:id="rId374" display="http://siamchart.com/stock-ichart/EFORL/" xr:uid="{3F2E5A58-2D68-4AA7-B4EE-DA920D6F3B9E}"/>
    <hyperlink ref="A188" r:id="rId375" display="http://siamchart.com/stock-chart/EGCO/" xr:uid="{1853B798-4D34-4A77-A398-91282D433397}"/>
    <hyperlink ref="B188" r:id="rId376" display="http://siamchart.com/stock-ichart/EGCO/" xr:uid="{9F4519EE-E605-48F5-9A14-F618BED50A3E}"/>
    <hyperlink ref="A189" r:id="rId377" display="http://siamchart.com/stock-chart/EKH/" xr:uid="{0F32D0B8-A342-4436-AA07-9ACC151D2694}"/>
    <hyperlink ref="B189" r:id="rId378" display="http://siamchart.com/stock-ichart/EKH/" xr:uid="{5D8D5D96-FA91-4A42-BC9B-C64B26BD9325}"/>
    <hyperlink ref="A190" r:id="rId379" display="http://siamchart.com/stock-chart/EMC/" xr:uid="{CD0BF316-0357-46BD-86E6-8839FD90F63A}"/>
    <hyperlink ref="B190" r:id="rId380" display="http://siamchart.com/stock-ichart/EMC/" xr:uid="{B88995C8-5CED-4A03-9BEA-98964384C62B}"/>
    <hyperlink ref="A191" r:id="rId381" display="http://siamchart.com/stock-chart/EP/" xr:uid="{6DE6CC3A-84EE-4317-8CE7-43C527348574}"/>
    <hyperlink ref="B191" r:id="rId382" display="http://siamchart.com/stock-ichart/EP/" xr:uid="{0B479B4F-3017-46CF-B5EE-4207D3E90336}"/>
    <hyperlink ref="A192" r:id="rId383" display="http://siamchart.com/stock-chart/EPG/" xr:uid="{C57F3B5C-0F98-474F-AD29-4EFAA6FBFFCD}"/>
    <hyperlink ref="B192" r:id="rId384" display="http://siamchart.com/stock-ichart/EPG/" xr:uid="{1AE9C448-CBFA-4CB3-A6E0-FE721965D8F7}"/>
    <hyperlink ref="A193" r:id="rId385" display="http://siamchart.com/stock-chart/ERW/" xr:uid="{D19583D8-7544-4E6F-BC98-CAFDEEE323A6}"/>
    <hyperlink ref="B193" r:id="rId386" display="http://siamchart.com/stock-ichart/ERW/" xr:uid="{CC0CB75C-34E5-4E65-A671-C12291E66066}"/>
    <hyperlink ref="A194" r:id="rId387" display="http://siamchart.com/stock-chart/ESSO/" xr:uid="{A4B20FBE-CF79-4628-8FD5-5F138C1E2EBD}"/>
    <hyperlink ref="B194" r:id="rId388" display="http://siamchart.com/stock-ichart/ESSO/" xr:uid="{A9F80E07-0DC6-4782-A156-DE9115168BB0}"/>
    <hyperlink ref="A195" r:id="rId389" display="http://siamchart.com/stock-chart/ESTAR/" xr:uid="{C600024B-88A6-479C-B443-AF8357189C1F}"/>
    <hyperlink ref="B195" r:id="rId390" display="http://siamchart.com/stock-ichart/ESTAR/" xr:uid="{7F3A539B-27B3-41EE-A2B2-A9AFE2EDFE0C}"/>
    <hyperlink ref="A196" r:id="rId391" display="http://siamchart.com/stock-chart/ETC/" xr:uid="{45BB65B5-F4F3-487B-B20E-2801EA5F7A0C}"/>
    <hyperlink ref="B196" r:id="rId392" display="http://siamchart.com/stock-ichart/ETC/" xr:uid="{526E535A-6D3E-4687-8FC7-CD0CCBC2E184}"/>
    <hyperlink ref="A197" r:id="rId393" display="http://siamchart.com/stock-chart/ETE/" xr:uid="{0E9697A5-CDDE-4B25-A524-84AC581396B9}"/>
    <hyperlink ref="B197" r:id="rId394" display="http://siamchart.com/stock-ichart/ETE/" xr:uid="{58F3EEB3-24A6-45C2-8825-E5B8977B9DB1}"/>
    <hyperlink ref="A198" r:id="rId395" display="http://siamchart.com/stock-chart/EVER/" xr:uid="{571B400D-076B-4B23-ABAB-B12AA5AAAC6A}"/>
    <hyperlink ref="B198" r:id="rId396" display="http://siamchart.com/stock-ichart/EVER/" xr:uid="{6EBB2977-BA2C-4B82-9645-5843B0E7D03B}"/>
    <hyperlink ref="A199" r:id="rId397" display="http://siamchart.com/stock-chart/F_26D/" xr:uid="{66C28F66-B017-4DAC-832A-F936229E3AA9}"/>
    <hyperlink ref="B199" r:id="rId398" display="http://siamchart.com/stock-ichart/F_26D/" xr:uid="{02FCA36D-5169-4BC9-B300-AB06389CC7DB}"/>
    <hyperlink ref="A200" r:id="rId399" display="http://siamchart.com/stock-chart/FANCY/" xr:uid="{05AC689C-ED3A-4952-8C8D-6E6BA20D3D30}"/>
    <hyperlink ref="B200" r:id="rId400" display="http://siamchart.com/stock-ichart/FANCY/" xr:uid="{ABF7BE7D-7260-4E91-87A0-C8440B93DFB8}"/>
    <hyperlink ref="A201" r:id="rId401" display="http://siamchart.com/stock-chart/FE/" xr:uid="{466775DE-8CB0-4FBA-90AC-81F33264E99E}"/>
    <hyperlink ref="B201" r:id="rId402" display="http://siamchart.com/stock-ichart/FE/" xr:uid="{F409927D-41EA-455D-ADC1-ACD027DB71F1}"/>
    <hyperlink ref="A202" r:id="rId403" display="http://siamchart.com/stock-chart/FLOYD/" xr:uid="{F7516D9F-4F72-433F-AAFF-44BABCAA58D4}"/>
    <hyperlink ref="B202" r:id="rId404" display="http://siamchart.com/stock-ichart/FLOYD/" xr:uid="{11F4BA2F-A01B-4B91-8193-B9944E401E76}"/>
    <hyperlink ref="A203" r:id="rId405" display="http://siamchart.com/stock-chart/FMT/" xr:uid="{E1002F9E-F70C-46E8-9975-20F923493081}"/>
    <hyperlink ref="B203" r:id="rId406" display="http://siamchart.com/stock-ichart/FMT/" xr:uid="{FD35DA2A-CFF2-47F7-A8ED-6484FEBF29E2}"/>
    <hyperlink ref="A204" r:id="rId407" display="http://siamchart.com/stock-chart/FN/" xr:uid="{B68B01C9-A00D-463E-8E75-BCF8D32BE041}"/>
    <hyperlink ref="B204" r:id="rId408" display="http://siamchart.com/stock-ichart/FN/" xr:uid="{D4BBDBE6-84DC-416E-9550-BFAB5B18B5E2}"/>
    <hyperlink ref="A205" r:id="rId409" display="http://siamchart.com/stock-chart/FNS/" xr:uid="{E160B9C8-96EE-444C-BD3C-3F00BBFA24D9}"/>
    <hyperlink ref="B205" r:id="rId410" display="http://siamchart.com/stock-ichart/FNS/" xr:uid="{032A0676-4066-444D-84CC-EE167B2C2B61}"/>
    <hyperlink ref="A206" r:id="rId411" display="http://siamchart.com/stock-chart/FORTH/" xr:uid="{410133DD-7DBC-4D18-A5AC-8258DAF6DE8E}"/>
    <hyperlink ref="B206" r:id="rId412" display="http://siamchart.com/stock-ichart/FORTH/" xr:uid="{84E58F95-9830-4F2B-B066-D170A7DCB5A4}"/>
    <hyperlink ref="A207" r:id="rId413" display="http://siamchart.com/stock-chart/FPI/" xr:uid="{80B327EF-DF53-4829-8DD8-E2C2B03082F7}"/>
    <hyperlink ref="B207" r:id="rId414" display="http://siamchart.com/stock-ichart/FPI/" xr:uid="{E0C99851-87FF-48BA-9E3A-7B1D17437D65}"/>
    <hyperlink ref="A208" r:id="rId415" display="http://siamchart.com/stock-chart/FPT/" xr:uid="{10D4B402-F2DF-497B-8CDD-C8F08E290ABE}"/>
    <hyperlink ref="B208" r:id="rId416" display="http://siamchart.com/stock-ichart/FPT/" xr:uid="{A9331BD2-2061-4B57-BE90-BE19C22E5ED8}"/>
    <hyperlink ref="A209" r:id="rId417" display="http://siamchart.com/stock-chart/FSMART/" xr:uid="{F1AAC376-EE5E-4ABE-A647-2F9C971999DE}"/>
    <hyperlink ref="B209" r:id="rId418" display="http://siamchart.com/stock-ichart/FSMART/" xr:uid="{8053C510-18A8-4D5F-B180-972DB161024B}"/>
    <hyperlink ref="A210" r:id="rId419" display="http://siamchart.com/stock-chart/FSS/" xr:uid="{6BBC2178-2448-41C0-9938-799F1D75CDDA}"/>
    <hyperlink ref="B210" r:id="rId420" display="http://siamchart.com/stock-ichart/FSS/" xr:uid="{9CA7143E-73FA-4E07-A4F9-E2CA723C4AF3}"/>
    <hyperlink ref="A211" r:id="rId421" display="http://siamchart.com/stock-chart/FTE/" xr:uid="{297A4714-71EC-4213-85E0-48BB4B78F301}"/>
    <hyperlink ref="B211" r:id="rId422" display="http://siamchart.com/stock-ichart/FTE/" xr:uid="{E378BE63-76BF-45DF-9124-A146496850B9}"/>
    <hyperlink ref="A212" r:id="rId423" display="http://siamchart.com/stock-chart/FVC/" xr:uid="{FBC58A6F-4DD3-4D5B-B07A-834936CC0CE7}"/>
    <hyperlink ref="B212" r:id="rId424" display="http://siamchart.com/stock-ichart/FVC/" xr:uid="{B50FBADD-A510-470E-8193-023B117001DB}"/>
    <hyperlink ref="A213" r:id="rId425" display="http://siamchart.com/stock-chart/GBX/" xr:uid="{39550533-80CF-4A32-801F-0815641E297B}"/>
    <hyperlink ref="B213" r:id="rId426" display="http://siamchart.com/stock-ichart/GBX/" xr:uid="{565EF893-7A0D-4125-ADEE-ED54579CE906}"/>
    <hyperlink ref="A214" r:id="rId427" display="http://siamchart.com/stock-chart/GC/" xr:uid="{2C958B30-6B02-4E66-AC54-D67AFE6FDAB4}"/>
    <hyperlink ref="B214" r:id="rId428" display="http://siamchart.com/stock-ichart/GC/" xr:uid="{176C7213-D85A-409E-A2A4-8EE50E9EE90E}"/>
    <hyperlink ref="A215" r:id="rId429" display="http://siamchart.com/stock-chart/GCAP/" xr:uid="{467B4E46-5585-418C-BFB5-CE8B8212F9FD}"/>
    <hyperlink ref="B215" r:id="rId430" display="http://siamchart.com/stock-ichart/GCAP/" xr:uid="{9B2A0AE1-62DC-47D8-BD3B-E1936067FD93}"/>
    <hyperlink ref="A216" r:id="rId431" display="http://siamchart.com/stock-chart/GEL/" xr:uid="{489E29E1-96B7-482C-A4FB-B9324E4E9839}"/>
    <hyperlink ref="B216" r:id="rId432" display="http://siamchart.com/stock-ichart/GEL/" xr:uid="{6A16F756-95EB-4A2A-B245-292B1ABE9C5A}"/>
    <hyperlink ref="A217" r:id="rId433" display="http://siamchart.com/stock-chart/GENCO/" xr:uid="{A88E0D39-ED8C-456A-872E-00E4C1D1C829}"/>
    <hyperlink ref="B217" r:id="rId434" display="http://siamchart.com/stock-ichart/GENCO/" xr:uid="{481F170C-1F10-4680-A8CC-B4F01F59F701}"/>
    <hyperlink ref="A218" r:id="rId435" display="http://siamchart.com/stock-chart/GFPT/" xr:uid="{EB71C4C0-99B0-43FC-AEC8-E4EA027C181A}"/>
    <hyperlink ref="B218" r:id="rId436" display="http://siamchart.com/stock-ichart/GFPT/" xr:uid="{9C05AD95-A376-464F-8A79-DD348E1EBE0D}"/>
    <hyperlink ref="A219" r:id="rId437" display="http://siamchart.com/stock-chart/GGC/" xr:uid="{4B3AB9AF-6F3D-4147-B38A-EE3456F3863D}"/>
    <hyperlink ref="B219" r:id="rId438" display="http://siamchart.com/stock-ichart/GGC/" xr:uid="{C85ACD94-F977-4E9F-BF63-F9AD13A22BF4}"/>
    <hyperlink ref="A220" r:id="rId439" display="http://siamchart.com/stock-chart/GIFT/" xr:uid="{EC41D15C-3306-4538-8303-A995646CB597}"/>
    <hyperlink ref="B220" r:id="rId440" display="http://siamchart.com/stock-ichart/GIFT/" xr:uid="{10436923-E2A1-48A6-AC8D-2CB848C3204F}"/>
    <hyperlink ref="A221" r:id="rId441" display="http://siamchart.com/stock-chart/GJS/" xr:uid="{8AAABDA2-8D7A-42B8-86E3-4B5DEEE49CE8}"/>
    <hyperlink ref="B221" r:id="rId442" display="http://siamchart.com/stock-ichart/GJS/" xr:uid="{65309898-1783-477A-9C57-20DFAD4751A0}"/>
    <hyperlink ref="A222" r:id="rId443" display="http://siamchart.com/stock-chart/GL/" xr:uid="{965D5B79-BECB-46A7-99DE-5001BCD96901}"/>
    <hyperlink ref="B222" r:id="rId444" display="http://siamchart.com/stock-ichart/GL/" xr:uid="{B8E58919-2385-42EC-8302-3DE36DDA2BC2}"/>
    <hyperlink ref="A223" r:id="rId445" display="http://siamchart.com/stock-chart/GLAND/" xr:uid="{D7713EBE-1661-43E5-86E7-606DCF86C792}"/>
    <hyperlink ref="B223" r:id="rId446" display="http://siamchart.com/stock-ichart/GLAND/" xr:uid="{012D98AC-3246-428D-BA6A-2078A2C39984}"/>
    <hyperlink ref="A224" r:id="rId447" display="http://siamchart.com/stock-chart/GLOBAL/" xr:uid="{91ED6B03-ABFE-41B9-B483-49CB70A4853D}"/>
    <hyperlink ref="B224" r:id="rId448" display="http://siamchart.com/stock-ichart/GLOBAL/" xr:uid="{33860D97-C925-47CC-8573-F48C5DE2A7F5}"/>
    <hyperlink ref="A225" r:id="rId449" display="http://siamchart.com/stock-chart/GLOCON/" xr:uid="{44CA0FE7-EAF1-48F7-81E7-F38224C323A1}"/>
    <hyperlink ref="B225" r:id="rId450" display="http://siamchart.com/stock-ichart/GLOCON/" xr:uid="{AA911638-393A-4646-8F89-96CF46954BAC}"/>
    <hyperlink ref="A226" r:id="rId451" display="http://siamchart.com/stock-chart/GOLD/" xr:uid="{3E2A28F6-E8FC-461F-9B51-54C20B50CC4B}"/>
    <hyperlink ref="B226" r:id="rId452" display="http://siamchart.com/stock-ichart/GOLD/" xr:uid="{E2894D49-B57F-4C40-874A-FE0C0C95E20A}"/>
    <hyperlink ref="A227" r:id="rId453" display="http://siamchart.com/stock-chart/GPI/" xr:uid="{A5779451-7DAF-40CF-A32D-75210DC5702A}"/>
    <hyperlink ref="B227" r:id="rId454" display="http://siamchart.com/stock-ichart/GPI/" xr:uid="{3997929D-E237-4705-86E1-A7A5451665A0}"/>
    <hyperlink ref="A228" r:id="rId455" display="http://siamchart.com/stock-chart/GPSC/" xr:uid="{A1DAD0BC-3E1B-4972-8DF9-D8FE2886A471}"/>
    <hyperlink ref="B228" r:id="rId456" display="http://siamchart.com/stock-ichart/GPSC/" xr:uid="{E4F5A368-6026-4062-BECD-9EA59099367C}"/>
    <hyperlink ref="A229" r:id="rId457" display="http://siamchart.com/stock-chart/GRAMMY/" xr:uid="{5C14CF8C-D737-4E04-B0BB-DBDED527AAE4}"/>
    <hyperlink ref="B229" r:id="rId458" display="http://siamchart.com/stock-ichart/GRAMMY/" xr:uid="{A516820F-7FEC-4E66-8185-6719B63246C6}"/>
    <hyperlink ref="A230" r:id="rId459" display="http://siamchart.com/stock-chart/GRAND/" xr:uid="{72DB8EE9-84CA-4672-965F-BA1DFA61C68C}"/>
    <hyperlink ref="B230" r:id="rId460" display="http://siamchart.com/stock-ichart/GRAND/" xr:uid="{07A4BA46-A082-4350-8147-A37FB31BF1FA}"/>
    <hyperlink ref="A231" r:id="rId461" display="http://siamchart.com/stock-chart/GREEN/" xr:uid="{6AD400BB-1B31-4CFC-8B31-927E0BF27D0D}"/>
    <hyperlink ref="B231" r:id="rId462" display="http://siamchart.com/stock-ichart/GREEN/" xr:uid="{BB158E75-3769-425B-887C-B11A5672088C}"/>
    <hyperlink ref="A232" r:id="rId463" display="http://siamchart.com/stock-chart/GSC/" xr:uid="{6775C4ED-32F7-4B8E-A569-F0F6E7D04E88}"/>
    <hyperlink ref="B232" r:id="rId464" display="http://siamchart.com/stock-ichart/GSC/" xr:uid="{F8BADE39-42EE-44CF-A2E7-21FB3010D4D3}"/>
    <hyperlink ref="A233" r:id="rId465" display="http://siamchart.com/stock-chart/GSTEEL/" xr:uid="{2EF67913-9B19-4E00-B0AF-DD76BAF03C92}"/>
    <hyperlink ref="B233" r:id="rId466" display="http://siamchart.com/stock-ichart/GSTEEL/" xr:uid="{B5645958-6EE4-4F19-A080-7CE9CE0DA4CB}"/>
    <hyperlink ref="A234" r:id="rId467" display="http://siamchart.com/stock-chart/GTB/" xr:uid="{DC005478-282D-4ABB-85BA-52720591E940}"/>
    <hyperlink ref="B234" r:id="rId468" display="http://siamchart.com/stock-ichart/GTB/" xr:uid="{7B3D49D7-3068-4F27-9A2B-033E0FA18AE2}"/>
    <hyperlink ref="A235" r:id="rId469" display="http://siamchart.com/stock-chart/GULF/" xr:uid="{BD81B5AC-0397-40B0-ABA9-8A8842CAF702}"/>
    <hyperlink ref="B235" r:id="rId470" display="http://siamchart.com/stock-ichart/GULF/" xr:uid="{BB923082-A1F8-470A-BFC0-64BF4901C7A9}"/>
    <hyperlink ref="A236" r:id="rId471" display="http://siamchart.com/stock-chart/GUNKUL/" xr:uid="{89E79A19-F3BF-4C76-BABF-C09368558D2D}"/>
    <hyperlink ref="B236" r:id="rId472" display="http://siamchart.com/stock-ichart/GUNKUL/" xr:uid="{828BCC05-5C65-478E-82A0-5CCA968A9679}"/>
    <hyperlink ref="A237" r:id="rId473" display="http://siamchart.com/stock-chart/GYT/" xr:uid="{F2CE2C22-1AE4-44B4-9704-65A473DF8B99}"/>
    <hyperlink ref="B237" r:id="rId474" display="http://siamchart.com/stock-ichart/GYT/" xr:uid="{C2D0B435-D958-4850-ADD1-30367AD8F062}"/>
    <hyperlink ref="A238" r:id="rId475" display="http://siamchart.com/stock-chart/HANA/" xr:uid="{02632909-CDDE-4C5F-AD2B-A21046A846C9}"/>
    <hyperlink ref="B238" r:id="rId476" display="http://siamchart.com/stock-ichart/HANA/" xr:uid="{AB53FB83-CB52-4BED-A701-9E5E4BE7F872}"/>
    <hyperlink ref="A239" r:id="rId477" display="http://siamchart.com/stock-chart/HARN/" xr:uid="{12BAF8C1-3507-4E65-8674-17AEE660A39A}"/>
    <hyperlink ref="B239" r:id="rId478" display="http://siamchart.com/stock-ichart/HARN/" xr:uid="{9D8D2159-3A5B-4D48-B625-A2C0CB943E53}"/>
    <hyperlink ref="A240" r:id="rId479" display="http://siamchart.com/stock-chart/HFT/" xr:uid="{464F8A0F-0A88-4749-95EF-2626394D883B}"/>
    <hyperlink ref="B240" r:id="rId480" display="http://siamchart.com/stock-ichart/HFT/" xr:uid="{AD243F30-11E1-4885-9E1F-BF37A7A09C2A}"/>
    <hyperlink ref="A241" r:id="rId481" display="http://siamchart.com/stock-chart/HMPRO/" xr:uid="{D0E7AC83-1066-420F-8C99-7D89DB3E86AB}"/>
    <hyperlink ref="B241" r:id="rId482" display="http://siamchart.com/stock-ichart/HMPRO/" xr:uid="{1B33DBBF-D6BC-4ED6-9278-AD6B4AAEFACB}"/>
    <hyperlink ref="A242" r:id="rId483" display="http://siamchart.com/stock-chart/HPT/" xr:uid="{3D9F13A8-88CA-4685-94B6-18EE6D1E8B37}"/>
    <hyperlink ref="B242" r:id="rId484" display="http://siamchart.com/stock-ichart/HPT/" xr:uid="{2E95E3CE-67E3-47B8-82CA-A14AF52DB907}"/>
    <hyperlink ref="A243" r:id="rId485" display="http://siamchart.com/stock-chart/HTC/" xr:uid="{C89B28D7-5DAA-4037-8E1C-2E89BECC3CE6}"/>
    <hyperlink ref="B243" r:id="rId486" display="http://siamchart.com/stock-ichart/HTC/" xr:uid="{BCBFC50B-CA69-4A57-AC22-B33E2358E8AE}"/>
    <hyperlink ref="A244" r:id="rId487" display="http://siamchart.com/stock-chart/HTECH/" xr:uid="{30457ECC-2C6A-4E72-8088-DD9D31903D67}"/>
    <hyperlink ref="B244" r:id="rId488" display="http://siamchart.com/stock-ichart/HTECH/" xr:uid="{E4F7B308-8739-45D6-96B3-B108832DE523}"/>
    <hyperlink ref="A245" r:id="rId489" display="http://siamchart.com/stock-chart/HUMAN/" xr:uid="{F9B18BC8-0054-4F1A-A1D4-D12E0F1E4D50}"/>
    <hyperlink ref="B245" r:id="rId490" display="http://siamchart.com/stock-ichart/HUMAN/" xr:uid="{9A13716C-549E-4607-A514-C6EE88E2DA79}"/>
    <hyperlink ref="A246" r:id="rId491" display="http://siamchart.com/stock-chart/HYDRO/" xr:uid="{4FA62B2F-DC2D-400A-8002-346BEA29A05F}"/>
    <hyperlink ref="B246" r:id="rId492" display="http://siamchart.com/stock-ichart/HYDRO/" xr:uid="{CAC6581C-C1B5-4184-97D1-1E45D75D5D7A}"/>
    <hyperlink ref="A247" r:id="rId493" display="http://siamchart.com/stock-chart/ICC/" xr:uid="{1A655B85-C011-4796-ABD9-AE684C7061B7}"/>
    <hyperlink ref="B247" r:id="rId494" display="http://siamchart.com/stock-ichart/ICC/" xr:uid="{28FE5E26-2622-4EDF-8288-81708EE9BDBA}"/>
    <hyperlink ref="A248" r:id="rId495" display="http://siamchart.com/stock-chart/ICHI/" xr:uid="{5D1F7936-27AC-4ECF-B71C-6A3290649DE5}"/>
    <hyperlink ref="B248" r:id="rId496" display="http://siamchart.com/stock-ichart/ICHI/" xr:uid="{5BAF36BB-6FFA-4020-99B4-4A58BC210C7C}"/>
    <hyperlink ref="A249" r:id="rId497" display="http://siamchart.com/stock-chart/ICN/" xr:uid="{E544D3B1-9EBD-41C3-9293-36243C8DC85F}"/>
    <hyperlink ref="B249" r:id="rId498" display="http://siamchart.com/stock-ichart/ICN/" xr:uid="{CED99403-9A35-4365-A215-200E87DC048B}"/>
    <hyperlink ref="A250" r:id="rId499" display="http://siamchart.com/stock-chart/IFEC/" xr:uid="{18116656-AFE4-4817-AD5E-4D49354C5076}"/>
    <hyperlink ref="B250" r:id="rId500" display="http://siamchart.com/stock-ichart/IFEC/" xr:uid="{BA47683E-AC27-465A-8F8B-60F244D04145}"/>
    <hyperlink ref="A251" r:id="rId501" display="http://siamchart.com/stock-chart/IFS/" xr:uid="{2B318A8C-82D0-4FD8-9C28-A6040B343112}"/>
    <hyperlink ref="B251" r:id="rId502" display="http://siamchart.com/stock-ichart/IFS/" xr:uid="{5D338BD8-35A9-402C-876D-33EB416DAB9E}"/>
    <hyperlink ref="A252" r:id="rId503" display="http://siamchart.com/stock-chart/IHL/" xr:uid="{B5031673-6BFC-4886-A8EE-C8A6DC93653A}"/>
    <hyperlink ref="B252" r:id="rId504" display="http://siamchart.com/stock-ichart/IHL/" xr:uid="{68CEB40F-B02A-4052-B852-AEB8D1720E5C}"/>
    <hyperlink ref="A253" r:id="rId505" display="http://siamchart.com/stock-chart/IIG/" xr:uid="{3075EF3A-DA72-4DEB-9C58-F6D0F348268C}"/>
    <hyperlink ref="B253" r:id="rId506" display="http://siamchart.com/stock-ichart/IIG/" xr:uid="{818A182E-ED1F-49BB-8498-3157C82684AB}"/>
    <hyperlink ref="C253" r:id="rId507" tooltip="ตารางข้อมูลงบการเงิน รายควอเตอร์ ย้อนหลัง 10 ปี" display="http://siamchart.com/stock-info/IIG/" xr:uid="{6739F6C6-32E6-430D-86F3-1904FCDAB64A}"/>
    <hyperlink ref="A254" r:id="rId508" display="http://siamchart.com/stock-chart/III/" xr:uid="{B803EBE8-13BB-4CCB-B235-DE5AB3F45C3B}"/>
    <hyperlink ref="B254" r:id="rId509" display="http://siamchart.com/stock-ichart/III/" xr:uid="{50ACC567-FC1B-429C-8EC8-4967AF104108}"/>
    <hyperlink ref="A255" r:id="rId510" display="http://siamchart.com/stock-chart/ILINK/" xr:uid="{E1E692AD-706E-430A-97A2-516D57F976A1}"/>
    <hyperlink ref="B255" r:id="rId511" display="http://siamchart.com/stock-ichart/ILINK/" xr:uid="{2F8B8B82-E156-4005-B968-D2A17F1B7EF2}"/>
    <hyperlink ref="A256" r:id="rId512" display="http://siamchart.com/stock-chart/ILM/" xr:uid="{80960AD2-4418-4DB7-BA0B-C1E953377EB7}"/>
    <hyperlink ref="B256" r:id="rId513" display="http://siamchart.com/stock-ichart/ILM/" xr:uid="{EBFD8EE6-DAF3-4618-B14C-604BE4EA4FD6}"/>
    <hyperlink ref="A257" r:id="rId514" display="http://siamchart.com/stock-chart/IMH/" xr:uid="{6511F1DB-F747-493D-8BEB-B717062902DA}"/>
    <hyperlink ref="B257" r:id="rId515" display="http://siamchart.com/stock-ichart/IMH/" xr:uid="{CB679C3C-1A07-4390-9154-539C4404A6FF}"/>
    <hyperlink ref="A258" r:id="rId516" display="http://siamchart.com/stock-chart/INET/" xr:uid="{2B9DC065-735C-42E2-B578-BDB21CCF7F52}"/>
    <hyperlink ref="B258" r:id="rId517" display="http://siamchart.com/stock-ichart/INET/" xr:uid="{BE4E8783-83EA-4064-B605-D37818618D69}"/>
    <hyperlink ref="A259" r:id="rId518" display="http://siamchart.com/stock-chart/INGRS/" xr:uid="{7099EA64-42ED-4436-AA05-B4A61DE15EEF}"/>
    <hyperlink ref="B259" r:id="rId519" display="http://siamchart.com/stock-ichart/INGRS/" xr:uid="{A1CD09B1-EC06-4C4A-AB15-6C05EB57E480}"/>
    <hyperlink ref="A260" r:id="rId520" display="http://siamchart.com/stock-chart/INOX/" xr:uid="{4A93899E-8364-471B-A2EA-C587BE4F6590}"/>
    <hyperlink ref="B260" r:id="rId521" display="http://siamchart.com/stock-ichart/INOX/" xr:uid="{5F3819C7-171A-4F3D-A3AF-B441E21C7D16}"/>
    <hyperlink ref="A261" r:id="rId522" display="http://siamchart.com/stock-chart/INSET/" xr:uid="{1E01D567-8E2B-47BD-AC4B-BF8FD13A6429}"/>
    <hyperlink ref="B261" r:id="rId523" display="http://siamchart.com/stock-ichart/INSET/" xr:uid="{D02764C5-EFAD-4FF2-B49D-DB78302D472B}"/>
    <hyperlink ref="A262" r:id="rId524" display="http://siamchart.com/stock-chart/INSURE/" xr:uid="{47C0451D-9BFA-4642-BDF4-357C9E3ED2D2}"/>
    <hyperlink ref="B262" r:id="rId525" display="http://siamchart.com/stock-ichart/INSURE/" xr:uid="{F2CD1273-7DEF-4A7B-BD7E-33DDE592CEE3}"/>
    <hyperlink ref="A263" r:id="rId526" display="http://siamchart.com/stock-chart/INTUCH/" xr:uid="{867CD748-B172-4C31-9942-5B488D5BAD77}"/>
    <hyperlink ref="B263" r:id="rId527" display="http://siamchart.com/stock-ichart/INTUCH/" xr:uid="{54696DA4-001E-42EA-95E4-4FA905681320}"/>
    <hyperlink ref="A264" r:id="rId528" display="http://siamchart.com/stock-chart/IP/" xr:uid="{159C57E5-0695-4147-A179-18FB5A4A9888}"/>
    <hyperlink ref="B264" r:id="rId529" display="http://siamchart.com/stock-ichart/IP/" xr:uid="{98EA3E0C-30E3-4E1D-BFA9-BF9C82CB608B}"/>
    <hyperlink ref="A265" r:id="rId530" display="http://siamchart.com/stock-chart/IRC/" xr:uid="{80BFF0D3-ABF0-4C4A-B67B-B5B4D19F0F9E}"/>
    <hyperlink ref="B265" r:id="rId531" display="http://siamchart.com/stock-ichart/IRC/" xr:uid="{28C617FA-3506-4BC9-849F-A74C0B006720}"/>
    <hyperlink ref="A266" r:id="rId532" display="http://siamchart.com/stock-chart/IRCP/" xr:uid="{450BD310-DDD5-4A5C-89C6-22CB9DC1BDFE}"/>
    <hyperlink ref="B266" r:id="rId533" display="http://siamchart.com/stock-ichart/IRCP/" xr:uid="{B11564D7-F524-470D-BA26-61FBB78505DD}"/>
    <hyperlink ref="A267" r:id="rId534" display="http://siamchart.com/stock-chart/IRPC/" xr:uid="{E17AB5B2-43F2-4703-AB9D-9C046E8B9B80}"/>
    <hyperlink ref="B267" r:id="rId535" display="http://siamchart.com/stock-ichart/IRPC/" xr:uid="{2C1F9CEA-B0E9-4555-AE46-F60696BFDC1E}"/>
    <hyperlink ref="A268" r:id="rId536" display="http://siamchart.com/stock-chart/IT/" xr:uid="{AD4F4705-7D51-402B-A678-AE5E5372C535}"/>
    <hyperlink ref="B268" r:id="rId537" display="http://siamchart.com/stock-ichart/IT/" xr:uid="{5BE65D63-AFE6-40F0-927E-EEBCBCFBB9F7}"/>
    <hyperlink ref="A269" r:id="rId538" display="http://siamchart.com/stock-chart/ITD/" xr:uid="{4217BD2C-2DDB-4DF4-B7F8-5E16AC95C2BF}"/>
    <hyperlink ref="B269" r:id="rId539" display="http://siamchart.com/stock-ichart/ITD/" xr:uid="{62BFF9BF-0C3F-49C4-801B-D61E705BFA31}"/>
    <hyperlink ref="A270" r:id="rId540" display="http://siamchart.com/stock-chart/ITEL/" xr:uid="{D11361A5-EBB9-4914-980E-E163FC643581}"/>
    <hyperlink ref="B270" r:id="rId541" display="http://siamchart.com/stock-ichart/ITEL/" xr:uid="{3877BFEF-AA9B-44A4-BB37-AB37D13B7437}"/>
    <hyperlink ref="A271" r:id="rId542" display="http://siamchart.com/stock-chart/IVL/" xr:uid="{06F980A4-43A4-4E5C-A628-40CBAE481779}"/>
    <hyperlink ref="B271" r:id="rId543" display="http://siamchart.com/stock-ichart/IVL/" xr:uid="{F6379BC2-4657-41B1-909D-606D5FDA7945}"/>
    <hyperlink ref="A272" r:id="rId544" display="http://siamchart.com/stock-chart/J/" xr:uid="{C432BCC4-6184-4E11-A175-7F467D1F7E2C}"/>
    <hyperlink ref="B272" r:id="rId545" display="http://siamchart.com/stock-ichart/J/" xr:uid="{38FA2F46-EDAE-4AD0-8423-DB16C6176AF3}"/>
    <hyperlink ref="A273" r:id="rId546" display="http://siamchart.com/stock-chart/JAS/" xr:uid="{43C5222B-F411-4074-8B13-88255EC5B3B8}"/>
    <hyperlink ref="B273" r:id="rId547" display="http://siamchart.com/stock-ichart/JAS/" xr:uid="{05085C88-8B23-4360-B20A-25158EB2C7A1}"/>
    <hyperlink ref="A274" r:id="rId548" display="http://siamchart.com/stock-chart/JCK/" xr:uid="{00C09A84-72AF-46A8-84F3-D8B024BCA3EB}"/>
    <hyperlink ref="B274" r:id="rId549" display="http://siamchart.com/stock-ichart/JCK/" xr:uid="{516AE09D-74DD-425E-9281-9E1086CCD0F8}"/>
    <hyperlink ref="A275" r:id="rId550" display="http://siamchart.com/stock-chart/JCKH/" xr:uid="{8435BB2F-549E-4B09-B646-AD77D78A1D1E}"/>
    <hyperlink ref="B275" r:id="rId551" display="http://siamchart.com/stock-ichart/JCKH/" xr:uid="{ABE04B15-F29D-4E57-8648-6C4D336C994D}"/>
    <hyperlink ref="A276" r:id="rId552" display="http://siamchart.com/stock-chart/JCT/" xr:uid="{2B4819B2-FD9E-4679-932F-3E00920F43A2}"/>
    <hyperlink ref="B276" r:id="rId553" display="http://siamchart.com/stock-ichart/JCT/" xr:uid="{F213FB49-1739-4E65-9CEE-7BDF5850D14E}"/>
    <hyperlink ref="A277" r:id="rId554" display="http://siamchart.com/stock-chart/JKN/" xr:uid="{5E2F92E9-FDC4-44B9-99AD-5C349A5B6443}"/>
    <hyperlink ref="B277" r:id="rId555" display="http://siamchart.com/stock-ichart/JKN/" xr:uid="{D81708F8-108B-4FA2-ACDB-C7E0FB5068E5}"/>
    <hyperlink ref="A278" r:id="rId556" display="http://siamchart.com/stock-chart/JMART/" xr:uid="{1F9AE72F-2866-4132-8184-EED467C2A1ED}"/>
    <hyperlink ref="B278" r:id="rId557" display="http://siamchart.com/stock-ichart/JMART/" xr:uid="{4C9226F0-FB6C-4A28-9F45-F7ECF3FA6F93}"/>
    <hyperlink ref="A279" r:id="rId558" display="http://siamchart.com/stock-chart/JMT/" xr:uid="{36C43808-AA9F-4B83-9E8D-1638B8BB0DE6}"/>
    <hyperlink ref="B279" r:id="rId559" display="http://siamchart.com/stock-ichart/JMT/" xr:uid="{F52DEBE7-EEE4-4CFA-B3EC-B564B49DD50B}"/>
    <hyperlink ref="A280" r:id="rId560" display="http://siamchart.com/stock-chart/JSP/" xr:uid="{1142F0C7-3B02-438E-A88B-8E81D7DC5DF7}"/>
    <hyperlink ref="B280" r:id="rId561" display="http://siamchart.com/stock-ichart/JSP/" xr:uid="{6D05AC38-7C77-49EB-838F-1C22355CADEB}"/>
    <hyperlink ref="A281" r:id="rId562" display="http://siamchart.com/stock-chart/JTS/" xr:uid="{3CE39073-89A5-42FB-B75D-DE9F77ABD0AB}"/>
    <hyperlink ref="B281" r:id="rId563" display="http://siamchart.com/stock-ichart/JTS/" xr:uid="{F3998C2E-A083-4E3F-86D5-B2ADA656D45F}"/>
    <hyperlink ref="A282" r:id="rId564" display="http://siamchart.com/stock-chart/JUBILE/" xr:uid="{7EF2826F-3B90-46D1-9D09-8AA1B40B14FC}"/>
    <hyperlink ref="B282" r:id="rId565" display="http://siamchart.com/stock-ichart/JUBILE/" xr:uid="{52FB2445-741D-47E0-B533-CC94F16F38EB}"/>
    <hyperlink ref="A283" r:id="rId566" display="http://siamchart.com/stock-chart/JUTHA/" xr:uid="{3B9351B3-EC72-4D0D-9A53-F4E44D8EFBF7}"/>
    <hyperlink ref="B283" r:id="rId567" display="http://siamchart.com/stock-ichart/JUTHA/" xr:uid="{262584B8-0F09-4889-B3C6-957622423D45}"/>
    <hyperlink ref="A284" r:id="rId568" display="http://siamchart.com/stock-chart/JWD/" xr:uid="{6FE3006B-BE78-4758-B206-C89C89F8A98D}"/>
    <hyperlink ref="B284" r:id="rId569" display="http://siamchart.com/stock-ichart/JWD/" xr:uid="{1421370A-4C9F-4725-9584-9A5385AF2C81}"/>
    <hyperlink ref="A285" r:id="rId570" display="http://siamchart.com/stock-chart/K/" xr:uid="{50821D1B-58D8-4D0A-AD0B-5304C08403FD}"/>
    <hyperlink ref="B285" r:id="rId571" display="http://siamchart.com/stock-ichart/K/" xr:uid="{8065EF98-5CED-4D6F-A18A-F3D4290D726C}"/>
    <hyperlink ref="A286" r:id="rId572" display="http://siamchart.com/stock-chart/KAMART/" xr:uid="{9DDE16AB-DE55-494C-9D50-61495355A1DF}"/>
    <hyperlink ref="B286" r:id="rId573" display="http://siamchart.com/stock-ichart/KAMART/" xr:uid="{D21B13FF-EF3C-4F86-92BE-221EFE8E166A}"/>
    <hyperlink ref="A287" r:id="rId574" display="http://siamchart.com/stock-chart/KASET/" xr:uid="{5A186924-3C2D-4BB9-BCE5-7451C07DB678}"/>
    <hyperlink ref="B287" r:id="rId575" display="http://siamchart.com/stock-ichart/KASET/" xr:uid="{6FA1B878-ACCB-41BD-8C03-D92A5AEE5C2B}"/>
    <hyperlink ref="A288" r:id="rId576" display="http://siamchart.com/stock-chart/KBANK/" xr:uid="{56458ECA-B29F-47E1-BF5E-51B304F9D9CD}"/>
    <hyperlink ref="B288" r:id="rId577" display="http://siamchart.com/stock-ichart/KBANK/" xr:uid="{594F1584-0AEB-48E3-94C3-71971DC9154C}"/>
    <hyperlink ref="A289" r:id="rId578" display="http://siamchart.com/stock-chart/KBS/" xr:uid="{9A3F5259-E0B0-469E-9C7E-418006FB13D9}"/>
    <hyperlink ref="B289" r:id="rId579" display="http://siamchart.com/stock-ichart/KBS/" xr:uid="{895F45E9-9D4A-43DD-A690-322418C19EDA}"/>
    <hyperlink ref="A290" r:id="rId580" display="http://siamchart.com/stock-chart/KC/" xr:uid="{0353ADF8-7E57-4362-B5B3-EA670AF1FA92}"/>
    <hyperlink ref="B290" r:id="rId581" display="http://siamchart.com/stock-ichart/KC/" xr:uid="{1324D7A4-1952-4688-ABC1-FFB870A02815}"/>
    <hyperlink ref="A291" r:id="rId582" display="http://siamchart.com/stock-chart/KCAR/" xr:uid="{6EEAC862-758C-4BDB-A860-E95D015FA7F7}"/>
    <hyperlink ref="B291" r:id="rId583" display="http://siamchart.com/stock-ichart/KCAR/" xr:uid="{64F6A1EE-6A3A-42A3-8B5E-3C3EF043DC24}"/>
    <hyperlink ref="A292" r:id="rId584" display="http://siamchart.com/stock-chart/KCE/" xr:uid="{5BBE6509-50D4-4D11-A146-0D9230AC7FED}"/>
    <hyperlink ref="B292" r:id="rId585" display="http://siamchart.com/stock-ichart/KCE/" xr:uid="{7823AF05-A0CE-428C-BE92-5F1467D09B43}"/>
    <hyperlink ref="A293" r:id="rId586" display="http://siamchart.com/stock-chart/KCM/" xr:uid="{3FD7FE9B-710D-4D7B-933D-5EEA382DE011}"/>
    <hyperlink ref="B293" r:id="rId587" display="http://siamchart.com/stock-ichart/KCM/" xr:uid="{E26DF7E4-7533-4409-A833-5C3BA1AA79DE}"/>
    <hyperlink ref="A294" r:id="rId588" display="http://siamchart.com/stock-chart/KDH/" xr:uid="{B41F49EC-559C-41A3-A51B-E0F7E51BAD58}"/>
    <hyperlink ref="B294" r:id="rId589" display="http://siamchart.com/stock-ichart/KDH/" xr:uid="{4BA2B76D-F915-483D-A1E5-886310B7231F}"/>
    <hyperlink ref="A295" r:id="rId590" display="http://siamchart.com/stock-chart/KGI/" xr:uid="{838E14EE-3485-45FF-81D3-40A4EB0156F7}"/>
    <hyperlink ref="B295" r:id="rId591" display="http://siamchart.com/stock-ichart/KGI/" xr:uid="{FE14DAB0-7203-4B49-B978-96A94E3D87D8}"/>
    <hyperlink ref="A296" r:id="rId592" display="http://siamchart.com/stock-chart/KIAT/" xr:uid="{72EB3715-06DF-48E6-A6F2-F75876166822}"/>
    <hyperlink ref="B296" r:id="rId593" display="http://siamchart.com/stock-ichart/KIAT/" xr:uid="{DD018D7C-C531-4CF1-923D-C3FF9C6593F5}"/>
    <hyperlink ref="A297" r:id="rId594" display="http://siamchart.com/stock-chart/KK/" xr:uid="{14D49FAA-EA63-4396-9B79-9B97CE86C069}"/>
    <hyperlink ref="B297" r:id="rId595" display="http://siamchart.com/stock-ichart/KK/" xr:uid="{EF9BDB15-D3BA-412E-8C15-955CB92240B5}"/>
    <hyperlink ref="C297" r:id="rId596" tooltip="ตารางข้อมูลงบการเงิน รายควอเตอร์ ย้อนหลัง 10 ปี" display="http://siamchart.com/stock-info/KK/" xr:uid="{E63B48C0-1A2C-4CED-AD55-65A4A8EC0B2F}"/>
    <hyperlink ref="A298" r:id="rId597" display="http://siamchart.com/stock-chart/KKC/" xr:uid="{A5252F52-8557-45A4-87A9-2992C0C320A4}"/>
    <hyperlink ref="B298" r:id="rId598" display="http://siamchart.com/stock-ichart/KKC/" xr:uid="{31F1A0AD-5E5D-493C-B0E7-FB0A6992D61D}"/>
    <hyperlink ref="A299" r:id="rId599" display="http://siamchart.com/stock-chart/KKP/" xr:uid="{38139A34-1212-488D-8343-CFAE5624F919}"/>
    <hyperlink ref="B299" r:id="rId600" display="http://siamchart.com/stock-ichart/KKP/" xr:uid="{2AF6534C-0D24-419E-9BE1-1CAABABC0109}"/>
    <hyperlink ref="A300" r:id="rId601" display="http://siamchart.com/stock-chart/KOOL/" xr:uid="{F75F14F0-93A9-4642-9C9B-14A7FAB33426}"/>
    <hyperlink ref="B300" r:id="rId602" display="http://siamchart.com/stock-ichart/KOOL/" xr:uid="{5B9A561B-7681-4953-8F0E-A039F7F985B2}"/>
    <hyperlink ref="A301" r:id="rId603" display="http://siamchart.com/stock-chart/KSL/" xr:uid="{D0ABB883-6F01-472A-89B4-FE5AFA3BEEB2}"/>
    <hyperlink ref="B301" r:id="rId604" display="http://siamchart.com/stock-ichart/KSL/" xr:uid="{576B9887-225A-4768-9DE8-13C156D91F81}"/>
    <hyperlink ref="A302" r:id="rId605" display="http://siamchart.com/stock-chart/KTB/" xr:uid="{709A8B97-9E81-40B4-9C4F-3461A0FE8178}"/>
    <hyperlink ref="B302" r:id="rId606" display="http://siamchart.com/stock-ichart/KTB/" xr:uid="{8571DA85-C09E-487D-A902-A8127A9A8770}"/>
    <hyperlink ref="A303" r:id="rId607" display="http://siamchart.com/stock-chart/KTC/" xr:uid="{D24A84C4-043B-433C-A188-18C13507F743}"/>
    <hyperlink ref="B303" r:id="rId608" display="http://siamchart.com/stock-ichart/KTC/" xr:uid="{ABCB86EE-0AA4-451E-986D-9EC29578335F}"/>
    <hyperlink ref="A304" r:id="rId609" display="http://siamchart.com/stock-chart/KTECH/" xr:uid="{39A25F81-D1DC-4FC9-A305-252D3CAAFB56}"/>
    <hyperlink ref="B304" r:id="rId610" display="http://siamchart.com/stock-ichart/KTECH/" xr:uid="{60316314-56A0-42CB-A771-5CB253779AB7}"/>
    <hyperlink ref="A305" r:id="rId611" display="http://siamchart.com/stock-chart/KTIS/" xr:uid="{183F74C7-C51B-45ED-ADBF-628B3811CA65}"/>
    <hyperlink ref="B305" r:id="rId612" display="http://siamchart.com/stock-ichart/KTIS/" xr:uid="{1810ED7B-DD7F-4E56-96FA-2483707BC759}"/>
    <hyperlink ref="A306" r:id="rId613" display="http://siamchart.com/stock-chart/KUMWEL/" xr:uid="{769656F1-220B-4405-AE25-6E03BFF49ED9}"/>
    <hyperlink ref="B306" r:id="rId614" display="http://siamchart.com/stock-ichart/KUMWEL/" xr:uid="{C540E1C1-519E-455D-A285-999E835FA15C}"/>
    <hyperlink ref="A307" r:id="rId615" display="http://siamchart.com/stock-chart/KUN/" xr:uid="{EF83A2A1-127E-4C56-9160-5BA26226DF35}"/>
    <hyperlink ref="B307" r:id="rId616" display="http://siamchart.com/stock-ichart/KUN/" xr:uid="{FD76785F-3915-4FB8-849B-EE7199032AC3}"/>
    <hyperlink ref="A308" r:id="rId617" display="http://siamchart.com/stock-chart/KWC/" xr:uid="{24A98FDD-FC70-4899-8411-5EA0B5738498}"/>
    <hyperlink ref="B308" r:id="rId618" display="http://siamchart.com/stock-ichart/KWC/" xr:uid="{E5DCD4AC-E7EF-4861-9265-997EAC43F3E2}"/>
    <hyperlink ref="A309" r:id="rId619" display="http://siamchart.com/stock-chart/KWG/" xr:uid="{8DB01E03-428E-4327-B989-55A06E385D43}"/>
    <hyperlink ref="B309" r:id="rId620" display="http://siamchart.com/stock-ichart/KWG/" xr:uid="{A9B59EE2-6E26-4716-B49B-8B7D54BADC36}"/>
    <hyperlink ref="A310" r:id="rId621" display="http://siamchart.com/stock-chart/KWM/" xr:uid="{E905BC0C-8315-47D5-AB50-8C0DA0FC4EEE}"/>
    <hyperlink ref="B310" r:id="rId622" display="http://siamchart.com/stock-ichart/KWM/" xr:uid="{B1D22C49-CD82-4684-9D3F-E0DD51A4B876}"/>
    <hyperlink ref="A311" r:id="rId623" display="http://siamchart.com/stock-chart/KYE/" xr:uid="{6530087D-AE11-45EA-8E74-3E4887E9C35F}"/>
    <hyperlink ref="B311" r:id="rId624" display="http://siamchart.com/stock-ichart/KYE/" xr:uid="{77596895-3083-4A9B-AAB3-BAA608506B6B}"/>
    <hyperlink ref="A312" r:id="rId625" display="http://siamchart.com/stock-chart/L_26E/" xr:uid="{8A08A363-3692-45E0-AC3A-38D0AC04D53C}"/>
    <hyperlink ref="B312" r:id="rId626" display="http://siamchart.com/stock-ichart/L_26E/" xr:uid="{77AE060C-F1DD-4DBB-8E6D-A3DA3B5BD511}"/>
    <hyperlink ref="A313" r:id="rId627" display="http://siamchart.com/stock-chart/LALIN/" xr:uid="{06A94F89-1E07-4310-B2E4-465C69F97A98}"/>
    <hyperlink ref="B313" r:id="rId628" display="http://siamchart.com/stock-ichart/LALIN/" xr:uid="{DB806AA3-EEF5-4F5A-BBDA-16DDEC9CA4AB}"/>
    <hyperlink ref="A314" r:id="rId629" display="http://siamchart.com/stock-chart/LANNA/" xr:uid="{F5FF938E-E7AF-4F9D-BF79-E3F5E9BAE6E5}"/>
    <hyperlink ref="B314" r:id="rId630" display="http://siamchart.com/stock-ichart/LANNA/" xr:uid="{06897C83-45AC-46F2-87E2-1CAB126A17C1}"/>
    <hyperlink ref="A315" r:id="rId631" display="http://siamchart.com/stock-chart/LDC/" xr:uid="{BE7A4F66-65B8-411A-99B9-10B9A670A381}"/>
    <hyperlink ref="B315" r:id="rId632" display="http://siamchart.com/stock-ichart/LDC/" xr:uid="{CC70D4DA-088B-419D-9772-924775928EEF}"/>
    <hyperlink ref="A316" r:id="rId633" display="http://siamchart.com/stock-chart/LEE/" xr:uid="{AE39DC01-EA9E-4F7A-890F-2F37C985E3B2}"/>
    <hyperlink ref="B316" r:id="rId634" display="http://siamchart.com/stock-ichart/LEE/" xr:uid="{E641F50D-0B75-4457-B5FA-0BA5D4B5027B}"/>
    <hyperlink ref="A317" r:id="rId635" display="http://siamchart.com/stock-chart/LEO/" xr:uid="{A8AAA626-C4C2-4A06-ACF8-7230FB4D0971}"/>
    <hyperlink ref="B317" r:id="rId636" display="http://siamchart.com/stock-ichart/LEO/" xr:uid="{FB9890E8-6A32-4D4A-A80F-55DD056D3529}"/>
    <hyperlink ref="C317" r:id="rId637" tooltip="ตารางข้อมูลงบการเงิน รายควอเตอร์ ย้อนหลัง 10 ปี" display="http://siamchart.com/stock-info/LEO/" xr:uid="{994CE823-365D-4BE8-B1D3-8C4A94446ABB}"/>
    <hyperlink ref="A318" r:id="rId638" display="http://siamchart.com/stock-chart/LH/" xr:uid="{0CE63DD7-1F8B-4569-8B71-C035256F17C9}"/>
    <hyperlink ref="B318" r:id="rId639" display="http://siamchart.com/stock-ichart/LH/" xr:uid="{C38F9080-A360-430F-8F0F-EAD9739D01EF}"/>
    <hyperlink ref="A319" r:id="rId640" display="http://siamchart.com/stock-chart/LHFG/" xr:uid="{61895DF1-525F-4C39-B355-CED551591E65}"/>
    <hyperlink ref="B319" r:id="rId641" display="http://siamchart.com/stock-ichart/LHFG/" xr:uid="{66473A48-3B21-4989-A744-42F96F62BF77}"/>
    <hyperlink ref="A320" r:id="rId642" display="http://siamchart.com/stock-chart/LHK/" xr:uid="{6DF8C716-DBBC-4F8E-84EC-1A9E49B2DF21}"/>
    <hyperlink ref="B320" r:id="rId643" display="http://siamchart.com/stock-ichart/LHK/" xr:uid="{45CC25FD-2060-443D-BA2B-8928ABE4E191}"/>
    <hyperlink ref="A321" r:id="rId644" display="http://siamchart.com/stock-chart/LIT/" xr:uid="{FE57F66B-FDB6-48FD-8B75-F9418820AD70}"/>
    <hyperlink ref="B321" r:id="rId645" display="http://siamchart.com/stock-ichart/LIT/" xr:uid="{1ED996D9-52D5-462E-86F4-53B3800AC469}"/>
    <hyperlink ref="A322" r:id="rId646" display="http://siamchart.com/stock-chart/LOXLEY/" xr:uid="{93876E95-4B24-4EFA-A27B-92B42C25717F}"/>
    <hyperlink ref="B322" r:id="rId647" display="http://siamchart.com/stock-ichart/LOXLEY/" xr:uid="{8A3D850A-26A9-493A-AD7A-96F2B4A79B70}"/>
    <hyperlink ref="A323" r:id="rId648" display="http://siamchart.com/stock-chart/LPH/" xr:uid="{0EED8753-A37F-47EB-80F5-E38D16D695DC}"/>
    <hyperlink ref="B323" r:id="rId649" display="http://siamchart.com/stock-ichart/LPH/" xr:uid="{BA6F8E6C-ABA4-4741-BEFB-19EC75D3790B}"/>
    <hyperlink ref="A324" r:id="rId650" display="http://siamchart.com/stock-chart/LPN/" xr:uid="{F29CF16C-8434-4488-8BA7-66E6A2664638}"/>
    <hyperlink ref="B324" r:id="rId651" display="http://siamchart.com/stock-ichart/LPN/" xr:uid="{41A80222-E9DC-4512-AA06-B2B9A49252FC}"/>
    <hyperlink ref="A325" r:id="rId652" display="http://siamchart.com/stock-chart/LRH/" xr:uid="{6B01EAF4-5D27-4572-8D4E-FB421FEE8A48}"/>
    <hyperlink ref="B325" r:id="rId653" display="http://siamchart.com/stock-ichart/LRH/" xr:uid="{EE86521D-B4F8-4720-8E9D-6530051DF5E4}"/>
    <hyperlink ref="A326" r:id="rId654" display="http://siamchart.com/stock-chart/LST/" xr:uid="{E63AD492-7A8B-429B-84E1-745419540CF4}"/>
    <hyperlink ref="B326" r:id="rId655" display="http://siamchart.com/stock-ichart/LST/" xr:uid="{CAB90973-B483-45D8-A96F-53D444139790}"/>
    <hyperlink ref="A327" r:id="rId656" display="http://siamchart.com/stock-chart/M/" xr:uid="{72B0F30D-545B-47F1-B3B8-18D3FFCC3BDD}"/>
    <hyperlink ref="B327" r:id="rId657" display="http://siamchart.com/stock-ichart/M/" xr:uid="{FAE9AD80-80A3-48EC-98FB-A7175E055068}"/>
    <hyperlink ref="A328" r:id="rId658" display="http://siamchart.com/stock-chart/M-CHAI/" xr:uid="{72DCFDFE-592C-4F21-BD13-DDB1721D90A0}"/>
    <hyperlink ref="B328" r:id="rId659" display="http://siamchart.com/stock-ichart/M-CHAI/" xr:uid="{E5854ED7-022B-41B9-AA7E-C0CCD665493A}"/>
    <hyperlink ref="A329" r:id="rId660" display="http://siamchart.com/stock-chart/MACO/" xr:uid="{80732D89-45CC-4854-80D8-6C2F18E071F3}"/>
    <hyperlink ref="B329" r:id="rId661" display="http://siamchart.com/stock-ichart/MACO/" xr:uid="{873F41A9-83C5-405F-BD99-173A3CE22482}"/>
    <hyperlink ref="A330" r:id="rId662" display="http://siamchart.com/stock-chart/MAJOR/" xr:uid="{DAD9993D-4500-45BA-8270-756EF856B823}"/>
    <hyperlink ref="B330" r:id="rId663" display="http://siamchart.com/stock-ichart/MAJOR/" xr:uid="{3CB219D1-78A0-4CAA-A257-694E4451CF14}"/>
    <hyperlink ref="A331" r:id="rId664" display="http://siamchart.com/stock-chart/MAKRO/" xr:uid="{9368583B-0386-4DCE-8000-C5F105D21CD4}"/>
    <hyperlink ref="B331" r:id="rId665" display="http://siamchart.com/stock-ichart/MAKRO/" xr:uid="{59757128-685B-4563-A26E-723CEA08D2C6}"/>
    <hyperlink ref="A332" r:id="rId666" display="http://siamchart.com/stock-chart/MALEE/" xr:uid="{E9461CA6-C1CD-4CC1-B5EE-4EF3C29D13AA}"/>
    <hyperlink ref="B332" r:id="rId667" display="http://siamchart.com/stock-ichart/MALEE/" xr:uid="{07F41771-612E-4340-98AD-583FBEE7DFB5}"/>
    <hyperlink ref="A333" r:id="rId668" display="http://siamchart.com/stock-chart/MANRIN/" xr:uid="{CB786D8C-6618-41BA-90C2-BAEF4A7CC877}"/>
    <hyperlink ref="B333" r:id="rId669" display="http://siamchart.com/stock-ichart/MANRIN/" xr:uid="{157C4823-79B8-45AD-A5A9-870F654BD692}"/>
    <hyperlink ref="A334" r:id="rId670" display="http://siamchart.com/stock-chart/MATCH/" xr:uid="{ADC31C13-91D7-49C8-ABD4-A26DDE130170}"/>
    <hyperlink ref="B334" r:id="rId671" display="http://siamchart.com/stock-ichart/MATCH/" xr:uid="{6AB98A38-7BD0-4C0E-8794-DD5FE9C65D00}"/>
    <hyperlink ref="A335" r:id="rId672" display="http://siamchart.com/stock-chart/MATI/" xr:uid="{810A9037-D4DF-4689-8641-648F0AA81CB4}"/>
    <hyperlink ref="B335" r:id="rId673" display="http://siamchart.com/stock-ichart/MATI/" xr:uid="{044F5346-680B-4618-9F61-4A66CE451521}"/>
    <hyperlink ref="A336" r:id="rId674" display="http://siamchart.com/stock-chart/MAX/" xr:uid="{3B54BD21-544D-4212-BD3C-8AA66920FED6}"/>
    <hyperlink ref="B336" r:id="rId675" display="http://siamchart.com/stock-ichart/MAX/" xr:uid="{A8617375-95BA-4634-8732-DFAC4E3CBBBC}"/>
    <hyperlink ref="A337" r:id="rId676" display="http://siamchart.com/stock-chart/MBAX/" xr:uid="{FDEBC11F-F340-4BC5-ABB4-D77B1EA441A6}"/>
    <hyperlink ref="B337" r:id="rId677" display="http://siamchart.com/stock-ichart/MBAX/" xr:uid="{DBEFA73D-84B0-4134-ABB1-8086CE552E12}"/>
    <hyperlink ref="A338" r:id="rId678" display="http://siamchart.com/stock-chart/MBK/" xr:uid="{87D76256-71B9-4F05-9B3E-C5D3133D46C8}"/>
    <hyperlink ref="B338" r:id="rId679" display="http://siamchart.com/stock-ichart/MBK/" xr:uid="{11456C07-A332-4AD4-833C-1BBF3261B213}"/>
    <hyperlink ref="A339" r:id="rId680" display="http://siamchart.com/stock-chart/MBKET/" xr:uid="{ABCA8FFD-A138-4A2F-AEEC-783635C3CC5B}"/>
    <hyperlink ref="B339" r:id="rId681" display="http://siamchart.com/stock-ichart/MBKET/" xr:uid="{3ED041FD-0781-429D-BCF7-A74370AAC37F}"/>
    <hyperlink ref="A340" r:id="rId682" display="http://siamchart.com/stock-chart/MC/" xr:uid="{6208C1D3-6307-466C-BEFF-1BBEBD8F9093}"/>
    <hyperlink ref="B340" r:id="rId683" display="http://siamchart.com/stock-ichart/MC/" xr:uid="{78C4C384-5E7C-4B47-ADF3-674E6002065A}"/>
    <hyperlink ref="A341" r:id="rId684" display="http://siamchart.com/stock-chart/MCOT/" xr:uid="{BE21D779-FDBC-4353-91DA-228A4D5F7754}"/>
    <hyperlink ref="B341" r:id="rId685" display="http://siamchart.com/stock-ichart/MCOT/" xr:uid="{7394A7D5-8417-4D61-9696-D17C4DBE6427}"/>
    <hyperlink ref="A342" r:id="rId686" display="http://siamchart.com/stock-chart/MCS/" xr:uid="{9D90CC70-57C6-40C5-B69F-E09571A493B5}"/>
    <hyperlink ref="B342" r:id="rId687" display="http://siamchart.com/stock-ichart/MCS/" xr:uid="{1AE090A5-BF73-4C07-93CC-6D13B6938549}"/>
    <hyperlink ref="A343" r:id="rId688" display="http://siamchart.com/stock-chart/MDX/" xr:uid="{FE98A1D1-6472-4BB1-8B8E-3A2B3E1784CA}"/>
    <hyperlink ref="B343" r:id="rId689" display="http://siamchart.com/stock-ichart/MDX/" xr:uid="{D8943500-FD2A-496B-AB90-487DD5AA850C}"/>
    <hyperlink ref="A344" r:id="rId690" display="http://siamchart.com/stock-chart/MEGA/" xr:uid="{588A7631-BF21-424D-91AE-D8DF98DF27A4}"/>
    <hyperlink ref="B344" r:id="rId691" display="http://siamchart.com/stock-ichart/MEGA/" xr:uid="{F6D62CF1-F8A5-46EC-986E-C4DC41F3541E}"/>
    <hyperlink ref="A345" r:id="rId692" display="http://siamchart.com/stock-chart/META/" xr:uid="{C9FF1677-51AC-4EF2-8711-05FB166E863D}"/>
    <hyperlink ref="B345" r:id="rId693" display="http://siamchart.com/stock-ichart/META/" xr:uid="{502883E7-1A9A-4F6A-BA4E-532A2189A147}"/>
    <hyperlink ref="A346" r:id="rId694" display="http://siamchart.com/stock-chart/METCO/" xr:uid="{D4FDDC31-9BC2-494A-8F6A-6091D707AC6D}"/>
    <hyperlink ref="B346" r:id="rId695" display="http://siamchart.com/stock-ichart/METCO/" xr:uid="{A5EB651A-DBB3-432A-A633-0E2A5BBCC643}"/>
    <hyperlink ref="A347" r:id="rId696" display="http://siamchart.com/stock-chart/MFC/" xr:uid="{9FAA007B-C9A4-4618-9807-7A205FF9D90A}"/>
    <hyperlink ref="B347" r:id="rId697" display="http://siamchart.com/stock-ichart/MFC/" xr:uid="{4DA5B7B3-F370-4923-B168-5300821B2BA2}"/>
    <hyperlink ref="A348" r:id="rId698" display="http://siamchart.com/stock-chart/MFEC/" xr:uid="{74452595-2CBE-4A5E-AF0F-AF9E555B65A3}"/>
    <hyperlink ref="B348" r:id="rId699" display="http://siamchart.com/stock-ichart/MFEC/" xr:uid="{68328E1B-1EF6-4DE3-9101-158E0E47FC1D}"/>
    <hyperlink ref="A349" r:id="rId700" display="http://siamchart.com/stock-chart/MGT/" xr:uid="{704FB520-6393-40D7-B2E5-A5BB17F72DFB}"/>
    <hyperlink ref="B349" r:id="rId701" display="http://siamchart.com/stock-ichart/MGT/" xr:uid="{12BB98B9-87F0-4347-921E-38951C8D3992}"/>
    <hyperlink ref="A350" r:id="rId702" display="http://siamchart.com/stock-chart/MICRO/" xr:uid="{6C74D02B-0093-4E92-8555-B98E5E844DC1}"/>
    <hyperlink ref="B350" r:id="rId703" display="http://siamchart.com/stock-ichart/MICRO/" xr:uid="{10CB887B-30AD-4218-9200-12175CCBF5FC}"/>
    <hyperlink ref="C350" r:id="rId704" tooltip="ตารางข้อมูลงบการเงิน รายควอเตอร์ ย้อนหลัง 10 ปี" display="http://siamchart.com/stock-info/MICRO/" xr:uid="{B31C61E7-2F23-408D-88ED-51524183E11F}"/>
    <hyperlink ref="A351" r:id="rId705" display="http://siamchart.com/stock-chart/MIDA/" xr:uid="{E82E2625-3513-4659-B510-904ED6529607}"/>
    <hyperlink ref="B351" r:id="rId706" display="http://siamchart.com/stock-ichart/MIDA/" xr:uid="{4F90C5FF-02CA-4E32-B1E0-B5B50DA9AB0E}"/>
    <hyperlink ref="A352" r:id="rId707" display="http://siamchart.com/stock-chart/MILL/" xr:uid="{6BF70EA9-9632-43E9-BD70-B56CDE6865F8}"/>
    <hyperlink ref="B352" r:id="rId708" display="http://siamchart.com/stock-ichart/MILL/" xr:uid="{2945760D-237E-464C-BFDC-46A9EFAB330C}"/>
    <hyperlink ref="A353" r:id="rId709" display="http://siamchart.com/stock-chart/MINT/" xr:uid="{0F4D7F40-80F4-4E06-A830-0CA82968CE42}"/>
    <hyperlink ref="B353" r:id="rId710" display="http://siamchart.com/stock-ichart/MINT/" xr:uid="{BBC3C5C7-6920-4AC4-BBC2-42A41B7F0211}"/>
    <hyperlink ref="A354" r:id="rId711" display="http://siamchart.com/stock-chart/MITSIB/" xr:uid="{50DA3101-F6A4-47C5-9AEA-E440F7D8DD50}"/>
    <hyperlink ref="B354" r:id="rId712" display="http://siamchart.com/stock-ichart/MITSIB/" xr:uid="{A4873D4A-6C2F-4E69-9BF4-EBD0B29FA1AB}"/>
    <hyperlink ref="A355" r:id="rId713" display="http://siamchart.com/stock-chart/MJD/" xr:uid="{FC9FFA5F-90A4-4105-BD7A-36D89BBA1B01}"/>
    <hyperlink ref="B355" r:id="rId714" display="http://siamchart.com/stock-ichart/MJD/" xr:uid="{D8BCD9B7-9E6F-4399-8D6C-A69C4CD5DBBB}"/>
    <hyperlink ref="A356" r:id="rId715" display="http://siamchart.com/stock-chart/MK/" xr:uid="{F451C2F6-9488-45E6-9C8D-BD80D2315964}"/>
    <hyperlink ref="B356" r:id="rId716" display="http://siamchart.com/stock-ichart/MK/" xr:uid="{C82755E3-C315-4C74-80BD-54CFB657A8E4}"/>
    <hyperlink ref="A357" r:id="rId717" display="http://siamchart.com/stock-chart/ML/" xr:uid="{D2E3F942-8632-44BD-896E-DC73EC1A84D0}"/>
    <hyperlink ref="B357" r:id="rId718" display="http://siamchart.com/stock-ichart/ML/" xr:uid="{696C62F3-35BD-45EC-BB65-675BEB925909}"/>
    <hyperlink ref="A358" r:id="rId719" display="http://siamchart.com/stock-chart/MM/" xr:uid="{ECE7521A-822D-4540-B4C4-6A8555EFF38D}"/>
    <hyperlink ref="B358" r:id="rId720" display="http://siamchart.com/stock-ichart/MM/" xr:uid="{CF69798D-B775-4B4E-8B55-146D34F1F12B}"/>
    <hyperlink ref="A359" r:id="rId721" display="http://siamchart.com/stock-chart/MODERN/" xr:uid="{DB6DDF34-FF88-4D6A-B359-7F046D67F186}"/>
    <hyperlink ref="B359" r:id="rId722" display="http://siamchart.com/stock-ichart/MODERN/" xr:uid="{520CED8A-2466-461E-9205-E4C67CF7C23C}"/>
    <hyperlink ref="A360" r:id="rId723" display="http://siamchart.com/stock-chart/MONO/" xr:uid="{5C6FCA47-E48B-4C79-A038-DAD8AA94CCC6}"/>
    <hyperlink ref="B360" r:id="rId724" display="http://siamchart.com/stock-ichart/MONO/" xr:uid="{F9714E3B-4EA3-4EDD-A99E-610C2959B56E}"/>
    <hyperlink ref="A361" r:id="rId725" display="http://siamchart.com/stock-chart/MOONG/" xr:uid="{411E1162-D7A8-45C2-903A-A96900236D89}"/>
    <hyperlink ref="B361" r:id="rId726" display="http://siamchart.com/stock-ichart/MOONG/" xr:uid="{A8F25FFA-AF4A-4FED-A8DE-07BE21D7121C}"/>
    <hyperlink ref="A362" r:id="rId727" display="http://siamchart.com/stock-chart/MORE/" xr:uid="{0BE1B877-8C9A-4282-8FD1-EC6158E8DF18}"/>
    <hyperlink ref="B362" r:id="rId728" display="http://siamchart.com/stock-ichart/MORE/" xr:uid="{F960C203-78F9-412A-A558-61F43E3B2857}"/>
    <hyperlink ref="A363" r:id="rId729" display="http://siamchart.com/stock-chart/MPG/" xr:uid="{B3FB8EE9-261C-4616-93E0-7C3E9BDBA373}"/>
    <hyperlink ref="B363" r:id="rId730" display="http://siamchart.com/stock-ichart/MPG/" xr:uid="{85F69D38-4AA6-4DA6-9DF3-6B1B49343797}"/>
    <hyperlink ref="A364" r:id="rId731" display="http://siamchart.com/stock-chart/MPIC/" xr:uid="{9355C45F-F780-43E5-978F-B2E9958506A8}"/>
    <hyperlink ref="B364" r:id="rId732" display="http://siamchart.com/stock-ichart/MPIC/" xr:uid="{8AC41772-E095-4EFB-8A70-EFA7B9DBFDFD}"/>
    <hyperlink ref="A365" r:id="rId733" display="http://siamchart.com/stock-chart/MSC/" xr:uid="{118176F4-4EEF-4275-BAD4-F2DD640751E4}"/>
    <hyperlink ref="B365" r:id="rId734" display="http://siamchart.com/stock-ichart/MSC/" xr:uid="{0F4AC7F7-C10F-4DF5-AC81-46D960D8F9AA}"/>
    <hyperlink ref="A366" r:id="rId735" display="http://siamchart.com/stock-chart/MTC/" xr:uid="{C37C7859-0A83-4766-AF5D-C1F03AD6E5E4}"/>
    <hyperlink ref="B366" r:id="rId736" display="http://siamchart.com/stock-ichart/MTC/" xr:uid="{D2E590EB-9BA2-4458-B5D8-BA058431AA8A}"/>
    <hyperlink ref="A367" r:id="rId737" display="http://siamchart.com/stock-chart/MTI/" xr:uid="{08E7459A-E2D7-4277-B125-66988D9DFED9}"/>
    <hyperlink ref="B367" r:id="rId738" display="http://siamchart.com/stock-ichart/MTI/" xr:uid="{1AE15DA6-6172-4D4F-A0F1-01DB8CDBBE2D}"/>
    <hyperlink ref="A368" r:id="rId739" display="http://siamchart.com/stock-chart/MVP/" xr:uid="{1F0E7A7B-03EB-4E3D-B7BE-C153EB86F0B2}"/>
    <hyperlink ref="B368" r:id="rId740" display="http://siamchart.com/stock-ichart/MVP/" xr:uid="{FCD9780B-6F02-4D93-AF4C-53662F2C1662}"/>
    <hyperlink ref="A369" r:id="rId741" display="http://siamchart.com/stock-chart/NBC/" xr:uid="{5D892F2B-ECE6-4935-81A3-BDDD7A00DC56}"/>
    <hyperlink ref="B369" r:id="rId742" display="http://siamchart.com/stock-ichart/NBC/" xr:uid="{AC29DDA6-BC9B-4FEE-A66D-7D921EEAAE1C}"/>
    <hyperlink ref="A370" r:id="rId743" display="http://siamchart.com/stock-chart/NC/" xr:uid="{FBBF49F1-516F-44D5-B2FB-DCBBB5155B1A}"/>
    <hyperlink ref="B370" r:id="rId744" display="http://siamchart.com/stock-ichart/NC/" xr:uid="{022665E8-0000-413F-AA0E-CE5D518EE37F}"/>
    <hyperlink ref="A371" r:id="rId745" display="http://siamchart.com/stock-chart/NCAP/" xr:uid="{A56A28D7-DE80-4A3B-8210-F93367C2004D}"/>
    <hyperlink ref="B371" r:id="rId746" display="http://siamchart.com/stock-ichart/NCAP/" xr:uid="{B05B6028-9894-4C06-8917-67B6BD0CAA13}"/>
    <hyperlink ref="C371" r:id="rId747" tooltip="ตารางข้อมูลงบการเงิน รายควอเตอร์ ย้อนหลัง 10 ปี" display="http://siamchart.com/stock-info/NCAP/" xr:uid="{B63ED578-4490-4315-B585-54FC7414767E}"/>
    <hyperlink ref="A372" r:id="rId748" display="http://siamchart.com/stock-chart/NCH/" xr:uid="{FD6A47AE-CDAE-4C2D-8763-1D51FB9EFC5B}"/>
    <hyperlink ref="B372" r:id="rId749" display="http://siamchart.com/stock-ichart/NCH/" xr:uid="{E79C8A46-3B10-48B1-904C-7478705FDCDC}"/>
    <hyperlink ref="A373" r:id="rId750" display="http://siamchart.com/stock-chart/NCL/" xr:uid="{6D86CF9E-C793-4E66-958F-A9917705DCA1}"/>
    <hyperlink ref="B373" r:id="rId751" display="http://siamchart.com/stock-ichart/NCL/" xr:uid="{B2BED061-F21F-4311-AFC4-83F18B6BD429}"/>
    <hyperlink ref="A374" r:id="rId752" display="http://siamchart.com/stock-chart/NDR/" xr:uid="{471E8F47-4B81-4214-9195-64DD6708948F}"/>
    <hyperlink ref="B374" r:id="rId753" display="http://siamchart.com/stock-ichart/NDR/" xr:uid="{CCDCD617-C8E6-4B8D-8C08-1DDCD38C3383}"/>
    <hyperlink ref="A375" r:id="rId754" display="http://siamchart.com/stock-chart/NEP/" xr:uid="{D72316AE-779B-4219-99A6-43F423DEB4AB}"/>
    <hyperlink ref="B375" r:id="rId755" display="http://siamchart.com/stock-ichart/NEP/" xr:uid="{FADACD11-A6DA-438B-89D6-2B7A36FD7999}"/>
    <hyperlink ref="A376" r:id="rId756" display="http://siamchart.com/stock-chart/NER/" xr:uid="{8EF86D8E-C0FA-4A1A-A3A6-5B610A5BD012}"/>
    <hyperlink ref="B376" r:id="rId757" display="http://siamchart.com/stock-ichart/NER/" xr:uid="{EAA1EA9A-5A27-41B1-96BA-565F338D3E76}"/>
    <hyperlink ref="A377" r:id="rId758" display="http://siamchart.com/stock-chart/NETBAY/" xr:uid="{A50C3EA2-F607-4E24-B06F-9B7E3D61233B}"/>
    <hyperlink ref="B377" r:id="rId759" display="http://siamchart.com/stock-ichart/NETBAY/" xr:uid="{BC22B183-6C89-4D25-AF3B-93465CCD6267}"/>
    <hyperlink ref="A378" r:id="rId760" display="http://siamchart.com/stock-chart/NEW/" xr:uid="{09C53D4D-E68B-4826-A05C-789433CDECF3}"/>
    <hyperlink ref="B378" r:id="rId761" display="http://siamchart.com/stock-ichart/NEW/" xr:uid="{A0D5DEF2-6BDE-4D25-AE0D-FEBE3685E716}"/>
    <hyperlink ref="A379" r:id="rId762" display="http://siamchart.com/stock-chart/NEWS/" xr:uid="{F301ACCB-EC4E-4B30-9B79-00E7D2E1D205}"/>
    <hyperlink ref="B379" r:id="rId763" display="http://siamchart.com/stock-ichart/NEWS/" xr:uid="{5D4B2B11-2F4F-401D-80C6-86C06348C470}"/>
    <hyperlink ref="A380" r:id="rId764" display="http://siamchart.com/stock-chart/NEX/" xr:uid="{AADFE345-37AD-40AD-B309-205EAA8DBB19}"/>
    <hyperlink ref="B380" r:id="rId765" display="http://siamchart.com/stock-ichart/NEX/" xr:uid="{F7FDD6C0-42B0-4123-9EF6-165C4D25A654}"/>
    <hyperlink ref="A381" r:id="rId766" display="http://siamchart.com/stock-chart/NFC/" xr:uid="{3AE2432B-BA93-4FA8-A0E2-C2C104F08FDC}"/>
    <hyperlink ref="B381" r:id="rId767" display="http://siamchart.com/stock-ichart/NFC/" xr:uid="{D1E93DE4-B485-42F5-8D91-3865CA02D769}"/>
    <hyperlink ref="A382" r:id="rId768" display="http://siamchart.com/stock-chart/NINE/" xr:uid="{869FD39B-6EC3-489D-A730-56A2CD87DAEA}"/>
    <hyperlink ref="B382" r:id="rId769" display="http://siamchart.com/stock-ichart/NINE/" xr:uid="{B9DAC629-0196-40B3-A9BF-4F6BCA6F31D9}"/>
    <hyperlink ref="A383" r:id="rId770" display="http://siamchart.com/stock-chart/NKI/" xr:uid="{1A9BC309-371F-4345-A743-498852A20F25}"/>
    <hyperlink ref="B383" r:id="rId771" display="http://siamchart.com/stock-ichart/NKI/" xr:uid="{E58E55D1-2E5B-4547-B025-1B85D4CB927A}"/>
    <hyperlink ref="A384" r:id="rId772" display="http://siamchart.com/stock-chart/NMG/" xr:uid="{7413B3D6-1C31-41B5-8318-5BF8341EB0AE}"/>
    <hyperlink ref="B384" r:id="rId773" display="http://siamchart.com/stock-ichart/NMG/" xr:uid="{278D830B-C6DD-406B-9379-1FA2D35A7A29}"/>
    <hyperlink ref="A385" r:id="rId774" display="http://siamchart.com/stock-chart/NNCL/" xr:uid="{F0659ED7-CB69-45AC-A918-A65F7599B4FE}"/>
    <hyperlink ref="B385" r:id="rId775" display="http://siamchart.com/stock-ichart/NNCL/" xr:uid="{C373C0ED-3F46-4BDD-8033-B4208E88A050}"/>
    <hyperlink ref="A386" r:id="rId776" display="http://siamchart.com/stock-chart/NOBLE/" xr:uid="{9FEB472A-A722-45E9-973C-00F1E2879F58}"/>
    <hyperlink ref="B386" r:id="rId777" display="http://siamchart.com/stock-ichart/NOBLE/" xr:uid="{46B0D136-CBD1-47A4-81EC-6F31B3AF7342}"/>
    <hyperlink ref="A387" r:id="rId778" display="http://siamchart.com/stock-chart/NOK/" xr:uid="{FF6CA806-5573-40A0-A47B-A6806FAC0383}"/>
    <hyperlink ref="B387" r:id="rId779" display="http://siamchart.com/stock-ichart/NOK/" xr:uid="{BE2F8A46-B6CD-4346-B45D-CE427F140E54}"/>
    <hyperlink ref="A388" r:id="rId780" display="http://siamchart.com/stock-chart/NPK/" xr:uid="{F1DE166E-E5C0-4957-8757-AE0AA3602274}"/>
    <hyperlink ref="B388" r:id="rId781" display="http://siamchart.com/stock-ichart/NPK/" xr:uid="{5CB6451B-4B3B-4386-A735-478102A4147D}"/>
    <hyperlink ref="A389" r:id="rId782" display="http://siamchart.com/stock-chart/NRF/" xr:uid="{831A70F2-E13C-4DD0-AEAE-6DD49A77B7CB}"/>
    <hyperlink ref="B389" r:id="rId783" display="http://siamchart.com/stock-ichart/NRF/" xr:uid="{A01E6F54-DB8B-42F0-9472-036F46CDBD5A}"/>
    <hyperlink ref="C389" r:id="rId784" tooltip="ตารางข้อมูลงบการเงิน รายควอเตอร์ ย้อนหลัง 10 ปี" display="http://siamchart.com/stock-info/NRF/" xr:uid="{2B72D670-BA1F-43C4-AF5F-9A20AF91273B}"/>
    <hyperlink ref="A390" r:id="rId785" display="http://siamchart.com/stock-chart/NSI/" xr:uid="{806291F8-B5BB-4142-B7E2-CFC599837C68}"/>
    <hyperlink ref="B390" r:id="rId786" display="http://siamchart.com/stock-ichart/NSI/" xr:uid="{B68C8066-9C9D-409B-8E9C-B649970041BA}"/>
    <hyperlink ref="A391" r:id="rId787" display="http://siamchart.com/stock-chart/NTV/" xr:uid="{55D36760-B23A-432C-99EF-71A46603DBF4}"/>
    <hyperlink ref="B391" r:id="rId788" display="http://siamchart.com/stock-ichart/NTV/" xr:uid="{0E23CE79-E1AC-47F0-BA56-281DE6DF9EF6}"/>
    <hyperlink ref="A392" r:id="rId789" display="http://siamchart.com/stock-chart/NUSA/" xr:uid="{50017F26-A085-4308-960B-C46B7C9E8F15}"/>
    <hyperlink ref="B392" r:id="rId790" display="http://siamchart.com/stock-ichart/NUSA/" xr:uid="{6A778025-5956-4753-8B70-C56956BBF4C4}"/>
    <hyperlink ref="A393" r:id="rId791" display="http://siamchart.com/stock-chart/NVD/" xr:uid="{0AEAD6E8-D0D2-40CA-A98F-37CE21BB762A}"/>
    <hyperlink ref="B393" r:id="rId792" display="http://siamchart.com/stock-ichart/NVD/" xr:uid="{801564DC-D389-49FE-ADA5-0AC2C92A25AB}"/>
    <hyperlink ref="A394" r:id="rId793" display="http://siamchart.com/stock-chart/NWR/" xr:uid="{8F9568C8-3C39-46EA-8A7E-D6CB5510A61D}"/>
    <hyperlink ref="B394" r:id="rId794" display="http://siamchart.com/stock-ichart/NWR/" xr:uid="{6B40CD33-EA20-4566-A9AB-85AD433E96B3}"/>
    <hyperlink ref="A395" r:id="rId795" display="http://siamchart.com/stock-chart/NYT/" xr:uid="{4EAD0CDE-3054-4A30-A114-33AD60E2571C}"/>
    <hyperlink ref="B395" r:id="rId796" display="http://siamchart.com/stock-ichart/NYT/" xr:uid="{B22F3A1B-4F45-4734-AE94-C2B7A97AD4E5}"/>
    <hyperlink ref="A396" r:id="rId797" display="http://siamchart.com/stock-chart/OCC/" xr:uid="{6B2C8B5D-06C6-40A7-9309-2AB3AE55B383}"/>
    <hyperlink ref="B396" r:id="rId798" display="http://siamchart.com/stock-ichart/OCC/" xr:uid="{EBAAF2B9-59BE-41CD-8B7A-7245A030D175}"/>
    <hyperlink ref="A397" r:id="rId799" display="http://siamchart.com/stock-chart/OCEAN/" xr:uid="{B8537C78-564B-4007-A787-CD337D6D9649}"/>
    <hyperlink ref="B397" r:id="rId800" display="http://siamchart.com/stock-ichart/OCEAN/" xr:uid="{F84AD99D-9C2C-47C7-AD9B-B68D95BFAA71}"/>
    <hyperlink ref="A398" r:id="rId801" display="http://siamchart.com/stock-chart/OGC/" xr:uid="{717883E4-2D8C-48C1-AE54-36CAB384327E}"/>
    <hyperlink ref="B398" r:id="rId802" display="http://siamchart.com/stock-ichart/OGC/" xr:uid="{E89D5CBD-B0A4-4018-803D-3813077C74D0}"/>
    <hyperlink ref="A399" r:id="rId803" display="http://siamchart.com/stock-chart/OHTL/" xr:uid="{3CC5F32A-21D9-4A50-8B87-2AF27EC21AD5}"/>
    <hyperlink ref="B399" r:id="rId804" display="http://siamchart.com/stock-ichart/OHTL/" xr:uid="{6A6DAFCD-3E92-4F1D-AC59-14BD26BADD9D}"/>
    <hyperlink ref="A400" r:id="rId805" display="http://siamchart.com/stock-chart/OISHI/" xr:uid="{B08FBB29-D24D-42D3-9CB3-B07D20EEEC49}"/>
    <hyperlink ref="B400" r:id="rId806" display="http://siamchart.com/stock-ichart/OISHI/" xr:uid="{B97323D7-2B55-488B-870B-5A161050F24C}"/>
    <hyperlink ref="A401" r:id="rId807" display="http://siamchart.com/stock-chart/ORI/" xr:uid="{C25B7D77-80D9-4245-A076-06B5C116930F}"/>
    <hyperlink ref="B401" r:id="rId808" display="http://siamchart.com/stock-ichart/ORI/" xr:uid="{938614F2-FE0A-438E-84C7-116AA6BF23E9}"/>
    <hyperlink ref="A402" r:id="rId809" display="http://siamchart.com/stock-chart/OSP/" xr:uid="{1A1DB85E-5DE5-4502-A166-9EB41D8F8D03}"/>
    <hyperlink ref="B402" r:id="rId810" display="http://siamchart.com/stock-ichart/OSP/" xr:uid="{F11006C9-68C7-4F2D-B192-1C0F3544A514}"/>
    <hyperlink ref="A403" r:id="rId811" display="http://siamchart.com/stock-chart/OTO/" xr:uid="{2194D884-C806-418D-8FCB-FB879A6BD265}"/>
    <hyperlink ref="B403" r:id="rId812" display="http://siamchart.com/stock-ichart/OTO/" xr:uid="{9375B178-0575-4646-A8CA-33E39CD55A15}"/>
    <hyperlink ref="A404" r:id="rId813" display="http://siamchart.com/stock-chart/PACE/" xr:uid="{ADEA7B21-951D-48CD-8F4F-1A30587C2F23}"/>
    <hyperlink ref="B404" r:id="rId814" display="http://siamchart.com/stock-ichart/PACE/" xr:uid="{3E5F9CD6-4DD4-4641-947F-332ABC443D18}"/>
    <hyperlink ref="A405" r:id="rId815" display="http://siamchart.com/stock-chart/PAE/" xr:uid="{3CF11386-9268-4604-A731-39B839D0EB57}"/>
    <hyperlink ref="B405" r:id="rId816" display="http://siamchart.com/stock-ichart/PAE/" xr:uid="{A5E8088B-B33C-49CB-893B-D3E914F2804D}"/>
    <hyperlink ref="A406" r:id="rId817" display="http://siamchart.com/stock-chart/PAF/" xr:uid="{913926FA-D3DB-42ED-9D22-270F99211701}"/>
    <hyperlink ref="B406" r:id="rId818" display="http://siamchart.com/stock-ichart/PAF/" xr:uid="{C150A099-4DD4-4269-B26F-F66725A6672C}"/>
    <hyperlink ref="A407" r:id="rId819" display="http://siamchart.com/stock-chart/PAP/" xr:uid="{DE9F1373-E712-4CE6-900C-95256A08C458}"/>
    <hyperlink ref="B407" r:id="rId820" display="http://siamchart.com/stock-ichart/PAP/" xr:uid="{85410C1B-6BFB-421D-8B1A-B2678460C1BD}"/>
    <hyperlink ref="A408" r:id="rId821" display="http://siamchart.com/stock-chart/PATO/" xr:uid="{A28B4A25-185F-42A7-A64E-6102CE5806ED}"/>
    <hyperlink ref="B408" r:id="rId822" display="http://siamchart.com/stock-ichart/PATO/" xr:uid="{D15CA16F-B182-4929-B778-E33D04498652}"/>
    <hyperlink ref="A409" r:id="rId823" display="http://siamchart.com/stock-chart/PB/" xr:uid="{5109C2E0-300E-406B-867C-57FE7AFDEB46}"/>
    <hyperlink ref="B409" r:id="rId824" display="http://siamchart.com/stock-ichart/PB/" xr:uid="{7632FFD4-534C-418C-B7FF-33C70814BF23}"/>
    <hyperlink ref="A410" r:id="rId825" display="http://siamchart.com/stock-chart/PCSGH/" xr:uid="{C465202B-3388-40E6-B9BE-77C54AE659A7}"/>
    <hyperlink ref="B410" r:id="rId826" display="http://siamchart.com/stock-ichart/PCSGH/" xr:uid="{840B1CDB-2FEA-4F18-83A7-371025298A59}"/>
    <hyperlink ref="A411" r:id="rId827" display="http://siamchart.com/stock-chart/PDG/" xr:uid="{F1121104-B634-4590-8729-BAC12C9214E7}"/>
    <hyperlink ref="B411" r:id="rId828" display="http://siamchart.com/stock-ichart/PDG/" xr:uid="{B1CDE3D2-3D1A-4A4E-BDE1-F31EA9733B2F}"/>
    <hyperlink ref="A412" r:id="rId829" display="http://siamchart.com/stock-chart/PDI/" xr:uid="{A2EEE2EF-FA34-4CDD-83EA-E0EC7C7FA860}"/>
    <hyperlink ref="B412" r:id="rId830" display="http://siamchart.com/stock-ichart/PDI/" xr:uid="{4E57D26D-F47B-40B7-BB69-4A7475D86A12}"/>
    <hyperlink ref="A413" r:id="rId831" display="http://siamchart.com/stock-chart/PDJ/" xr:uid="{A47125C6-37C4-4FB2-A46C-E8CC69400E97}"/>
    <hyperlink ref="B413" r:id="rId832" display="http://siamchart.com/stock-ichart/PDJ/" xr:uid="{DCD9A082-186A-4B97-B2DE-E2F9BE16F651}"/>
    <hyperlink ref="A414" r:id="rId833" display="http://siamchart.com/stock-chart/PE/" xr:uid="{37B5EE8F-164E-4774-91E3-1D611BF728BA}"/>
    <hyperlink ref="B414" r:id="rId834" display="http://siamchart.com/stock-ichart/PE/" xr:uid="{612E4897-226D-41D5-8099-ACEF9765DB33}"/>
    <hyperlink ref="A415" r:id="rId835" display="http://siamchart.com/stock-chart/PERM/" xr:uid="{61964B56-D960-4739-B492-CBF4A820E2CE}"/>
    <hyperlink ref="B415" r:id="rId836" display="http://siamchart.com/stock-ichart/PERM/" xr:uid="{7C2371C8-6679-4A71-B2A2-179C0558D1E3}"/>
    <hyperlink ref="A416" r:id="rId837" display="http://siamchart.com/stock-chart/PF/" xr:uid="{230F2513-5177-4B66-B429-12634572282B}"/>
    <hyperlink ref="B416" r:id="rId838" display="http://siamchart.com/stock-ichart/PF/" xr:uid="{6B311129-7382-458E-9281-FB4003CFC833}"/>
    <hyperlink ref="A417" r:id="rId839" display="http://siamchart.com/stock-chart/PG/" xr:uid="{3C7C5CC2-20F8-4450-8450-B0FFE9CC4F51}"/>
    <hyperlink ref="B417" r:id="rId840" display="http://siamchart.com/stock-ichart/PG/" xr:uid="{06FDF22E-D336-41CC-831E-2CA240251D7E}"/>
    <hyperlink ref="A418" r:id="rId841" display="http://siamchart.com/stock-chart/PHOL/" xr:uid="{5DD9FD70-33C4-4521-A534-95CF2D89FAD2}"/>
    <hyperlink ref="B418" r:id="rId842" display="http://siamchart.com/stock-ichart/PHOL/" xr:uid="{63B3B153-7F7A-4D6C-8725-2C9B40F5C831}"/>
    <hyperlink ref="A419" r:id="rId843" display="http://siamchart.com/stock-chart/PICO/" xr:uid="{865815A3-F82A-4C4D-BB39-831D38576BE9}"/>
    <hyperlink ref="B419" r:id="rId844" display="http://siamchart.com/stock-ichart/PICO/" xr:uid="{F0E32EBC-CD86-4526-937A-DFC751A276D2}"/>
    <hyperlink ref="A420" r:id="rId845" display="http://siamchart.com/stock-chart/PIMO/" xr:uid="{85A66A00-F7DB-4E22-B649-997D88B2793A}"/>
    <hyperlink ref="B420" r:id="rId846" display="http://siamchart.com/stock-ichart/PIMO/" xr:uid="{8EB746D3-3FD7-4293-9605-4791E3384A94}"/>
    <hyperlink ref="A421" r:id="rId847" display="http://siamchart.com/stock-chart/PJW/" xr:uid="{8AD50126-7E97-4937-9A31-CD5B71EF6B10}"/>
    <hyperlink ref="B421" r:id="rId848" display="http://siamchart.com/stock-ichart/PJW/" xr:uid="{DBE8F97E-BD61-40B0-8B99-599BE916AD4A}"/>
    <hyperlink ref="A422" r:id="rId849" display="http://siamchart.com/stock-chart/PK/" xr:uid="{BC86169D-A3BA-421B-8A0D-E37E57EDCB49}"/>
    <hyperlink ref="B422" r:id="rId850" display="http://siamchart.com/stock-ichart/PK/" xr:uid="{5FBAB4CC-4B2D-49CE-9CAB-18791B8252FD}"/>
    <hyperlink ref="A423" r:id="rId851" display="http://siamchart.com/stock-chart/PL/" xr:uid="{9B114F18-D641-43A4-8520-613F5A6674DA}"/>
    <hyperlink ref="B423" r:id="rId852" display="http://siamchart.com/stock-ichart/PL/" xr:uid="{F4E54309-A88C-45C0-A215-EF320EBB998C}"/>
    <hyperlink ref="A424" r:id="rId853" display="http://siamchart.com/stock-chart/PLANB/" xr:uid="{CCA8CE5E-F9E2-435A-A1B4-7B10A1D84E7F}"/>
    <hyperlink ref="B424" r:id="rId854" display="http://siamchart.com/stock-ichart/PLANB/" xr:uid="{1B7EBE34-5638-401E-A0D2-ABA43865EB73}"/>
    <hyperlink ref="A425" r:id="rId855" display="http://siamchart.com/stock-chart/PLANET/" xr:uid="{FEFD50E1-A95D-4720-8573-CBF69D9BD9E8}"/>
    <hyperlink ref="B425" r:id="rId856" display="http://siamchart.com/stock-ichart/PLANET/" xr:uid="{BC1ED368-24E7-4F6F-A81E-1623595FFFE4}"/>
    <hyperlink ref="A426" r:id="rId857" display="http://siamchart.com/stock-chart/PLAT/" xr:uid="{5FF85123-B485-4100-AC39-7374F1D841E7}"/>
    <hyperlink ref="B426" r:id="rId858" display="http://siamchart.com/stock-ichart/PLAT/" xr:uid="{3E2ED8B0-1644-408F-85B9-8DB4C95D8AF9}"/>
    <hyperlink ref="A427" r:id="rId859" display="http://siamchart.com/stock-chart/PLE/" xr:uid="{AC9F6AF0-551E-4F49-828A-662149112F46}"/>
    <hyperlink ref="B427" r:id="rId860" display="http://siamchart.com/stock-ichart/PLE/" xr:uid="{2DBA950E-1296-4FB0-871C-393807C3B8DD}"/>
    <hyperlink ref="A428" r:id="rId861" display="http://siamchart.com/stock-chart/PM/" xr:uid="{FA739DD4-A6D4-4ADF-AB58-797D2B02F0C6}"/>
    <hyperlink ref="B428" r:id="rId862" display="http://siamchart.com/stock-ichart/PM/" xr:uid="{9AD2C604-835C-4809-95DD-E594C1E6241E}"/>
    <hyperlink ref="A429" r:id="rId863" display="http://siamchart.com/stock-chart/PMTA/" xr:uid="{8DEB0E74-A264-48A4-B339-C0125182F5D9}"/>
    <hyperlink ref="B429" r:id="rId864" display="http://siamchart.com/stock-ichart/PMTA/" xr:uid="{B573CAF2-0326-43AD-BE4C-6F1955EBF78D}"/>
    <hyperlink ref="A430" r:id="rId865" display="http://siamchart.com/stock-chart/POLAR/" xr:uid="{C70B6D50-D472-43E5-8947-F8870EC551A5}"/>
    <hyperlink ref="B430" r:id="rId866" display="http://siamchart.com/stock-ichart/POLAR/" xr:uid="{ACC810F7-672F-4AF2-B7EB-38C46EDE6365}"/>
    <hyperlink ref="A431" r:id="rId867" display="http://siamchart.com/stock-chart/PORT/" xr:uid="{C097EFDC-5A17-4C01-89E4-F2EBD571E447}"/>
    <hyperlink ref="B431" r:id="rId868" display="http://siamchart.com/stock-ichart/PORT/" xr:uid="{84F717FB-9D87-49FB-B168-9A9598AB4B96}"/>
    <hyperlink ref="A432" r:id="rId869" display="http://siamchart.com/stock-chart/POST/" xr:uid="{8A3D2A63-4FAE-4A50-A351-CBB8A345D8D8}"/>
    <hyperlink ref="B432" r:id="rId870" display="http://siamchart.com/stock-ichart/POST/" xr:uid="{03441366-1985-4BA0-B586-B986045EA12A}"/>
    <hyperlink ref="A433" r:id="rId871" display="http://siamchart.com/stock-chart/PPM/" xr:uid="{A16EA0D6-8AE8-44A8-B667-AC077F4D895A}"/>
    <hyperlink ref="B433" r:id="rId872" display="http://siamchart.com/stock-ichart/PPM/" xr:uid="{A527F642-5B65-4637-85E2-22EACBDB2C9D}"/>
    <hyperlink ref="A434" r:id="rId873" display="http://siamchart.com/stock-chart/PPP/" xr:uid="{B80930D4-8921-46A1-8450-81CDAA06D5D9}"/>
    <hyperlink ref="B434" r:id="rId874" display="http://siamchart.com/stock-ichart/PPP/" xr:uid="{092CAB33-83C8-4647-8672-5130FF109A47}"/>
    <hyperlink ref="A435" r:id="rId875" display="http://siamchart.com/stock-chart/PPPM/" xr:uid="{BCBE2330-FCC7-4179-B8AE-ECBC7BE1B832}"/>
    <hyperlink ref="B435" r:id="rId876" display="http://siamchart.com/stock-ichart/PPPM/" xr:uid="{F8CD2CE7-3911-4824-9329-ACA852C9CFCB}"/>
    <hyperlink ref="A436" r:id="rId877" display="http://siamchart.com/stock-chart/PPS/" xr:uid="{20ECA700-6B78-4E49-A7A9-2315C366C724}"/>
    <hyperlink ref="B436" r:id="rId878" display="http://siamchart.com/stock-ichart/PPS/" xr:uid="{CFE06E80-2552-42DD-A5C5-B84E5242BAA1}"/>
    <hyperlink ref="A437" r:id="rId879" display="http://siamchart.com/stock-chart/PR9/" xr:uid="{59BCF3EB-0720-44F3-BA00-BA1AA5D846A8}"/>
    <hyperlink ref="B437" r:id="rId880" display="http://siamchart.com/stock-ichart/PR9/" xr:uid="{0D64C13A-C51B-4BF9-B691-EE98E131DA65}"/>
    <hyperlink ref="A438" r:id="rId881" display="http://siamchart.com/stock-chart/PRAKIT/" xr:uid="{F64C9620-7A8C-4B87-AB38-C0EFF62A480D}"/>
    <hyperlink ref="B438" r:id="rId882" display="http://siamchart.com/stock-ichart/PRAKIT/" xr:uid="{F1A04059-247B-4BD2-801F-9E30DCEB8852}"/>
    <hyperlink ref="A439" r:id="rId883" display="http://siamchart.com/stock-chart/PRAPAT/" xr:uid="{7144E5A8-DCAA-4C23-AEBB-E3AEEE27F41E}"/>
    <hyperlink ref="B439" r:id="rId884" display="http://siamchart.com/stock-ichart/PRAPAT/" xr:uid="{39717E0E-E531-4C4D-903B-204983392846}"/>
    <hyperlink ref="C439" r:id="rId885" tooltip="ตารางข้อมูลงบการเงิน รายควอเตอร์ ย้อนหลัง 10 ปี" display="http://siamchart.com/stock-info/PRAPAT/" xr:uid="{13899932-5985-4C35-A00D-53E59E018819}"/>
    <hyperlink ref="A440" r:id="rId886" display="http://siamchart.com/stock-chart/PREB/" xr:uid="{76B4CE56-588B-45A3-B271-2FCB31E6BCB8}"/>
    <hyperlink ref="B440" r:id="rId887" display="http://siamchart.com/stock-ichart/PREB/" xr:uid="{0D2E02ED-5443-4476-A5B4-2D0A13D91858}"/>
    <hyperlink ref="A441" r:id="rId888" display="http://siamchart.com/stock-chart/PRECHA/" xr:uid="{7A623CFA-0B4A-4BB7-9104-E45998D8D329}"/>
    <hyperlink ref="B441" r:id="rId889" display="http://siamchart.com/stock-ichart/PRECHA/" xr:uid="{85C46B4F-941D-4CEA-8F83-09699700C34F}"/>
    <hyperlink ref="A442" r:id="rId890" display="http://siamchart.com/stock-chart/PRG/" xr:uid="{6C0EA457-86EE-4D22-B8F0-2CD607F7EA5D}"/>
    <hyperlink ref="B442" r:id="rId891" display="http://siamchart.com/stock-ichart/PRG/" xr:uid="{9AB61A16-40B2-4331-9336-749CBFF6A261}"/>
    <hyperlink ref="A443" r:id="rId892" display="http://siamchart.com/stock-chart/PRIME/" xr:uid="{584816AE-D1B0-4586-86E8-B13A27370CFC}"/>
    <hyperlink ref="B443" r:id="rId893" display="http://siamchart.com/stock-ichart/PRIME/" xr:uid="{1EC9000E-2FFB-4195-9CFA-F934F3A7F1D3}"/>
    <hyperlink ref="A444" r:id="rId894" display="http://siamchart.com/stock-chart/PRIN/" xr:uid="{B6250C9B-404F-4600-B209-76C5F2038457}"/>
    <hyperlink ref="B444" r:id="rId895" display="http://siamchart.com/stock-ichart/PRIN/" xr:uid="{9D4F1521-9B98-45D4-8844-3C611BB61F64}"/>
    <hyperlink ref="A445" r:id="rId896" display="http://siamchart.com/stock-chart/PRINC/" xr:uid="{2F422DE0-1B61-4387-BEC3-9CC7CD8F3572}"/>
    <hyperlink ref="B445" r:id="rId897" display="http://siamchart.com/stock-ichart/PRINC/" xr:uid="{075A931E-5D68-4650-BADF-E5F40AF42E43}"/>
    <hyperlink ref="A446" r:id="rId898" display="http://siamchart.com/stock-chart/PRM/" xr:uid="{C8E6137A-10DA-49C7-9ACA-3378765106DA}"/>
    <hyperlink ref="B446" r:id="rId899" display="http://siamchart.com/stock-ichart/PRM/" xr:uid="{1D65E84B-EEB1-4C1B-9A76-DDD65EFD3411}"/>
    <hyperlink ref="A447" r:id="rId900" display="http://siamchart.com/stock-chart/PRO/" xr:uid="{41F5B37D-2935-4B76-ADFB-5EA590991E46}"/>
    <hyperlink ref="B447" r:id="rId901" display="http://siamchart.com/stock-ichart/PRO/" xr:uid="{942DE13E-6A1D-4356-A1B1-EA23E591E23E}"/>
    <hyperlink ref="A448" r:id="rId902" display="http://siamchart.com/stock-chart/PROUD/" xr:uid="{4C3ED2E9-8585-4A1F-8388-40BE388D19BE}"/>
    <hyperlink ref="B448" r:id="rId903" display="http://siamchart.com/stock-ichart/PROUD/" xr:uid="{D8C03BAD-4525-4B89-A46B-F4DA012221F8}"/>
    <hyperlink ref="A449" r:id="rId904" display="http://siamchart.com/stock-chart/PSH/" xr:uid="{ECB1BE0B-9FF5-4FB5-BF06-5197C8CED65E}"/>
    <hyperlink ref="B449" r:id="rId905" display="http://siamchart.com/stock-ichart/PSH/" xr:uid="{35ADD0B6-153B-4E85-92F2-9F79E038055A}"/>
    <hyperlink ref="A450" r:id="rId906" display="http://siamchart.com/stock-chart/PSL/" xr:uid="{90F201E5-69C7-4FC8-B715-DAF14B5DE180}"/>
    <hyperlink ref="B450" r:id="rId907" display="http://siamchart.com/stock-ichart/PSL/" xr:uid="{45564B8C-6635-47D3-9F7B-E794363B4AF9}"/>
    <hyperlink ref="A451" r:id="rId908" display="http://siamchart.com/stock-chart/PSTC/" xr:uid="{56ECB67F-6CFB-4324-A116-C218DF5D8CEC}"/>
    <hyperlink ref="B451" r:id="rId909" display="http://siamchart.com/stock-ichart/PSTC/" xr:uid="{CE189BC8-BD25-4D48-A820-0A1D268A2653}"/>
    <hyperlink ref="A452" r:id="rId910" display="http://siamchart.com/stock-chart/PT/" xr:uid="{7D121CD9-8490-4452-8569-508AF29142A3}"/>
    <hyperlink ref="B452" r:id="rId911" display="http://siamchart.com/stock-ichart/PT/" xr:uid="{036EC736-7D94-43D5-960F-2B5D7324B5E6}"/>
    <hyperlink ref="A453" r:id="rId912" display="http://siamchart.com/stock-chart/PTG/" xr:uid="{814CA296-D5DB-406D-B05A-08FB01F9D98B}"/>
    <hyperlink ref="B453" r:id="rId913" display="http://siamchart.com/stock-ichart/PTG/" xr:uid="{22C97CA5-8A60-4BD6-B3F3-9AB8521AC63B}"/>
    <hyperlink ref="A454" r:id="rId914" display="http://siamchart.com/stock-chart/PTL/" xr:uid="{B2FC68DD-A3EB-4FEA-BC69-89A07D0DFF5E}"/>
    <hyperlink ref="B454" r:id="rId915" display="http://siamchart.com/stock-ichart/PTL/" xr:uid="{AA70A0E0-C41F-4F15-9CAA-824944A8D6E4}"/>
    <hyperlink ref="A455" r:id="rId916" display="http://siamchart.com/stock-chart/PTT/" xr:uid="{F52A7886-36AC-4BC0-BC8B-F427F2C7E543}"/>
    <hyperlink ref="B455" r:id="rId917" display="http://siamchart.com/stock-ichart/PTT/" xr:uid="{B2C7B1DD-994D-44D5-BD6F-38971219428D}"/>
    <hyperlink ref="A456" r:id="rId918" display="http://siamchart.com/stock-chart/PTTEP/" xr:uid="{49266A5E-C2DC-4CF3-A384-EB8811EFA269}"/>
    <hyperlink ref="B456" r:id="rId919" display="http://siamchart.com/stock-ichart/PTTEP/" xr:uid="{AE2A324F-DD44-4746-984E-0E8C0386A3F0}"/>
    <hyperlink ref="A457" r:id="rId920" display="http://siamchart.com/stock-chart/PTTGC/" xr:uid="{054207B1-8F11-448F-965E-E303AD49E75F}"/>
    <hyperlink ref="B457" r:id="rId921" display="http://siamchart.com/stock-ichart/PTTGC/" xr:uid="{18C71F98-532C-4918-A44E-0FC634E6ECAA}"/>
    <hyperlink ref="A458" r:id="rId922" display="http://siamchart.com/stock-chart/PYLON/" xr:uid="{40FEB5A9-19D2-4ED3-B9DF-9BE6FC31B967}"/>
    <hyperlink ref="B458" r:id="rId923" display="http://siamchart.com/stock-ichart/PYLON/" xr:uid="{5EA1CA7F-0ED5-4D19-9246-9195001DB917}"/>
    <hyperlink ref="A459" r:id="rId924" display="http://siamchart.com/stock-chart/Q-CON/" xr:uid="{39F873DA-AEB6-46F1-82C6-7F9FFA1D7B68}"/>
    <hyperlink ref="B459" r:id="rId925" display="http://siamchart.com/stock-ichart/Q-CON/" xr:uid="{E458FA07-F7D3-445E-B1A2-E2CD9198CFF4}"/>
    <hyperlink ref="A460" r:id="rId926" display="http://siamchart.com/stock-chart/QH/" xr:uid="{B5316B98-CB52-4732-A037-948D0956F52A}"/>
    <hyperlink ref="B460" r:id="rId927" display="http://siamchart.com/stock-ichart/QH/" xr:uid="{34A31DAD-B21B-45E8-9F10-1FCA898FE8B1}"/>
    <hyperlink ref="A461" r:id="rId928" display="http://siamchart.com/stock-chart/QLT/" xr:uid="{16761E4E-3B86-4C0F-98D7-0B9074F139E1}"/>
    <hyperlink ref="B461" r:id="rId929" display="http://siamchart.com/stock-ichart/QLT/" xr:uid="{FB14D12D-AEC7-419D-B0D3-37EE899DD4D8}"/>
    <hyperlink ref="A462" r:id="rId930" display="http://siamchart.com/stock-chart/QTC/" xr:uid="{1BCDACC0-F0C2-49DE-913F-C48242B4B71A}"/>
    <hyperlink ref="B462" r:id="rId931" display="http://siamchart.com/stock-ichart/QTC/" xr:uid="{9FDF185D-A0D8-44BB-BAED-38C0A84A500B}"/>
    <hyperlink ref="A463" r:id="rId932" display="http://siamchart.com/stock-chart/RAM/" xr:uid="{78A70E93-CC2F-4A89-A20B-9423CBB262C7}"/>
    <hyperlink ref="B463" r:id="rId933" display="http://siamchart.com/stock-ichart/RAM/" xr:uid="{3AB97F7D-3263-4512-B197-FAFB53716900}"/>
    <hyperlink ref="A464" r:id="rId934" display="http://siamchart.com/stock-chart/RATCH/" xr:uid="{4CDBDDF2-2F86-4970-975D-B38EB9F17ED6}"/>
    <hyperlink ref="B464" r:id="rId935" display="http://siamchart.com/stock-ichart/RATCH/" xr:uid="{09BAA358-782A-46BB-B327-1BC5EC9A6B6C}"/>
    <hyperlink ref="A465" r:id="rId936" display="http://siamchart.com/stock-chart/RBF/" xr:uid="{33030232-4F6C-4283-A71B-1309F0C42F54}"/>
    <hyperlink ref="B465" r:id="rId937" display="http://siamchart.com/stock-ichart/RBF/" xr:uid="{2BBF7862-147B-4CE6-8783-2380F67FF887}"/>
    <hyperlink ref="A466" r:id="rId938" display="http://siamchart.com/stock-chart/RCI/" xr:uid="{EE4F9C30-0659-46AE-8F62-06A0F557C5C1}"/>
    <hyperlink ref="B466" r:id="rId939" display="http://siamchart.com/stock-ichart/RCI/" xr:uid="{29B0AD19-54BC-4B7D-8C37-BEA4996684A1}"/>
    <hyperlink ref="A467" r:id="rId940" display="http://siamchart.com/stock-chart/RCL/" xr:uid="{5C0E3E26-E085-477A-B41A-501483E17945}"/>
    <hyperlink ref="B467" r:id="rId941" display="http://siamchart.com/stock-ichart/RCL/" xr:uid="{670300DB-22D4-4C5A-A56F-31DFA6B4C3AD}"/>
    <hyperlink ref="A468" r:id="rId942" display="http://siamchart.com/stock-chart/RICH/" xr:uid="{DA798032-14F6-41C8-A156-F630AFB5E893}"/>
    <hyperlink ref="B468" r:id="rId943" display="http://siamchart.com/stock-ichart/RICH/" xr:uid="{DC45B05C-E9EE-4A65-A5C0-9A36A5120853}"/>
    <hyperlink ref="A469" r:id="rId944" display="http://siamchart.com/stock-chart/RICHY/" xr:uid="{995C0434-AA4F-4B4A-9BE6-7A1E777204C9}"/>
    <hyperlink ref="B469" r:id="rId945" display="http://siamchart.com/stock-ichart/RICHY/" xr:uid="{B37C9D5A-DAFF-4A09-A989-87946742CE53}"/>
    <hyperlink ref="A470" r:id="rId946" display="http://siamchart.com/stock-chart/RJH/" xr:uid="{4493D7D9-2CF6-45B1-AFB2-1026540BFCD4}"/>
    <hyperlink ref="B470" r:id="rId947" display="http://siamchart.com/stock-ichart/RJH/" xr:uid="{83A98CC4-D0A7-41A8-AACA-CFE0F33DED11}"/>
    <hyperlink ref="A471" r:id="rId948" display="http://siamchart.com/stock-chart/RML/" xr:uid="{5CB32D18-4DFA-4C33-8F37-5B9BA1F0B3F3}"/>
    <hyperlink ref="B471" r:id="rId949" display="http://siamchart.com/stock-ichart/RML/" xr:uid="{3F8D7FE5-3111-4781-9CB8-37A79A1160E1}"/>
    <hyperlink ref="A472" r:id="rId950" display="http://siamchart.com/stock-chart/ROCK/" xr:uid="{968325F8-7C03-4ADA-903A-84219E129662}"/>
    <hyperlink ref="B472" r:id="rId951" display="http://siamchart.com/stock-ichart/ROCK/" xr:uid="{C3F0FBE6-058B-4C00-9724-4A4ABE1A06C2}"/>
    <hyperlink ref="A473" r:id="rId952" display="http://siamchart.com/stock-chart/ROH/" xr:uid="{485DA112-2EE6-4178-BCB4-144BA16062DA}"/>
    <hyperlink ref="B473" r:id="rId953" display="http://siamchart.com/stock-ichart/ROH/" xr:uid="{EE10D352-DD98-49FF-BD43-BD3CB4BAFB9D}"/>
    <hyperlink ref="A474" r:id="rId954" display="http://siamchart.com/stock-chart/ROJNA/" xr:uid="{60C890E1-B799-482E-A864-F8A1F5946306}"/>
    <hyperlink ref="B474" r:id="rId955" display="http://siamchart.com/stock-ichart/ROJNA/" xr:uid="{E0A59CAD-94F1-4D98-AED5-3D08A3A28B3D}"/>
    <hyperlink ref="A475" r:id="rId956" display="http://siamchart.com/stock-chart/RP/" xr:uid="{EEAA1FDF-E472-43CB-9978-76FBCBC2D8C7}"/>
    <hyperlink ref="B475" r:id="rId957" display="http://siamchart.com/stock-ichart/RP/" xr:uid="{520B546E-B428-42F6-AC37-A77F42D6193B}"/>
    <hyperlink ref="A476" r:id="rId958" display="http://siamchart.com/stock-chart/RPC/" xr:uid="{31C0A91B-B909-44A7-A5E3-331604AAD52F}"/>
    <hyperlink ref="B476" r:id="rId959" display="http://siamchart.com/stock-ichart/RPC/" xr:uid="{A3C55CB5-5836-4882-8A19-B94CE21939A1}"/>
    <hyperlink ref="A477" r:id="rId960" display="http://siamchart.com/stock-chart/RPH/" xr:uid="{1364AD58-A759-4395-AB27-44E384CBA5D0}"/>
    <hyperlink ref="B477" r:id="rId961" display="http://siamchart.com/stock-ichart/RPH/" xr:uid="{35256904-FD1A-49A9-ABEC-EBFC52060204}"/>
    <hyperlink ref="A478" r:id="rId962" display="http://siamchart.com/stock-chart/RS/" xr:uid="{52E9E2A5-E93B-4377-994C-4C98FF64C1B5}"/>
    <hyperlink ref="B478" r:id="rId963" display="http://siamchart.com/stock-ichart/RS/" xr:uid="{E03D30F7-1D78-407C-A61F-A5E6678C55F7}"/>
    <hyperlink ref="A479" r:id="rId964" display="http://siamchart.com/stock-chart/RSP/" xr:uid="{97545025-4493-4E1B-B3F1-5D483FBB70C0}"/>
    <hyperlink ref="B479" r:id="rId965" display="http://siamchart.com/stock-ichart/RSP/" xr:uid="{3EB8662A-5DD5-4CD2-AC60-93EC481BF65A}"/>
    <hyperlink ref="A480" r:id="rId966" display="http://siamchart.com/stock-chart/RT/" xr:uid="{8A8A2EF3-2FF4-4E2F-BF4E-608EB4E20D21}"/>
    <hyperlink ref="B480" r:id="rId967" display="http://siamchart.com/stock-ichart/RT/" xr:uid="{849099D9-E654-4F43-92E3-0D8A3C593BA6}"/>
    <hyperlink ref="C480" r:id="rId968" tooltip="ตารางข้อมูลงบการเงิน รายควอเตอร์ ย้อนหลัง 10 ปี" display="http://siamchart.com/stock-info/RT/" xr:uid="{7601DDA8-375F-495C-BDA5-370A11E52084}"/>
    <hyperlink ref="A481" r:id="rId969" display="http://siamchart.com/stock-chart/RWI/" xr:uid="{B82D482A-7CEC-4353-9F89-25FA9F2DB114}"/>
    <hyperlink ref="B481" r:id="rId970" display="http://siamchart.com/stock-ichart/RWI/" xr:uid="{7C3C81F3-2125-49CB-81E3-CD3DCFB21A55}"/>
    <hyperlink ref="A482" r:id="rId971" display="http://siamchart.com/stock-chart/S_26J/" xr:uid="{C89D169D-25FA-49CC-AC6B-2C4E205456F3}"/>
    <hyperlink ref="B482" r:id="rId972" display="http://siamchart.com/stock-ichart/S_26J/" xr:uid="{52274184-19A6-468C-A6A7-DA1C04A078FE}"/>
    <hyperlink ref="C482" r:id="rId973" tooltip="ตารางข้อมูลงบการเงิน รายควอเตอร์ ย้อนหลัง 10 ปี" display="http://siamchart.com/stock-info/S_26J/" xr:uid="{7FBE7495-F2E0-4B5C-856D-33E27D4B098F}"/>
    <hyperlink ref="A483" r:id="rId974" display="http://siamchart.com/stock-chart/S/" xr:uid="{B5F81E84-D8B6-4D23-BAD0-DA2B4211848C}"/>
    <hyperlink ref="B483" r:id="rId975" display="http://siamchart.com/stock-ichart/S/" xr:uid="{3C79F164-1B91-479A-8748-2BCBCF55EA1D}"/>
    <hyperlink ref="A484" r:id="rId976" display="http://siamchart.com/stock-chart/S11/" xr:uid="{982949CC-B7D9-4E1F-92E3-5F2D3CCC434F}"/>
    <hyperlink ref="B484" r:id="rId977" display="http://siamchart.com/stock-ichart/S11/" xr:uid="{BE82A808-A43C-4879-98DD-DE8C778EE6AE}"/>
    <hyperlink ref="A485" r:id="rId978" display="http://siamchart.com/stock-chart/SAAM/" xr:uid="{72C454EC-5E9C-4922-99D9-CD3B61BD7907}"/>
    <hyperlink ref="B485" r:id="rId979" display="http://siamchart.com/stock-ichart/SAAM/" xr:uid="{F622602E-AFE6-426D-A8A1-7B184EF5F5DC}"/>
    <hyperlink ref="A486" r:id="rId980" display="http://siamchart.com/stock-chart/SABINA/" xr:uid="{57152549-7729-4ECF-908C-3A295DF49AF3}"/>
    <hyperlink ref="B486" r:id="rId981" display="http://siamchart.com/stock-ichart/SABINA/" xr:uid="{F4D7B8C0-B197-46D7-9363-39BF44E5E3A6}"/>
    <hyperlink ref="A487" r:id="rId982" display="http://siamchart.com/stock-chart/SABUY/" xr:uid="{421B02C3-8696-48DA-91EE-8DA7C9FAC8AB}"/>
    <hyperlink ref="B487" r:id="rId983" display="http://siamchart.com/stock-ichart/SABUY/" xr:uid="{BB1CD5C4-3719-4E89-8758-E64DC4607366}"/>
    <hyperlink ref="C487" r:id="rId984" tooltip="ตารางข้อมูลงบการเงิน รายควอเตอร์ ย้อนหลัง 10 ปี" display="http://siamchart.com/stock-info/SABUY/" xr:uid="{E79B4173-2238-44C1-BCC1-35F1DAA3C68B}"/>
    <hyperlink ref="A488" r:id="rId985" display="http://siamchart.com/stock-chart/SALEE/" xr:uid="{787E4796-6211-48BD-A1A8-274EF168007A}"/>
    <hyperlink ref="B488" r:id="rId986" display="http://siamchart.com/stock-ichart/SALEE/" xr:uid="{20F2E744-1263-4FEB-80AA-CC8446F4FE03}"/>
    <hyperlink ref="A489" r:id="rId987" display="http://siamchart.com/stock-chart/SAM/" xr:uid="{00D91D92-EA4D-4F41-944A-B136BDDBFD97}"/>
    <hyperlink ref="B489" r:id="rId988" display="http://siamchart.com/stock-ichart/SAM/" xr:uid="{81EA1EBF-8C54-4086-B57A-8EF547877367}"/>
    <hyperlink ref="A490" r:id="rId989" display="http://siamchart.com/stock-chart/SAMART/" xr:uid="{69492F43-C04A-4C89-826E-980401ADAFB3}"/>
    <hyperlink ref="B490" r:id="rId990" display="http://siamchart.com/stock-ichart/SAMART/" xr:uid="{9E6926A2-73DB-4C11-BB3D-5692FDE1DB3F}"/>
    <hyperlink ref="A491" r:id="rId991" display="http://siamchart.com/stock-chart/SAMCO/" xr:uid="{9E8C984C-6650-4CCC-BC69-7208256A5801}"/>
    <hyperlink ref="B491" r:id="rId992" display="http://siamchart.com/stock-ichart/SAMCO/" xr:uid="{EF9FAEC5-EF60-404B-8A23-0FDFC1435EE3}"/>
    <hyperlink ref="A492" r:id="rId993" display="http://siamchart.com/stock-chart/SAMTEL/" xr:uid="{122A5233-E744-4DDB-AFF3-326C3F615C50}"/>
    <hyperlink ref="B492" r:id="rId994" display="http://siamchart.com/stock-ichart/SAMTEL/" xr:uid="{C289A318-8F65-454E-B6FF-2EE5F7DBAD9B}"/>
    <hyperlink ref="A493" r:id="rId995" display="http://siamchart.com/stock-chart/SANKO/" xr:uid="{4A0966CF-EDAC-4781-B5AC-16247C3D19ED}"/>
    <hyperlink ref="B493" r:id="rId996" display="http://siamchart.com/stock-ichart/SANKO/" xr:uid="{9EAA1539-D1A3-4A81-BBDF-7FBDE3524EA9}"/>
    <hyperlink ref="A494" r:id="rId997" display="http://siamchart.com/stock-chart/SAPPE/" xr:uid="{B52FB6D6-6123-4CBD-B4B9-48537EF2D520}"/>
    <hyperlink ref="B494" r:id="rId998" display="http://siamchart.com/stock-ichart/SAPPE/" xr:uid="{ACF487DC-1E30-419B-8F2D-D7324797AC6C}"/>
    <hyperlink ref="A495" r:id="rId999" display="http://siamchart.com/stock-chart/SAT/" xr:uid="{B36798E2-B839-4EAF-B359-E06972B94823}"/>
    <hyperlink ref="B495" r:id="rId1000" display="http://siamchart.com/stock-ichart/SAT/" xr:uid="{039F7DAE-AF0E-4DAF-9053-6A74B3C39AEB}"/>
    <hyperlink ref="A496" r:id="rId1001" display="http://siamchart.com/stock-chart/SAUCE/" xr:uid="{CEC68DBA-3748-4A27-A3EF-4D5CDC3AE72D}"/>
    <hyperlink ref="B496" r:id="rId1002" display="http://siamchart.com/stock-ichart/SAUCE/" xr:uid="{01F352C4-2DF0-47A6-8020-A502D7496D6F}"/>
    <hyperlink ref="A497" r:id="rId1003" display="http://siamchart.com/stock-chart/SAWAD/" xr:uid="{D5665323-BA95-48A2-9104-AD9F9DC77470}"/>
    <hyperlink ref="B497" r:id="rId1004" display="http://siamchart.com/stock-ichart/SAWAD/" xr:uid="{338D7FF2-E631-4E8C-8992-83C53C7DBB22}"/>
    <hyperlink ref="A498" r:id="rId1005" display="http://siamchart.com/stock-chart/SAWANG/" xr:uid="{9126AF59-F372-4F52-8D93-47FC2FE7FA54}"/>
    <hyperlink ref="B498" r:id="rId1006" display="http://siamchart.com/stock-ichart/SAWANG/" xr:uid="{D318463B-917F-4C3A-94E9-A3947E6550BA}"/>
    <hyperlink ref="A499" r:id="rId1007" display="http://siamchart.com/stock-chart/SC/" xr:uid="{EAE070AA-D80B-4EAA-A6E3-9B4743411280}"/>
    <hyperlink ref="B499" r:id="rId1008" display="http://siamchart.com/stock-ichart/SC/" xr:uid="{98716BD2-D961-45CF-9DC6-CFA15A72C9E8}"/>
    <hyperlink ref="A500" r:id="rId1009" display="http://siamchart.com/stock-chart/SCB/" xr:uid="{46DB898D-A0B0-4D52-8BC1-26711402E7A9}"/>
    <hyperlink ref="B500" r:id="rId1010" display="http://siamchart.com/stock-ichart/SCB/" xr:uid="{28BF56A3-23B7-4251-91AA-567A2C3D7342}"/>
    <hyperlink ref="A501" r:id="rId1011" display="http://siamchart.com/stock-chart/SCC/" xr:uid="{97593C84-A943-40C1-A877-59F5AD6DB606}"/>
    <hyperlink ref="B501" r:id="rId1012" display="http://siamchart.com/stock-ichart/SCC/" xr:uid="{D59B9936-8C6D-4EAA-8791-05AA439710FE}"/>
    <hyperlink ref="A502" r:id="rId1013" display="http://siamchart.com/stock-chart/SCCC/" xr:uid="{7D48C7CF-AD83-4548-BAB8-DEFF9F58315A}"/>
    <hyperlink ref="B502" r:id="rId1014" display="http://siamchart.com/stock-ichart/SCCC/" xr:uid="{A2667C2E-7269-4A7E-96C6-16CA4023D03C}"/>
    <hyperlink ref="A503" r:id="rId1015" display="http://siamchart.com/stock-chart/SCG/" xr:uid="{4CC0116D-2745-404D-8F79-E543BC173245}"/>
    <hyperlink ref="B503" r:id="rId1016" display="http://siamchart.com/stock-ichart/SCG/" xr:uid="{5E9649EB-43CA-4EFA-837C-A44250A2C03F}"/>
    <hyperlink ref="A504" r:id="rId1017" display="http://siamchart.com/stock-chart/SCGP/" xr:uid="{50E5B131-C398-44DD-A7F0-C633C717B9E0}"/>
    <hyperlink ref="B504" r:id="rId1018" display="http://siamchart.com/stock-ichart/SCGP/" xr:uid="{C50C3108-D75B-41BF-9E74-5630A97C40FD}"/>
    <hyperlink ref="A505" r:id="rId1019" display="http://siamchart.com/stock-chart/SCI/" xr:uid="{3FCB0D1F-0F19-45E0-97ED-7AF2C6AB7246}"/>
    <hyperlink ref="B505" r:id="rId1020" display="http://siamchart.com/stock-ichart/SCI/" xr:uid="{26730C03-6131-43C4-A39C-A9A8990333A6}"/>
    <hyperlink ref="A506" r:id="rId1021" display="http://siamchart.com/stock-chart/SCM/" xr:uid="{B2726471-A2A5-4D35-BFFA-06C6893BE2D2}"/>
    <hyperlink ref="B506" r:id="rId1022" display="http://siamchart.com/stock-ichart/SCM/" xr:uid="{FA7917C9-7A82-45BD-9ACE-0520F22AFEDE}"/>
    <hyperlink ref="C506" r:id="rId1023" tooltip="ตารางข้อมูลงบการเงิน รายควอเตอร์ ย้อนหลัง 10 ปี" display="http://siamchart.com/stock-info/SCM/" xr:uid="{7F2EE1D4-4FDA-4ABD-A1DB-2E6EFFAFAE00}"/>
    <hyperlink ref="A507" r:id="rId1024" display="http://siamchart.com/stock-chart/SCN/" xr:uid="{53A94E9C-55E3-4FED-81B0-6A58B470FEA1}"/>
    <hyperlink ref="B507" r:id="rId1025" display="http://siamchart.com/stock-ichart/SCN/" xr:uid="{DA1E3AAD-8D60-4F2D-B84D-6352920675E5}"/>
    <hyperlink ref="A508" r:id="rId1026" display="http://siamchart.com/stock-chart/SCP/" xr:uid="{E8545786-B6BB-4A50-856A-EF692AEE7356}"/>
    <hyperlink ref="B508" r:id="rId1027" display="http://siamchart.com/stock-ichart/SCP/" xr:uid="{130EFACD-F6AA-4832-B8A7-C1D072C76DAD}"/>
    <hyperlink ref="A509" r:id="rId1028" display="http://siamchart.com/stock-chart/SDC/" xr:uid="{CD3DE88B-BB35-4E40-ADED-487A543F34B5}"/>
    <hyperlink ref="B509" r:id="rId1029" display="http://siamchart.com/stock-ichart/SDC/" xr:uid="{57B9FAD1-2459-45B3-A297-DA9699AEE1BF}"/>
    <hyperlink ref="A510" r:id="rId1030" display="http://siamchart.com/stock-chart/SE/" xr:uid="{D2C17074-1F45-41A0-A2B8-67A229C9C2EA}"/>
    <hyperlink ref="B510" r:id="rId1031" display="http://siamchart.com/stock-ichart/SE/" xr:uid="{67A672DB-ED24-47B1-BE4F-7F1403A3C265}"/>
    <hyperlink ref="A511" r:id="rId1032" display="http://siamchart.com/stock-chart/SE-ED/" xr:uid="{408F1082-BF06-4B6B-89E5-896DE0B2C54E}"/>
    <hyperlink ref="B511" r:id="rId1033" display="http://siamchart.com/stock-ichart/SE-ED/" xr:uid="{00030A5D-F23A-4397-87FA-BF22AA9DEE74}"/>
    <hyperlink ref="A512" r:id="rId1034" display="http://siamchart.com/stock-chart/SEAFCO/" xr:uid="{B9A0C56B-4105-42A5-8F02-4983AB0A5F8D}"/>
    <hyperlink ref="B512" r:id="rId1035" display="http://siamchart.com/stock-ichart/SEAFCO/" xr:uid="{64F0228A-D900-4B18-AB9E-4789D48F4533}"/>
    <hyperlink ref="A513" r:id="rId1036" display="http://siamchart.com/stock-chart/SEAOIL/" xr:uid="{22D55003-289B-40B8-B95C-9D270F07E1AB}"/>
    <hyperlink ref="B513" r:id="rId1037" display="http://siamchart.com/stock-ichart/SEAOIL/" xr:uid="{81B187B1-60DA-4222-8ECF-4E20DB75A6B0}"/>
    <hyperlink ref="A514" r:id="rId1038" display="http://siamchart.com/stock-chart/SEG/" xr:uid="{35F5FFA9-7502-4EAE-AF87-A1ED42585CF2}"/>
    <hyperlink ref="B514" r:id="rId1039" display="http://siamchart.com/stock-ichart/SEG/" xr:uid="{F39AC7E6-9D9B-45BB-BFEA-39D7B01DE76F}"/>
    <hyperlink ref="A515" r:id="rId1040" display="http://siamchart.com/stock-chart/SELIC/" xr:uid="{173218F3-949E-4659-A255-487B62EB4EDE}"/>
    <hyperlink ref="B515" r:id="rId1041" display="http://siamchart.com/stock-ichart/SELIC/" xr:uid="{24FD4DB9-9A95-4E73-A10E-A8D0CBDDB7FE}"/>
    <hyperlink ref="A516" r:id="rId1042" display="http://siamchart.com/stock-chart/SENA/" xr:uid="{0955AB14-3EEB-406C-A5F1-F28A39923232}"/>
    <hyperlink ref="B516" r:id="rId1043" display="http://siamchart.com/stock-ichart/SENA/" xr:uid="{0A9E6CC2-BC43-4921-A4E1-902EA72B6D4A}"/>
    <hyperlink ref="A517" r:id="rId1044" display="http://siamchart.com/stock-chart/SF/" xr:uid="{811E8E42-0503-454C-AE41-22D844206232}"/>
    <hyperlink ref="B517" r:id="rId1045" display="http://siamchart.com/stock-ichart/SF/" xr:uid="{8226309D-B6DC-466B-B6F7-B124F36D9E01}"/>
    <hyperlink ref="A518" r:id="rId1046" display="http://siamchart.com/stock-chart/SFLEX/" xr:uid="{E0AA7EEE-D3A6-49F4-A999-4123CE71A899}"/>
    <hyperlink ref="B518" r:id="rId1047" display="http://siamchart.com/stock-ichart/SFLEX/" xr:uid="{FAF01C22-7B1E-4DAC-AD6D-140632BE15EC}"/>
    <hyperlink ref="C518" r:id="rId1048" tooltip="ตารางข้อมูลงบการเงิน รายควอเตอร์ ย้อนหลัง 10 ปี" display="http://siamchart.com/stock-info/SFLEX/" xr:uid="{E83D613A-ACED-4791-8CB9-D353C6C6E56F}"/>
    <hyperlink ref="A519" r:id="rId1049" display="http://siamchart.com/stock-chart/SFP/" xr:uid="{87DCB1C7-7C78-408E-ADEB-B6D0511A4F3C}"/>
    <hyperlink ref="B519" r:id="rId1050" display="http://siamchart.com/stock-ichart/SFP/" xr:uid="{EAD022FD-B1D5-493C-B04C-12CB5B7FEE34}"/>
    <hyperlink ref="A520" r:id="rId1051" display="http://siamchart.com/stock-chart/SFT/" xr:uid="{DDD4B6EE-677A-4D9D-A1E4-CAB879DA4153}"/>
    <hyperlink ref="B520" r:id="rId1052" display="http://siamchart.com/stock-ichart/SFT/" xr:uid="{7DACBE96-00D5-4D22-B982-6F81B3084C78}"/>
    <hyperlink ref="C520" r:id="rId1053" tooltip="ตารางข้อมูลงบการเงิน รายควอเตอร์ ย้อนหลัง 10 ปี" display="http://siamchart.com/stock-info/SFT/" xr:uid="{2F518051-4024-40F2-9EAE-3AEE37004E40}"/>
    <hyperlink ref="A521" r:id="rId1054" display="http://siamchart.com/stock-chart/SGF/" xr:uid="{AB5F3CF6-3388-446F-A1CE-D13E4029C3A2}"/>
    <hyperlink ref="B521" r:id="rId1055" display="http://siamchart.com/stock-ichart/SGF/" xr:uid="{D9342807-5A87-4D89-BD03-D64A3FCB04CD}"/>
    <hyperlink ref="A522" r:id="rId1056" display="http://siamchart.com/stock-chart/SGP/" xr:uid="{15331733-C6CE-4B9E-88EC-C6FFEA4EDC7E}"/>
    <hyperlink ref="B522" r:id="rId1057" display="http://siamchart.com/stock-ichart/SGP/" xr:uid="{CA6495B4-89E3-4EB1-A02A-543140114208}"/>
    <hyperlink ref="A523" r:id="rId1058" display="http://siamchart.com/stock-chart/SHANG/" xr:uid="{E7EE9157-83AD-49AC-A4FE-9BE6F91F74E9}"/>
    <hyperlink ref="B523" r:id="rId1059" display="http://siamchart.com/stock-ichart/SHANG/" xr:uid="{DFF6E02F-567B-4194-9A6E-365108DB1AA9}"/>
    <hyperlink ref="A524" r:id="rId1060" display="http://siamchart.com/stock-chart/SHR/" xr:uid="{F2E7122A-BACA-4FE1-85B7-261A6C2AA2DA}"/>
    <hyperlink ref="B524" r:id="rId1061" display="http://siamchart.com/stock-ichart/SHR/" xr:uid="{DF14B8E6-C0E7-4929-9A4F-F39BC4CC3657}"/>
    <hyperlink ref="A525" r:id="rId1062" display="http://siamchart.com/stock-chart/SIAM/" xr:uid="{7EC37201-76BE-4752-9CFC-BE4DC8890B3D}"/>
    <hyperlink ref="B525" r:id="rId1063" display="http://siamchart.com/stock-ichart/SIAM/" xr:uid="{D53737CD-B40D-4700-ADD4-3A3DE4A61DED}"/>
    <hyperlink ref="A526" r:id="rId1064" display="http://siamchart.com/stock-chart/SICT/" xr:uid="{F033DD48-4AA9-42CD-BF8B-7CF23A29CC48}"/>
    <hyperlink ref="B526" r:id="rId1065" display="http://siamchart.com/stock-ichart/SICT/" xr:uid="{40E29D62-5A26-4B3D-8D4B-5E6E8D6C126B}"/>
    <hyperlink ref="C526" r:id="rId1066" tooltip="ตารางข้อมูลงบการเงิน รายควอเตอร์ ย้อนหลัง 10 ปี" display="http://siamchart.com/stock-info/SICT/" xr:uid="{C5C9D17B-A2DB-4B2E-9528-5CF3BB19394A}"/>
    <hyperlink ref="A527" r:id="rId1067" display="http://siamchart.com/stock-chart/SIMAT/" xr:uid="{BF1226EB-8B16-4805-8999-64A2BBBDAF06}"/>
    <hyperlink ref="B527" r:id="rId1068" display="http://siamchart.com/stock-ichart/SIMAT/" xr:uid="{F6C52C16-21E0-4307-B223-5604308CAF73}"/>
    <hyperlink ref="A528" r:id="rId1069" display="http://siamchart.com/stock-chart/SINGER/" xr:uid="{15FC8287-F4DE-46B7-94B5-37DE209A3BEF}"/>
    <hyperlink ref="B528" r:id="rId1070" display="http://siamchart.com/stock-ichart/SINGER/" xr:uid="{1B8CD669-9113-4082-8505-3927FF7CFD09}"/>
    <hyperlink ref="A529" r:id="rId1071" display="http://siamchart.com/stock-chart/SIRI/" xr:uid="{2C2B3D75-2453-4648-A89D-E1A140DD4EEB}"/>
    <hyperlink ref="B529" r:id="rId1072" display="http://siamchart.com/stock-ichart/SIRI/" xr:uid="{53261674-B8F7-48B4-B793-DEE708CA7503}"/>
    <hyperlink ref="A530" r:id="rId1073" display="http://siamchart.com/stock-chart/SIS/" xr:uid="{97353731-D616-4475-B0F5-9AF6237F1C8F}"/>
    <hyperlink ref="B530" r:id="rId1074" display="http://siamchart.com/stock-ichart/SIS/" xr:uid="{FA7D8C35-16FB-4778-9685-FEFC83067202}"/>
    <hyperlink ref="A531" r:id="rId1075" display="http://siamchart.com/stock-chart/SISB/" xr:uid="{5FD68EB5-C535-4D7C-8F5C-44CE1AF910D6}"/>
    <hyperlink ref="B531" r:id="rId1076" display="http://siamchart.com/stock-ichart/SISB/" xr:uid="{14AD9C99-87F1-4B45-A996-42C11A970954}"/>
    <hyperlink ref="A532" r:id="rId1077" display="http://siamchart.com/stock-chart/SITHAI/" xr:uid="{E74B79AE-9951-40D4-AC99-AD2AC9D7612D}"/>
    <hyperlink ref="B532" r:id="rId1078" display="http://siamchart.com/stock-ichart/SITHAI/" xr:uid="{9A9CACF8-0ECE-40FF-AC2F-0B6B3C0EEE3C}"/>
    <hyperlink ref="A533" r:id="rId1079" display="http://siamchart.com/stock-chart/SK/" xr:uid="{E01A011A-DE9F-461C-9F30-B7B1CFC5B8E6}"/>
    <hyperlink ref="B533" r:id="rId1080" display="http://siamchart.com/stock-ichart/SK/" xr:uid="{BC3B0835-3DDB-4F6F-9564-A751F61D9B87}"/>
    <hyperlink ref="C533" r:id="rId1081" tooltip="ตารางข้อมูลงบการเงิน รายควอเตอร์ ย้อนหลัง 10 ปี" display="http://siamchart.com/stock-info/SK/" xr:uid="{687FE87B-4865-49C0-9A02-51755D619054}"/>
    <hyperlink ref="A534" r:id="rId1082" display="http://siamchart.com/stock-chart/SKE/" xr:uid="{26482284-2F4D-4E8B-B329-69C79F04D042}"/>
    <hyperlink ref="B534" r:id="rId1083" display="http://siamchart.com/stock-ichart/SKE/" xr:uid="{77FC28C0-EAE5-4F81-84BF-8C24561D0DB9}"/>
    <hyperlink ref="A535" r:id="rId1084" display="http://siamchart.com/stock-chart/SKN/" xr:uid="{5BDA3317-9843-4431-93E5-848ADF4B1500}"/>
    <hyperlink ref="B535" r:id="rId1085" display="http://siamchart.com/stock-ichart/SKN/" xr:uid="{F565361F-F9C4-40ED-A995-6422F1D990C9}"/>
    <hyperlink ref="A536" r:id="rId1086" display="http://siamchart.com/stock-chart/SKR/" xr:uid="{91D6C9BC-E775-41A6-80D2-8CFA9B47E86F}"/>
    <hyperlink ref="B536" r:id="rId1087" display="http://siamchart.com/stock-ichart/SKR/" xr:uid="{38D62724-C8E6-41D3-8104-FF56017FE6B6}"/>
    <hyperlink ref="A537" r:id="rId1088" display="http://siamchart.com/stock-chart/SKY/" xr:uid="{7C79807A-315A-45C5-A4B6-C37D799F7D8E}"/>
    <hyperlink ref="B537" r:id="rId1089" display="http://siamchart.com/stock-ichart/SKY/" xr:uid="{E1B6C7AD-33E5-4232-AC54-3757683AE978}"/>
    <hyperlink ref="A538" r:id="rId1090" display="http://siamchart.com/stock-chart/SLM/" xr:uid="{1D7956EC-B3F0-4309-AAD1-F734C3669950}"/>
    <hyperlink ref="B538" r:id="rId1091" display="http://siamchart.com/stock-ichart/SLM/" xr:uid="{79315308-7FFE-49E8-847F-C18396C4D02B}"/>
    <hyperlink ref="A539" r:id="rId1092" display="http://siamchart.com/stock-chart/SLP/" xr:uid="{CE1580C2-0A5C-4A41-8C89-A577C3F45935}"/>
    <hyperlink ref="B539" r:id="rId1093" display="http://siamchart.com/stock-ichart/SLP/" xr:uid="{44E71E09-154E-4243-811D-13705D99051F}"/>
    <hyperlink ref="A540" r:id="rId1094" display="http://siamchart.com/stock-chart/SMART/" xr:uid="{3AFCD1D6-762C-4A85-83C3-FA0C4B568C92}"/>
    <hyperlink ref="B540" r:id="rId1095" display="http://siamchart.com/stock-ichart/SMART/" xr:uid="{456D026A-7781-4CAF-B244-73BF1CB89F84}"/>
    <hyperlink ref="A541" r:id="rId1096" display="http://siamchart.com/stock-chart/SMIT/" xr:uid="{3A0CB644-2AE2-45F2-A1DC-D8F4888A256C}"/>
    <hyperlink ref="B541" r:id="rId1097" display="http://siamchart.com/stock-ichart/SMIT/" xr:uid="{813EB141-EBA5-4BE9-B5A1-C49B2D6E4F57}"/>
    <hyperlink ref="A542" r:id="rId1098" display="http://siamchart.com/stock-chart/SMK/" xr:uid="{3328B612-00E9-4E40-9778-3B401D1D4D5A}"/>
    <hyperlink ref="B542" r:id="rId1099" display="http://siamchart.com/stock-ichart/SMK/" xr:uid="{6274D4DC-BE0C-4B4F-97D6-7C2693F9DCDA}"/>
    <hyperlink ref="A543" r:id="rId1100" display="http://siamchart.com/stock-chart/SMPC/" xr:uid="{9F32FD2A-45B3-43C5-8028-1F5BD93C47DF}"/>
    <hyperlink ref="B543" r:id="rId1101" display="http://siamchart.com/stock-ichart/SMPC/" xr:uid="{B517A779-7596-4925-86C7-DABA6438AB45}"/>
    <hyperlink ref="A544" r:id="rId1102" display="http://siamchart.com/stock-chart/SMT/" xr:uid="{D2680A89-4BD4-48D1-95B3-C6706C7172E6}"/>
    <hyperlink ref="B544" r:id="rId1103" display="http://siamchart.com/stock-ichart/SMT/" xr:uid="{54635DC7-DD24-42BD-A26D-CE9F452713B3}"/>
    <hyperlink ref="A545" r:id="rId1104" display="http://siamchart.com/stock-chart/SNC/" xr:uid="{58BDEBB1-13A2-4BCA-B8A6-4F5A45B0E6C0}"/>
    <hyperlink ref="B545" r:id="rId1105" display="http://siamchart.com/stock-ichart/SNC/" xr:uid="{BEA77E0B-7031-4DA0-A752-34614491984B}"/>
    <hyperlink ref="A546" r:id="rId1106" display="http://siamchart.com/stock-chart/SNP/" xr:uid="{304135C7-4153-455F-8CFE-6B9FDAA8853A}"/>
    <hyperlink ref="B546" r:id="rId1107" display="http://siamchart.com/stock-ichart/SNP/" xr:uid="{201950F6-4B11-407C-831A-92AA8F13B333}"/>
    <hyperlink ref="A547" r:id="rId1108" display="http://siamchart.com/stock-chart/SO/" xr:uid="{03B310D2-C2E7-44B2-99FD-D7B9B22228EE}"/>
    <hyperlink ref="B547" r:id="rId1109" display="http://siamchart.com/stock-ichart/SO/" xr:uid="{5663DBA5-9941-4DB4-820D-299E0037EF0B}"/>
    <hyperlink ref="C547" r:id="rId1110" tooltip="ตารางข้อมูลงบการเงิน รายควอเตอร์ ย้อนหลัง 10 ปี" display="http://siamchart.com/stock-info/SO/" xr:uid="{CCD23760-12AD-4A69-A6B3-301EB4C5620B}"/>
    <hyperlink ref="A548" r:id="rId1111" display="http://siamchart.com/stock-chart/SOLAR/" xr:uid="{4C2B7FEF-FC53-4201-9CF7-35E8EAD0A9DA}"/>
    <hyperlink ref="B548" r:id="rId1112" display="http://siamchart.com/stock-ichart/SOLAR/" xr:uid="{59A36E19-17D0-4E0A-B960-BC3F261E9AEE}"/>
    <hyperlink ref="A549" r:id="rId1113" display="http://siamchart.com/stock-chart/SONIC/" xr:uid="{C3B23C8F-FED7-422D-9CF9-A5345C1D9E48}"/>
    <hyperlink ref="B549" r:id="rId1114" display="http://siamchart.com/stock-ichart/SONIC/" xr:uid="{96055500-23B9-405D-BD77-891DAE819489}"/>
    <hyperlink ref="A550" r:id="rId1115" display="http://siamchart.com/stock-chart/SORKON/" xr:uid="{C34F445A-1542-4CFE-B5E6-20EEFFBEB0BB}"/>
    <hyperlink ref="B550" r:id="rId1116" display="http://siamchart.com/stock-ichart/SORKON/" xr:uid="{B93B9D9E-E203-45BD-8AC0-98231D6FC1C4}"/>
    <hyperlink ref="A551" r:id="rId1117" display="http://siamchart.com/stock-chart/SPA/" xr:uid="{B7504FEB-067A-4BB8-B235-068D4F372CC0}"/>
    <hyperlink ref="B551" r:id="rId1118" display="http://siamchart.com/stock-ichart/SPA/" xr:uid="{942BC827-6187-418E-A37B-0330D010ABC0}"/>
    <hyperlink ref="A552" r:id="rId1119" display="http://siamchart.com/stock-chart/SPACK/" xr:uid="{6C5635B4-361C-433B-B420-500C0C339D0B}"/>
    <hyperlink ref="B552" r:id="rId1120" display="http://siamchart.com/stock-ichart/SPACK/" xr:uid="{482A2DF8-16E5-495E-819B-D9396B16E1B5}"/>
    <hyperlink ref="A553" r:id="rId1121" display="http://siamchart.com/stock-chart/SPALI/" xr:uid="{A96DF280-33F0-49C0-88CB-09AD2F71AAC1}"/>
    <hyperlink ref="B553" r:id="rId1122" display="http://siamchart.com/stock-ichart/SPALI/" xr:uid="{733D9C20-4C42-4A6D-AF3D-071F79C7A69E}"/>
    <hyperlink ref="A554" r:id="rId1123" display="http://siamchart.com/stock-chart/SPC/" xr:uid="{2479E4C5-EBFD-4E92-A16D-EE5F1BFABBB1}"/>
    <hyperlink ref="B554" r:id="rId1124" display="http://siamchart.com/stock-ichart/SPC/" xr:uid="{F6D94013-F8B7-445D-B0DB-90E260B3378C}"/>
    <hyperlink ref="A555" r:id="rId1125" display="http://siamchart.com/stock-chart/SPCG/" xr:uid="{CCA0683D-CD51-4E83-9402-D32E7D63DF6E}"/>
    <hyperlink ref="B555" r:id="rId1126" display="http://siamchart.com/stock-ichart/SPCG/" xr:uid="{73126EDF-3B8F-46DA-9EC8-C69A74573572}"/>
    <hyperlink ref="A556" r:id="rId1127" display="http://siamchart.com/stock-chart/SPG/" xr:uid="{B522E62B-A8EA-4606-9FCA-E9F5103B4D3E}"/>
    <hyperlink ref="B556" r:id="rId1128" display="http://siamchart.com/stock-ichart/SPG/" xr:uid="{0B14AE05-9F2A-4642-B949-C3063776A441}"/>
    <hyperlink ref="A557" r:id="rId1129" display="http://siamchart.com/stock-chart/SPI/" xr:uid="{F3A46B9A-10BF-4DCD-A1EC-A9D11EEE458A}"/>
    <hyperlink ref="B557" r:id="rId1130" display="http://siamchart.com/stock-ichart/SPI/" xr:uid="{14D5CD22-601A-49D5-98B8-13A3D0FAE461}"/>
    <hyperlink ref="A558" r:id="rId1131" display="http://siamchart.com/stock-chart/SPRC/" xr:uid="{9CECDA91-D436-49CF-9C08-A3AD5AB0A6B1}"/>
    <hyperlink ref="B558" r:id="rId1132" display="http://siamchart.com/stock-ichart/SPRC/" xr:uid="{484BE3A7-552A-44C3-B249-49A851011766}"/>
    <hyperlink ref="A559" r:id="rId1133" display="http://siamchart.com/stock-chart/SPVI/" xr:uid="{4321479C-2F36-4F1B-BA06-D444A05C724F}"/>
    <hyperlink ref="B559" r:id="rId1134" display="http://siamchart.com/stock-ichart/SPVI/" xr:uid="{FB3CB431-1671-4280-AD16-D5197B044439}"/>
    <hyperlink ref="A560" r:id="rId1135" display="http://siamchart.com/stock-chart/SQ/" xr:uid="{425A35BE-7914-4F64-95E7-256B85290F65}"/>
    <hyperlink ref="B560" r:id="rId1136" display="http://siamchart.com/stock-ichart/SQ/" xr:uid="{729C6C73-2FFA-4C2A-8C45-3F34C822E3F1}"/>
    <hyperlink ref="A561" r:id="rId1137" display="http://siamchart.com/stock-chart/SR/" xr:uid="{B534D9AA-7991-47B6-B639-AC0909DFF33B}"/>
    <hyperlink ref="B561" r:id="rId1138" display="http://siamchart.com/stock-ichart/SR/" xr:uid="{5D7D6FCE-48A8-4D98-8FE6-97A9FB930CC9}"/>
    <hyperlink ref="A562" r:id="rId1139" display="http://siamchart.com/stock-chart/SRICHA/" xr:uid="{943E45E9-8DD8-44B0-AED6-472F775102BC}"/>
    <hyperlink ref="B562" r:id="rId1140" display="http://siamchart.com/stock-ichart/SRICHA/" xr:uid="{02089DC7-F056-44FC-B7E8-06D19BB7EEC0}"/>
    <hyperlink ref="A563" r:id="rId1141" display="http://siamchart.com/stock-chart/SSC/" xr:uid="{435E6EE2-5A61-42EF-8525-1B0D7508BCCD}"/>
    <hyperlink ref="B563" r:id="rId1142" display="http://siamchart.com/stock-ichart/SSC/" xr:uid="{F3428418-41D6-43BB-AF00-68B5108B0B42}"/>
    <hyperlink ref="A564" r:id="rId1143" display="http://siamchart.com/stock-chart/SSF/" xr:uid="{44554F93-F9C3-4727-9AE8-369DBE4B6F79}"/>
    <hyperlink ref="B564" r:id="rId1144" display="http://siamchart.com/stock-ichart/SSF/" xr:uid="{D01D8D86-C766-44DB-BF82-DBEAD54F6188}"/>
    <hyperlink ref="A565" r:id="rId1145" display="http://siamchart.com/stock-chart/SSI/" xr:uid="{0C9124AE-79E1-4F6A-88B0-2ED61F13AD88}"/>
    <hyperlink ref="B565" r:id="rId1146" display="http://siamchart.com/stock-ichart/SSI/" xr:uid="{06835073-23AC-405B-ABB7-57C734955B3B}"/>
    <hyperlink ref="A566" r:id="rId1147" display="http://siamchart.com/stock-chart/SSP/" xr:uid="{8E693AD2-58F6-4683-B6DA-4EF9EE143229}"/>
    <hyperlink ref="B566" r:id="rId1148" display="http://siamchart.com/stock-ichart/SSP/" xr:uid="{BD0BEEC9-88E8-43BB-87C1-D05A4F406452}"/>
    <hyperlink ref="A567" r:id="rId1149" display="http://siamchart.com/stock-chart/SSSC/" xr:uid="{D8588A3A-40C5-494B-A4A1-4AC6FE94C2CA}"/>
    <hyperlink ref="B567" r:id="rId1150" display="http://siamchart.com/stock-ichart/SSSC/" xr:uid="{6F3369B0-ABE8-4DBE-8350-5AD0F0726154}"/>
    <hyperlink ref="A568" r:id="rId1151" display="http://siamchart.com/stock-chart/SST/" xr:uid="{06DEE385-0FF6-49BB-BC2D-FCBCA8F22346}"/>
    <hyperlink ref="B568" r:id="rId1152" display="http://siamchart.com/stock-ichart/SST/" xr:uid="{DEA23E82-4360-4AF7-9936-9A20B8A35688}"/>
    <hyperlink ref="A569" r:id="rId1153" display="http://siamchart.com/stock-chart/STA/" xr:uid="{7ECAB39F-2D96-417A-B177-B8E3A4A16DB7}"/>
    <hyperlink ref="B569" r:id="rId1154" display="http://siamchart.com/stock-ichart/STA/" xr:uid="{13997C39-0A97-4FA4-84A1-481453109DE5}"/>
    <hyperlink ref="A570" r:id="rId1155" display="http://siamchart.com/stock-chart/STANLY/" xr:uid="{32D0F998-CDCC-4A29-8CDD-F08B376B8606}"/>
    <hyperlink ref="B570" r:id="rId1156" display="http://siamchart.com/stock-ichart/STANLY/" xr:uid="{6CDB33CD-5BA7-40BB-B769-4496A5616237}"/>
    <hyperlink ref="A571" r:id="rId1157" display="http://siamchart.com/stock-chart/STAR/" xr:uid="{588B8984-06A0-4EA5-BF0C-860323A053FE}"/>
    <hyperlink ref="B571" r:id="rId1158" display="http://siamchart.com/stock-ichart/STAR/" xr:uid="{2EDF017D-C3D2-430C-BF39-26C0CB66FA85}"/>
    <hyperlink ref="A572" r:id="rId1159" display="http://siamchart.com/stock-chart/STARK/" xr:uid="{E44FAB07-53B1-412C-BA35-87C5AA987763}"/>
    <hyperlink ref="B572" r:id="rId1160" display="http://siamchart.com/stock-ichart/STARK/" xr:uid="{E59C9272-EBDF-492C-830A-3DF4223E806D}"/>
    <hyperlink ref="A573" r:id="rId1161" display="http://siamchart.com/stock-chart/STC/" xr:uid="{7207001F-FE63-4720-A30B-88C5358C114C}"/>
    <hyperlink ref="B573" r:id="rId1162" display="http://siamchart.com/stock-ichart/STC/" xr:uid="{9499EB3F-5943-4C58-9E20-55BF45C91992}"/>
    <hyperlink ref="C573" r:id="rId1163" tooltip="ตารางข้อมูลงบการเงิน รายควอเตอร์ ย้อนหลัง 10 ปี" display="http://siamchart.com/stock-info/STC/" xr:uid="{DD81FDAE-8484-4B59-AF76-45A8BFA78F1F}"/>
    <hyperlink ref="A574" r:id="rId1164" display="http://siamchart.com/stock-chart/STEC/" xr:uid="{C2D5CBBA-1C14-467D-95F8-5BEBE2CA892B}"/>
    <hyperlink ref="B574" r:id="rId1165" display="http://siamchart.com/stock-ichart/STEC/" xr:uid="{53098050-FF21-421A-8C7F-939CB6DFDB5E}"/>
    <hyperlink ref="A575" r:id="rId1166" display="http://siamchart.com/stock-chart/STGT/" xr:uid="{5BA4CC65-14B3-42C0-B117-09554242CEAD}"/>
    <hyperlink ref="B575" r:id="rId1167" display="http://siamchart.com/stock-ichart/STGT/" xr:uid="{5A282B7D-41A4-4A25-8A89-625B439B1A28}"/>
    <hyperlink ref="C575" r:id="rId1168" tooltip="ตารางข้อมูลงบการเงิน รายควอเตอร์ ย้อนหลัง 10 ปี" display="http://siamchart.com/stock-info/STGT/" xr:uid="{BBCDFBCD-16B4-420F-BBC1-972E4A802B39}"/>
    <hyperlink ref="A576" r:id="rId1169" display="http://siamchart.com/stock-chart/STHAI/" xr:uid="{05678705-4EE7-4661-912C-9D70264B75C7}"/>
    <hyperlink ref="B576" r:id="rId1170" display="http://siamchart.com/stock-ichart/STHAI/" xr:uid="{3C739FD4-DA10-4B25-832A-828D651E2BDB}"/>
    <hyperlink ref="A577" r:id="rId1171" display="http://siamchart.com/stock-chart/STI/" xr:uid="{4A6EC250-A3AC-4288-8567-E17C91BE2DEC}"/>
    <hyperlink ref="B577" r:id="rId1172" display="http://siamchart.com/stock-ichart/STI/" xr:uid="{35210EDE-F7FD-4663-A0AF-440EEC6C1191}"/>
    <hyperlink ref="A578" r:id="rId1173" display="http://siamchart.com/stock-chart/STPI/" xr:uid="{C4E3E95C-8E0A-498F-BFCE-A88D7B69E0EE}"/>
    <hyperlink ref="B578" r:id="rId1174" display="http://siamchart.com/stock-ichart/STPI/" xr:uid="{CCC14265-D686-46B5-8108-C743A035785B}"/>
    <hyperlink ref="A579" r:id="rId1175" display="http://siamchart.com/stock-chart/SUC/" xr:uid="{D796FE35-08C7-437F-BB7A-9F4431990A37}"/>
    <hyperlink ref="B579" r:id="rId1176" display="http://siamchart.com/stock-ichart/SUC/" xr:uid="{290B58C9-C5B5-4F4C-8FDB-246664F3DEDA}"/>
    <hyperlink ref="A580" r:id="rId1177" display="http://siamchart.com/stock-chart/SUN/" xr:uid="{38BDB38B-430A-43DC-8D3F-13B0F53033F4}"/>
    <hyperlink ref="B580" r:id="rId1178" display="http://siamchart.com/stock-ichart/SUN/" xr:uid="{F4670A18-0283-4257-B6AF-890981D4E3DB}"/>
    <hyperlink ref="A581" r:id="rId1179" display="http://siamchart.com/stock-chart/SUPER/" xr:uid="{660E5729-C34E-415B-BDEB-D04F3E649E41}"/>
    <hyperlink ref="B581" r:id="rId1180" display="http://siamchart.com/stock-ichart/SUPER/" xr:uid="{94074954-6CD4-4A7B-AC96-D65753DBBA86}"/>
    <hyperlink ref="A582" r:id="rId1181" display="http://siamchart.com/stock-chart/SUSCO/" xr:uid="{C72E47E5-899A-4A3D-8DD8-805C1E3E244B}"/>
    <hyperlink ref="B582" r:id="rId1182" display="http://siamchart.com/stock-ichart/SUSCO/" xr:uid="{5942FA1D-7A33-4F80-96BB-7617759A9395}"/>
    <hyperlink ref="A583" r:id="rId1183" display="http://siamchart.com/stock-chart/SUTHA/" xr:uid="{76E57B4C-A193-44CC-BCAA-9FD909E6E967}"/>
    <hyperlink ref="B583" r:id="rId1184" display="http://siamchart.com/stock-ichart/SUTHA/" xr:uid="{CBCB695A-5C8B-4002-9460-F3B2F119BE18}"/>
    <hyperlink ref="A584" r:id="rId1185" display="http://siamchart.com/stock-chart/SVH/" xr:uid="{4032B918-888C-4BBF-B585-98C1ADF93172}"/>
    <hyperlink ref="B584" r:id="rId1186" display="http://siamchart.com/stock-ichart/SVH/" xr:uid="{2CBFA856-6BE2-40E4-BED3-4A74B3534304}"/>
    <hyperlink ref="A585" r:id="rId1187" display="http://siamchart.com/stock-chart/SVI/" xr:uid="{9E2CF7DB-DE39-4A42-9740-85CC384C8771}"/>
    <hyperlink ref="B585" r:id="rId1188" display="http://siamchart.com/stock-ichart/SVI/" xr:uid="{DE8B42C1-81FE-4345-8BD9-45336E37A633}"/>
    <hyperlink ref="A586" r:id="rId1189" display="http://siamchart.com/stock-chart/SVOA/" xr:uid="{F6A1081B-A756-4D42-8EB6-86A185CFE150}"/>
    <hyperlink ref="B586" r:id="rId1190" display="http://siamchart.com/stock-ichart/SVOA/" xr:uid="{0A53D514-D4EF-456B-8EEB-AAE0863B7DFF}"/>
    <hyperlink ref="A587" r:id="rId1191" display="http://siamchart.com/stock-chart/SWC/" xr:uid="{081D6DC9-90A6-4BBE-B000-98FF2C60BED2}"/>
    <hyperlink ref="B587" r:id="rId1192" display="http://siamchart.com/stock-ichart/SWC/" xr:uid="{F40EE483-50DA-4006-938C-603E02F14FF7}"/>
    <hyperlink ref="A588" r:id="rId1193" display="http://siamchart.com/stock-chart/SYMC/" xr:uid="{31B2C89A-00B8-441B-91C9-89C089C1BBBC}"/>
    <hyperlink ref="B588" r:id="rId1194" display="http://siamchart.com/stock-ichart/SYMC/" xr:uid="{F5A6BF25-3134-493F-822A-BAD4C5ED9769}"/>
    <hyperlink ref="A589" r:id="rId1195" display="http://siamchart.com/stock-chart/SYNEX/" xr:uid="{90957742-2F25-4C89-8B27-686F45E65E4B}"/>
    <hyperlink ref="B589" r:id="rId1196" display="http://siamchart.com/stock-ichart/SYNEX/" xr:uid="{028F4B66-DD2E-4D4E-A371-AFCE873A5A47}"/>
    <hyperlink ref="A590" r:id="rId1197" display="http://siamchart.com/stock-chart/SYNTEC/" xr:uid="{3E957A11-2BF7-4A6B-8567-873B45ABCA30}"/>
    <hyperlink ref="B590" r:id="rId1198" display="http://siamchart.com/stock-ichart/SYNTEC/" xr:uid="{88E34FC1-5D09-4C8C-BBCC-2E532A96D47D}"/>
    <hyperlink ref="A591" r:id="rId1199" display="http://siamchart.com/stock-chart/T/" xr:uid="{DB56C3BB-B9FB-44A4-A182-B087AEE0C857}"/>
    <hyperlink ref="B591" r:id="rId1200" display="http://siamchart.com/stock-ichart/T/" xr:uid="{4151C63E-B71D-4EC8-9DBF-762D5FB1E5D3}"/>
    <hyperlink ref="A592" r:id="rId1201" display="http://siamchart.com/stock-chart/TACC/" xr:uid="{BA98F864-E57E-4E62-9361-AFB55C78DCBF}"/>
    <hyperlink ref="B592" r:id="rId1202" display="http://siamchart.com/stock-ichart/TACC/" xr:uid="{11C152C0-5627-4A44-8A17-364F55575AAF}"/>
    <hyperlink ref="A593" r:id="rId1203" display="http://siamchart.com/stock-chart/TAE/" xr:uid="{0CD86526-5E21-4743-8E79-8CCA6F3CF50F}"/>
    <hyperlink ref="B593" r:id="rId1204" display="http://siamchart.com/stock-ichart/TAE/" xr:uid="{5C78049D-BEE6-429F-865D-E09DAE1F5B9E}"/>
    <hyperlink ref="A594" r:id="rId1205" display="http://siamchart.com/stock-chart/TAKUNI/" xr:uid="{D3561973-4776-4C8D-9E66-8844EDCCC730}"/>
    <hyperlink ref="B594" r:id="rId1206" display="http://siamchart.com/stock-ichart/TAKUNI/" xr:uid="{095DEF88-2002-4DF9-8CD5-FE8C28EDE4E4}"/>
    <hyperlink ref="A595" r:id="rId1207" display="http://siamchart.com/stock-chart/TAPAC/" xr:uid="{99A44099-E381-4391-9341-84EB2A839265}"/>
    <hyperlink ref="B595" r:id="rId1208" display="http://siamchart.com/stock-ichart/TAPAC/" xr:uid="{5BEB0970-A4E3-4041-AA67-2C63D9C004A8}"/>
    <hyperlink ref="A596" r:id="rId1209" display="http://siamchart.com/stock-chart/TASCO/" xr:uid="{1C4DEECE-CF24-4E8F-B8BC-4F00166E3F32}"/>
    <hyperlink ref="B596" r:id="rId1210" display="http://siamchart.com/stock-ichart/TASCO/" xr:uid="{FCBD4FF6-19C4-4F30-B0D9-AA4619F50EC6}"/>
    <hyperlink ref="A597" r:id="rId1211" display="http://siamchart.com/stock-chart/TBSP/" xr:uid="{2E8245F8-B1D9-4512-A50F-6F043698AB55}"/>
    <hyperlink ref="B597" r:id="rId1212" display="http://siamchart.com/stock-ichart/TBSP/" xr:uid="{3F89A994-3530-4CF3-8AA8-BBE50F699F7E}"/>
    <hyperlink ref="A598" r:id="rId1213" display="http://siamchart.com/stock-chart/TC/" xr:uid="{50D1E3FB-7B54-40A6-BBB6-7EA3FA82C647}"/>
    <hyperlink ref="B598" r:id="rId1214" display="http://siamchart.com/stock-ichart/TC/" xr:uid="{295453DE-28BD-47FC-BA1E-0E9F2A50948B}"/>
    <hyperlink ref="A599" r:id="rId1215" display="http://siamchart.com/stock-chart/TCAP/" xr:uid="{78862F16-CA8F-4C10-91EB-AC9894DCC74B}"/>
    <hyperlink ref="B599" r:id="rId1216" display="http://siamchart.com/stock-ichart/TCAP/" xr:uid="{F58AF88A-6FC5-4ED0-89D4-241277F6BEF5}"/>
    <hyperlink ref="A600" r:id="rId1217" display="http://siamchart.com/stock-chart/TCC/" xr:uid="{8F68974B-99E2-468D-96F0-223A93DB3A3B}"/>
    <hyperlink ref="B600" r:id="rId1218" display="http://siamchart.com/stock-ichart/TCC/" xr:uid="{C6D5A900-84E9-4C49-ABD9-19626E20EDC1}"/>
    <hyperlink ref="A601" r:id="rId1219" display="http://siamchart.com/stock-chart/TCCC/" xr:uid="{98EA05E5-CDBF-4422-A905-76E34BA64EAA}"/>
    <hyperlink ref="B601" r:id="rId1220" display="http://siamchart.com/stock-ichart/TCCC/" xr:uid="{65DB605C-CC22-4D3D-8118-BB6456D07526}"/>
    <hyperlink ref="A602" r:id="rId1221" display="http://siamchart.com/stock-chart/TCJ/" xr:uid="{EEF3547F-CEEF-4D4B-96CA-66391B889AC2}"/>
    <hyperlink ref="B602" r:id="rId1222" display="http://siamchart.com/stock-ichart/TCJ/" xr:uid="{6AB1B25A-4E51-4295-B089-B7E435D5CB2F}"/>
    <hyperlink ref="A603" r:id="rId1223" display="http://siamchart.com/stock-chart/TCMC/" xr:uid="{C93CB6AB-6A0A-4093-96DF-7245FADAC95D}"/>
    <hyperlink ref="B603" r:id="rId1224" display="http://siamchart.com/stock-ichart/TCMC/" xr:uid="{0411BD26-A21B-419D-AAAE-93BC45DB069C}"/>
    <hyperlink ref="A604" r:id="rId1225" display="http://siamchart.com/stock-chart/TCOAT/" xr:uid="{9564CEF3-54DD-4205-8B09-67518700EAA6}"/>
    <hyperlink ref="B604" r:id="rId1226" display="http://siamchart.com/stock-ichart/TCOAT/" xr:uid="{113A7877-5B2D-48EE-83CD-21C05A946D4D}"/>
    <hyperlink ref="A605" r:id="rId1227" display="http://siamchart.com/stock-chart/TEAM/" xr:uid="{7F3A7035-E0EA-4843-9E14-201FC700A48A}"/>
    <hyperlink ref="B605" r:id="rId1228" display="http://siamchart.com/stock-ichart/TEAM/" xr:uid="{A92747A2-0408-42EA-BDB3-87EB80CCB65C}"/>
    <hyperlink ref="A606" r:id="rId1229" display="http://siamchart.com/stock-chart/TEAMG/" xr:uid="{C3C367EF-1762-46C4-80C0-D4B3EB51DA43}"/>
    <hyperlink ref="B606" r:id="rId1230" display="http://siamchart.com/stock-ichart/TEAMG/" xr:uid="{F00206FE-6C65-4DB2-971E-F994EC18694A}"/>
    <hyperlink ref="A607" r:id="rId1231" display="http://siamchart.com/stock-chart/TFG/" xr:uid="{59DA5C74-C760-4176-BE0E-0E6BF181B0DF}"/>
    <hyperlink ref="B607" r:id="rId1232" display="http://siamchart.com/stock-ichart/TFG/" xr:uid="{8AEAE0B2-0C24-4837-9CC0-AB132AF4973E}"/>
    <hyperlink ref="A608" r:id="rId1233" display="http://siamchart.com/stock-chart/TFI/" xr:uid="{224AAF2A-084A-4B2B-83D4-44DC5ACC7B9F}"/>
    <hyperlink ref="B608" r:id="rId1234" display="http://siamchart.com/stock-ichart/TFI/" xr:uid="{FB584A63-FC7F-4A22-AFF1-5FBFFE13541E}"/>
    <hyperlink ref="A609" r:id="rId1235" display="http://siamchart.com/stock-chart/TFMAMA/" xr:uid="{98A4DF04-6A8E-4B45-B971-A33E8B75510E}"/>
    <hyperlink ref="B609" r:id="rId1236" display="http://siamchart.com/stock-ichart/TFMAMA/" xr:uid="{FF639E1C-9545-4D0B-8AD5-D2F16DB65E78}"/>
    <hyperlink ref="A610" r:id="rId1237" display="http://siamchart.com/stock-chart/TGPRO/" xr:uid="{70307D65-1435-488A-BD70-C9BDD396A8A8}"/>
    <hyperlink ref="B610" r:id="rId1238" display="http://siamchart.com/stock-ichart/TGPRO/" xr:uid="{067BEA12-32B6-4E1B-ACE2-1981157E7CA4}"/>
    <hyperlink ref="A611" r:id="rId1239" display="http://siamchart.com/stock-chart/TH/" xr:uid="{B7A883E3-FADC-421D-8E61-6ED4412A68AC}"/>
    <hyperlink ref="B611" r:id="rId1240" display="http://siamchart.com/stock-ichart/TH/" xr:uid="{0B7F31FA-FF8D-46F4-8952-8C505ACCDE95}"/>
    <hyperlink ref="A612" r:id="rId1241" display="http://siamchart.com/stock-chart/THAI/" xr:uid="{1B9C0FEA-1563-49B2-80FA-F16DA233EFC2}"/>
    <hyperlink ref="B612" r:id="rId1242" display="http://siamchart.com/stock-ichart/THAI/" xr:uid="{A5727C04-1EC4-47FA-8285-5DFC07FCE77C}"/>
    <hyperlink ref="A613" r:id="rId1243" display="http://siamchart.com/stock-chart/THANA/" xr:uid="{7892461F-A181-4A5F-8030-814AD0BB5342}"/>
    <hyperlink ref="B613" r:id="rId1244" display="http://siamchart.com/stock-ichart/THANA/" xr:uid="{9A31281E-E044-420C-99D0-DD5397385E08}"/>
    <hyperlink ref="A614" r:id="rId1245" display="http://siamchart.com/stock-chart/THANI/" xr:uid="{A59F1210-70F1-4D5A-B650-A7BD56409E2D}"/>
    <hyperlink ref="B614" r:id="rId1246" display="http://siamchart.com/stock-ichart/THANI/" xr:uid="{354C428B-0CC2-4B97-B9AC-5AF872D0E133}"/>
    <hyperlink ref="A615" r:id="rId1247" display="http://siamchart.com/stock-chart/THCOM/" xr:uid="{ADB2CBA3-8DFE-4C29-8EAE-01096BB489C5}"/>
    <hyperlink ref="B615" r:id="rId1248" display="http://siamchart.com/stock-ichart/THCOM/" xr:uid="{FD5E2AAE-BE20-4FFE-9FA2-99BE99590324}"/>
    <hyperlink ref="A616" r:id="rId1249" display="http://siamchart.com/stock-chart/THE/" xr:uid="{DD25F783-1DCC-4A9A-BBDB-06500C6C1554}"/>
    <hyperlink ref="B616" r:id="rId1250" display="http://siamchart.com/stock-ichart/THE/" xr:uid="{4C61C906-745E-4AFA-8DB0-84970EAC2A91}"/>
    <hyperlink ref="A617" r:id="rId1251" display="http://siamchart.com/stock-chart/THG/" xr:uid="{73C76C6F-28B0-4066-AA5F-831E0E316595}"/>
    <hyperlink ref="B617" r:id="rId1252" display="http://siamchart.com/stock-ichart/THG/" xr:uid="{B2963C13-3C3A-4F07-AF1D-F0BCBF549AA9}"/>
    <hyperlink ref="A618" r:id="rId1253" display="http://siamchart.com/stock-chart/THIP/" xr:uid="{DA6CF262-228D-427C-855D-88061E7F7CA0}"/>
    <hyperlink ref="B618" r:id="rId1254" display="http://siamchart.com/stock-ichart/THIP/" xr:uid="{3B0D9103-B847-4414-8BD3-FA455D4F859D}"/>
    <hyperlink ref="A619" r:id="rId1255" display="http://siamchart.com/stock-chart/THL/" xr:uid="{63C1F6F1-949B-49FF-B5BD-91782A1FBD57}"/>
    <hyperlink ref="B619" r:id="rId1256" display="http://siamchart.com/stock-ichart/THL/" xr:uid="{F4BE2658-A136-48FC-B5B8-C59BCA616F98}"/>
    <hyperlink ref="A620" r:id="rId1257" display="http://siamchart.com/stock-chart/THMUI/" xr:uid="{A0E99DC8-C3FC-4A44-ABC7-CE2328FA3341}"/>
    <hyperlink ref="B620" r:id="rId1258" display="http://siamchart.com/stock-ichart/THMUI/" xr:uid="{4B2A367B-FFE7-4D18-9AE0-581A82BDC750}"/>
    <hyperlink ref="A621" r:id="rId1259" display="http://siamchart.com/stock-chart/THRE/" xr:uid="{C52C55B1-489C-4062-A78B-1ECFE17BAAD2}"/>
    <hyperlink ref="B621" r:id="rId1260" display="http://siamchart.com/stock-ichart/THRE/" xr:uid="{BE5AFBA1-C140-458F-BF47-2B525E62DCF8}"/>
    <hyperlink ref="A622" r:id="rId1261" display="http://siamchart.com/stock-chart/THREL/" xr:uid="{2FCE09E1-7F71-4C3E-B951-9C5636091116}"/>
    <hyperlink ref="B622" r:id="rId1262" display="http://siamchart.com/stock-ichart/THREL/" xr:uid="{25770911-8F55-4088-8544-CC7B1D973042}"/>
    <hyperlink ref="A623" r:id="rId1263" display="http://siamchart.com/stock-chart/TIGER/" xr:uid="{E196A542-742A-4E53-893E-5FCD153B523D}"/>
    <hyperlink ref="B623" r:id="rId1264" display="http://siamchart.com/stock-ichart/TIGER/" xr:uid="{398AE80C-6DF9-466F-BFE1-0B9B5301A845}"/>
    <hyperlink ref="A624" r:id="rId1265" display="http://siamchart.com/stock-chart/TIP/" xr:uid="{9512709B-6743-475B-9DF3-01ADB3A09049}"/>
    <hyperlink ref="B624" r:id="rId1266" display="http://siamchart.com/stock-ichart/TIP/" xr:uid="{FECB058E-04F7-4C41-8710-E59948DE1C73}"/>
    <hyperlink ref="A625" r:id="rId1267" display="http://siamchart.com/stock-chart/TIPCO/" xr:uid="{2D44E3B9-69EF-437D-9072-1981A6B446EF}"/>
    <hyperlink ref="B625" r:id="rId1268" display="http://siamchart.com/stock-ichart/TIPCO/" xr:uid="{D982AC58-0037-4300-8DB4-C9D5002C9FBD}"/>
    <hyperlink ref="A626" r:id="rId1269" display="http://siamchart.com/stock-chart/TISCO/" xr:uid="{3345C8E2-DF22-40D7-A6EB-06F78B88DBFB}"/>
    <hyperlink ref="B626" r:id="rId1270" display="http://siamchart.com/stock-ichart/TISCO/" xr:uid="{95289F96-CA0A-4BF9-98A7-07AFE4FE3D0D}"/>
    <hyperlink ref="A627" r:id="rId1271" display="http://siamchart.com/stock-chart/TITLE/" xr:uid="{F94E6C14-4458-478E-8861-7AB490EACAB0}"/>
    <hyperlink ref="B627" r:id="rId1272" display="http://siamchart.com/stock-ichart/TITLE/" xr:uid="{C71EB6BF-11B8-4B0B-89B1-D745E6437D88}"/>
    <hyperlink ref="A628" r:id="rId1273" display="http://siamchart.com/stock-chart/TIW/" xr:uid="{AC3D9B66-FD49-488A-9A82-852CD389794B}"/>
    <hyperlink ref="B628" r:id="rId1274" display="http://siamchart.com/stock-ichart/TIW/" xr:uid="{C3953C4B-C17B-4D27-A53C-B8041AD425D1}"/>
    <hyperlink ref="A629" r:id="rId1275" display="http://siamchart.com/stock-chart/TK/" xr:uid="{50974EDB-3F14-4738-B37E-128453480B5D}"/>
    <hyperlink ref="B629" r:id="rId1276" display="http://siamchart.com/stock-ichart/TK/" xr:uid="{BB2E620D-B109-4838-A065-AFB4F44E8FDB}"/>
    <hyperlink ref="A630" r:id="rId1277" display="http://siamchart.com/stock-chart/TKN/" xr:uid="{1EB51489-1E09-4E4D-9FA2-847878581091}"/>
    <hyperlink ref="B630" r:id="rId1278" display="http://siamchart.com/stock-ichart/TKN/" xr:uid="{EEDFEF7D-1473-4F65-BF37-FA7DF86C714D}"/>
    <hyperlink ref="A631" r:id="rId1279" display="http://siamchart.com/stock-chart/TKS/" xr:uid="{B04A45C7-F187-45B3-B186-A5D980C458E7}"/>
    <hyperlink ref="B631" r:id="rId1280" display="http://siamchart.com/stock-ichart/TKS/" xr:uid="{0B597E05-6732-44CB-9CEC-121BE845B6BE}"/>
    <hyperlink ref="A632" r:id="rId1281" display="http://siamchart.com/stock-chart/TKT/" xr:uid="{63F0614C-2C2D-4D97-8F70-1CF84C2D3260}"/>
    <hyperlink ref="B632" r:id="rId1282" display="http://siamchart.com/stock-ichart/TKT/" xr:uid="{F5C69BA2-7A9B-44D0-B251-ABF613B145EC}"/>
    <hyperlink ref="A633" r:id="rId1283" display="http://siamchart.com/stock-chart/TM/" xr:uid="{2B7D0DAD-BAB9-4CD2-A6EE-DD78A1265EAC}"/>
    <hyperlink ref="B633" r:id="rId1284" display="http://siamchart.com/stock-ichart/TM/" xr:uid="{8AEDB0E3-C210-4FA2-8814-CFB7A15A656C}"/>
    <hyperlink ref="A634" r:id="rId1285" display="http://siamchart.com/stock-chart/TMB/" xr:uid="{35EF75BA-35F4-49C0-8384-9B67FD7178CE}"/>
    <hyperlink ref="B634" r:id="rId1286" display="http://siamchart.com/stock-ichart/TMB/" xr:uid="{0A4DD2EC-CCF8-421A-8423-DA1411534EAC}"/>
    <hyperlink ref="A635" r:id="rId1287" display="http://siamchart.com/stock-chart/TMC/" xr:uid="{3AE71361-8705-47A3-B666-25CC1F503580}"/>
    <hyperlink ref="B635" r:id="rId1288" display="http://siamchart.com/stock-ichart/TMC/" xr:uid="{EA2E81D7-8FDE-47C6-9170-DFF802C52051}"/>
    <hyperlink ref="A636" r:id="rId1289" display="http://siamchart.com/stock-chart/TMD/" xr:uid="{DE3842C3-624A-4C7A-B552-9545047AA7B4}"/>
    <hyperlink ref="B636" r:id="rId1290" display="http://siamchart.com/stock-ichart/TMD/" xr:uid="{4B35FB98-2759-49D1-AC10-C3D5AE4B39AD}"/>
    <hyperlink ref="A637" r:id="rId1291" display="http://siamchart.com/stock-chart/TMI/" xr:uid="{2BFD105B-9765-4291-94F6-BCA1D7B1DCF0}"/>
    <hyperlink ref="B637" r:id="rId1292" display="http://siamchart.com/stock-ichart/TMI/" xr:uid="{27C6CDCA-F05A-49E4-8BCB-FDB55D9B388D}"/>
    <hyperlink ref="A638" r:id="rId1293" display="http://siamchart.com/stock-chart/TMILL/" xr:uid="{9AFF4C40-08AA-4CB9-89A0-9B19228398CC}"/>
    <hyperlink ref="B638" r:id="rId1294" display="http://siamchart.com/stock-ichart/TMILL/" xr:uid="{6A280021-4DF6-4C6B-90EA-2D9525956BB7}"/>
    <hyperlink ref="A639" r:id="rId1295" display="http://siamchart.com/stock-chart/TMT/" xr:uid="{0A4A1949-8704-427E-B15F-502E2A5F6307}"/>
    <hyperlink ref="B639" r:id="rId1296" display="http://siamchart.com/stock-ichart/TMT/" xr:uid="{9ACD04B3-CFE2-45FD-82C8-D881EAB72757}"/>
    <hyperlink ref="A640" r:id="rId1297" display="http://siamchart.com/stock-chart/TMW/" xr:uid="{4E2806E0-B558-44B9-BBF3-EAE9DA1F3AF3}"/>
    <hyperlink ref="B640" r:id="rId1298" display="http://siamchart.com/stock-ichart/TMW/" xr:uid="{BCDA4BAB-FB9C-438D-A1F4-D8F85B73273F}"/>
    <hyperlink ref="A641" r:id="rId1299" display="http://siamchart.com/stock-chart/TNDT/" xr:uid="{BEF70817-894C-4A99-A182-0F1FCEA33DFE}"/>
    <hyperlink ref="B641" r:id="rId1300" display="http://siamchart.com/stock-ichart/TNDT/" xr:uid="{BB624075-9C08-421C-9A3E-6438F1F7EDC4}"/>
    <hyperlink ref="A642" r:id="rId1301" display="http://siamchart.com/stock-chart/TNH/" xr:uid="{7EB81144-D4D3-42F7-AF8B-A23421230E15}"/>
    <hyperlink ref="B642" r:id="rId1302" display="http://siamchart.com/stock-ichart/TNH/" xr:uid="{5468CE94-8205-4AF1-9E4A-75AB5D21D5C2}"/>
    <hyperlink ref="A643" r:id="rId1303" display="http://siamchart.com/stock-chart/TNITY/" xr:uid="{00B415BC-882F-42B7-9A53-7110D305C5C0}"/>
    <hyperlink ref="B643" r:id="rId1304" display="http://siamchart.com/stock-ichart/TNITY/" xr:uid="{CB86E64A-B0B3-47C8-989F-04174C2C4663}"/>
    <hyperlink ref="A644" r:id="rId1305" display="http://siamchart.com/stock-chart/TNL/" xr:uid="{30C0BB3D-CFE6-4D7A-AE5D-CC61353946F9}"/>
    <hyperlink ref="B644" r:id="rId1306" display="http://siamchart.com/stock-ichart/TNL/" xr:uid="{2E826554-2FF6-44D8-A450-E8F92874EE48}"/>
    <hyperlink ref="A645" r:id="rId1307" display="http://siamchart.com/stock-chart/TNP/" xr:uid="{17D1C9C6-3A25-43FA-98E5-F9E5E60662CA}"/>
    <hyperlink ref="B645" r:id="rId1308" display="http://siamchart.com/stock-ichart/TNP/" xr:uid="{9A0342BE-4E45-4429-B49F-121F73E9AB80}"/>
    <hyperlink ref="A646" r:id="rId1309" display="http://siamchart.com/stock-chart/TNPC/" xr:uid="{82804F44-2486-4A48-ABC1-E8650335DD73}"/>
    <hyperlink ref="B646" r:id="rId1310" display="http://siamchart.com/stock-ichart/TNPC/" xr:uid="{809B0FD6-551B-45DC-9FA3-6BD8719A99EB}"/>
    <hyperlink ref="A647" r:id="rId1311" display="http://siamchart.com/stock-chart/TNR/" xr:uid="{85EA5B0F-1B2B-4A7A-A825-4CBE0E6ED93D}"/>
    <hyperlink ref="B647" r:id="rId1312" display="http://siamchart.com/stock-ichart/TNR/" xr:uid="{49A57EFC-242F-4594-BFA9-A492CA899E20}"/>
    <hyperlink ref="A648" r:id="rId1313" display="http://siamchart.com/stock-chart/TOA/" xr:uid="{B7E2ED88-F4C1-49E3-93E7-B6AAB838B45A}"/>
    <hyperlink ref="B648" r:id="rId1314" display="http://siamchart.com/stock-ichart/TOA/" xr:uid="{89A37B1D-756D-455E-B0D4-6A73A49E3A39}"/>
    <hyperlink ref="A649" r:id="rId1315" display="http://siamchart.com/stock-chart/TOG/" xr:uid="{952CCE58-B52D-4618-94AF-FEB752345C9A}"/>
    <hyperlink ref="B649" r:id="rId1316" display="http://siamchart.com/stock-ichart/TOG/" xr:uid="{8DEACA5A-2595-4536-8AAB-F102F960CDDF}"/>
    <hyperlink ref="A650" r:id="rId1317" display="http://siamchart.com/stock-chart/TOP/" xr:uid="{110616B3-F6B9-4D32-BF86-324AD8C23DFA}"/>
    <hyperlink ref="B650" r:id="rId1318" display="http://siamchart.com/stock-ichart/TOP/" xr:uid="{8EF75BDE-0794-4142-A640-CEFF1A5FCEA2}"/>
    <hyperlink ref="A651" r:id="rId1319" display="http://siamchart.com/stock-chart/TOPP/" xr:uid="{979B488A-D99C-4ECA-BC74-78383806D3CB}"/>
    <hyperlink ref="B651" r:id="rId1320" display="http://siamchart.com/stock-ichart/TOPP/" xr:uid="{F118A8FF-7B32-40B6-9E4D-BFC6738D9FE1}"/>
    <hyperlink ref="A652" r:id="rId1321" display="http://siamchart.com/stock-chart/TPA/" xr:uid="{FEB52299-E5C5-4DA3-8607-68A8160C492C}"/>
    <hyperlink ref="B652" r:id="rId1322" display="http://siamchart.com/stock-ichart/TPA/" xr:uid="{31D4A7F6-76B5-4395-87E3-54DA42FCA67B}"/>
    <hyperlink ref="A653" r:id="rId1323" display="http://siamchart.com/stock-chart/TPAC/" xr:uid="{7DC3FB11-23E9-429F-8144-961BD0F5D91F}"/>
    <hyperlink ref="B653" r:id="rId1324" display="http://siamchart.com/stock-ichart/TPAC/" xr:uid="{ACBFC930-6A74-479D-A836-FC6EA4C3BD90}"/>
    <hyperlink ref="A654" r:id="rId1325" display="http://siamchart.com/stock-chart/TPBI/" xr:uid="{81490241-8348-43B7-9BC0-F406F437E0DE}"/>
    <hyperlink ref="B654" r:id="rId1326" display="http://siamchart.com/stock-ichart/TPBI/" xr:uid="{A622E651-5697-4686-AF18-F841F92F7ED2}"/>
    <hyperlink ref="A655" r:id="rId1327" display="http://siamchart.com/stock-chart/TPCH/" xr:uid="{DDD25CBE-7182-46F6-8015-56AA3DD40F87}"/>
    <hyperlink ref="B655" r:id="rId1328" display="http://siamchart.com/stock-ichart/TPCH/" xr:uid="{148DF679-1113-4B64-A9D6-8E25515E3861}"/>
    <hyperlink ref="A656" r:id="rId1329" display="http://siamchart.com/stock-chart/TPCORP/" xr:uid="{671F610C-8BB1-4649-B21B-BB82B0C1674E}"/>
    <hyperlink ref="B656" r:id="rId1330" display="http://siamchart.com/stock-ichart/TPCORP/" xr:uid="{ECFC1132-15A0-417A-AFD6-CA4EF65A4EAF}"/>
    <hyperlink ref="A657" r:id="rId1331" display="http://siamchart.com/stock-chart/TPIPL/" xr:uid="{581131AB-CC6F-462F-B726-AB8E5EEEEE87}"/>
    <hyperlink ref="B657" r:id="rId1332" display="http://siamchart.com/stock-ichart/TPIPL/" xr:uid="{1123985E-F9D3-428A-A8D6-17D84613BCA5}"/>
    <hyperlink ref="A658" r:id="rId1333" display="http://siamchart.com/stock-chart/TPIPP/" xr:uid="{0B172213-0154-4AEF-B5D9-856AF4C8B5C1}"/>
    <hyperlink ref="B658" r:id="rId1334" display="http://siamchart.com/stock-ichart/TPIPP/" xr:uid="{E313E334-2948-410E-B2E8-D635A1629790}"/>
    <hyperlink ref="A659" r:id="rId1335" display="http://siamchart.com/stock-chart/TPLAS/" xr:uid="{CD8CF606-E1E9-4D85-931D-7B8735549315}"/>
    <hyperlink ref="B659" r:id="rId1336" display="http://siamchart.com/stock-ichart/TPLAS/" xr:uid="{59381C0A-6232-49DD-A4C8-30990CFA6477}"/>
    <hyperlink ref="A660" r:id="rId1337" display="http://siamchart.com/stock-chart/TPOLY/" xr:uid="{3164E441-5C07-40E2-9D27-4DA2B75988A2}"/>
    <hyperlink ref="B660" r:id="rId1338" display="http://siamchart.com/stock-ichart/TPOLY/" xr:uid="{B992BAEC-DE88-4B99-AA29-D90C2B7B4C17}"/>
    <hyperlink ref="A661" r:id="rId1339" display="http://siamchart.com/stock-chart/TPP/" xr:uid="{DB208090-9F83-4124-B2DF-E00763F0B2C5}"/>
    <hyperlink ref="B661" r:id="rId1340" display="http://siamchart.com/stock-ichart/TPP/" xr:uid="{50C4FA63-2C5D-4A87-A7FA-58F282D5F7AB}"/>
    <hyperlink ref="A662" r:id="rId1341" display="http://siamchart.com/stock-chart/TPS/" xr:uid="{3AFA4F7A-7F79-4393-A9B7-8633C7504D82}"/>
    <hyperlink ref="B662" r:id="rId1342" display="http://siamchart.com/stock-ichart/TPS/" xr:uid="{6E634599-EB50-4F1F-BB1B-9C8208E5972C}"/>
    <hyperlink ref="A663" r:id="rId1343" display="http://siamchart.com/stock-chart/TQM/" xr:uid="{B9872B11-AF26-4C91-9759-C49F6A33513D}"/>
    <hyperlink ref="B663" r:id="rId1344" display="http://siamchart.com/stock-ichart/TQM/" xr:uid="{E63E21C2-05CD-4E11-9D5B-E37E255C05B5}"/>
    <hyperlink ref="A664" r:id="rId1345" display="http://siamchart.com/stock-chart/TR/" xr:uid="{7DE1EBB9-6ACF-4834-BBB3-8E61937AB971}"/>
    <hyperlink ref="B664" r:id="rId1346" display="http://siamchart.com/stock-ichart/TR/" xr:uid="{C76CE691-0CA4-48BE-85DF-CF001CE1A347}"/>
    <hyperlink ref="A665" r:id="rId1347" display="http://siamchart.com/stock-chart/TRC/" xr:uid="{DBDB615B-3DDF-48C9-ACF0-29B19515FD0D}"/>
    <hyperlink ref="B665" r:id="rId1348" display="http://siamchart.com/stock-ichart/TRC/" xr:uid="{0137306D-5FAE-49CD-BCE1-906E8894E66A}"/>
    <hyperlink ref="A666" r:id="rId1349" display="http://siamchart.com/stock-chart/TRITN/" xr:uid="{F5953301-BEC3-4C13-B703-747D2A1036B3}"/>
    <hyperlink ref="B666" r:id="rId1350" display="http://siamchart.com/stock-ichart/TRITN/" xr:uid="{7D8E0E97-65E4-4A78-AAC7-E7B7FD4DABD1}"/>
    <hyperlink ref="A667" r:id="rId1351" display="http://siamchart.com/stock-chart/TRT/" xr:uid="{9CFB162D-0269-4F37-9C75-5F2C96E1D2A1}"/>
    <hyperlink ref="B667" r:id="rId1352" display="http://siamchart.com/stock-ichart/TRT/" xr:uid="{E8730713-589B-401C-8350-A60D41BF89C3}"/>
    <hyperlink ref="A668" r:id="rId1353" display="http://siamchart.com/stock-chart/TRU/" xr:uid="{5F2649EC-8B91-47B8-9CCB-6D8AFF1678AE}"/>
    <hyperlink ref="B668" r:id="rId1354" display="http://siamchart.com/stock-ichart/TRU/" xr:uid="{BD37F88A-2B27-426F-8209-F650B257FD6E}"/>
    <hyperlink ref="A669" r:id="rId1355" display="http://siamchart.com/stock-chart/TRUBB/" xr:uid="{9EE40647-C43D-44C9-BE20-11E5C4E880B6}"/>
    <hyperlink ref="B669" r:id="rId1356" display="http://siamchart.com/stock-ichart/TRUBB/" xr:uid="{B4E827D4-8DA8-46E2-8398-CF697B9850D4}"/>
    <hyperlink ref="A670" r:id="rId1357" display="http://siamchart.com/stock-chart/TRUE/" xr:uid="{C5970D75-3966-4638-826A-4BD26C8F7D24}"/>
    <hyperlink ref="B670" r:id="rId1358" display="http://siamchart.com/stock-ichart/TRUE/" xr:uid="{F2535222-F05B-413A-8144-7AF9695D70B9}"/>
    <hyperlink ref="A671" r:id="rId1359" display="http://siamchart.com/stock-chart/TSC/" xr:uid="{C95A1B15-A58E-41D7-85A5-617A4ECE0EF0}"/>
    <hyperlink ref="B671" r:id="rId1360" display="http://siamchart.com/stock-ichart/TSC/" xr:uid="{4914507E-980B-4E58-BDC4-B6FF07C8D8F1}"/>
    <hyperlink ref="A672" r:id="rId1361" display="http://siamchart.com/stock-chart/TSE/" xr:uid="{C610BC19-A09C-40E7-ADF9-8537542FBA06}"/>
    <hyperlink ref="B672" r:id="rId1362" display="http://siamchart.com/stock-ichart/TSE/" xr:uid="{6960BD30-CF49-4160-BCF5-4328E98CC316}"/>
    <hyperlink ref="A673" r:id="rId1363" display="http://siamchart.com/stock-chart/TSF/" xr:uid="{B7E1D70E-3F48-4D7F-9DF6-250DCB72BC8E}"/>
    <hyperlink ref="B673" r:id="rId1364" display="http://siamchart.com/stock-ichart/TSF/" xr:uid="{534312E0-56F6-4333-8625-1F883458FAD7}"/>
    <hyperlink ref="A674" r:id="rId1365" display="http://siamchart.com/stock-chart/TSI/" xr:uid="{BD9E277A-3DF6-48B7-97BD-FE03D5BDA521}"/>
    <hyperlink ref="B674" r:id="rId1366" display="http://siamchart.com/stock-ichart/TSI/" xr:uid="{51A94E42-2952-4BA9-8AF2-6057C9071796}"/>
    <hyperlink ref="A675" r:id="rId1367" display="http://siamchart.com/stock-chart/TSR/" xr:uid="{D3028E6B-9287-4823-A299-E49DE4DE9026}"/>
    <hyperlink ref="B675" r:id="rId1368" display="http://siamchart.com/stock-ichart/TSR/" xr:uid="{768411B6-7859-480B-BB75-4CEF76AFABC9}"/>
    <hyperlink ref="A676" r:id="rId1369" display="http://siamchart.com/stock-chart/TSTE/" xr:uid="{50CC4AB0-977F-4DE5-85A8-37CD70C01B9A}"/>
    <hyperlink ref="B676" r:id="rId1370" display="http://siamchart.com/stock-ichart/TSTE/" xr:uid="{731A8352-038A-4A3B-B17C-037C8A9CD9D1}"/>
    <hyperlink ref="A677" r:id="rId1371" display="http://siamchart.com/stock-chart/TSTH/" xr:uid="{B2987DBB-75C9-4814-A7BD-E95B31637585}"/>
    <hyperlink ref="B677" r:id="rId1372" display="http://siamchart.com/stock-ichart/TSTH/" xr:uid="{F8792CCB-2809-4BF7-9523-CB9EC59EAEE9}"/>
    <hyperlink ref="A678" r:id="rId1373" display="http://siamchart.com/stock-chart/TTA/" xr:uid="{92ACBEDD-9626-43BF-947A-B5E2EACC90B5}"/>
    <hyperlink ref="B678" r:id="rId1374" display="http://siamchart.com/stock-ichart/TTA/" xr:uid="{CB4FACFE-23BD-4654-8BF0-F4E72DEFE44A}"/>
    <hyperlink ref="A679" r:id="rId1375" display="http://siamchart.com/stock-chart/TTCL/" xr:uid="{9A0A988A-A52A-4F04-8FC5-DE140EAAC755}"/>
    <hyperlink ref="B679" r:id="rId1376" display="http://siamchart.com/stock-ichart/TTCL/" xr:uid="{1338C9EC-C0C1-4F95-995E-B9CFAA09A321}"/>
    <hyperlink ref="A680" r:id="rId1377" display="http://siamchart.com/stock-chart/TTI/" xr:uid="{3E6A209E-10C0-4BF3-9B63-2B2C1370AE58}"/>
    <hyperlink ref="B680" r:id="rId1378" display="http://siamchart.com/stock-ichart/TTI/" xr:uid="{9DCDDB37-BA82-4A09-BFBB-8E87A6036A9C}"/>
    <hyperlink ref="A681" r:id="rId1379" display="http://siamchart.com/stock-chart/TTT/" xr:uid="{154F9D15-F0EA-4373-8889-60894FFB85F8}"/>
    <hyperlink ref="B681" r:id="rId1380" display="http://siamchart.com/stock-ichart/TTT/" xr:uid="{CDBFE217-FD4A-4B30-A7D7-699554CC7F98}"/>
    <hyperlink ref="A682" r:id="rId1381" display="http://siamchart.com/stock-chart/TTW/" xr:uid="{9A239C37-B967-4ECF-AA17-12A9FAE971F5}"/>
    <hyperlink ref="B682" r:id="rId1382" display="http://siamchart.com/stock-ichart/TTW/" xr:uid="{997409D4-7DA5-41D9-9B05-162FD014B2AD}"/>
    <hyperlink ref="A683" r:id="rId1383" display="http://siamchart.com/stock-chart/TU/" xr:uid="{BD833A03-50B1-4F11-9697-D1EB6BAE3E72}"/>
    <hyperlink ref="B683" r:id="rId1384" display="http://siamchart.com/stock-ichart/TU/" xr:uid="{DE601215-058C-4B1D-9878-36D3D5CA1066}"/>
    <hyperlink ref="A684" r:id="rId1385" display="http://siamchart.com/stock-chart/TVD/" xr:uid="{6EE83A82-7636-438D-8136-5E0C8EAE39BA}"/>
    <hyperlink ref="B684" r:id="rId1386" display="http://siamchart.com/stock-ichart/TVD/" xr:uid="{B08E9931-CEE1-4F27-AA8A-7633B0D55D0A}"/>
    <hyperlink ref="A685" r:id="rId1387" display="http://siamchart.com/stock-chart/TVI/" xr:uid="{90FD4A71-8FA4-4B7A-A27F-1D84CB3C0E29}"/>
    <hyperlink ref="B685" r:id="rId1388" display="http://siamchart.com/stock-ichart/TVI/" xr:uid="{309D8F32-9139-44D4-B1B0-D52EF73F94A8}"/>
    <hyperlink ref="A686" r:id="rId1389" display="http://siamchart.com/stock-chart/TVO/" xr:uid="{4FCD155E-B262-4487-8857-436DBC6535A8}"/>
    <hyperlink ref="B686" r:id="rId1390" display="http://siamchart.com/stock-ichart/TVO/" xr:uid="{39DD663E-08A4-4B93-897D-CBA28F9C91C3}"/>
    <hyperlink ref="A687" r:id="rId1391" display="http://siamchart.com/stock-chart/TVT/" xr:uid="{0A84F535-F5FB-4F18-8F3C-1D68C5DF6B18}"/>
    <hyperlink ref="B687" r:id="rId1392" display="http://siamchart.com/stock-ichart/TVT/" xr:uid="{A73A2583-8DDA-4325-B094-DFBB238C80C4}"/>
    <hyperlink ref="A688" r:id="rId1393" display="http://siamchart.com/stock-chart/TWP/" xr:uid="{77D3F771-DAA3-4FA2-95E9-3C2AA6144304}"/>
    <hyperlink ref="B688" r:id="rId1394" display="http://siamchart.com/stock-ichart/TWP/" xr:uid="{CADC49D8-C118-44FA-8238-74689DE4476D}"/>
    <hyperlink ref="A689" r:id="rId1395" display="http://siamchart.com/stock-chart/TWPC/" xr:uid="{B58021E2-F8EB-476C-BCD6-15C128395BA7}"/>
    <hyperlink ref="B689" r:id="rId1396" display="http://siamchart.com/stock-ichart/TWPC/" xr:uid="{CC82B2A8-92BD-4117-8037-C623B9FA0A41}"/>
    <hyperlink ref="A690" r:id="rId1397" display="http://siamchart.com/stock-chart/TWZ/" xr:uid="{DBAB5F5B-D82F-44A1-9736-AD70FC0E3D47}"/>
    <hyperlink ref="B690" r:id="rId1398" display="http://siamchart.com/stock-ichart/TWZ/" xr:uid="{6635C3E0-CF41-40C3-8D32-E5495BED3354}"/>
    <hyperlink ref="A691" r:id="rId1399" display="http://siamchart.com/stock-chart/TYCN/" xr:uid="{0BAE1CD5-5B6C-4259-9D42-330FD2C2F9F5}"/>
    <hyperlink ref="B691" r:id="rId1400" display="http://siamchart.com/stock-ichart/TYCN/" xr:uid="{20F7968F-A92C-4071-896C-9615E235B94E}"/>
    <hyperlink ref="A692" r:id="rId1401" display="http://siamchart.com/stock-chart/U/" xr:uid="{FF36AC89-E8C5-4169-AC7E-68AE96BC6732}"/>
    <hyperlink ref="B692" r:id="rId1402" display="http://siamchart.com/stock-ichart/U/" xr:uid="{2B2FB3D1-04B0-426D-B517-A95B580EE415}"/>
    <hyperlink ref="A693" r:id="rId1403" display="http://siamchart.com/stock-chart/UAC/" xr:uid="{A2F1F520-C7F0-4483-AB0D-1DE8E508263C}"/>
    <hyperlink ref="B693" r:id="rId1404" display="http://siamchart.com/stock-ichart/UAC/" xr:uid="{C4A95E40-E1DF-4710-B55E-2D56CBD58BFF}"/>
    <hyperlink ref="A694" r:id="rId1405" display="http://siamchart.com/stock-chart/UBIS/" xr:uid="{2DDDFEA5-19F9-4E2D-9B0D-087925842A27}"/>
    <hyperlink ref="B694" r:id="rId1406" display="http://siamchart.com/stock-ichart/UBIS/" xr:uid="{DA764038-C53D-459B-9B9B-2A8C9E18BBA5}"/>
    <hyperlink ref="A695" r:id="rId1407" display="http://siamchart.com/stock-chart/UEC/" xr:uid="{8F6D55BF-C844-4561-BCB7-CE82818C4648}"/>
    <hyperlink ref="B695" r:id="rId1408" display="http://siamchart.com/stock-ichart/UEC/" xr:uid="{EF78D9A7-EBDC-4AA5-875D-5E3007E242DD}"/>
    <hyperlink ref="A696" r:id="rId1409" display="http://siamchart.com/stock-chart/UKEM/" xr:uid="{1F8D5031-CF2C-4015-AC48-C2E0701B5396}"/>
    <hyperlink ref="B696" r:id="rId1410" display="http://siamchart.com/stock-ichart/UKEM/" xr:uid="{2B23DACF-20E2-4B7A-87E9-423541728B62}"/>
    <hyperlink ref="A697" r:id="rId1411" display="http://siamchart.com/stock-chart/UMI/" xr:uid="{DA60BF34-D244-46C0-954A-7A8AA054EFAD}"/>
    <hyperlink ref="B697" r:id="rId1412" display="http://siamchart.com/stock-ichart/UMI/" xr:uid="{D915C8CF-D999-4D71-8D02-F8DFA0D04A70}"/>
    <hyperlink ref="A698" r:id="rId1413" display="http://siamchart.com/stock-chart/UMS/" xr:uid="{BE704FA2-3E28-4EDE-BBE0-2D3FF2EA7038}"/>
    <hyperlink ref="B698" r:id="rId1414" display="http://siamchart.com/stock-ichart/UMS/" xr:uid="{5467E557-D3A0-44C6-91B8-99B00624693B}"/>
    <hyperlink ref="A699" r:id="rId1415" display="http://siamchart.com/stock-chart/UNIQ/" xr:uid="{9D0E07BC-A438-4222-8499-2003ADCF8A56}"/>
    <hyperlink ref="B699" r:id="rId1416" display="http://siamchart.com/stock-ichart/UNIQ/" xr:uid="{D68D2D97-F0EA-4847-B9A3-7176517C9858}"/>
    <hyperlink ref="A700" r:id="rId1417" display="http://siamchart.com/stock-chart/UOBKH/" xr:uid="{5B11968D-B7BB-4625-8A65-636D8F22E495}"/>
    <hyperlink ref="B700" r:id="rId1418" display="http://siamchart.com/stock-ichart/UOBKH/" xr:uid="{783C7F28-12EA-4CD6-9F20-90EB836804A0}"/>
    <hyperlink ref="A701" r:id="rId1419" display="http://siamchart.com/stock-chart/UP/" xr:uid="{E9737FFD-57F0-4D55-8D0A-D50A16E1B91C}"/>
    <hyperlink ref="B701" r:id="rId1420" display="http://siamchart.com/stock-ichart/UP/" xr:uid="{A1CB5A1E-931C-4B2A-99ED-7E2B116E5AA6}"/>
    <hyperlink ref="A702" r:id="rId1421" display="http://siamchart.com/stock-chart/UPA/" xr:uid="{3D1358FD-1D73-439B-BE38-1F27D0F7CABE}"/>
    <hyperlink ref="B702" r:id="rId1422" display="http://siamchart.com/stock-ichart/UPA/" xr:uid="{EA634274-B303-4870-9625-267C29087439}"/>
    <hyperlink ref="A703" r:id="rId1423" display="http://siamchart.com/stock-chart/UPF/" xr:uid="{365FA25F-0429-408D-9271-A8E0AF3C0A4B}"/>
    <hyperlink ref="B703" r:id="rId1424" display="http://siamchart.com/stock-ichart/UPF/" xr:uid="{B55402D1-2E48-457A-8820-A98461B9440E}"/>
    <hyperlink ref="A704" r:id="rId1425" display="http://siamchart.com/stock-chart/UPOIC/" xr:uid="{11122AF7-6FBE-43B2-8714-4B3BBD520A0B}"/>
    <hyperlink ref="B704" r:id="rId1426" display="http://siamchart.com/stock-ichart/UPOIC/" xr:uid="{42C1916F-B422-4FFD-9878-F9BA038B6A83}"/>
    <hyperlink ref="A705" r:id="rId1427" display="http://siamchart.com/stock-chart/UREKA/" xr:uid="{1FA90901-5DDA-4F75-B741-3E336858F071}"/>
    <hyperlink ref="B705" r:id="rId1428" display="http://siamchart.com/stock-ichart/UREKA/" xr:uid="{E0A8C41B-C41F-4242-8FF1-C5A87A8ED0A9}"/>
    <hyperlink ref="A706" r:id="rId1429" display="http://siamchart.com/stock-chart/UT/" xr:uid="{F3B4A7A3-BCD1-469D-8F50-A94481D1F619}"/>
    <hyperlink ref="B706" r:id="rId1430" display="http://siamchart.com/stock-ichart/UT/" xr:uid="{AC52FAD8-DF97-43A8-A299-FC82FB917FE9}"/>
    <hyperlink ref="A707" r:id="rId1431" display="http://siamchart.com/stock-chart/UTP/" xr:uid="{8D864558-80F8-423A-B077-22CE8194246C}"/>
    <hyperlink ref="B707" r:id="rId1432" display="http://siamchart.com/stock-ichart/UTP/" xr:uid="{F297220B-EB3F-4F95-9BCB-7DC614300124}"/>
    <hyperlink ref="A708" r:id="rId1433" display="http://siamchart.com/stock-chart/UV/" xr:uid="{BC6B7695-A878-440A-A061-3091A7E62B44}"/>
    <hyperlink ref="B708" r:id="rId1434" display="http://siamchart.com/stock-ichart/UV/" xr:uid="{2FF73D6F-A980-44C8-A383-555F071EA28B}"/>
    <hyperlink ref="A709" r:id="rId1435" display="http://siamchart.com/stock-chart/UVAN/" xr:uid="{C46B841A-A77D-4C0D-8EC4-FE2A58B1B50E}"/>
    <hyperlink ref="B709" r:id="rId1436" display="http://siamchart.com/stock-ichart/UVAN/" xr:uid="{81B622C9-E77C-44A9-B768-0FC90EBC856C}"/>
    <hyperlink ref="A710" r:id="rId1437" display="http://siamchart.com/stock-chart/UWC/" xr:uid="{2CAE2FC3-C6AC-4439-AC11-71667EDB6816}"/>
    <hyperlink ref="B710" r:id="rId1438" display="http://siamchart.com/stock-ichart/UWC/" xr:uid="{B2D80A6E-C14F-4C01-81EC-7BF3E3672C5A}"/>
    <hyperlink ref="A711" r:id="rId1439" display="http://siamchart.com/stock-chart/VARO/" xr:uid="{B16F0A24-1366-407F-9186-443A4BD8FBED}"/>
    <hyperlink ref="B711" r:id="rId1440" display="http://siamchart.com/stock-ichart/VARO/" xr:uid="{44A6F4A0-8EC3-4DD2-B677-C2F11D30D970}"/>
    <hyperlink ref="A712" r:id="rId1441" display="http://siamchart.com/stock-chart/VCOM/" xr:uid="{FAE767C9-F54F-4791-BCC4-B50D57EE435A}"/>
    <hyperlink ref="B712" r:id="rId1442" display="http://siamchart.com/stock-ichart/VCOM/" xr:uid="{3076F4CC-4432-42BD-944B-123D6359D4B5}"/>
    <hyperlink ref="A713" r:id="rId1443" display="http://siamchart.com/stock-chart/VGI/" xr:uid="{0C67C8A6-BEC0-49DE-A4D4-AB06D2CA3A2A}"/>
    <hyperlink ref="B713" r:id="rId1444" display="http://siamchart.com/stock-ichart/VGI/" xr:uid="{BBED0B11-1591-496A-95AC-901614609BA8}"/>
    <hyperlink ref="A714" r:id="rId1445" display="http://siamchart.com/stock-chart/VIBHA/" xr:uid="{B7A3340F-B222-462B-8253-E57EFFC0152E}"/>
    <hyperlink ref="B714" r:id="rId1446" display="http://siamchart.com/stock-ichart/VIBHA/" xr:uid="{80388E5D-FD7C-4E67-9B9B-7ED998E979A6}"/>
    <hyperlink ref="A715" r:id="rId1447" display="http://siamchart.com/stock-chart/VIH/" xr:uid="{E01E8B1C-793F-41BF-A91E-1B9978989E31}"/>
    <hyperlink ref="B715" r:id="rId1448" display="http://siamchart.com/stock-ichart/VIH/" xr:uid="{5A907542-5F82-43D8-957B-F16D934AF6B5}"/>
    <hyperlink ref="A716" r:id="rId1449" display="http://siamchart.com/stock-chart/VL/" xr:uid="{AC8E650C-582A-4630-9B37-258F7BED1EF8}"/>
    <hyperlink ref="B716" r:id="rId1450" display="http://siamchart.com/stock-ichart/VL/" xr:uid="{E44F174A-46B0-4FBB-8DB4-46A2401DD58B}"/>
    <hyperlink ref="A717" r:id="rId1451" display="http://siamchart.com/stock-chart/VNG/" xr:uid="{97FDEFCA-666E-4A98-80BA-3EA0BC8A111C}"/>
    <hyperlink ref="B717" r:id="rId1452" display="http://siamchart.com/stock-ichart/VNG/" xr:uid="{CEAB77AC-EBFA-4C6F-B751-CD94112A7E70}"/>
    <hyperlink ref="A718" r:id="rId1453" display="http://siamchart.com/stock-chart/VNT/" xr:uid="{71FBFAED-A41D-43EC-84D3-D7DAC2BD9D74}"/>
    <hyperlink ref="B718" r:id="rId1454" display="http://siamchart.com/stock-ichart/VNT/" xr:uid="{CCC76420-4F64-44A0-BB78-44A23EADE9A1}"/>
    <hyperlink ref="A719" r:id="rId1455" display="http://siamchart.com/stock-chart/VPO/" xr:uid="{96BFFEAA-BA05-421E-B0E7-D0794646C96A}"/>
    <hyperlink ref="B719" r:id="rId1456" display="http://siamchart.com/stock-ichart/VPO/" xr:uid="{64BA5072-F4B4-4677-A83C-A1D8977E9C62}"/>
    <hyperlink ref="A720" r:id="rId1457" display="http://siamchart.com/stock-chart/VRANDA/" xr:uid="{9F7739AD-3E39-43DA-98F8-065962DD9949}"/>
    <hyperlink ref="B720" r:id="rId1458" display="http://siamchart.com/stock-ichart/VRANDA/" xr:uid="{751C9085-D9C7-4FF1-8A12-517F57BD97F6}"/>
    <hyperlink ref="A721" r:id="rId1459" display="http://siamchart.com/stock-chart/W/" xr:uid="{E44F8006-E4BD-4F57-A5EE-3C55A0BEA7E8}"/>
    <hyperlink ref="B721" r:id="rId1460" display="http://siamchart.com/stock-ichart/W/" xr:uid="{ECBE4465-26A3-4EBF-AF78-B61E9E247716}"/>
    <hyperlink ref="A722" r:id="rId1461" display="http://siamchart.com/stock-chart/WACOAL/" xr:uid="{EA25333A-8FD2-4700-A94B-5DC9E349E15F}"/>
    <hyperlink ref="B722" r:id="rId1462" display="http://siamchart.com/stock-ichart/WACOAL/" xr:uid="{AD8D0A2A-86ED-4EDE-8556-1ABE663C2D84}"/>
    <hyperlink ref="A723" r:id="rId1463" display="http://siamchart.com/stock-chart/WAVE/" xr:uid="{E2B66D34-71FA-4161-8E37-F20077AA708C}"/>
    <hyperlink ref="B723" r:id="rId1464" display="http://siamchart.com/stock-ichart/WAVE/" xr:uid="{9DC46343-A0F9-4AC8-BBBC-0B1A46994497}"/>
    <hyperlink ref="A724" r:id="rId1465" display="http://siamchart.com/stock-chart/WG/" xr:uid="{E2EA7729-9540-4E9A-BE02-0B4DAFDF6297}"/>
    <hyperlink ref="B724" r:id="rId1466" display="http://siamchart.com/stock-ichart/WG/" xr:uid="{58B5B1BF-A8BA-4FA8-BA2F-A4D250CEE781}"/>
    <hyperlink ref="A725" r:id="rId1467" display="http://siamchart.com/stock-chart/WGE/" xr:uid="{3B981700-FF78-4B11-B157-53A29F96B4EB}"/>
    <hyperlink ref="B725" r:id="rId1468" display="http://siamchart.com/stock-ichart/WGE/" xr:uid="{80192020-C52B-417D-AE78-EB6FF373AAF3}"/>
    <hyperlink ref="C725" r:id="rId1469" tooltip="ตารางข้อมูลงบการเงิน รายควอเตอร์ ย้อนหลัง 10 ปี" display="http://siamchart.com/stock-info/WGE/" xr:uid="{0F0092B6-D030-479F-90CF-E61CB0C4422F}"/>
    <hyperlink ref="A726" r:id="rId1470" display="http://siamchart.com/stock-chart/WHA/" xr:uid="{3C4159E5-47FC-4546-9B39-E528E07AEB2D}"/>
    <hyperlink ref="B726" r:id="rId1471" display="http://siamchart.com/stock-ichart/WHA/" xr:uid="{FC2CD9E0-0E39-4ACB-99DB-7A096FDA622B}"/>
    <hyperlink ref="A727" r:id="rId1472" display="http://siamchart.com/stock-chart/WHAUP/" xr:uid="{D4A547CF-B89C-40BA-A8FC-DE89B8B7355F}"/>
    <hyperlink ref="B727" r:id="rId1473" display="http://siamchart.com/stock-ichart/WHAUP/" xr:uid="{D7FFB4DE-5EE4-4779-9198-D0D53A659A30}"/>
    <hyperlink ref="A728" r:id="rId1474" display="http://siamchart.com/stock-chart/WICE/" xr:uid="{138640EE-621F-4BCC-BF58-2CB8D585CC59}"/>
    <hyperlink ref="B728" r:id="rId1475" display="http://siamchart.com/stock-ichart/WICE/" xr:uid="{CFE31EEF-15F1-47A1-9800-6D45A8305D48}"/>
    <hyperlink ref="A729" r:id="rId1476" display="http://siamchart.com/stock-chart/WIIK/" xr:uid="{24673A0E-121B-46C4-86CB-03D315A5562A}"/>
    <hyperlink ref="B729" r:id="rId1477" display="http://siamchart.com/stock-ichart/WIIK/" xr:uid="{B67D86EA-0D5D-4472-AF2F-517291234913}"/>
    <hyperlink ref="A730" r:id="rId1478" display="http://siamchart.com/stock-chart/WIN/" xr:uid="{FD184AA5-468B-43F4-BC0E-1368948C0D1F}"/>
    <hyperlink ref="B730" r:id="rId1479" display="http://siamchart.com/stock-ichart/WIN/" xr:uid="{60036190-42A3-4087-8B35-271D8C9412CF}"/>
    <hyperlink ref="A731" r:id="rId1480" display="http://siamchart.com/stock-chart/WINNER/" xr:uid="{85DCC387-0000-483B-9230-0DD8F661F2A8}"/>
    <hyperlink ref="B731" r:id="rId1481" display="http://siamchart.com/stock-ichart/WINNER/" xr:uid="{B6943A84-1DAA-44C8-AB88-2DC5F8F7CD83}"/>
    <hyperlink ref="A732" r:id="rId1482" display="http://siamchart.com/stock-chart/WORK/" xr:uid="{629B3960-75DB-41AF-B083-405FB932FD95}"/>
    <hyperlink ref="B732" r:id="rId1483" display="http://siamchart.com/stock-ichart/WORK/" xr:uid="{83551353-B64D-4BEA-8F29-916CE8CD8BA1}"/>
    <hyperlink ref="A733" r:id="rId1484" display="http://siamchart.com/stock-chart/WP/" xr:uid="{FA019959-13BF-47D3-AAC5-12EDB8D8DB64}"/>
    <hyperlink ref="B733" r:id="rId1485" display="http://siamchart.com/stock-ichart/WP/" xr:uid="{22E5BA8C-105F-47CF-9E0E-8C7087337D2F}"/>
    <hyperlink ref="A734" r:id="rId1486" display="http://siamchart.com/stock-chart/WPH/" xr:uid="{504011B6-D79F-46C9-89DF-3AD49DD6B3A8}"/>
    <hyperlink ref="B734" r:id="rId1487" display="http://siamchart.com/stock-ichart/WPH/" xr:uid="{0A3119D1-A5C8-438F-8E39-7FD6757156A6}"/>
    <hyperlink ref="A735" r:id="rId1488" display="http://siamchart.com/stock-chart/WR/" xr:uid="{94D917FE-ED0B-46DF-9EC4-122F0EF79653}"/>
    <hyperlink ref="B735" r:id="rId1489" display="http://siamchart.com/stock-ichart/WR/" xr:uid="{8EA13C87-D34D-45B5-8B1B-27AF459BD336}"/>
    <hyperlink ref="A736" r:id="rId1490" display="http://siamchart.com/stock-chart/XO/" xr:uid="{035BB024-9E5F-4786-9727-96AFD1687C35}"/>
    <hyperlink ref="B736" r:id="rId1491" display="http://siamchart.com/stock-ichart/XO/" xr:uid="{99E085A6-301D-4A57-A5FA-1962FC6CA9BB}"/>
    <hyperlink ref="A737" r:id="rId1492" display="http://siamchart.com/stock-chart/YCI/" xr:uid="{E775AE57-535D-4B05-8AB6-D1CFF5A9557B}"/>
    <hyperlink ref="B737" r:id="rId1493" display="http://siamchart.com/stock-ichart/YCI/" xr:uid="{B253FC89-B4C1-4BD9-9E3E-3CDF1141368B}"/>
    <hyperlink ref="A738" r:id="rId1494" display="http://siamchart.com/stock-chart/YGG/" xr:uid="{64C0F376-77F0-4D95-88C8-9FC211A4A9F6}"/>
    <hyperlink ref="B738" r:id="rId1495" display="http://siamchart.com/stock-ichart/YGG/" xr:uid="{8170BF1D-ED13-4C41-8DE7-27B576EBE61A}"/>
    <hyperlink ref="A739" r:id="rId1496" display="http://siamchart.com/stock-chart/YUASA/" xr:uid="{E8CE0801-5899-4958-8AE1-EA766603410B}"/>
    <hyperlink ref="B739" r:id="rId1497" display="http://siamchart.com/stock-ichart/YUASA/" xr:uid="{B1E744FC-6C58-4556-8A5F-F70D287A2DD1}"/>
    <hyperlink ref="A740" r:id="rId1498" display="http://siamchart.com/stock-chart/ZEN/" xr:uid="{A7A8D7EA-4E9A-4D44-AED2-C17FFACE7FA9}"/>
    <hyperlink ref="B740" r:id="rId1499" display="http://siamchart.com/stock-ichart/ZEN/" xr:uid="{6B6CAAB2-073D-410A-A03D-7C2DD64F9113}"/>
    <hyperlink ref="A741" r:id="rId1500" display="http://siamchart.com/stock-chart/ZIGA/" xr:uid="{FCC6D6E1-20F2-4577-8275-AE3096AB8CA4}"/>
    <hyperlink ref="B741" r:id="rId1501" display="http://siamchart.com/stock-ichart/ZIGA/" xr:uid="{9F1D140B-BB19-4703-95A2-A938AAC1F53C}"/>
    <hyperlink ref="A742" r:id="rId1502" display="http://siamchart.com/stock-chart/ZMICO/" xr:uid="{FC459C65-EA0A-471B-9BDE-C792154B783E}"/>
    <hyperlink ref="B742" r:id="rId1503" display="http://siamchart.com/stock-ichart/ZMICO/" xr:uid="{045A552D-9E57-4A5E-BBFA-A23303784774}"/>
  </hyperlinks>
  <pageMargins left="0.7" right="0.7" top="0.75" bottom="0.75" header="0" footer="0"/>
  <pageSetup orientation="landscape" r:id="rId1504"/>
  <drawing r:id="rId150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"/>
  <sheetViews>
    <sheetView workbookViewId="0"/>
  </sheetViews>
  <sheetFormatPr defaultColWidth="12.59765625" defaultRowHeight="15" customHeight="1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outlinePr summaryBelow="0" summaryRight="0"/>
  </sheetPr>
  <dimension ref="A1:BP724"/>
  <sheetViews>
    <sheetView topLeftCell="B1" workbookViewId="0">
      <pane ySplit="1" topLeftCell="A315" activePane="bottomLeft" state="frozen"/>
      <selection pane="bottomLeft" activeCell="O561" sqref="O561"/>
    </sheetView>
  </sheetViews>
  <sheetFormatPr defaultColWidth="12.59765625" defaultRowHeight="15" customHeight="1" x14ac:dyDescent="0.25"/>
  <cols>
    <col min="1" max="1" width="83.59765625" hidden="1" customWidth="1"/>
    <col min="2" max="4" width="8.8984375" customWidth="1"/>
    <col min="5" max="5" width="11.8984375" customWidth="1"/>
    <col min="6" max="7" width="10.3984375" customWidth="1"/>
    <col min="8" max="8" width="8.8984375" customWidth="1"/>
    <col min="9" max="9" width="11.8984375" customWidth="1"/>
    <col min="10" max="11" width="8.8984375" customWidth="1"/>
    <col min="12" max="12" width="10.3984375" customWidth="1"/>
    <col min="13" max="13" width="11.8984375" customWidth="1"/>
    <col min="14" max="15" width="8.8984375" customWidth="1"/>
    <col min="16" max="16" width="33.59765625" customWidth="1"/>
    <col min="17" max="17" width="11.8984375" customWidth="1"/>
    <col min="18" max="20" width="8.8984375" customWidth="1"/>
    <col min="21" max="21" width="12.5" customWidth="1"/>
    <col min="22" max="24" width="8.8984375" customWidth="1"/>
    <col min="25" max="25" width="12.5" customWidth="1"/>
    <col min="26" max="28" width="8.8984375" customWidth="1"/>
    <col min="29" max="29" width="11.8984375" customWidth="1"/>
    <col min="30" max="32" width="8.8984375" customWidth="1"/>
    <col min="33" max="33" width="11.8984375" customWidth="1"/>
    <col min="34" max="36" width="8.8984375" customWidth="1"/>
    <col min="37" max="37" width="11.8984375" customWidth="1"/>
    <col min="38" max="40" width="8.8984375" customWidth="1"/>
    <col min="41" max="41" width="11.8984375" customWidth="1"/>
    <col min="42" max="44" width="8.8984375" customWidth="1"/>
    <col min="45" max="45" width="11.8984375" customWidth="1"/>
    <col min="46" max="48" width="8.8984375" customWidth="1"/>
    <col min="49" max="49" width="12.5" customWidth="1"/>
    <col min="50" max="50" width="8.8984375" customWidth="1"/>
    <col min="51" max="51" width="9.5" customWidth="1"/>
    <col min="52" max="68" width="4.59765625" customWidth="1"/>
  </cols>
  <sheetData>
    <row r="1" spans="1:68" ht="16.5" hidden="1" customHeight="1" x14ac:dyDescent="0.25">
      <c r="A1" s="4" t="s">
        <v>731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</row>
    <row r="2" spans="1:68" ht="16.5" hidden="1" customHeight="1" x14ac:dyDescent="0.25">
      <c r="A2" s="3" t="s">
        <v>732</v>
      </c>
      <c r="B2" s="3" t="s">
        <v>733</v>
      </c>
      <c r="C2" s="3" t="s">
        <v>734</v>
      </c>
      <c r="D2" s="3" t="s">
        <v>735</v>
      </c>
      <c r="E2" s="3" t="s">
        <v>736</v>
      </c>
      <c r="F2" s="3" t="s">
        <v>737</v>
      </c>
      <c r="G2" s="3" t="s">
        <v>738</v>
      </c>
      <c r="H2" s="3" t="s">
        <v>739</v>
      </c>
      <c r="I2" s="3" t="s">
        <v>740</v>
      </c>
      <c r="J2" s="3" t="s">
        <v>741</v>
      </c>
      <c r="K2" s="3" t="s">
        <v>742</v>
      </c>
      <c r="L2" s="3" t="s">
        <v>743</v>
      </c>
      <c r="M2" s="3" t="s">
        <v>744</v>
      </c>
      <c r="N2" s="3" t="s">
        <v>745</v>
      </c>
      <c r="O2" s="3" t="s">
        <v>746</v>
      </c>
      <c r="P2" s="3" t="s">
        <v>747</v>
      </c>
      <c r="Q2" s="3" t="s">
        <v>748</v>
      </c>
      <c r="R2" s="3" t="s">
        <v>749</v>
      </c>
      <c r="S2" s="3" t="s">
        <v>750</v>
      </c>
      <c r="T2" s="3" t="s">
        <v>751</v>
      </c>
      <c r="U2" s="3" t="s">
        <v>752</v>
      </c>
      <c r="V2" s="3" t="s">
        <v>753</v>
      </c>
      <c r="W2" s="3" t="s">
        <v>754</v>
      </c>
      <c r="X2" s="3" t="s">
        <v>755</v>
      </c>
      <c r="Y2" s="3" t="s">
        <v>756</v>
      </c>
      <c r="Z2" s="3" t="s">
        <v>757</v>
      </c>
      <c r="AA2" s="3" t="s">
        <v>758</v>
      </c>
      <c r="AB2" s="3" t="s">
        <v>759</v>
      </c>
      <c r="AC2" s="3" t="s">
        <v>760</v>
      </c>
      <c r="AD2" s="3" t="s">
        <v>761</v>
      </c>
      <c r="AE2" s="3" t="s">
        <v>762</v>
      </c>
      <c r="AF2" s="3" t="s">
        <v>763</v>
      </c>
      <c r="AG2" s="3" t="s">
        <v>764</v>
      </c>
      <c r="AH2" s="3" t="s">
        <v>765</v>
      </c>
      <c r="AI2" s="3" t="s">
        <v>766</v>
      </c>
      <c r="AJ2" s="3" t="s">
        <v>767</v>
      </c>
      <c r="AK2" s="3" t="s">
        <v>768</v>
      </c>
      <c r="AL2" s="3" t="s">
        <v>769</v>
      </c>
      <c r="AM2" s="3" t="s">
        <v>770</v>
      </c>
      <c r="AN2" s="3" t="s">
        <v>771</v>
      </c>
      <c r="AO2" s="3" t="s">
        <v>772</v>
      </c>
      <c r="AP2" s="3" t="s">
        <v>773</v>
      </c>
      <c r="AQ2" s="3" t="s">
        <v>774</v>
      </c>
      <c r="AR2" s="3" t="s">
        <v>775</v>
      </c>
      <c r="AS2" s="3" t="s">
        <v>776</v>
      </c>
      <c r="AT2" s="3" t="s">
        <v>777</v>
      </c>
      <c r="AU2" s="3" t="s">
        <v>778</v>
      </c>
      <c r="AV2" s="3" t="s">
        <v>779</v>
      </c>
      <c r="AW2" s="3" t="s">
        <v>780</v>
      </c>
      <c r="AX2" s="3" t="s">
        <v>781</v>
      </c>
      <c r="AY2" s="3" t="s">
        <v>782</v>
      </c>
      <c r="AZ2" s="3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</row>
    <row r="3" spans="1:68" ht="16.5" hidden="1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</row>
    <row r="4" spans="1:68" ht="16.5" hidden="1" customHeight="1" x14ac:dyDescent="0.25">
      <c r="A4" s="3" t="s">
        <v>783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</row>
    <row r="5" spans="1:68" ht="16.5" hidden="1" customHeight="1" x14ac:dyDescent="0.25">
      <c r="A5" s="3" t="s">
        <v>784</v>
      </c>
      <c r="B5" s="3">
        <v>23037</v>
      </c>
      <c r="C5" s="3">
        <v>23163</v>
      </c>
      <c r="D5" s="3">
        <v>53342</v>
      </c>
      <c r="E5" s="3">
        <v>61100.22</v>
      </c>
      <c r="F5" s="3">
        <v>18173</v>
      </c>
      <c r="G5" s="3">
        <v>18881</v>
      </c>
      <c r="H5" s="3">
        <v>79890</v>
      </c>
      <c r="I5" s="3">
        <v>237170.87</v>
      </c>
      <c r="J5" s="3">
        <v>40591</v>
      </c>
      <c r="K5" s="3">
        <v>117539</v>
      </c>
      <c r="L5" s="3">
        <v>114242</v>
      </c>
      <c r="M5" s="3">
        <v>128063.93</v>
      </c>
      <c r="N5" s="3">
        <v>161798</v>
      </c>
      <c r="O5" s="3">
        <v>114212</v>
      </c>
      <c r="P5" s="3">
        <v>154817</v>
      </c>
      <c r="Q5" s="3">
        <v>439988.7</v>
      </c>
      <c r="R5" s="3">
        <v>191721</v>
      </c>
      <c r="S5" s="3">
        <v>106296</v>
      </c>
      <c r="T5" s="3">
        <v>173049</v>
      </c>
      <c r="U5" s="3">
        <v>155157.49299999999</v>
      </c>
      <c r="V5" s="3">
        <v>110898</v>
      </c>
      <c r="W5" s="3">
        <v>368752</v>
      </c>
      <c r="X5" s="3">
        <v>236565</v>
      </c>
      <c r="Y5" s="3">
        <v>212013.95499999999</v>
      </c>
      <c r="Z5" s="3">
        <v>148315</v>
      </c>
      <c r="AA5" s="3">
        <v>160670</v>
      </c>
      <c r="AB5" s="3">
        <v>109415</v>
      </c>
      <c r="AC5" s="3">
        <v>144341.32999999999</v>
      </c>
      <c r="AD5" s="3">
        <v>197590</v>
      </c>
      <c r="AE5" s="3">
        <v>141458</v>
      </c>
      <c r="AF5" s="3">
        <v>181098</v>
      </c>
      <c r="AG5" s="3">
        <v>117280.96000000001</v>
      </c>
      <c r="AH5" s="3">
        <v>213829</v>
      </c>
      <c r="AI5" s="3">
        <v>75916</v>
      </c>
      <c r="AJ5" s="3">
        <v>148537</v>
      </c>
      <c r="AK5" s="3">
        <v>94724.76</v>
      </c>
      <c r="AL5" s="3">
        <v>176011</v>
      </c>
      <c r="AM5" s="3">
        <v>124826</v>
      </c>
      <c r="AN5" s="3">
        <v>225099</v>
      </c>
      <c r="AO5" s="3">
        <v>303567.99</v>
      </c>
      <c r="AP5" s="3">
        <v>188596</v>
      </c>
      <c r="AQ5" s="3">
        <v>257761</v>
      </c>
      <c r="AR5" s="3">
        <v>314701</v>
      </c>
      <c r="AS5" s="3">
        <v>234829.72</v>
      </c>
      <c r="AT5" s="3">
        <v>336339</v>
      </c>
      <c r="AU5" s="3">
        <v>194505</v>
      </c>
      <c r="AV5" s="3">
        <v>430759</v>
      </c>
      <c r="AW5" s="3">
        <v>457595.71500000003</v>
      </c>
      <c r="AX5" s="3">
        <v>258533</v>
      </c>
      <c r="AY5" s="3">
        <v>4287995</v>
      </c>
      <c r="AZ5" s="6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</row>
    <row r="6" spans="1:68" ht="16.5" hidden="1" customHeight="1" x14ac:dyDescent="0.25">
      <c r="A6" s="3" t="s">
        <v>785</v>
      </c>
      <c r="B6" s="3">
        <v>2317</v>
      </c>
      <c r="C6" s="3">
        <v>2390</v>
      </c>
      <c r="D6" s="3">
        <v>2200</v>
      </c>
      <c r="E6" s="3">
        <v>1551.24</v>
      </c>
      <c r="F6" s="3">
        <v>1358</v>
      </c>
      <c r="G6" s="3">
        <v>1832</v>
      </c>
      <c r="H6" s="3">
        <v>2008</v>
      </c>
      <c r="I6" s="3">
        <v>2023.99</v>
      </c>
      <c r="J6" s="3">
        <v>2097</v>
      </c>
      <c r="K6" s="3">
        <v>2112</v>
      </c>
      <c r="L6" s="3">
        <v>2346</v>
      </c>
      <c r="M6" s="3">
        <v>2141.54</v>
      </c>
      <c r="N6" s="3">
        <v>2507</v>
      </c>
      <c r="O6" s="3">
        <v>2419</v>
      </c>
      <c r="P6" s="3">
        <v>2551</v>
      </c>
      <c r="Q6" s="3">
        <v>3031.29</v>
      </c>
      <c r="R6" s="3">
        <v>3441</v>
      </c>
      <c r="S6" s="3">
        <v>4406</v>
      </c>
      <c r="T6" s="3">
        <v>5108</v>
      </c>
      <c r="U6" s="3">
        <v>4640.04</v>
      </c>
      <c r="V6" s="3">
        <v>5327</v>
      </c>
      <c r="W6" s="3">
        <v>4801</v>
      </c>
      <c r="X6" s="3">
        <v>5108</v>
      </c>
      <c r="Y6" s="3">
        <v>5444.415</v>
      </c>
      <c r="Z6" s="3">
        <v>5942</v>
      </c>
      <c r="AA6" s="3">
        <v>10956</v>
      </c>
      <c r="AB6" s="3">
        <v>11833</v>
      </c>
      <c r="AC6" s="3">
        <v>12359.54</v>
      </c>
      <c r="AD6" s="3">
        <v>13003</v>
      </c>
      <c r="AE6" s="3">
        <v>18819</v>
      </c>
      <c r="AF6" s="3">
        <v>20515</v>
      </c>
      <c r="AG6" s="3">
        <v>22122.54</v>
      </c>
      <c r="AH6" s="3">
        <v>22181</v>
      </c>
      <c r="AI6" s="3">
        <v>20433</v>
      </c>
      <c r="AJ6" s="3">
        <v>19965</v>
      </c>
      <c r="AK6" s="3">
        <v>20345.14</v>
      </c>
      <c r="AL6" s="3">
        <v>20463</v>
      </c>
      <c r="AM6" s="3">
        <v>19744</v>
      </c>
      <c r="AN6" s="3">
        <v>22290</v>
      </c>
      <c r="AO6" s="3">
        <v>20767.060000000001</v>
      </c>
      <c r="AP6" s="3">
        <v>22171</v>
      </c>
      <c r="AQ6" s="3">
        <v>19450</v>
      </c>
      <c r="AR6" s="3">
        <v>20591</v>
      </c>
      <c r="AS6" s="3">
        <v>20679.310000000001</v>
      </c>
      <c r="AT6" s="3">
        <v>20212</v>
      </c>
      <c r="AU6" s="3">
        <v>19598</v>
      </c>
      <c r="AV6" s="3">
        <v>17199</v>
      </c>
      <c r="AW6" s="3">
        <v>19310.060000000001</v>
      </c>
      <c r="AX6" s="3">
        <v>0</v>
      </c>
      <c r="AY6" s="3">
        <v>0</v>
      </c>
      <c r="AZ6" s="6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</row>
    <row r="7" spans="1:68" ht="16.5" hidden="1" customHeight="1" x14ac:dyDescent="0.25">
      <c r="A7" s="3" t="s">
        <v>786</v>
      </c>
      <c r="B7" s="3">
        <v>0</v>
      </c>
      <c r="C7" s="3">
        <v>2062</v>
      </c>
      <c r="D7" s="3">
        <v>0</v>
      </c>
      <c r="E7" s="3">
        <v>1240.2</v>
      </c>
      <c r="F7" s="3">
        <v>0</v>
      </c>
      <c r="G7" s="3">
        <v>1521</v>
      </c>
      <c r="H7" s="3">
        <v>0</v>
      </c>
      <c r="I7" s="3">
        <v>1725.75</v>
      </c>
      <c r="J7" s="3">
        <v>0</v>
      </c>
      <c r="K7" s="3">
        <v>0</v>
      </c>
      <c r="L7" s="3">
        <v>0</v>
      </c>
      <c r="M7" s="3">
        <v>1857.38</v>
      </c>
      <c r="N7" s="3">
        <v>0</v>
      </c>
      <c r="O7" s="3">
        <v>2135</v>
      </c>
      <c r="P7" s="3">
        <v>2267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10033</v>
      </c>
      <c r="AN7" s="3">
        <v>0</v>
      </c>
      <c r="AO7" s="3">
        <v>0</v>
      </c>
      <c r="AP7" s="3">
        <v>0</v>
      </c>
      <c r="AQ7" s="3">
        <v>0</v>
      </c>
      <c r="AR7" s="3">
        <v>10881</v>
      </c>
      <c r="AS7" s="3">
        <v>10968.75</v>
      </c>
      <c r="AT7" s="3">
        <v>10501</v>
      </c>
      <c r="AU7" s="3">
        <v>9887</v>
      </c>
      <c r="AV7" s="3">
        <v>7488</v>
      </c>
      <c r="AW7" s="3">
        <v>9599.5</v>
      </c>
      <c r="AX7" s="3">
        <v>0</v>
      </c>
      <c r="AY7" s="3">
        <v>0</v>
      </c>
      <c r="AZ7" s="6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</row>
    <row r="8" spans="1:68" ht="16.5" hidden="1" customHeight="1" x14ac:dyDescent="0.25">
      <c r="A8" s="3" t="s">
        <v>787</v>
      </c>
      <c r="B8" s="3">
        <v>0</v>
      </c>
      <c r="C8" s="3">
        <v>328</v>
      </c>
      <c r="D8" s="3">
        <v>0</v>
      </c>
      <c r="E8" s="3">
        <v>311.04000000000002</v>
      </c>
      <c r="F8" s="3">
        <v>0</v>
      </c>
      <c r="G8" s="3">
        <v>311</v>
      </c>
      <c r="H8" s="3">
        <v>0</v>
      </c>
      <c r="I8" s="3">
        <v>298.24</v>
      </c>
      <c r="J8" s="3">
        <v>0</v>
      </c>
      <c r="K8" s="3">
        <v>0</v>
      </c>
      <c r="L8" s="3">
        <v>0</v>
      </c>
      <c r="M8" s="3">
        <v>284.16000000000003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6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</row>
    <row r="9" spans="1:68" ht="16.5" hidden="1" customHeight="1" x14ac:dyDescent="0.25">
      <c r="A9" s="3" t="s">
        <v>788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284</v>
      </c>
      <c r="P9" s="3">
        <v>284</v>
      </c>
      <c r="Q9" s="3">
        <v>3031.29</v>
      </c>
      <c r="R9" s="3">
        <v>3441</v>
      </c>
      <c r="S9" s="3">
        <v>4406</v>
      </c>
      <c r="T9" s="3">
        <v>5108</v>
      </c>
      <c r="U9" s="3">
        <v>4640.04</v>
      </c>
      <c r="V9" s="3">
        <v>5327</v>
      </c>
      <c r="W9" s="3">
        <v>4801</v>
      </c>
      <c r="X9" s="3">
        <v>5108</v>
      </c>
      <c r="Y9" s="3">
        <v>5444.415</v>
      </c>
      <c r="Z9" s="3">
        <v>5942</v>
      </c>
      <c r="AA9" s="3">
        <v>10956</v>
      </c>
      <c r="AB9" s="3">
        <v>11833</v>
      </c>
      <c r="AC9" s="3">
        <v>12359.54</v>
      </c>
      <c r="AD9" s="3">
        <v>13003</v>
      </c>
      <c r="AE9" s="3">
        <v>18819</v>
      </c>
      <c r="AF9" s="3">
        <v>20515</v>
      </c>
      <c r="AG9" s="3">
        <v>22122.54</v>
      </c>
      <c r="AH9" s="3">
        <v>22181</v>
      </c>
      <c r="AI9" s="3">
        <v>20433</v>
      </c>
      <c r="AJ9" s="3">
        <v>19965</v>
      </c>
      <c r="AK9" s="3">
        <v>20345.14</v>
      </c>
      <c r="AL9" s="3">
        <v>20463</v>
      </c>
      <c r="AM9" s="3">
        <v>9711</v>
      </c>
      <c r="AN9" s="3">
        <v>22290</v>
      </c>
      <c r="AO9" s="3">
        <v>20767.060000000001</v>
      </c>
      <c r="AP9" s="3">
        <v>22171</v>
      </c>
      <c r="AQ9" s="3">
        <v>19450</v>
      </c>
      <c r="AR9" s="3">
        <v>9710</v>
      </c>
      <c r="AS9" s="3">
        <v>9710.56</v>
      </c>
      <c r="AT9" s="3">
        <v>9711</v>
      </c>
      <c r="AU9" s="3">
        <v>9711</v>
      </c>
      <c r="AV9" s="3">
        <v>9711</v>
      </c>
      <c r="AW9" s="3">
        <v>9710.56</v>
      </c>
      <c r="AX9" s="3">
        <v>0</v>
      </c>
      <c r="AY9" s="3">
        <v>0</v>
      </c>
      <c r="AZ9" s="6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</row>
    <row r="10" spans="1:68" ht="16.5" hidden="1" customHeight="1" x14ac:dyDescent="0.25">
      <c r="A10" s="3" t="s">
        <v>789</v>
      </c>
      <c r="B10" s="3">
        <v>10766262</v>
      </c>
      <c r="C10" s="3">
        <v>10866844</v>
      </c>
      <c r="D10" s="3">
        <v>11323056</v>
      </c>
      <c r="E10" s="3">
        <v>11661371.939999999</v>
      </c>
      <c r="F10" s="3">
        <v>11671928</v>
      </c>
      <c r="G10" s="3">
        <v>11495304</v>
      </c>
      <c r="H10" s="3">
        <v>11736956</v>
      </c>
      <c r="I10" s="3">
        <v>12094869.859999999</v>
      </c>
      <c r="J10" s="3">
        <v>11983462</v>
      </c>
      <c r="K10" s="3">
        <v>13275083</v>
      </c>
      <c r="L10" s="3">
        <v>13598909</v>
      </c>
      <c r="M10" s="3">
        <v>14971561.720000001</v>
      </c>
      <c r="N10" s="3">
        <v>15993349</v>
      </c>
      <c r="O10" s="3">
        <v>16749007</v>
      </c>
      <c r="P10" s="3">
        <v>17647589</v>
      </c>
      <c r="Q10" s="3">
        <v>17495928.870000001</v>
      </c>
      <c r="R10" s="3">
        <v>18726000</v>
      </c>
      <c r="S10" s="3">
        <v>20118747</v>
      </c>
      <c r="T10" s="3">
        <v>21484342</v>
      </c>
      <c r="U10" s="3">
        <v>22565691.947999999</v>
      </c>
      <c r="V10" s="3">
        <v>23874418</v>
      </c>
      <c r="W10" s="3">
        <v>25347466</v>
      </c>
      <c r="X10" s="3">
        <v>26774887</v>
      </c>
      <c r="Y10" s="3">
        <v>27726223.539999999</v>
      </c>
      <c r="Z10" s="3">
        <v>28290265</v>
      </c>
      <c r="AA10" s="3">
        <v>28639433</v>
      </c>
      <c r="AB10" s="3">
        <v>28551331</v>
      </c>
      <c r="AC10" s="3">
        <v>28809992.440000001</v>
      </c>
      <c r="AD10" s="3">
        <v>29037409</v>
      </c>
      <c r="AE10" s="3">
        <v>29207263</v>
      </c>
      <c r="AF10" s="3">
        <v>28957776</v>
      </c>
      <c r="AG10" s="3">
        <v>29583990.239999998</v>
      </c>
      <c r="AH10" s="3">
        <v>29729853</v>
      </c>
      <c r="AI10" s="3">
        <v>30207971</v>
      </c>
      <c r="AJ10" s="3">
        <v>30726260</v>
      </c>
      <c r="AK10" s="3">
        <v>30990781.82</v>
      </c>
      <c r="AL10" s="3">
        <v>31387910</v>
      </c>
      <c r="AM10" s="3">
        <v>31850459</v>
      </c>
      <c r="AN10" s="3">
        <v>32471410</v>
      </c>
      <c r="AO10" s="3">
        <v>32887071.460000001</v>
      </c>
      <c r="AP10" s="3">
        <v>33281365</v>
      </c>
      <c r="AQ10" s="3">
        <v>33700169</v>
      </c>
      <c r="AR10" s="3">
        <v>34294589</v>
      </c>
      <c r="AS10" s="3">
        <v>35065314.869999997</v>
      </c>
      <c r="AT10" s="3">
        <v>36038446</v>
      </c>
      <c r="AU10" s="3">
        <v>37409635</v>
      </c>
      <c r="AV10" s="3">
        <v>38870427</v>
      </c>
      <c r="AW10" s="3">
        <v>40336329.814999998</v>
      </c>
      <c r="AX10" s="3">
        <v>41510416</v>
      </c>
      <c r="AY10" s="3">
        <v>41155749</v>
      </c>
      <c r="AZ10" s="6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</row>
    <row r="11" spans="1:68" ht="16.5" hidden="1" customHeight="1" x14ac:dyDescent="0.25">
      <c r="A11" s="3" t="s">
        <v>790</v>
      </c>
      <c r="B11" s="3">
        <v>0</v>
      </c>
      <c r="C11" s="3">
        <v>11042221</v>
      </c>
      <c r="D11" s="3">
        <v>0</v>
      </c>
      <c r="E11" s="3">
        <v>11820082.58</v>
      </c>
      <c r="F11" s="3">
        <v>0</v>
      </c>
      <c r="G11" s="3">
        <v>11676056</v>
      </c>
      <c r="H11" s="3">
        <v>0</v>
      </c>
      <c r="I11" s="3">
        <v>12266994.449999999</v>
      </c>
      <c r="J11" s="3">
        <v>0</v>
      </c>
      <c r="K11" s="3">
        <v>0</v>
      </c>
      <c r="L11" s="3">
        <v>0</v>
      </c>
      <c r="M11" s="3">
        <v>15152530.449999999</v>
      </c>
      <c r="N11" s="3">
        <v>0</v>
      </c>
      <c r="O11" s="3">
        <v>19212445</v>
      </c>
      <c r="P11" s="3">
        <v>20249174</v>
      </c>
      <c r="Q11" s="3">
        <v>17495928.870000001</v>
      </c>
      <c r="R11" s="3">
        <v>18726000</v>
      </c>
      <c r="S11" s="3">
        <v>20118747</v>
      </c>
      <c r="T11" s="3">
        <v>21484342</v>
      </c>
      <c r="U11" s="3">
        <v>22565691.947999999</v>
      </c>
      <c r="V11" s="3">
        <v>23874418</v>
      </c>
      <c r="W11" s="3">
        <v>25347466</v>
      </c>
      <c r="X11" s="3">
        <v>26774887</v>
      </c>
      <c r="Y11" s="3">
        <v>27726223.539999999</v>
      </c>
      <c r="Z11" s="3">
        <v>28290265</v>
      </c>
      <c r="AA11" s="3">
        <v>28639433</v>
      </c>
      <c r="AB11" s="3">
        <v>28551331</v>
      </c>
      <c r="AC11" s="3">
        <v>28809992.440000001</v>
      </c>
      <c r="AD11" s="3">
        <v>29037409</v>
      </c>
      <c r="AE11" s="3">
        <v>29207263</v>
      </c>
      <c r="AF11" s="3">
        <v>28957776</v>
      </c>
      <c r="AG11" s="3">
        <v>29583990.239999998</v>
      </c>
      <c r="AH11" s="3">
        <v>29729853</v>
      </c>
      <c r="AI11" s="3">
        <v>30207971</v>
      </c>
      <c r="AJ11" s="3">
        <v>30726260</v>
      </c>
      <c r="AK11" s="3">
        <v>30990781.82</v>
      </c>
      <c r="AL11" s="3">
        <v>31387910</v>
      </c>
      <c r="AM11" s="3">
        <v>31850459</v>
      </c>
      <c r="AN11" s="3">
        <v>32471410</v>
      </c>
      <c r="AO11" s="3">
        <v>32887071.460000001</v>
      </c>
      <c r="AP11" s="3">
        <v>33281365</v>
      </c>
      <c r="AQ11" s="3">
        <v>33700169</v>
      </c>
      <c r="AR11" s="3">
        <v>34294589</v>
      </c>
      <c r="AS11" s="3">
        <v>35065314.869999997</v>
      </c>
      <c r="AT11" s="3">
        <v>36038446</v>
      </c>
      <c r="AU11" s="3">
        <v>37409635</v>
      </c>
      <c r="AV11" s="3">
        <v>38870427</v>
      </c>
      <c r="AW11" s="3">
        <v>40336329.814999998</v>
      </c>
      <c r="AX11" s="3">
        <v>41510416</v>
      </c>
      <c r="AY11" s="3">
        <v>41155749</v>
      </c>
      <c r="AZ11" s="6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</row>
    <row r="12" spans="1:68" ht="16.5" hidden="1" customHeight="1" x14ac:dyDescent="0.25">
      <c r="A12" s="3" t="s">
        <v>791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2286316</v>
      </c>
      <c r="P12" s="3">
        <v>2416856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6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</row>
    <row r="13" spans="1:68" ht="16.5" hidden="1" customHeight="1" x14ac:dyDescent="0.25">
      <c r="A13" s="3" t="s">
        <v>792</v>
      </c>
      <c r="B13" s="3">
        <v>0</v>
      </c>
      <c r="C13" s="3">
        <v>175377</v>
      </c>
      <c r="D13" s="3">
        <v>0</v>
      </c>
      <c r="E13" s="3">
        <v>158710.64000000001</v>
      </c>
      <c r="F13" s="3">
        <v>0</v>
      </c>
      <c r="G13" s="3">
        <v>180752</v>
      </c>
      <c r="H13" s="3">
        <v>0</v>
      </c>
      <c r="I13" s="3">
        <v>172124.58</v>
      </c>
      <c r="J13" s="3">
        <v>0</v>
      </c>
      <c r="K13" s="3">
        <v>0</v>
      </c>
      <c r="L13" s="3">
        <v>0</v>
      </c>
      <c r="M13" s="3">
        <v>180968.73</v>
      </c>
      <c r="N13" s="3">
        <v>0</v>
      </c>
      <c r="O13" s="3">
        <v>177122</v>
      </c>
      <c r="P13" s="3">
        <v>184729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6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</row>
    <row r="14" spans="1:68" ht="16.5" hidden="1" customHeight="1" x14ac:dyDescent="0.25">
      <c r="A14" s="3" t="s">
        <v>793</v>
      </c>
      <c r="B14" s="3">
        <v>9527</v>
      </c>
      <c r="C14" s="3">
        <v>23959</v>
      </c>
      <c r="D14" s="3">
        <v>22448</v>
      </c>
      <c r="E14" s="3">
        <v>25346.12</v>
      </c>
      <c r="F14" s="3">
        <v>29247</v>
      </c>
      <c r="G14" s="3">
        <v>45368</v>
      </c>
      <c r="H14" s="3">
        <v>38238</v>
      </c>
      <c r="I14" s="3">
        <v>38280.339999999997</v>
      </c>
      <c r="J14" s="3">
        <v>22581</v>
      </c>
      <c r="K14" s="3">
        <v>25507</v>
      </c>
      <c r="L14" s="3">
        <v>19067</v>
      </c>
      <c r="M14" s="3">
        <v>22133.03</v>
      </c>
      <c r="N14" s="3">
        <v>21826</v>
      </c>
      <c r="O14" s="3">
        <v>17410</v>
      </c>
      <c r="P14" s="3">
        <v>11738</v>
      </c>
      <c r="Q14" s="3">
        <v>24137.599999999999</v>
      </c>
      <c r="R14" s="3">
        <v>14001</v>
      </c>
      <c r="S14" s="3">
        <v>20576</v>
      </c>
      <c r="T14" s="3">
        <v>14134</v>
      </c>
      <c r="U14" s="3">
        <v>37968.839</v>
      </c>
      <c r="V14" s="3">
        <v>28922</v>
      </c>
      <c r="W14" s="3">
        <v>50664</v>
      </c>
      <c r="X14" s="3">
        <v>33948</v>
      </c>
      <c r="Y14" s="3">
        <v>22638.113000000001</v>
      </c>
      <c r="Z14" s="3">
        <v>29853</v>
      </c>
      <c r="AA14" s="3">
        <v>27927</v>
      </c>
      <c r="AB14" s="3">
        <v>55948</v>
      </c>
      <c r="AC14" s="3">
        <v>68052.17</v>
      </c>
      <c r="AD14" s="3">
        <v>49995</v>
      </c>
      <c r="AE14" s="3">
        <v>32398</v>
      </c>
      <c r="AF14" s="3">
        <v>45909</v>
      </c>
      <c r="AG14" s="3">
        <v>39267.32</v>
      </c>
      <c r="AH14" s="3">
        <v>37219</v>
      </c>
      <c r="AI14" s="3">
        <v>35369</v>
      </c>
      <c r="AJ14" s="3">
        <v>40122</v>
      </c>
      <c r="AK14" s="3">
        <v>43815.25</v>
      </c>
      <c r="AL14" s="3">
        <v>54809</v>
      </c>
      <c r="AM14" s="3">
        <v>62700</v>
      </c>
      <c r="AN14" s="3">
        <v>72721</v>
      </c>
      <c r="AO14" s="3">
        <v>119999.17</v>
      </c>
      <c r="AP14" s="3">
        <v>161351</v>
      </c>
      <c r="AQ14" s="3">
        <v>186078</v>
      </c>
      <c r="AR14" s="3">
        <v>209376</v>
      </c>
      <c r="AS14" s="3">
        <v>199750.26</v>
      </c>
      <c r="AT14" s="3">
        <v>128610</v>
      </c>
      <c r="AU14" s="3">
        <v>119101</v>
      </c>
      <c r="AV14" s="3">
        <v>138038</v>
      </c>
      <c r="AW14" s="3">
        <v>141437.318</v>
      </c>
      <c r="AX14" s="3">
        <v>149605</v>
      </c>
      <c r="AY14" s="3">
        <v>112434</v>
      </c>
      <c r="AZ14" s="6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</row>
    <row r="15" spans="1:68" ht="16.5" hidden="1" customHeight="1" x14ac:dyDescent="0.25">
      <c r="A15" s="3" t="s">
        <v>794</v>
      </c>
      <c r="B15" s="3">
        <v>39171</v>
      </c>
      <c r="C15" s="3">
        <v>35796</v>
      </c>
      <c r="D15" s="3">
        <v>34089</v>
      </c>
      <c r="E15" s="3">
        <v>31604.11</v>
      </c>
      <c r="F15" s="3">
        <v>30550</v>
      </c>
      <c r="G15" s="3">
        <v>31015</v>
      </c>
      <c r="H15" s="3">
        <v>34444</v>
      </c>
      <c r="I15" s="3">
        <v>38674.9</v>
      </c>
      <c r="J15" s="3">
        <v>35626</v>
      </c>
      <c r="K15" s="3">
        <v>32664</v>
      </c>
      <c r="L15" s="3">
        <v>35489</v>
      </c>
      <c r="M15" s="3">
        <v>41868.39</v>
      </c>
      <c r="N15" s="3">
        <v>42738</v>
      </c>
      <c r="O15" s="3">
        <v>41761</v>
      </c>
      <c r="P15" s="3">
        <v>50204</v>
      </c>
      <c r="Q15" s="3">
        <v>49786.46</v>
      </c>
      <c r="R15" s="3">
        <v>47807</v>
      </c>
      <c r="S15" s="3">
        <v>48723</v>
      </c>
      <c r="T15" s="3">
        <v>51736</v>
      </c>
      <c r="U15" s="3">
        <v>54981.237999999998</v>
      </c>
      <c r="V15" s="3">
        <v>55948</v>
      </c>
      <c r="W15" s="3">
        <v>57942</v>
      </c>
      <c r="X15" s="3">
        <v>55216</v>
      </c>
      <c r="Y15" s="3">
        <v>55851.423999999999</v>
      </c>
      <c r="Z15" s="3">
        <v>56671</v>
      </c>
      <c r="AA15" s="3">
        <v>69185</v>
      </c>
      <c r="AB15" s="3">
        <v>84326</v>
      </c>
      <c r="AC15" s="3">
        <v>92616.77</v>
      </c>
      <c r="AD15" s="3">
        <v>111532</v>
      </c>
      <c r="AE15" s="3">
        <v>117681</v>
      </c>
      <c r="AF15" s="3">
        <v>120230</v>
      </c>
      <c r="AG15" s="3">
        <v>132668.31</v>
      </c>
      <c r="AH15" s="3">
        <v>129356</v>
      </c>
      <c r="AI15" s="3">
        <v>129300</v>
      </c>
      <c r="AJ15" s="3">
        <v>128877</v>
      </c>
      <c r="AK15" s="3">
        <v>135548.19</v>
      </c>
      <c r="AL15" s="3">
        <v>134241</v>
      </c>
      <c r="AM15" s="3">
        <v>131488</v>
      </c>
      <c r="AN15" s="3">
        <v>126879</v>
      </c>
      <c r="AO15" s="3">
        <v>126611.82</v>
      </c>
      <c r="AP15" s="3">
        <v>128238</v>
      </c>
      <c r="AQ15" s="3">
        <v>134152</v>
      </c>
      <c r="AR15" s="3">
        <v>160544</v>
      </c>
      <c r="AS15" s="3">
        <v>160371.39000000001</v>
      </c>
      <c r="AT15" s="3">
        <v>161349</v>
      </c>
      <c r="AU15" s="3">
        <v>165255</v>
      </c>
      <c r="AV15" s="3">
        <v>164075</v>
      </c>
      <c r="AW15" s="3">
        <v>165186.65299999999</v>
      </c>
      <c r="AX15" s="3">
        <v>162486</v>
      </c>
      <c r="AY15" s="3">
        <v>158911</v>
      </c>
      <c r="AZ15" s="6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</row>
    <row r="16" spans="1:68" ht="16.5" hidden="1" customHeight="1" x14ac:dyDescent="0.25">
      <c r="A16" s="3" t="s">
        <v>795</v>
      </c>
      <c r="B16" s="3">
        <v>39171</v>
      </c>
      <c r="C16" s="3">
        <v>35796</v>
      </c>
      <c r="D16" s="3">
        <v>34089</v>
      </c>
      <c r="E16" s="3">
        <v>31604.11</v>
      </c>
      <c r="F16" s="3">
        <v>30550</v>
      </c>
      <c r="G16" s="3">
        <v>128678</v>
      </c>
      <c r="H16" s="3">
        <v>0</v>
      </c>
      <c r="I16" s="3">
        <v>133278.64000000001</v>
      </c>
      <c r="J16" s="3">
        <v>0</v>
      </c>
      <c r="K16" s="3">
        <v>0</v>
      </c>
      <c r="L16" s="3">
        <v>0</v>
      </c>
      <c r="M16" s="3">
        <v>146846.29999999999</v>
      </c>
      <c r="N16" s="3">
        <v>0</v>
      </c>
      <c r="O16" s="3">
        <v>151601</v>
      </c>
      <c r="P16" s="3">
        <v>162039</v>
      </c>
      <c r="Q16" s="3">
        <v>49786.46</v>
      </c>
      <c r="R16" s="3">
        <v>47807</v>
      </c>
      <c r="S16" s="3">
        <v>48723</v>
      </c>
      <c r="T16" s="3">
        <v>51736</v>
      </c>
      <c r="U16" s="3">
        <v>54981.237999999998</v>
      </c>
      <c r="V16" s="3">
        <v>55948</v>
      </c>
      <c r="W16" s="3">
        <v>57942</v>
      </c>
      <c r="X16" s="3">
        <v>55216</v>
      </c>
      <c r="Y16" s="3">
        <v>55851.423999999999</v>
      </c>
      <c r="Z16" s="3">
        <v>56671</v>
      </c>
      <c r="AA16" s="3">
        <v>69185</v>
      </c>
      <c r="AB16" s="3">
        <v>84326</v>
      </c>
      <c r="AC16" s="3">
        <v>92616.77</v>
      </c>
      <c r="AD16" s="3">
        <v>111532</v>
      </c>
      <c r="AE16" s="3">
        <v>117681</v>
      </c>
      <c r="AF16" s="3">
        <v>120230</v>
      </c>
      <c r="AG16" s="3">
        <v>132668.31</v>
      </c>
      <c r="AH16" s="3">
        <v>129356</v>
      </c>
      <c r="AI16" s="3">
        <v>129300</v>
      </c>
      <c r="AJ16" s="3">
        <v>128877</v>
      </c>
      <c r="AK16" s="3">
        <v>135548.19</v>
      </c>
      <c r="AL16" s="3">
        <v>134241</v>
      </c>
      <c r="AM16" s="3">
        <v>131488</v>
      </c>
      <c r="AN16" s="3">
        <v>126879</v>
      </c>
      <c r="AO16" s="3">
        <v>126611.82</v>
      </c>
      <c r="AP16" s="3">
        <v>128238</v>
      </c>
      <c r="AQ16" s="3">
        <v>134152</v>
      </c>
      <c r="AR16" s="3">
        <v>160544</v>
      </c>
      <c r="AS16" s="3">
        <v>160371.39000000001</v>
      </c>
      <c r="AT16" s="3">
        <v>161349</v>
      </c>
      <c r="AU16" s="3">
        <v>165255</v>
      </c>
      <c r="AV16" s="3">
        <v>164075</v>
      </c>
      <c r="AW16" s="3">
        <v>165186.65299999999</v>
      </c>
      <c r="AX16" s="3">
        <v>162486</v>
      </c>
      <c r="AY16" s="3">
        <v>158911</v>
      </c>
      <c r="AZ16" s="6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</row>
    <row r="17" spans="1:68" ht="16.5" hidden="1" customHeight="1" x14ac:dyDescent="0.25">
      <c r="A17" s="3" t="s">
        <v>796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2944.94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6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</row>
    <row r="18" spans="1:68" ht="16.5" hidden="1" customHeight="1" x14ac:dyDescent="0.25">
      <c r="A18" s="3" t="s">
        <v>797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97663</v>
      </c>
      <c r="H18" s="3">
        <v>0</v>
      </c>
      <c r="I18" s="3">
        <v>97548.69</v>
      </c>
      <c r="J18" s="3">
        <v>0</v>
      </c>
      <c r="K18" s="3">
        <v>0</v>
      </c>
      <c r="L18" s="3">
        <v>0</v>
      </c>
      <c r="M18" s="3">
        <v>104977.91</v>
      </c>
      <c r="N18" s="3">
        <v>0</v>
      </c>
      <c r="O18" s="3">
        <v>109840</v>
      </c>
      <c r="P18" s="3">
        <v>111835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6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</row>
    <row r="19" spans="1:68" ht="16.5" hidden="1" customHeight="1" x14ac:dyDescent="0.25">
      <c r="A19" s="3" t="s">
        <v>798</v>
      </c>
      <c r="B19" s="3">
        <v>19999</v>
      </c>
      <c r="C19" s="3">
        <v>19935</v>
      </c>
      <c r="D19" s="3">
        <v>19871</v>
      </c>
      <c r="E19" s="3">
        <v>19809.45</v>
      </c>
      <c r="F19" s="3">
        <v>19387</v>
      </c>
      <c r="G19" s="3">
        <v>18961</v>
      </c>
      <c r="H19" s="3">
        <v>22669</v>
      </c>
      <c r="I19" s="3">
        <v>23484.880000000001</v>
      </c>
      <c r="J19" s="3">
        <v>23438</v>
      </c>
      <c r="K19" s="3">
        <v>22859</v>
      </c>
      <c r="L19" s="3">
        <v>24165</v>
      </c>
      <c r="M19" s="3">
        <v>24461.41</v>
      </c>
      <c r="N19" s="3">
        <v>23866</v>
      </c>
      <c r="O19" s="3">
        <v>23247</v>
      </c>
      <c r="P19" s="3">
        <v>22548</v>
      </c>
      <c r="Q19" s="3">
        <v>24373.83</v>
      </c>
      <c r="R19" s="3">
        <v>23618</v>
      </c>
      <c r="S19" s="3">
        <v>22855</v>
      </c>
      <c r="T19" s="3">
        <v>22776</v>
      </c>
      <c r="U19" s="3">
        <v>22626.09</v>
      </c>
      <c r="V19" s="3">
        <v>22132</v>
      </c>
      <c r="W19" s="3">
        <v>21336</v>
      </c>
      <c r="X19" s="3">
        <v>20531</v>
      </c>
      <c r="Y19" s="3">
        <v>21898.9</v>
      </c>
      <c r="Z19" s="3">
        <v>21069</v>
      </c>
      <c r="AA19" s="3">
        <v>20218</v>
      </c>
      <c r="AB19" s="3">
        <v>19831</v>
      </c>
      <c r="AC19" s="3">
        <v>19829.27</v>
      </c>
      <c r="AD19" s="3">
        <v>19763</v>
      </c>
      <c r="AE19" s="3">
        <v>18878</v>
      </c>
      <c r="AF19" s="3">
        <v>18373</v>
      </c>
      <c r="AG19" s="3">
        <v>20426.27</v>
      </c>
      <c r="AH19" s="3">
        <v>19982</v>
      </c>
      <c r="AI19" s="3">
        <v>19074</v>
      </c>
      <c r="AJ19" s="3">
        <v>18503</v>
      </c>
      <c r="AK19" s="3">
        <v>17508.37</v>
      </c>
      <c r="AL19" s="3">
        <v>16571</v>
      </c>
      <c r="AM19" s="3">
        <v>16339</v>
      </c>
      <c r="AN19" s="3">
        <v>15537</v>
      </c>
      <c r="AO19" s="3">
        <v>14863.34</v>
      </c>
      <c r="AP19" s="3">
        <v>13913</v>
      </c>
      <c r="AQ19" s="3">
        <v>13114</v>
      </c>
      <c r="AR19" s="3">
        <v>12191</v>
      </c>
      <c r="AS19" s="3">
        <v>12486.61</v>
      </c>
      <c r="AT19" s="3">
        <v>12386</v>
      </c>
      <c r="AU19" s="3">
        <v>11686</v>
      </c>
      <c r="AV19" s="3">
        <v>11061</v>
      </c>
      <c r="AW19" s="3">
        <v>10446.621999999999</v>
      </c>
      <c r="AX19" s="3">
        <v>9888</v>
      </c>
      <c r="AY19" s="3">
        <v>9873</v>
      </c>
      <c r="AZ19" s="6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</row>
    <row r="20" spans="1:68" ht="16.5" hidden="1" customHeight="1" x14ac:dyDescent="0.25">
      <c r="A20" s="3" t="s">
        <v>799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22625</v>
      </c>
      <c r="H20" s="3">
        <v>0</v>
      </c>
      <c r="I20" s="3">
        <v>28202.38</v>
      </c>
      <c r="J20" s="3">
        <v>0</v>
      </c>
      <c r="K20" s="3">
        <v>0</v>
      </c>
      <c r="L20" s="3">
        <v>0</v>
      </c>
      <c r="M20" s="3">
        <v>31513.39</v>
      </c>
      <c r="N20" s="3">
        <v>0</v>
      </c>
      <c r="O20" s="3">
        <v>31586</v>
      </c>
      <c r="P20" s="3">
        <v>31586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6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</row>
    <row r="21" spans="1:68" ht="16.5" hidden="1" customHeight="1" x14ac:dyDescent="0.25">
      <c r="A21" s="3" t="s">
        <v>800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12386</v>
      </c>
      <c r="AU21" s="3">
        <v>11686</v>
      </c>
      <c r="AV21" s="3">
        <v>11061</v>
      </c>
      <c r="AW21" s="3">
        <v>10446.621999999999</v>
      </c>
      <c r="AX21" s="3">
        <v>9888</v>
      </c>
      <c r="AY21" s="3">
        <v>9873</v>
      </c>
      <c r="AZ21" s="6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</row>
    <row r="22" spans="1:68" ht="16.5" hidden="1" customHeight="1" x14ac:dyDescent="0.25">
      <c r="A22" s="3" t="s">
        <v>801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3664</v>
      </c>
      <c r="H22" s="3">
        <v>0</v>
      </c>
      <c r="I22" s="3">
        <v>4717.5</v>
      </c>
      <c r="J22" s="3">
        <v>0</v>
      </c>
      <c r="K22" s="3">
        <v>0</v>
      </c>
      <c r="L22" s="3">
        <v>0</v>
      </c>
      <c r="M22" s="3">
        <v>7051.98</v>
      </c>
      <c r="N22" s="3">
        <v>0</v>
      </c>
      <c r="O22" s="3">
        <v>8339</v>
      </c>
      <c r="P22" s="3">
        <v>9038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6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</row>
    <row r="23" spans="1:68" ht="16.5" hidden="1" customHeight="1" x14ac:dyDescent="0.25">
      <c r="A23" s="3" t="s">
        <v>802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17380</v>
      </c>
      <c r="AY23" s="3">
        <v>17526</v>
      </c>
      <c r="AZ23" s="6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</row>
    <row r="24" spans="1:68" ht="16.5" hidden="1" customHeight="1" x14ac:dyDescent="0.25">
      <c r="A24" s="3" t="s">
        <v>803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17380</v>
      </c>
      <c r="AY24" s="3">
        <v>17526</v>
      </c>
      <c r="AZ24" s="6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</row>
    <row r="25" spans="1:68" ht="16.5" hidden="1" customHeight="1" x14ac:dyDescent="0.25">
      <c r="A25" s="3" t="s">
        <v>804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69509</v>
      </c>
      <c r="W25" s="3">
        <v>72901</v>
      </c>
      <c r="X25" s="3">
        <v>75798</v>
      </c>
      <c r="Y25" s="3">
        <v>76486.853000000003</v>
      </c>
      <c r="Z25" s="3">
        <v>84902</v>
      </c>
      <c r="AA25" s="3">
        <v>92558</v>
      </c>
      <c r="AB25" s="3">
        <v>101305</v>
      </c>
      <c r="AC25" s="3">
        <v>105676.77</v>
      </c>
      <c r="AD25" s="3">
        <v>111695</v>
      </c>
      <c r="AE25" s="3">
        <v>119035</v>
      </c>
      <c r="AF25" s="3">
        <v>126475</v>
      </c>
      <c r="AG25" s="3">
        <v>127873.73</v>
      </c>
      <c r="AH25" s="3">
        <v>138724</v>
      </c>
      <c r="AI25" s="3">
        <v>148123</v>
      </c>
      <c r="AJ25" s="3">
        <v>159985</v>
      </c>
      <c r="AK25" s="3">
        <v>177593.4</v>
      </c>
      <c r="AL25" s="3">
        <v>193592</v>
      </c>
      <c r="AM25" s="3">
        <v>209103</v>
      </c>
      <c r="AN25" s="3">
        <v>223148</v>
      </c>
      <c r="AO25" s="3">
        <v>232229.53</v>
      </c>
      <c r="AP25" s="3">
        <v>247539</v>
      </c>
      <c r="AQ25" s="3">
        <v>268665</v>
      </c>
      <c r="AR25" s="3">
        <v>273668</v>
      </c>
      <c r="AS25" s="3">
        <v>277494.32</v>
      </c>
      <c r="AT25" s="3">
        <v>291904</v>
      </c>
      <c r="AU25" s="3">
        <v>304754</v>
      </c>
      <c r="AV25" s="3">
        <v>314530</v>
      </c>
      <c r="AW25" s="3">
        <v>326768.61900000001</v>
      </c>
      <c r="AX25" s="3">
        <v>328251</v>
      </c>
      <c r="AY25" s="3">
        <v>323734</v>
      </c>
      <c r="AZ25" s="6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</row>
    <row r="26" spans="1:68" ht="16.5" hidden="1" customHeight="1" x14ac:dyDescent="0.25">
      <c r="A26" s="3" t="s">
        <v>805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641858</v>
      </c>
      <c r="K26" s="3">
        <v>0</v>
      </c>
      <c r="L26" s="3">
        <v>671808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6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</row>
    <row r="27" spans="1:68" ht="16.5" hidden="1" customHeight="1" x14ac:dyDescent="0.25">
      <c r="A27" s="3" t="s">
        <v>806</v>
      </c>
      <c r="B27" s="3">
        <v>106572</v>
      </c>
      <c r="C27" s="3">
        <v>127321</v>
      </c>
      <c r="D27" s="3">
        <v>140662</v>
      </c>
      <c r="E27" s="3">
        <v>136920.89000000001</v>
      </c>
      <c r="F27" s="3">
        <v>108528</v>
      </c>
      <c r="G27" s="3">
        <v>110286</v>
      </c>
      <c r="H27" s="3">
        <v>111929</v>
      </c>
      <c r="I27" s="3">
        <v>134691.12</v>
      </c>
      <c r="J27" s="3">
        <v>115150</v>
      </c>
      <c r="K27" s="3">
        <v>141917</v>
      </c>
      <c r="L27" s="3">
        <v>169625</v>
      </c>
      <c r="M27" s="3">
        <v>204621.69</v>
      </c>
      <c r="N27" s="3">
        <v>184467</v>
      </c>
      <c r="O27" s="3">
        <v>178910</v>
      </c>
      <c r="P27" s="3">
        <v>150206</v>
      </c>
      <c r="Q27" s="3">
        <v>177635.99</v>
      </c>
      <c r="R27" s="3">
        <v>176516</v>
      </c>
      <c r="S27" s="3">
        <v>211172</v>
      </c>
      <c r="T27" s="3">
        <v>239319</v>
      </c>
      <c r="U27" s="3">
        <v>254533.09400000001</v>
      </c>
      <c r="V27" s="3">
        <v>262490</v>
      </c>
      <c r="W27" s="3">
        <v>251931</v>
      </c>
      <c r="X27" s="3">
        <v>221550</v>
      </c>
      <c r="Y27" s="3">
        <v>260057.76800000001</v>
      </c>
      <c r="Z27" s="3">
        <v>196213</v>
      </c>
      <c r="AA27" s="3">
        <v>185822</v>
      </c>
      <c r="AB27" s="3">
        <v>192629</v>
      </c>
      <c r="AC27" s="3">
        <v>212535.17</v>
      </c>
      <c r="AD27" s="3">
        <v>217349</v>
      </c>
      <c r="AE27" s="3">
        <v>186701</v>
      </c>
      <c r="AF27" s="3">
        <v>187773</v>
      </c>
      <c r="AG27" s="3">
        <v>205849.97</v>
      </c>
      <c r="AH27" s="3">
        <v>186052</v>
      </c>
      <c r="AI27" s="3">
        <v>175123</v>
      </c>
      <c r="AJ27" s="3">
        <v>191489</v>
      </c>
      <c r="AK27" s="3">
        <v>226222.23</v>
      </c>
      <c r="AL27" s="3">
        <v>205524</v>
      </c>
      <c r="AM27" s="3">
        <v>193052</v>
      </c>
      <c r="AN27" s="3">
        <v>187133</v>
      </c>
      <c r="AO27" s="3">
        <v>294078.03999999998</v>
      </c>
      <c r="AP27" s="3">
        <v>291354</v>
      </c>
      <c r="AQ27" s="3">
        <v>279661</v>
      </c>
      <c r="AR27" s="3">
        <v>284975</v>
      </c>
      <c r="AS27" s="3">
        <v>281257.11</v>
      </c>
      <c r="AT27" s="3">
        <v>310496</v>
      </c>
      <c r="AU27" s="3">
        <v>314934</v>
      </c>
      <c r="AV27" s="3">
        <v>326143</v>
      </c>
      <c r="AW27" s="3">
        <v>357933.16200000001</v>
      </c>
      <c r="AX27" s="3">
        <v>410284</v>
      </c>
      <c r="AY27" s="3">
        <v>380916</v>
      </c>
      <c r="AZ27" s="6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</row>
    <row r="28" spans="1:68" ht="16.5" hidden="1" customHeight="1" x14ac:dyDescent="0.25">
      <c r="A28" s="3" t="s">
        <v>807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110286</v>
      </c>
      <c r="H28" s="3">
        <v>111929</v>
      </c>
      <c r="I28" s="3">
        <v>134691.12</v>
      </c>
      <c r="J28" s="3">
        <v>115150</v>
      </c>
      <c r="K28" s="3">
        <v>141917</v>
      </c>
      <c r="L28" s="3">
        <v>169625</v>
      </c>
      <c r="M28" s="3">
        <v>204621.69</v>
      </c>
      <c r="N28" s="3">
        <v>0</v>
      </c>
      <c r="O28" s="3">
        <v>178910</v>
      </c>
      <c r="P28" s="3">
        <v>150206</v>
      </c>
      <c r="Q28" s="3">
        <v>0</v>
      </c>
      <c r="R28" s="3">
        <v>176516</v>
      </c>
      <c r="S28" s="3">
        <v>211172</v>
      </c>
      <c r="T28" s="3">
        <v>239319</v>
      </c>
      <c r="U28" s="3">
        <v>254533.09400000001</v>
      </c>
      <c r="V28" s="3">
        <v>262490</v>
      </c>
      <c r="W28" s="3">
        <v>251931</v>
      </c>
      <c r="X28" s="3">
        <v>221550</v>
      </c>
      <c r="Y28" s="3">
        <v>260057.76800000001</v>
      </c>
      <c r="Z28" s="3">
        <v>196213</v>
      </c>
      <c r="AA28" s="3">
        <v>185822</v>
      </c>
      <c r="AB28" s="3">
        <v>192629</v>
      </c>
      <c r="AC28" s="3">
        <v>212535.17</v>
      </c>
      <c r="AD28" s="3">
        <v>217349</v>
      </c>
      <c r="AE28" s="3">
        <v>186701</v>
      </c>
      <c r="AF28" s="3">
        <v>187773</v>
      </c>
      <c r="AG28" s="3">
        <v>205849.97</v>
      </c>
      <c r="AH28" s="3">
        <v>186052</v>
      </c>
      <c r="AI28" s="3">
        <v>175123</v>
      </c>
      <c r="AJ28" s="3">
        <v>191489</v>
      </c>
      <c r="AK28" s="3">
        <v>226222.23</v>
      </c>
      <c r="AL28" s="3">
        <v>205524</v>
      </c>
      <c r="AM28" s="3">
        <v>193052</v>
      </c>
      <c r="AN28" s="3">
        <v>187133</v>
      </c>
      <c r="AO28" s="3">
        <v>294078.03999999998</v>
      </c>
      <c r="AP28" s="3">
        <v>291354</v>
      </c>
      <c r="AQ28" s="3">
        <v>279661</v>
      </c>
      <c r="AR28" s="3">
        <v>284975</v>
      </c>
      <c r="AS28" s="3">
        <v>281257.11</v>
      </c>
      <c r="AT28" s="3">
        <v>310496</v>
      </c>
      <c r="AU28" s="3">
        <v>314934</v>
      </c>
      <c r="AV28" s="3">
        <v>326143</v>
      </c>
      <c r="AW28" s="3">
        <v>357933.16200000001</v>
      </c>
      <c r="AX28" s="3">
        <v>410284</v>
      </c>
      <c r="AY28" s="3">
        <v>380916</v>
      </c>
      <c r="AZ28" s="6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</row>
    <row r="29" spans="1:68" ht="16.5" hidden="1" customHeight="1" x14ac:dyDescent="0.25">
      <c r="A29" s="3" t="s">
        <v>808</v>
      </c>
      <c r="B29" s="3">
        <v>10966885</v>
      </c>
      <c r="C29" s="3">
        <v>11099408</v>
      </c>
      <c r="D29" s="3">
        <v>11595668</v>
      </c>
      <c r="E29" s="3">
        <v>11937703.960000001</v>
      </c>
      <c r="F29" s="3">
        <v>11879171</v>
      </c>
      <c r="G29" s="3">
        <v>11721647</v>
      </c>
      <c r="H29" s="3">
        <v>12026134</v>
      </c>
      <c r="I29" s="3">
        <v>12569195.960000001</v>
      </c>
      <c r="J29" s="3">
        <v>12864803</v>
      </c>
      <c r="K29" s="3">
        <v>13617681</v>
      </c>
      <c r="L29" s="3">
        <v>14635651</v>
      </c>
      <c r="M29" s="3">
        <v>15394851.699999999</v>
      </c>
      <c r="N29" s="3">
        <v>16430551</v>
      </c>
      <c r="O29" s="3">
        <v>17126966</v>
      </c>
      <c r="P29" s="3">
        <v>18039653</v>
      </c>
      <c r="Q29" s="3">
        <v>18214882.73</v>
      </c>
      <c r="R29" s="3">
        <v>19183104</v>
      </c>
      <c r="S29" s="3">
        <v>20532775</v>
      </c>
      <c r="T29" s="3">
        <v>21990464</v>
      </c>
      <c r="U29" s="3">
        <v>23095598.741999999</v>
      </c>
      <c r="V29" s="3">
        <v>24429644</v>
      </c>
      <c r="W29" s="3">
        <v>26175793</v>
      </c>
      <c r="X29" s="3">
        <v>27423603</v>
      </c>
      <c r="Y29" s="3">
        <v>28380614.967999998</v>
      </c>
      <c r="Z29" s="3">
        <v>28833230</v>
      </c>
      <c r="AA29" s="3">
        <v>29206769</v>
      </c>
      <c r="AB29" s="3">
        <v>29126618</v>
      </c>
      <c r="AC29" s="3">
        <v>29465403.460000001</v>
      </c>
      <c r="AD29" s="3">
        <v>29758336</v>
      </c>
      <c r="AE29" s="3">
        <v>29842233</v>
      </c>
      <c r="AF29" s="3">
        <v>29658149</v>
      </c>
      <c r="AG29" s="3">
        <v>30249479.329999998</v>
      </c>
      <c r="AH29" s="3">
        <v>30477196</v>
      </c>
      <c r="AI29" s="3">
        <v>30811309</v>
      </c>
      <c r="AJ29" s="3">
        <v>31433738</v>
      </c>
      <c r="AK29" s="3">
        <v>31706539.149999999</v>
      </c>
      <c r="AL29" s="3">
        <v>32189121</v>
      </c>
      <c r="AM29" s="3">
        <v>32607711</v>
      </c>
      <c r="AN29" s="3">
        <v>33344217</v>
      </c>
      <c r="AO29" s="3">
        <v>33999188.409999996</v>
      </c>
      <c r="AP29" s="3">
        <v>34334527</v>
      </c>
      <c r="AQ29" s="3">
        <v>34859050</v>
      </c>
      <c r="AR29" s="3">
        <v>35570635</v>
      </c>
      <c r="AS29" s="3">
        <v>36252183.600000001</v>
      </c>
      <c r="AT29" s="3">
        <v>37299742</v>
      </c>
      <c r="AU29" s="3">
        <v>38539468</v>
      </c>
      <c r="AV29" s="3">
        <v>40272232</v>
      </c>
      <c r="AW29" s="3">
        <v>41815007.964000002</v>
      </c>
      <c r="AX29" s="3">
        <v>42846843</v>
      </c>
      <c r="AY29" s="3">
        <v>46447138</v>
      </c>
      <c r="AZ29" s="6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</row>
    <row r="30" spans="1:68" ht="16.5" hidden="1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6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</row>
    <row r="31" spans="1:68" ht="16.5" hidden="1" customHeight="1" x14ac:dyDescent="0.25">
      <c r="A31" s="3" t="s">
        <v>809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6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</row>
    <row r="32" spans="1:68" ht="16.5" hidden="1" customHeight="1" x14ac:dyDescent="0.25">
      <c r="A32" s="3" t="s">
        <v>810</v>
      </c>
      <c r="B32" s="3">
        <v>9032725</v>
      </c>
      <c r="C32" s="3">
        <v>9213567</v>
      </c>
      <c r="D32" s="3">
        <v>9648200</v>
      </c>
      <c r="E32" s="3">
        <v>9932598.8800000008</v>
      </c>
      <c r="F32" s="3">
        <v>9908060</v>
      </c>
      <c r="G32" s="3">
        <v>9808323</v>
      </c>
      <c r="H32" s="3">
        <v>10055818</v>
      </c>
      <c r="I32" s="3">
        <v>10531489.109999999</v>
      </c>
      <c r="J32" s="3">
        <v>10784722</v>
      </c>
      <c r="K32" s="3">
        <v>11105743</v>
      </c>
      <c r="L32" s="3">
        <v>11847251</v>
      </c>
      <c r="M32" s="3">
        <v>12448519.99</v>
      </c>
      <c r="N32" s="3">
        <v>13446345</v>
      </c>
      <c r="O32" s="3">
        <v>14251522</v>
      </c>
      <c r="P32" s="3">
        <v>15079049</v>
      </c>
      <c r="Q32" s="3">
        <v>15069256.35</v>
      </c>
      <c r="R32" s="3">
        <v>15998555</v>
      </c>
      <c r="S32" s="3">
        <v>16336097</v>
      </c>
      <c r="T32" s="3">
        <v>17624982</v>
      </c>
      <c r="U32" s="3">
        <v>17480615.758000001</v>
      </c>
      <c r="V32" s="3">
        <v>18303890</v>
      </c>
      <c r="W32" s="3">
        <v>19470221</v>
      </c>
      <c r="X32" s="3">
        <v>20752663</v>
      </c>
      <c r="Y32" s="3">
        <v>21296707.219999999</v>
      </c>
      <c r="Z32" s="3">
        <v>16912749</v>
      </c>
      <c r="AA32" s="3">
        <v>14773557</v>
      </c>
      <c r="AB32" s="3">
        <v>14424617</v>
      </c>
      <c r="AC32" s="3">
        <v>15297242.32</v>
      </c>
      <c r="AD32" s="3">
        <v>15689647</v>
      </c>
      <c r="AE32" s="3">
        <v>15501440</v>
      </c>
      <c r="AF32" s="3">
        <v>15802644</v>
      </c>
      <c r="AG32" s="3">
        <v>15784987.82</v>
      </c>
      <c r="AH32" s="3">
        <v>15529349</v>
      </c>
      <c r="AI32" s="3">
        <v>16271792</v>
      </c>
      <c r="AJ32" s="3">
        <v>15234357</v>
      </c>
      <c r="AK32" s="3">
        <v>14986332.220000001</v>
      </c>
      <c r="AL32" s="3">
        <v>15288647</v>
      </c>
      <c r="AM32" s="3">
        <v>15469738</v>
      </c>
      <c r="AN32" s="3">
        <v>15872453</v>
      </c>
      <c r="AO32" s="3">
        <v>15783936.59</v>
      </c>
      <c r="AP32" s="3">
        <v>14741368</v>
      </c>
      <c r="AQ32" s="3">
        <v>14271804</v>
      </c>
      <c r="AR32" s="3">
        <v>15058244</v>
      </c>
      <c r="AS32" s="3">
        <v>15847079.93</v>
      </c>
      <c r="AT32" s="3">
        <v>15212422</v>
      </c>
      <c r="AU32" s="3">
        <v>13899888</v>
      </c>
      <c r="AV32" s="3">
        <v>14354960</v>
      </c>
      <c r="AW32" s="3">
        <v>16587612.372</v>
      </c>
      <c r="AX32" s="3">
        <v>23077392</v>
      </c>
      <c r="AY32" s="3">
        <v>30735631</v>
      </c>
      <c r="AZ32" s="6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</row>
    <row r="33" spans="1:68" ht="16.5" hidden="1" customHeight="1" x14ac:dyDescent="0.25">
      <c r="A33" s="3" t="s">
        <v>811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9808323</v>
      </c>
      <c r="H33" s="3">
        <v>10055818</v>
      </c>
      <c r="I33" s="3">
        <v>10531489.109999999</v>
      </c>
      <c r="J33" s="3">
        <v>0</v>
      </c>
      <c r="K33" s="3">
        <v>0</v>
      </c>
      <c r="L33" s="3">
        <v>0</v>
      </c>
      <c r="M33" s="3">
        <v>12448519.99</v>
      </c>
      <c r="N33" s="3">
        <v>0</v>
      </c>
      <c r="O33" s="3">
        <v>14251522</v>
      </c>
      <c r="P33" s="3">
        <v>15079049</v>
      </c>
      <c r="Q33" s="3">
        <v>15069256.35</v>
      </c>
      <c r="R33" s="3">
        <v>15998555</v>
      </c>
      <c r="S33" s="3">
        <v>16336097</v>
      </c>
      <c r="T33" s="3">
        <v>17624982</v>
      </c>
      <c r="U33" s="3">
        <v>17480615.758000001</v>
      </c>
      <c r="V33" s="3">
        <v>18303890</v>
      </c>
      <c r="W33" s="3">
        <v>19470221</v>
      </c>
      <c r="X33" s="3">
        <v>20752663</v>
      </c>
      <c r="Y33" s="3">
        <v>21296707.219999999</v>
      </c>
      <c r="Z33" s="3">
        <v>16912749</v>
      </c>
      <c r="AA33" s="3">
        <v>14773557</v>
      </c>
      <c r="AB33" s="3">
        <v>14424617</v>
      </c>
      <c r="AC33" s="3">
        <v>15297242.32</v>
      </c>
      <c r="AD33" s="3">
        <v>15689647</v>
      </c>
      <c r="AE33" s="3">
        <v>15501440</v>
      </c>
      <c r="AF33" s="3">
        <v>15802644</v>
      </c>
      <c r="AG33" s="3">
        <v>15784987.82</v>
      </c>
      <c r="AH33" s="3">
        <v>15529349</v>
      </c>
      <c r="AI33" s="3">
        <v>16271792</v>
      </c>
      <c r="AJ33" s="3">
        <v>15234357</v>
      </c>
      <c r="AK33" s="3">
        <v>14986332.220000001</v>
      </c>
      <c r="AL33" s="3">
        <v>15288647</v>
      </c>
      <c r="AM33" s="3">
        <v>15469738</v>
      </c>
      <c r="AN33" s="3">
        <v>15872453</v>
      </c>
      <c r="AO33" s="3">
        <v>15783936.59</v>
      </c>
      <c r="AP33" s="3">
        <v>14741368</v>
      </c>
      <c r="AQ33" s="3">
        <v>14271804</v>
      </c>
      <c r="AR33" s="3">
        <v>15058244</v>
      </c>
      <c r="AS33" s="3">
        <v>15847079.93</v>
      </c>
      <c r="AT33" s="3">
        <v>15212422</v>
      </c>
      <c r="AU33" s="3">
        <v>13899888</v>
      </c>
      <c r="AV33" s="3">
        <v>14354960</v>
      </c>
      <c r="AW33" s="3">
        <v>16587612.372</v>
      </c>
      <c r="AX33" s="3">
        <v>23077392</v>
      </c>
      <c r="AY33" s="3">
        <v>30735631</v>
      </c>
      <c r="AZ33" s="6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</row>
    <row r="34" spans="1:68" ht="16.5" hidden="1" customHeight="1" x14ac:dyDescent="0.25">
      <c r="A34" s="3" t="s">
        <v>812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6508323</v>
      </c>
      <c r="H34" s="3">
        <v>4455818</v>
      </c>
      <c r="I34" s="3">
        <v>7431489.1100000003</v>
      </c>
      <c r="J34" s="3">
        <v>0</v>
      </c>
      <c r="K34" s="3">
        <v>0</v>
      </c>
      <c r="L34" s="3">
        <v>0</v>
      </c>
      <c r="M34" s="3">
        <v>7268519.9900000002</v>
      </c>
      <c r="N34" s="3">
        <v>0</v>
      </c>
      <c r="O34" s="3">
        <v>8851522</v>
      </c>
      <c r="P34" s="3">
        <v>8279049</v>
      </c>
      <c r="Q34" s="3">
        <v>7169256.3499999996</v>
      </c>
      <c r="R34" s="3">
        <v>8098555</v>
      </c>
      <c r="S34" s="3">
        <v>9236097</v>
      </c>
      <c r="T34" s="3">
        <v>10824982</v>
      </c>
      <c r="U34" s="3">
        <v>10480615.757999999</v>
      </c>
      <c r="V34" s="3">
        <v>11503890</v>
      </c>
      <c r="W34" s="3">
        <v>12670221</v>
      </c>
      <c r="X34" s="3">
        <v>12452663</v>
      </c>
      <c r="Y34" s="3">
        <v>12996707.220000001</v>
      </c>
      <c r="Z34" s="3">
        <v>8612749</v>
      </c>
      <c r="AA34" s="3">
        <v>5423557</v>
      </c>
      <c r="AB34" s="3">
        <v>5074617</v>
      </c>
      <c r="AC34" s="3">
        <v>5647242.3200000003</v>
      </c>
      <c r="AD34" s="3">
        <v>6039647</v>
      </c>
      <c r="AE34" s="3">
        <v>5551440</v>
      </c>
      <c r="AF34" s="3">
        <v>6352644</v>
      </c>
      <c r="AG34" s="3">
        <v>6184987.8200000003</v>
      </c>
      <c r="AH34" s="3">
        <v>5529349</v>
      </c>
      <c r="AI34" s="3">
        <v>6871792</v>
      </c>
      <c r="AJ34" s="3">
        <v>5534357</v>
      </c>
      <c r="AK34" s="3">
        <v>5286332.22</v>
      </c>
      <c r="AL34" s="3">
        <v>4588647</v>
      </c>
      <c r="AM34" s="3">
        <v>5269738</v>
      </c>
      <c r="AN34" s="3">
        <v>5126957</v>
      </c>
      <c r="AO34" s="3">
        <v>5038000</v>
      </c>
      <c r="AP34" s="3">
        <v>4345000</v>
      </c>
      <c r="AQ34" s="3">
        <v>4175000</v>
      </c>
      <c r="AR34" s="3">
        <v>5261000</v>
      </c>
      <c r="AS34" s="3">
        <v>4480144.34</v>
      </c>
      <c r="AT34" s="3">
        <v>3945000</v>
      </c>
      <c r="AU34" s="3">
        <v>2631963</v>
      </c>
      <c r="AV34" s="3">
        <v>6056192</v>
      </c>
      <c r="AW34" s="3">
        <v>9519433.3939999994</v>
      </c>
      <c r="AX34" s="3">
        <v>15513497</v>
      </c>
      <c r="AY34" s="3">
        <v>15511209</v>
      </c>
      <c r="AZ34" s="6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</row>
    <row r="35" spans="1:68" ht="16.5" hidden="1" customHeight="1" x14ac:dyDescent="0.25">
      <c r="A35" s="3" t="s">
        <v>813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3300000</v>
      </c>
      <c r="H35" s="3">
        <v>5600000</v>
      </c>
      <c r="I35" s="3">
        <v>3100000</v>
      </c>
      <c r="J35" s="3">
        <v>0</v>
      </c>
      <c r="K35" s="3">
        <v>0</v>
      </c>
      <c r="L35" s="3">
        <v>0</v>
      </c>
      <c r="M35" s="3">
        <v>5180000</v>
      </c>
      <c r="N35" s="3">
        <v>0</v>
      </c>
      <c r="O35" s="3">
        <v>5400000</v>
      </c>
      <c r="P35" s="3">
        <v>6800000</v>
      </c>
      <c r="Q35" s="3">
        <v>7900000</v>
      </c>
      <c r="R35" s="3">
        <v>7900000</v>
      </c>
      <c r="S35" s="3">
        <v>7100000</v>
      </c>
      <c r="T35" s="3">
        <v>6800000</v>
      </c>
      <c r="U35" s="3">
        <v>7000000</v>
      </c>
      <c r="V35" s="3">
        <v>6800000</v>
      </c>
      <c r="W35" s="3">
        <v>6800000</v>
      </c>
      <c r="X35" s="3">
        <v>8300000</v>
      </c>
      <c r="Y35" s="3">
        <v>8300000</v>
      </c>
      <c r="Z35" s="3">
        <v>8300000</v>
      </c>
      <c r="AA35" s="3">
        <v>9350000</v>
      </c>
      <c r="AB35" s="3">
        <v>9350000</v>
      </c>
      <c r="AC35" s="3">
        <v>9650000</v>
      </c>
      <c r="AD35" s="3">
        <v>9650000</v>
      </c>
      <c r="AE35" s="3">
        <v>9950000</v>
      </c>
      <c r="AF35" s="3">
        <v>9450000</v>
      </c>
      <c r="AG35" s="3">
        <v>9600000</v>
      </c>
      <c r="AH35" s="3">
        <v>10000000</v>
      </c>
      <c r="AI35" s="3">
        <v>9400000</v>
      </c>
      <c r="AJ35" s="3">
        <v>9700000</v>
      </c>
      <c r="AK35" s="3">
        <v>9700000</v>
      </c>
      <c r="AL35" s="3">
        <v>10700000</v>
      </c>
      <c r="AM35" s="3">
        <v>10200000</v>
      </c>
      <c r="AN35" s="3">
        <v>10745496</v>
      </c>
      <c r="AO35" s="3">
        <v>10745936.59</v>
      </c>
      <c r="AP35" s="3">
        <v>10396368</v>
      </c>
      <c r="AQ35" s="3">
        <v>10096804</v>
      </c>
      <c r="AR35" s="3">
        <v>9797244</v>
      </c>
      <c r="AS35" s="3">
        <v>11366935.59</v>
      </c>
      <c r="AT35" s="3">
        <v>11267422</v>
      </c>
      <c r="AU35" s="3">
        <v>11267925</v>
      </c>
      <c r="AV35" s="3">
        <v>8298768</v>
      </c>
      <c r="AW35" s="3">
        <v>7068178.9780000001</v>
      </c>
      <c r="AX35" s="3">
        <v>7563895</v>
      </c>
      <c r="AY35" s="3">
        <v>15224422</v>
      </c>
      <c r="AZ35" s="6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</row>
    <row r="36" spans="1:68" ht="16.5" hidden="1" customHeight="1" x14ac:dyDescent="0.25">
      <c r="A36" s="3" t="s">
        <v>814</v>
      </c>
      <c r="B36" s="3">
        <v>0</v>
      </c>
      <c r="C36" s="3">
        <v>0</v>
      </c>
      <c r="D36" s="3">
        <v>0</v>
      </c>
      <c r="E36" s="3">
        <v>22000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6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</row>
    <row r="37" spans="1:68" ht="16.5" hidden="1" customHeight="1" x14ac:dyDescent="0.25">
      <c r="A37" s="3" t="s">
        <v>815</v>
      </c>
      <c r="B37" s="3">
        <v>0</v>
      </c>
      <c r="C37" s="3">
        <v>5000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6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</row>
    <row r="38" spans="1:68" ht="16.5" hidden="1" customHeight="1" x14ac:dyDescent="0.25">
      <c r="A38" s="3" t="s">
        <v>816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499044</v>
      </c>
      <c r="L38" s="3">
        <v>698731</v>
      </c>
      <c r="M38" s="3">
        <v>698848.18</v>
      </c>
      <c r="N38" s="3">
        <v>698963</v>
      </c>
      <c r="O38" s="3">
        <v>699079</v>
      </c>
      <c r="P38" s="3">
        <v>699197</v>
      </c>
      <c r="Q38" s="3">
        <v>699314.42</v>
      </c>
      <c r="R38" s="3">
        <v>699431</v>
      </c>
      <c r="S38" s="3">
        <v>699547</v>
      </c>
      <c r="T38" s="3">
        <v>699664</v>
      </c>
      <c r="U38" s="3">
        <v>1697926.9410000001</v>
      </c>
      <c r="V38" s="3">
        <v>2047785</v>
      </c>
      <c r="W38" s="3">
        <v>2845568</v>
      </c>
      <c r="X38" s="3">
        <v>2646122</v>
      </c>
      <c r="Y38" s="3">
        <v>2746640.5980000002</v>
      </c>
      <c r="Z38" s="3">
        <v>7507913</v>
      </c>
      <c r="AA38" s="3">
        <v>10159707</v>
      </c>
      <c r="AB38" s="3">
        <v>10263821</v>
      </c>
      <c r="AC38" s="3">
        <v>9348761.5299999993</v>
      </c>
      <c r="AD38" s="3">
        <v>9046019</v>
      </c>
      <c r="AE38" s="3">
        <v>9636281</v>
      </c>
      <c r="AF38" s="3">
        <v>8986684</v>
      </c>
      <c r="AG38" s="3">
        <v>9416149.6899999995</v>
      </c>
      <c r="AH38" s="3">
        <v>9767326</v>
      </c>
      <c r="AI38" s="3">
        <v>9677133</v>
      </c>
      <c r="AJ38" s="3">
        <v>11087179</v>
      </c>
      <c r="AK38" s="3">
        <v>11362665.82</v>
      </c>
      <c r="AL38" s="3">
        <v>11401005</v>
      </c>
      <c r="AM38" s="3">
        <v>11943197</v>
      </c>
      <c r="AN38" s="3">
        <v>12028792</v>
      </c>
      <c r="AO38" s="3">
        <v>12532196.880000001</v>
      </c>
      <c r="AP38" s="3">
        <v>13663913</v>
      </c>
      <c r="AQ38" s="3">
        <v>14931407</v>
      </c>
      <c r="AR38" s="3">
        <v>14681395</v>
      </c>
      <c r="AS38" s="3">
        <v>14376999.130000001</v>
      </c>
      <c r="AT38" s="3">
        <v>15802016</v>
      </c>
      <c r="AU38" s="3">
        <v>18641776</v>
      </c>
      <c r="AV38" s="3">
        <v>19660836</v>
      </c>
      <c r="AW38" s="3">
        <v>18666550.739</v>
      </c>
      <c r="AX38" s="3">
        <v>13077699</v>
      </c>
      <c r="AY38" s="3">
        <v>9361845</v>
      </c>
      <c r="AZ38" s="6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</row>
    <row r="39" spans="1:68" ht="16.5" hidden="1" customHeight="1" x14ac:dyDescent="0.25">
      <c r="A39" s="3" t="s">
        <v>817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30387</v>
      </c>
      <c r="AZ39" s="6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</row>
    <row r="40" spans="1:68" ht="16.5" hidden="1" customHeight="1" x14ac:dyDescent="0.25">
      <c r="A40" s="3" t="s">
        <v>818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30387</v>
      </c>
      <c r="AZ40" s="6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</row>
    <row r="41" spans="1:68" ht="16.5" hidden="1" customHeight="1" x14ac:dyDescent="0.25">
      <c r="A41" s="3" t="s">
        <v>819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37317</v>
      </c>
      <c r="O41" s="3">
        <v>39110</v>
      </c>
      <c r="P41" s="3">
        <v>40902</v>
      </c>
      <c r="Q41" s="3">
        <v>42694.07</v>
      </c>
      <c r="R41" s="3">
        <v>44059</v>
      </c>
      <c r="S41" s="3">
        <v>45892</v>
      </c>
      <c r="T41" s="3">
        <v>47725</v>
      </c>
      <c r="U41" s="3">
        <v>49557.411999999997</v>
      </c>
      <c r="V41" s="3">
        <v>73101</v>
      </c>
      <c r="W41" s="3">
        <v>75124</v>
      </c>
      <c r="X41" s="3">
        <v>77147</v>
      </c>
      <c r="Y41" s="3">
        <v>79170.441000000006</v>
      </c>
      <c r="Z41" s="3">
        <v>78398</v>
      </c>
      <c r="AA41" s="3">
        <v>80437</v>
      </c>
      <c r="AB41" s="3">
        <v>82477</v>
      </c>
      <c r="AC41" s="3">
        <v>84515.93</v>
      </c>
      <c r="AD41" s="3">
        <v>86600</v>
      </c>
      <c r="AE41" s="3">
        <v>88685</v>
      </c>
      <c r="AF41" s="3">
        <v>90769</v>
      </c>
      <c r="AG41" s="3">
        <v>92853.3</v>
      </c>
      <c r="AH41" s="3">
        <v>90662</v>
      </c>
      <c r="AI41" s="3">
        <v>93413</v>
      </c>
      <c r="AJ41" s="3">
        <v>96163</v>
      </c>
      <c r="AK41" s="3">
        <v>98913.05</v>
      </c>
      <c r="AL41" s="3">
        <v>90215</v>
      </c>
      <c r="AM41" s="3">
        <v>91748</v>
      </c>
      <c r="AN41" s="3">
        <v>92063</v>
      </c>
      <c r="AO41" s="3">
        <v>94500.35</v>
      </c>
      <c r="AP41" s="3">
        <v>96010</v>
      </c>
      <c r="AQ41" s="3">
        <v>96515</v>
      </c>
      <c r="AR41" s="3">
        <v>98873</v>
      </c>
      <c r="AS41" s="3">
        <v>106210.71</v>
      </c>
      <c r="AT41" s="3">
        <v>107796</v>
      </c>
      <c r="AU41" s="3">
        <v>135064</v>
      </c>
      <c r="AV41" s="3">
        <v>138284</v>
      </c>
      <c r="AW41" s="3">
        <v>142186.18700000001</v>
      </c>
      <c r="AX41" s="3">
        <v>144142</v>
      </c>
      <c r="AY41" s="3">
        <v>147535</v>
      </c>
      <c r="AZ41" s="6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</row>
    <row r="42" spans="1:68" ht="16.5" hidden="1" customHeight="1" x14ac:dyDescent="0.25">
      <c r="A42" s="3" t="s">
        <v>820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3968</v>
      </c>
      <c r="I42" s="3">
        <v>0</v>
      </c>
      <c r="J42" s="3">
        <v>1329</v>
      </c>
      <c r="K42" s="3">
        <v>1928</v>
      </c>
      <c r="L42" s="3">
        <v>616</v>
      </c>
      <c r="M42" s="3">
        <v>0</v>
      </c>
      <c r="N42" s="3">
        <v>780</v>
      </c>
      <c r="O42" s="3">
        <v>0</v>
      </c>
      <c r="P42" s="3">
        <v>0</v>
      </c>
      <c r="Q42" s="3">
        <v>483.53</v>
      </c>
      <c r="R42" s="3">
        <v>623</v>
      </c>
      <c r="S42" s="3">
        <v>616</v>
      </c>
      <c r="T42" s="3">
        <v>467</v>
      </c>
      <c r="U42" s="3">
        <v>542.28800000000001</v>
      </c>
      <c r="V42" s="3">
        <v>1055</v>
      </c>
      <c r="W42" s="3">
        <v>1231</v>
      </c>
      <c r="X42" s="3">
        <v>2065</v>
      </c>
      <c r="Y42" s="3">
        <v>607.36699999999996</v>
      </c>
      <c r="Z42" s="3">
        <v>769</v>
      </c>
      <c r="AA42" s="3">
        <v>926</v>
      </c>
      <c r="AB42" s="3">
        <v>1154</v>
      </c>
      <c r="AC42" s="3">
        <v>521.76</v>
      </c>
      <c r="AD42" s="3">
        <v>628</v>
      </c>
      <c r="AE42" s="3">
        <v>820</v>
      </c>
      <c r="AF42" s="3">
        <v>1063</v>
      </c>
      <c r="AG42" s="3">
        <v>445.26</v>
      </c>
      <c r="AH42" s="3">
        <v>611</v>
      </c>
      <c r="AI42" s="3">
        <v>830</v>
      </c>
      <c r="AJ42" s="3">
        <v>1003</v>
      </c>
      <c r="AK42" s="3">
        <v>252.6</v>
      </c>
      <c r="AL42" s="3">
        <v>503</v>
      </c>
      <c r="AM42" s="3">
        <v>253</v>
      </c>
      <c r="AN42" s="3">
        <v>253</v>
      </c>
      <c r="AO42" s="3">
        <v>252.6</v>
      </c>
      <c r="AP42" s="3">
        <v>503</v>
      </c>
      <c r="AQ42" s="3">
        <v>753</v>
      </c>
      <c r="AR42" s="3">
        <v>1000</v>
      </c>
      <c r="AS42" s="3">
        <v>343.05</v>
      </c>
      <c r="AT42" s="3">
        <v>775</v>
      </c>
      <c r="AU42" s="3">
        <v>1265</v>
      </c>
      <c r="AV42" s="3">
        <v>1266</v>
      </c>
      <c r="AW42" s="3">
        <v>525.39700000000005</v>
      </c>
      <c r="AX42" s="3">
        <v>763</v>
      </c>
      <c r="AY42" s="3">
        <v>3727</v>
      </c>
      <c r="AZ42" s="6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</row>
    <row r="43" spans="1:68" ht="16.5" hidden="1" customHeight="1" x14ac:dyDescent="0.25">
      <c r="A43" s="3" t="s">
        <v>821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76423.12</v>
      </c>
      <c r="R43" s="3">
        <v>109409</v>
      </c>
      <c r="S43" s="3">
        <v>73318</v>
      </c>
      <c r="T43" s="3">
        <v>46273</v>
      </c>
      <c r="U43" s="3">
        <v>84714.501000000004</v>
      </c>
      <c r="V43" s="3">
        <v>125929</v>
      </c>
      <c r="W43" s="3">
        <v>85471</v>
      </c>
      <c r="X43" s="3">
        <v>44444</v>
      </c>
      <c r="Y43" s="3">
        <v>86990.918000000005</v>
      </c>
      <c r="Z43" s="3">
        <v>135014</v>
      </c>
      <c r="AA43" s="3">
        <v>98426</v>
      </c>
      <c r="AB43" s="3">
        <v>51679</v>
      </c>
      <c r="AC43" s="3">
        <v>101009.25</v>
      </c>
      <c r="AD43" s="3">
        <v>149948</v>
      </c>
      <c r="AE43" s="3">
        <v>99318</v>
      </c>
      <c r="AF43" s="3">
        <v>52126</v>
      </c>
      <c r="AG43" s="3">
        <v>95983.19</v>
      </c>
      <c r="AH43" s="3">
        <v>150555</v>
      </c>
      <c r="AI43" s="3">
        <v>107970</v>
      </c>
      <c r="AJ43" s="3">
        <v>49113</v>
      </c>
      <c r="AK43" s="3">
        <v>97529.43</v>
      </c>
      <c r="AL43" s="3">
        <v>147076</v>
      </c>
      <c r="AM43" s="3">
        <v>101850</v>
      </c>
      <c r="AN43" s="3">
        <v>50827</v>
      </c>
      <c r="AO43" s="3">
        <v>99251.76</v>
      </c>
      <c r="AP43" s="3">
        <v>150114</v>
      </c>
      <c r="AQ43" s="3">
        <v>107589</v>
      </c>
      <c r="AR43" s="3">
        <v>49338</v>
      </c>
      <c r="AS43" s="3">
        <v>98176.41</v>
      </c>
      <c r="AT43" s="3">
        <v>151240</v>
      </c>
      <c r="AU43" s="3">
        <v>107044</v>
      </c>
      <c r="AV43" s="3">
        <v>54836</v>
      </c>
      <c r="AW43" s="3">
        <v>116418.435</v>
      </c>
      <c r="AX43" s="3">
        <v>154445</v>
      </c>
      <c r="AY43" s="3">
        <v>92663</v>
      </c>
      <c r="AZ43" s="6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</row>
    <row r="44" spans="1:68" ht="16.5" hidden="1" customHeight="1" x14ac:dyDescent="0.25">
      <c r="A44" s="3" t="s">
        <v>822</v>
      </c>
      <c r="B44" s="3">
        <v>209504</v>
      </c>
      <c r="C44" s="3">
        <v>224507</v>
      </c>
      <c r="D44" s="3">
        <v>241039</v>
      </c>
      <c r="E44" s="3">
        <v>256819.02</v>
      </c>
      <c r="F44" s="3">
        <v>205110</v>
      </c>
      <c r="G44" s="3">
        <v>222725</v>
      </c>
      <c r="H44" s="3">
        <v>224310</v>
      </c>
      <c r="I44" s="3">
        <v>241989.31</v>
      </c>
      <c r="J44" s="3">
        <v>208872</v>
      </c>
      <c r="K44" s="3">
        <v>208438</v>
      </c>
      <c r="L44" s="3">
        <v>213822</v>
      </c>
      <c r="M44" s="3">
        <v>295147.01</v>
      </c>
      <c r="N44" s="3">
        <v>252525</v>
      </c>
      <c r="O44" s="3">
        <v>262581</v>
      </c>
      <c r="P44" s="3">
        <v>254179</v>
      </c>
      <c r="Q44" s="3">
        <v>280762.93</v>
      </c>
      <c r="R44" s="3">
        <v>189856</v>
      </c>
      <c r="S44" s="3">
        <v>206142</v>
      </c>
      <c r="T44" s="3">
        <v>263046</v>
      </c>
      <c r="U44" s="3">
        <v>328709.62400000001</v>
      </c>
      <c r="V44" s="3">
        <v>226103</v>
      </c>
      <c r="W44" s="3">
        <v>228717</v>
      </c>
      <c r="X44" s="3">
        <v>268382</v>
      </c>
      <c r="Y44" s="3">
        <v>374085.52299999999</v>
      </c>
      <c r="Z44" s="3">
        <v>245798</v>
      </c>
      <c r="AA44" s="3">
        <v>317143</v>
      </c>
      <c r="AB44" s="3">
        <v>356314</v>
      </c>
      <c r="AC44" s="3">
        <v>510727.06</v>
      </c>
      <c r="AD44" s="3">
        <v>493969</v>
      </c>
      <c r="AE44" s="3">
        <v>510257</v>
      </c>
      <c r="AF44" s="3">
        <v>542930</v>
      </c>
      <c r="AG44" s="3">
        <v>512073.13</v>
      </c>
      <c r="AH44" s="3">
        <v>419647</v>
      </c>
      <c r="AI44" s="3">
        <v>432723</v>
      </c>
      <c r="AJ44" s="3">
        <v>548889</v>
      </c>
      <c r="AK44" s="3">
        <v>582505.53</v>
      </c>
      <c r="AL44" s="3">
        <v>507769</v>
      </c>
      <c r="AM44" s="3">
        <v>554946</v>
      </c>
      <c r="AN44" s="3">
        <v>658253</v>
      </c>
      <c r="AO44" s="3">
        <v>658144.69999999995</v>
      </c>
      <c r="AP44" s="3">
        <v>672032</v>
      </c>
      <c r="AQ44" s="3">
        <v>768521</v>
      </c>
      <c r="AR44" s="3">
        <v>777393</v>
      </c>
      <c r="AS44" s="3">
        <v>702478.43</v>
      </c>
      <c r="AT44" s="3">
        <v>709136</v>
      </c>
      <c r="AU44" s="3">
        <v>796599</v>
      </c>
      <c r="AV44" s="3">
        <v>878851</v>
      </c>
      <c r="AW44" s="3">
        <v>877756.59</v>
      </c>
      <c r="AX44" s="3">
        <v>781123</v>
      </c>
      <c r="AY44" s="3">
        <v>838978</v>
      </c>
      <c r="AZ44" s="6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</row>
    <row r="45" spans="1:68" ht="16.5" hidden="1" customHeight="1" x14ac:dyDescent="0.25">
      <c r="A45" s="3" t="s">
        <v>823</v>
      </c>
      <c r="B45" s="3">
        <v>9242229</v>
      </c>
      <c r="C45" s="3">
        <v>9443074</v>
      </c>
      <c r="D45" s="3">
        <v>9889239</v>
      </c>
      <c r="E45" s="3">
        <v>10211417.9</v>
      </c>
      <c r="F45" s="3">
        <v>10113170</v>
      </c>
      <c r="G45" s="3">
        <v>10031048</v>
      </c>
      <c r="H45" s="3">
        <v>10284096</v>
      </c>
      <c r="I45" s="3">
        <v>10773478.42</v>
      </c>
      <c r="J45" s="3">
        <v>10994923</v>
      </c>
      <c r="K45" s="3">
        <v>11815153</v>
      </c>
      <c r="L45" s="3">
        <v>12760420</v>
      </c>
      <c r="M45" s="3">
        <v>13442515.17</v>
      </c>
      <c r="N45" s="3">
        <v>14435930</v>
      </c>
      <c r="O45" s="3">
        <v>15252292</v>
      </c>
      <c r="P45" s="3">
        <v>16073327</v>
      </c>
      <c r="Q45" s="3">
        <v>16168934.41</v>
      </c>
      <c r="R45" s="3">
        <v>17041933</v>
      </c>
      <c r="S45" s="3">
        <v>17361612</v>
      </c>
      <c r="T45" s="3">
        <v>18682157</v>
      </c>
      <c r="U45" s="3">
        <v>19642066.524</v>
      </c>
      <c r="V45" s="3">
        <v>20777863</v>
      </c>
      <c r="W45" s="3">
        <v>22706332</v>
      </c>
      <c r="X45" s="3">
        <v>23790823</v>
      </c>
      <c r="Y45" s="3">
        <v>24584202.067000002</v>
      </c>
      <c r="Z45" s="3">
        <v>24880641</v>
      </c>
      <c r="AA45" s="3">
        <v>25430196</v>
      </c>
      <c r="AB45" s="3">
        <v>25180062</v>
      </c>
      <c r="AC45" s="3">
        <v>25342777.850000001</v>
      </c>
      <c r="AD45" s="3">
        <v>25466811</v>
      </c>
      <c r="AE45" s="3">
        <v>25836801</v>
      </c>
      <c r="AF45" s="3">
        <v>25476216</v>
      </c>
      <c r="AG45" s="3">
        <v>25902492.390000001</v>
      </c>
      <c r="AH45" s="3">
        <v>25958150</v>
      </c>
      <c r="AI45" s="3">
        <v>26583861</v>
      </c>
      <c r="AJ45" s="3">
        <v>27016704</v>
      </c>
      <c r="AK45" s="3">
        <v>27128198.640000001</v>
      </c>
      <c r="AL45" s="3">
        <v>27435215</v>
      </c>
      <c r="AM45" s="3">
        <v>28161732</v>
      </c>
      <c r="AN45" s="3">
        <v>28702641</v>
      </c>
      <c r="AO45" s="3">
        <v>29168282.879999999</v>
      </c>
      <c r="AP45" s="3">
        <v>29323940</v>
      </c>
      <c r="AQ45" s="3">
        <v>30176589</v>
      </c>
      <c r="AR45" s="3">
        <v>30666243</v>
      </c>
      <c r="AS45" s="3">
        <v>31131287.66</v>
      </c>
      <c r="AT45" s="3">
        <v>31983385</v>
      </c>
      <c r="AU45" s="3">
        <v>33581636</v>
      </c>
      <c r="AV45" s="3">
        <v>35089033</v>
      </c>
      <c r="AW45" s="3">
        <v>36391049.719999999</v>
      </c>
      <c r="AX45" s="3">
        <v>37235564</v>
      </c>
      <c r="AY45" s="3">
        <v>41210766</v>
      </c>
      <c r="AZ45" s="6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</row>
    <row r="46" spans="1:68" ht="16.5" hidden="1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6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</row>
    <row r="47" spans="1:68" ht="16.5" hidden="1" customHeight="1" x14ac:dyDescent="0.25">
      <c r="A47" s="3" t="s">
        <v>824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6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</row>
    <row r="48" spans="1:68" ht="16.5" hidden="1" customHeight="1" x14ac:dyDescent="0.25">
      <c r="A48" s="3" t="s">
        <v>825</v>
      </c>
      <c r="B48" s="3">
        <v>1150000</v>
      </c>
      <c r="C48" s="3">
        <v>1150000</v>
      </c>
      <c r="D48" s="3">
        <v>1150000</v>
      </c>
      <c r="E48" s="3">
        <v>1150000</v>
      </c>
      <c r="F48" s="3">
        <v>1150000</v>
      </c>
      <c r="G48" s="3">
        <v>1150000</v>
      </c>
      <c r="H48" s="3">
        <v>1150000</v>
      </c>
      <c r="I48" s="3">
        <v>1150000</v>
      </c>
      <c r="J48" s="3">
        <v>1150000</v>
      </c>
      <c r="K48" s="3">
        <v>1150000</v>
      </c>
      <c r="L48" s="3">
        <v>1150000</v>
      </c>
      <c r="M48" s="3">
        <v>1150000</v>
      </c>
      <c r="N48" s="3">
        <v>1150000</v>
      </c>
      <c r="O48" s="3">
        <v>1150000</v>
      </c>
      <c r="P48" s="3">
        <v>1150000</v>
      </c>
      <c r="Q48" s="3">
        <v>1150000</v>
      </c>
      <c r="R48" s="3">
        <v>1150000</v>
      </c>
      <c r="S48" s="3">
        <v>1725000</v>
      </c>
      <c r="T48" s="3">
        <v>1725000</v>
      </c>
      <c r="U48" s="3">
        <v>1725000</v>
      </c>
      <c r="V48" s="3">
        <v>1725000</v>
      </c>
      <c r="W48" s="3">
        <v>1725000</v>
      </c>
      <c r="X48" s="3">
        <v>1725000</v>
      </c>
      <c r="Y48" s="3">
        <v>1725000</v>
      </c>
      <c r="Z48" s="3">
        <v>1725000</v>
      </c>
      <c r="AA48" s="3">
        <v>1759500</v>
      </c>
      <c r="AB48" s="3">
        <v>1759500</v>
      </c>
      <c r="AC48" s="3">
        <v>1759500</v>
      </c>
      <c r="AD48" s="3">
        <v>1759500</v>
      </c>
      <c r="AE48" s="3">
        <v>1759500</v>
      </c>
      <c r="AF48" s="3">
        <v>1759500</v>
      </c>
      <c r="AG48" s="3">
        <v>1759500</v>
      </c>
      <c r="AH48" s="3">
        <v>1759500</v>
      </c>
      <c r="AI48" s="3">
        <v>1759500</v>
      </c>
      <c r="AJ48" s="3">
        <v>1759500</v>
      </c>
      <c r="AK48" s="3">
        <v>1759500</v>
      </c>
      <c r="AL48" s="3">
        <v>1759500</v>
      </c>
      <c r="AM48" s="3">
        <v>1759500</v>
      </c>
      <c r="AN48" s="3">
        <v>1759500</v>
      </c>
      <c r="AO48" s="3">
        <v>1759500</v>
      </c>
      <c r="AP48" s="3">
        <v>1759500</v>
      </c>
      <c r="AQ48" s="3">
        <v>1759500</v>
      </c>
      <c r="AR48" s="3">
        <v>1759500</v>
      </c>
      <c r="AS48" s="3">
        <v>1759500</v>
      </c>
      <c r="AT48" s="3">
        <v>1759500</v>
      </c>
      <c r="AU48" s="3">
        <v>1759500</v>
      </c>
      <c r="AV48" s="3">
        <v>1759500</v>
      </c>
      <c r="AW48" s="3">
        <v>1759500</v>
      </c>
      <c r="AX48" s="3">
        <v>1759500</v>
      </c>
      <c r="AY48" s="3">
        <v>1759500</v>
      </c>
      <c r="AZ48" s="6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</row>
    <row r="49" spans="1:68" ht="16.5" hidden="1" customHeight="1" x14ac:dyDescent="0.25">
      <c r="A49" s="3" t="s">
        <v>826</v>
      </c>
      <c r="B49" s="3">
        <v>1150000</v>
      </c>
      <c r="C49" s="3">
        <v>1150000</v>
      </c>
      <c r="D49" s="3">
        <v>1150000</v>
      </c>
      <c r="E49" s="3">
        <v>1150000</v>
      </c>
      <c r="F49" s="3">
        <v>1150000</v>
      </c>
      <c r="G49" s="3">
        <v>1150000</v>
      </c>
      <c r="H49" s="3">
        <v>1150000</v>
      </c>
      <c r="I49" s="3">
        <v>1150000</v>
      </c>
      <c r="J49" s="3">
        <v>1150000</v>
      </c>
      <c r="K49" s="3">
        <v>1150000</v>
      </c>
      <c r="L49" s="3">
        <v>1150000</v>
      </c>
      <c r="M49" s="3">
        <v>1150000</v>
      </c>
      <c r="N49" s="3">
        <v>1150000</v>
      </c>
      <c r="O49" s="3">
        <v>1150000</v>
      </c>
      <c r="P49" s="3">
        <v>1150000</v>
      </c>
      <c r="Q49" s="3">
        <v>1150000</v>
      </c>
      <c r="R49" s="3">
        <v>1150000</v>
      </c>
      <c r="S49" s="3">
        <v>1725000</v>
      </c>
      <c r="T49" s="3">
        <v>1725000</v>
      </c>
      <c r="U49" s="3">
        <v>1725000</v>
      </c>
      <c r="V49" s="3">
        <v>1725000</v>
      </c>
      <c r="W49" s="3">
        <v>1725000</v>
      </c>
      <c r="X49" s="3">
        <v>1725000</v>
      </c>
      <c r="Y49" s="3">
        <v>1725000</v>
      </c>
      <c r="Z49" s="3">
        <v>1725000</v>
      </c>
      <c r="AA49" s="3">
        <v>1759500</v>
      </c>
      <c r="AB49" s="3">
        <v>1759500</v>
      </c>
      <c r="AC49" s="3">
        <v>1759500</v>
      </c>
      <c r="AD49" s="3">
        <v>1759500</v>
      </c>
      <c r="AE49" s="3">
        <v>1759500</v>
      </c>
      <c r="AF49" s="3">
        <v>1759500</v>
      </c>
      <c r="AG49" s="3">
        <v>1759500</v>
      </c>
      <c r="AH49" s="3">
        <v>1759500</v>
      </c>
      <c r="AI49" s="3">
        <v>1759500</v>
      </c>
      <c r="AJ49" s="3">
        <v>1759500</v>
      </c>
      <c r="AK49" s="3">
        <v>1759500</v>
      </c>
      <c r="AL49" s="3">
        <v>1759500</v>
      </c>
      <c r="AM49" s="3">
        <v>1759500</v>
      </c>
      <c r="AN49" s="3">
        <v>1759500</v>
      </c>
      <c r="AO49" s="3">
        <v>1759500</v>
      </c>
      <c r="AP49" s="3">
        <v>1759500</v>
      </c>
      <c r="AQ49" s="3">
        <v>1759500</v>
      </c>
      <c r="AR49" s="3">
        <v>1759500</v>
      </c>
      <c r="AS49" s="3">
        <v>1759500</v>
      </c>
      <c r="AT49" s="3">
        <v>1759500</v>
      </c>
      <c r="AU49" s="3">
        <v>1759500</v>
      </c>
      <c r="AV49" s="3">
        <v>1759500</v>
      </c>
      <c r="AW49" s="3">
        <v>1759500</v>
      </c>
      <c r="AX49" s="3">
        <v>1759500</v>
      </c>
      <c r="AY49" s="3">
        <v>1759500</v>
      </c>
      <c r="AZ49" s="6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</row>
    <row r="50" spans="1:68" ht="16.5" hidden="1" customHeight="1" x14ac:dyDescent="0.25">
      <c r="A50" s="3" t="s">
        <v>827</v>
      </c>
      <c r="B50" s="3">
        <v>1150000</v>
      </c>
      <c r="C50" s="3">
        <v>1150000</v>
      </c>
      <c r="D50" s="3">
        <v>1150000</v>
      </c>
      <c r="E50" s="3">
        <v>1150000</v>
      </c>
      <c r="F50" s="3">
        <v>1150000</v>
      </c>
      <c r="G50" s="3">
        <v>1150000</v>
      </c>
      <c r="H50" s="3">
        <v>1150000</v>
      </c>
      <c r="I50" s="3">
        <v>1150000</v>
      </c>
      <c r="J50" s="3">
        <v>1150000</v>
      </c>
      <c r="K50" s="3">
        <v>1150000</v>
      </c>
      <c r="L50" s="3">
        <v>1150000</v>
      </c>
      <c r="M50" s="3">
        <v>1150000</v>
      </c>
      <c r="N50" s="3">
        <v>1150000</v>
      </c>
      <c r="O50" s="3">
        <v>1150000</v>
      </c>
      <c r="P50" s="3">
        <v>1150000</v>
      </c>
      <c r="Q50" s="3">
        <v>1150000</v>
      </c>
      <c r="R50" s="3">
        <v>1150000</v>
      </c>
      <c r="S50" s="3">
        <v>1725000</v>
      </c>
      <c r="T50" s="3">
        <v>1725000</v>
      </c>
      <c r="U50" s="3">
        <v>1725000</v>
      </c>
      <c r="V50" s="3">
        <v>1725000</v>
      </c>
      <c r="W50" s="3">
        <v>1725000</v>
      </c>
      <c r="X50" s="3">
        <v>1725000</v>
      </c>
      <c r="Y50" s="3">
        <v>1725000</v>
      </c>
      <c r="Z50" s="3">
        <v>1725000</v>
      </c>
      <c r="AA50" s="3">
        <v>1759478</v>
      </c>
      <c r="AB50" s="3">
        <v>1759478</v>
      </c>
      <c r="AC50" s="3">
        <v>1759478.2</v>
      </c>
      <c r="AD50" s="3">
        <v>1759478</v>
      </c>
      <c r="AE50" s="3">
        <v>1759478</v>
      </c>
      <c r="AF50" s="3">
        <v>1759478</v>
      </c>
      <c r="AG50" s="3">
        <v>1759478.2</v>
      </c>
      <c r="AH50" s="3">
        <v>1759478</v>
      </c>
      <c r="AI50" s="3">
        <v>1759478</v>
      </c>
      <c r="AJ50" s="3">
        <v>1759478</v>
      </c>
      <c r="AK50" s="3">
        <v>1759478.2</v>
      </c>
      <c r="AL50" s="3">
        <v>1759478</v>
      </c>
      <c r="AM50" s="3">
        <v>1759478</v>
      </c>
      <c r="AN50" s="3">
        <v>1759478</v>
      </c>
      <c r="AO50" s="3">
        <v>1759478.2</v>
      </c>
      <c r="AP50" s="3">
        <v>1759478</v>
      </c>
      <c r="AQ50" s="3">
        <v>1759478</v>
      </c>
      <c r="AR50" s="3">
        <v>1759478</v>
      </c>
      <c r="AS50" s="3">
        <v>1759478.2</v>
      </c>
      <c r="AT50" s="3">
        <v>1759478</v>
      </c>
      <c r="AU50" s="3">
        <v>1759478</v>
      </c>
      <c r="AV50" s="3">
        <v>1759478</v>
      </c>
      <c r="AW50" s="3">
        <v>1759478.2</v>
      </c>
      <c r="AX50" s="3">
        <v>1759478</v>
      </c>
      <c r="AY50" s="3">
        <v>1759478</v>
      </c>
      <c r="AZ50" s="6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</row>
    <row r="51" spans="1:68" ht="16.5" hidden="1" customHeight="1" x14ac:dyDescent="0.25">
      <c r="A51" s="3" t="s">
        <v>826</v>
      </c>
      <c r="B51" s="3">
        <v>1150000</v>
      </c>
      <c r="C51" s="3">
        <v>1150000</v>
      </c>
      <c r="D51" s="3">
        <v>1150000</v>
      </c>
      <c r="E51" s="3">
        <v>1150000</v>
      </c>
      <c r="F51" s="3">
        <v>1150000</v>
      </c>
      <c r="G51" s="3">
        <v>1150000</v>
      </c>
      <c r="H51" s="3">
        <v>1150000</v>
      </c>
      <c r="I51" s="3">
        <v>1150000</v>
      </c>
      <c r="J51" s="3">
        <v>1150000</v>
      </c>
      <c r="K51" s="3">
        <v>1150000</v>
      </c>
      <c r="L51" s="3">
        <v>1150000</v>
      </c>
      <c r="M51" s="3">
        <v>1150000</v>
      </c>
      <c r="N51" s="3">
        <v>1150000</v>
      </c>
      <c r="O51" s="3">
        <v>1150000</v>
      </c>
      <c r="P51" s="3">
        <v>1150000</v>
      </c>
      <c r="Q51" s="3">
        <v>1150000</v>
      </c>
      <c r="R51" s="3">
        <v>1150000</v>
      </c>
      <c r="S51" s="3">
        <v>1725000</v>
      </c>
      <c r="T51" s="3">
        <v>1725000</v>
      </c>
      <c r="U51" s="3">
        <v>1725000</v>
      </c>
      <c r="V51" s="3">
        <v>1725000</v>
      </c>
      <c r="W51" s="3">
        <v>1725000</v>
      </c>
      <c r="X51" s="3">
        <v>1725000</v>
      </c>
      <c r="Y51" s="3">
        <v>1725000</v>
      </c>
      <c r="Z51" s="3">
        <v>1725000</v>
      </c>
      <c r="AA51" s="3">
        <v>1759478</v>
      </c>
      <c r="AB51" s="3">
        <v>1759478</v>
      </c>
      <c r="AC51" s="3">
        <v>1759478.2</v>
      </c>
      <c r="AD51" s="3">
        <v>1759478</v>
      </c>
      <c r="AE51" s="3">
        <v>1759478</v>
      </c>
      <c r="AF51" s="3">
        <v>1759478</v>
      </c>
      <c r="AG51" s="3">
        <v>1759478.2</v>
      </c>
      <c r="AH51" s="3">
        <v>1759478</v>
      </c>
      <c r="AI51" s="3">
        <v>1759478</v>
      </c>
      <c r="AJ51" s="3">
        <v>1759478</v>
      </c>
      <c r="AK51" s="3">
        <v>1759478.2</v>
      </c>
      <c r="AL51" s="3">
        <v>1759478</v>
      </c>
      <c r="AM51" s="3">
        <v>1759478</v>
      </c>
      <c r="AN51" s="3">
        <v>1759478</v>
      </c>
      <c r="AO51" s="3">
        <v>1759478.2</v>
      </c>
      <c r="AP51" s="3">
        <v>1759478</v>
      </c>
      <c r="AQ51" s="3">
        <v>1759478</v>
      </c>
      <c r="AR51" s="3">
        <v>1759478</v>
      </c>
      <c r="AS51" s="3">
        <v>1759478.2</v>
      </c>
      <c r="AT51" s="3">
        <v>1759478</v>
      </c>
      <c r="AU51" s="3">
        <v>1759478</v>
      </c>
      <c r="AV51" s="3">
        <v>1759478</v>
      </c>
      <c r="AW51" s="3">
        <v>1759478.2</v>
      </c>
      <c r="AX51" s="3">
        <v>1759478</v>
      </c>
      <c r="AY51" s="3">
        <v>1759478</v>
      </c>
      <c r="AZ51" s="6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</row>
    <row r="52" spans="1:68" ht="16.5" hidden="1" customHeight="1" x14ac:dyDescent="0.25">
      <c r="A52" s="3" t="s">
        <v>828</v>
      </c>
      <c r="B52" s="3">
        <v>141185</v>
      </c>
      <c r="C52" s="3">
        <v>141185</v>
      </c>
      <c r="D52" s="3">
        <v>141185</v>
      </c>
      <c r="E52" s="3">
        <v>141185.45000000001</v>
      </c>
      <c r="F52" s="3">
        <v>141185</v>
      </c>
      <c r="G52" s="3">
        <v>141185</v>
      </c>
      <c r="H52" s="3">
        <v>141185</v>
      </c>
      <c r="I52" s="3">
        <v>141185.45000000001</v>
      </c>
      <c r="J52" s="3">
        <v>141185</v>
      </c>
      <c r="K52" s="3">
        <v>141185</v>
      </c>
      <c r="L52" s="3">
        <v>141185</v>
      </c>
      <c r="M52" s="3">
        <v>141185.45000000001</v>
      </c>
      <c r="N52" s="3">
        <v>141185</v>
      </c>
      <c r="O52" s="3">
        <v>141185</v>
      </c>
      <c r="P52" s="3">
        <v>141185</v>
      </c>
      <c r="Q52" s="3">
        <v>141185.45000000001</v>
      </c>
      <c r="R52" s="3">
        <v>141185</v>
      </c>
      <c r="S52" s="3">
        <v>715416</v>
      </c>
      <c r="T52" s="3">
        <v>715416</v>
      </c>
      <c r="U52" s="3">
        <v>715415.69</v>
      </c>
      <c r="V52" s="3">
        <v>715416</v>
      </c>
      <c r="W52" s="3">
        <v>715416</v>
      </c>
      <c r="X52" s="3">
        <v>715416</v>
      </c>
      <c r="Y52" s="3">
        <v>715415.69</v>
      </c>
      <c r="Z52" s="3">
        <v>715416</v>
      </c>
      <c r="AA52" s="3">
        <v>715416</v>
      </c>
      <c r="AB52" s="3">
        <v>715416</v>
      </c>
      <c r="AC52" s="3">
        <v>715415.69</v>
      </c>
      <c r="AD52" s="3">
        <v>715416</v>
      </c>
      <c r="AE52" s="3">
        <v>715416</v>
      </c>
      <c r="AF52" s="3">
        <v>715416</v>
      </c>
      <c r="AG52" s="3">
        <v>715415.69</v>
      </c>
      <c r="AH52" s="3">
        <v>715416</v>
      </c>
      <c r="AI52" s="3">
        <v>715416</v>
      </c>
      <c r="AJ52" s="3">
        <v>715416</v>
      </c>
      <c r="AK52" s="3">
        <v>715415.69</v>
      </c>
      <c r="AL52" s="3">
        <v>715416</v>
      </c>
      <c r="AM52" s="3">
        <v>715416</v>
      </c>
      <c r="AN52" s="3">
        <v>715416</v>
      </c>
      <c r="AO52" s="3">
        <v>715415.69</v>
      </c>
      <c r="AP52" s="3">
        <v>715416</v>
      </c>
      <c r="AQ52" s="3">
        <v>715416</v>
      </c>
      <c r="AR52" s="3">
        <v>715416</v>
      </c>
      <c r="AS52" s="3">
        <v>715415.69</v>
      </c>
      <c r="AT52" s="3">
        <v>715416</v>
      </c>
      <c r="AU52" s="3">
        <v>715416</v>
      </c>
      <c r="AV52" s="3">
        <v>715416</v>
      </c>
      <c r="AW52" s="3">
        <v>715415.69</v>
      </c>
      <c r="AX52" s="3">
        <v>715416</v>
      </c>
      <c r="AY52" s="3">
        <v>715416</v>
      </c>
      <c r="AZ52" s="6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</row>
    <row r="53" spans="1:68" ht="16.5" hidden="1" customHeight="1" x14ac:dyDescent="0.25">
      <c r="A53" s="3" t="s">
        <v>826</v>
      </c>
      <c r="B53" s="3">
        <v>141185</v>
      </c>
      <c r="C53" s="3">
        <v>141185</v>
      </c>
      <c r="D53" s="3">
        <v>141185</v>
      </c>
      <c r="E53" s="3">
        <v>141185.45000000001</v>
      </c>
      <c r="F53" s="3">
        <v>141185</v>
      </c>
      <c r="G53" s="3">
        <v>141185</v>
      </c>
      <c r="H53" s="3">
        <v>141185</v>
      </c>
      <c r="I53" s="3">
        <v>141185.45000000001</v>
      </c>
      <c r="J53" s="3">
        <v>141185</v>
      </c>
      <c r="K53" s="3">
        <v>141185</v>
      </c>
      <c r="L53" s="3">
        <v>141185</v>
      </c>
      <c r="M53" s="3">
        <v>141185.45000000001</v>
      </c>
      <c r="N53" s="3">
        <v>141185</v>
      </c>
      <c r="O53" s="3">
        <v>141185</v>
      </c>
      <c r="P53" s="3">
        <v>141185</v>
      </c>
      <c r="Q53" s="3">
        <v>141185.45000000001</v>
      </c>
      <c r="R53" s="3">
        <v>141185</v>
      </c>
      <c r="S53" s="3">
        <v>715416</v>
      </c>
      <c r="T53" s="3">
        <v>715416</v>
      </c>
      <c r="U53" s="3">
        <v>715415.69</v>
      </c>
      <c r="V53" s="3">
        <v>715416</v>
      </c>
      <c r="W53" s="3">
        <v>715416</v>
      </c>
      <c r="X53" s="3">
        <v>715416</v>
      </c>
      <c r="Y53" s="3">
        <v>715415.69</v>
      </c>
      <c r="Z53" s="3">
        <v>715416</v>
      </c>
      <c r="AA53" s="3">
        <v>715416</v>
      </c>
      <c r="AB53" s="3">
        <v>715416</v>
      </c>
      <c r="AC53" s="3">
        <v>715415.69</v>
      </c>
      <c r="AD53" s="3">
        <v>715416</v>
      </c>
      <c r="AE53" s="3">
        <v>715416</v>
      </c>
      <c r="AF53" s="3">
        <v>715416</v>
      </c>
      <c r="AG53" s="3">
        <v>715415.69</v>
      </c>
      <c r="AH53" s="3">
        <v>715416</v>
      </c>
      <c r="AI53" s="3">
        <v>715416</v>
      </c>
      <c r="AJ53" s="3">
        <v>715416</v>
      </c>
      <c r="AK53" s="3">
        <v>715415.69</v>
      </c>
      <c r="AL53" s="3">
        <v>715416</v>
      </c>
      <c r="AM53" s="3">
        <v>715416</v>
      </c>
      <c r="AN53" s="3">
        <v>715416</v>
      </c>
      <c r="AO53" s="3">
        <v>715415.69</v>
      </c>
      <c r="AP53" s="3">
        <v>715416</v>
      </c>
      <c r="AQ53" s="3">
        <v>715416</v>
      </c>
      <c r="AR53" s="3">
        <v>715416</v>
      </c>
      <c r="AS53" s="3">
        <v>715415.69</v>
      </c>
      <c r="AT53" s="3">
        <v>715416</v>
      </c>
      <c r="AU53" s="3">
        <v>715416</v>
      </c>
      <c r="AV53" s="3">
        <v>715416</v>
      </c>
      <c r="AW53" s="3">
        <v>715415.69</v>
      </c>
      <c r="AX53" s="3">
        <v>715416</v>
      </c>
      <c r="AY53" s="3">
        <v>715416</v>
      </c>
      <c r="AZ53" s="6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</row>
    <row r="54" spans="1:68" ht="16.5" hidden="1" customHeight="1" x14ac:dyDescent="0.25">
      <c r="A54" s="3" t="s">
        <v>829</v>
      </c>
      <c r="B54" s="3">
        <v>429283</v>
      </c>
      <c r="C54" s="3">
        <v>360961</v>
      </c>
      <c r="D54" s="3">
        <v>411056</v>
      </c>
      <c r="E54" s="3">
        <v>430912.61</v>
      </c>
      <c r="F54" s="3">
        <v>470628</v>
      </c>
      <c r="G54" s="3">
        <v>395226</v>
      </c>
      <c r="H54" s="3">
        <v>446665</v>
      </c>
      <c r="I54" s="3">
        <v>500344.08</v>
      </c>
      <c r="J54" s="3">
        <v>574507</v>
      </c>
      <c r="K54" s="3">
        <v>507155</v>
      </c>
      <c r="L54" s="3">
        <v>579858</v>
      </c>
      <c r="M54" s="3">
        <v>656963.06999999995</v>
      </c>
      <c r="N54" s="3">
        <v>699248</v>
      </c>
      <c r="O54" s="3">
        <v>579301</v>
      </c>
      <c r="P54" s="3">
        <v>670953</v>
      </c>
      <c r="Q54" s="3">
        <v>750574.87</v>
      </c>
      <c r="R54" s="3">
        <v>845798</v>
      </c>
      <c r="S54" s="3">
        <v>726559</v>
      </c>
      <c r="T54" s="3">
        <v>863703</v>
      </c>
      <c r="U54" s="3">
        <v>1008928.525</v>
      </c>
      <c r="V54" s="3">
        <v>1207177</v>
      </c>
      <c r="W54" s="3">
        <v>1024857</v>
      </c>
      <c r="X54" s="3">
        <v>1188176</v>
      </c>
      <c r="Y54" s="3">
        <v>1351809.2080000001</v>
      </c>
      <c r="Z54" s="3">
        <v>1507985</v>
      </c>
      <c r="AA54" s="3">
        <v>1297491</v>
      </c>
      <c r="AB54" s="3">
        <v>1467474</v>
      </c>
      <c r="AC54" s="3">
        <v>1643543.71</v>
      </c>
      <c r="AD54" s="3">
        <v>1812443</v>
      </c>
      <c r="AE54" s="3">
        <v>1526350</v>
      </c>
      <c r="AF54" s="3">
        <v>1702851</v>
      </c>
      <c r="AG54" s="3">
        <v>1867905.05</v>
      </c>
      <c r="AH54" s="3">
        <v>2039964</v>
      </c>
      <c r="AI54" s="3">
        <v>1748366</v>
      </c>
      <c r="AJ54" s="3">
        <v>1937952</v>
      </c>
      <c r="AK54" s="3">
        <v>2099258.61</v>
      </c>
      <c r="AL54" s="3">
        <v>2274824</v>
      </c>
      <c r="AM54" s="3">
        <v>1966897</v>
      </c>
      <c r="AN54" s="3">
        <v>2162494</v>
      </c>
      <c r="AO54" s="3">
        <v>2351823.64</v>
      </c>
      <c r="AP54" s="3">
        <v>2531505</v>
      </c>
      <c r="AQ54" s="3">
        <v>2203379</v>
      </c>
      <c r="AR54" s="3">
        <v>2425310</v>
      </c>
      <c r="AS54" s="3">
        <v>2641814.0499999998</v>
      </c>
      <c r="AT54" s="3">
        <v>2837275</v>
      </c>
      <c r="AU54" s="3">
        <v>2478750</v>
      </c>
      <c r="AV54" s="3">
        <v>2704117</v>
      </c>
      <c r="AW54" s="3">
        <v>2944876.3509999998</v>
      </c>
      <c r="AX54" s="3">
        <v>3132197</v>
      </c>
      <c r="AY54" s="3">
        <v>2757290</v>
      </c>
      <c r="AZ54" s="6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</row>
    <row r="55" spans="1:68" ht="16.5" hidden="1" customHeight="1" x14ac:dyDescent="0.25">
      <c r="A55" s="3" t="s">
        <v>830</v>
      </c>
      <c r="B55" s="3">
        <v>28369</v>
      </c>
      <c r="C55" s="3">
        <v>28369</v>
      </c>
      <c r="D55" s="3">
        <v>28369</v>
      </c>
      <c r="E55" s="3">
        <v>38059.160000000003</v>
      </c>
      <c r="F55" s="3">
        <v>38059</v>
      </c>
      <c r="G55" s="3">
        <v>38059</v>
      </c>
      <c r="H55" s="3">
        <v>38059</v>
      </c>
      <c r="I55" s="3">
        <v>47349.73</v>
      </c>
      <c r="J55" s="3">
        <v>47350</v>
      </c>
      <c r="K55" s="3">
        <v>47350</v>
      </c>
      <c r="L55" s="3">
        <v>47350</v>
      </c>
      <c r="M55" s="3">
        <v>61251.13</v>
      </c>
      <c r="N55" s="3">
        <v>61251</v>
      </c>
      <c r="O55" s="3">
        <v>61251</v>
      </c>
      <c r="P55" s="3">
        <v>61251</v>
      </c>
      <c r="Q55" s="3">
        <v>76702.710000000006</v>
      </c>
      <c r="R55" s="3">
        <v>76703</v>
      </c>
      <c r="S55" s="3">
        <v>76703</v>
      </c>
      <c r="T55" s="3">
        <v>76703</v>
      </c>
      <c r="U55" s="3">
        <v>99900.634999999995</v>
      </c>
      <c r="V55" s="3">
        <v>99901</v>
      </c>
      <c r="W55" s="3">
        <v>99901</v>
      </c>
      <c r="X55" s="3">
        <v>99901</v>
      </c>
      <c r="Y55" s="3">
        <v>130629.164</v>
      </c>
      <c r="Z55" s="3">
        <v>130629</v>
      </c>
      <c r="AA55" s="3">
        <v>130629</v>
      </c>
      <c r="AB55" s="3">
        <v>130629</v>
      </c>
      <c r="AC55" s="3">
        <v>162969.85999999999</v>
      </c>
      <c r="AD55" s="3">
        <v>162970</v>
      </c>
      <c r="AE55" s="3">
        <v>162970</v>
      </c>
      <c r="AF55" s="3">
        <v>162970</v>
      </c>
      <c r="AG55" s="3">
        <v>176000</v>
      </c>
      <c r="AH55" s="3">
        <v>176000</v>
      </c>
      <c r="AI55" s="3">
        <v>176000</v>
      </c>
      <c r="AJ55" s="3">
        <v>176000</v>
      </c>
      <c r="AK55" s="3">
        <v>176000</v>
      </c>
      <c r="AL55" s="3">
        <v>176000</v>
      </c>
      <c r="AM55" s="3">
        <v>176000</v>
      </c>
      <c r="AN55" s="3">
        <v>176000</v>
      </c>
      <c r="AO55" s="3">
        <v>176000</v>
      </c>
      <c r="AP55" s="3">
        <v>176000</v>
      </c>
      <c r="AQ55" s="3">
        <v>176000</v>
      </c>
      <c r="AR55" s="3">
        <v>176000</v>
      </c>
      <c r="AS55" s="3">
        <v>176000</v>
      </c>
      <c r="AT55" s="3">
        <v>176000</v>
      </c>
      <c r="AU55" s="3">
        <v>176000</v>
      </c>
      <c r="AV55" s="3">
        <v>176000</v>
      </c>
      <c r="AW55" s="3">
        <v>176000</v>
      </c>
      <c r="AX55" s="3">
        <v>176000</v>
      </c>
      <c r="AY55" s="3">
        <v>176000</v>
      </c>
      <c r="AZ55" s="6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</row>
    <row r="56" spans="1:68" ht="16.5" hidden="1" customHeight="1" x14ac:dyDescent="0.25">
      <c r="A56" s="3" t="s">
        <v>831</v>
      </c>
      <c r="B56" s="3">
        <v>28369</v>
      </c>
      <c r="C56" s="3">
        <v>28369</v>
      </c>
      <c r="D56" s="3">
        <v>28369</v>
      </c>
      <c r="E56" s="3">
        <v>38059.160000000003</v>
      </c>
      <c r="F56" s="3">
        <v>38059</v>
      </c>
      <c r="G56" s="3">
        <v>38059</v>
      </c>
      <c r="H56" s="3">
        <v>38059</v>
      </c>
      <c r="I56" s="3">
        <v>47349.73</v>
      </c>
      <c r="J56" s="3">
        <v>47350</v>
      </c>
      <c r="K56" s="3">
        <v>47350</v>
      </c>
      <c r="L56" s="3">
        <v>47350</v>
      </c>
      <c r="M56" s="3">
        <v>61251.13</v>
      </c>
      <c r="N56" s="3">
        <v>61251</v>
      </c>
      <c r="O56" s="3">
        <v>61251</v>
      </c>
      <c r="P56" s="3">
        <v>61251</v>
      </c>
      <c r="Q56" s="3">
        <v>76702.710000000006</v>
      </c>
      <c r="R56" s="3">
        <v>76703</v>
      </c>
      <c r="S56" s="3">
        <v>76703</v>
      </c>
      <c r="T56" s="3">
        <v>76703</v>
      </c>
      <c r="U56" s="3">
        <v>99900.634999999995</v>
      </c>
      <c r="V56" s="3">
        <v>99901</v>
      </c>
      <c r="W56" s="3">
        <v>99901</v>
      </c>
      <c r="X56" s="3">
        <v>99901</v>
      </c>
      <c r="Y56" s="3">
        <v>130629.164</v>
      </c>
      <c r="Z56" s="3">
        <v>130629</v>
      </c>
      <c r="AA56" s="3">
        <v>130629</v>
      </c>
      <c r="AB56" s="3">
        <v>130629</v>
      </c>
      <c r="AC56" s="3">
        <v>162969.85999999999</v>
      </c>
      <c r="AD56" s="3">
        <v>162970</v>
      </c>
      <c r="AE56" s="3">
        <v>162970</v>
      </c>
      <c r="AF56" s="3">
        <v>162970</v>
      </c>
      <c r="AG56" s="3">
        <v>176000</v>
      </c>
      <c r="AH56" s="3">
        <v>176000</v>
      </c>
      <c r="AI56" s="3">
        <v>176000</v>
      </c>
      <c r="AJ56" s="3">
        <v>176000</v>
      </c>
      <c r="AK56" s="3">
        <v>176000</v>
      </c>
      <c r="AL56" s="3">
        <v>176000</v>
      </c>
      <c r="AM56" s="3">
        <v>176000</v>
      </c>
      <c r="AN56" s="3">
        <v>176000</v>
      </c>
      <c r="AO56" s="3">
        <v>176000</v>
      </c>
      <c r="AP56" s="3">
        <v>176000</v>
      </c>
      <c r="AQ56" s="3">
        <v>176000</v>
      </c>
      <c r="AR56" s="3">
        <v>176000</v>
      </c>
      <c r="AS56" s="3">
        <v>176000</v>
      </c>
      <c r="AT56" s="3">
        <v>176000</v>
      </c>
      <c r="AU56" s="3">
        <v>176000</v>
      </c>
      <c r="AV56" s="3">
        <v>176000</v>
      </c>
      <c r="AW56" s="3">
        <v>176000</v>
      </c>
      <c r="AX56" s="3">
        <v>176000</v>
      </c>
      <c r="AY56" s="3">
        <v>176000</v>
      </c>
      <c r="AZ56" s="6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</row>
    <row r="57" spans="1:68" ht="16.5" hidden="1" customHeight="1" x14ac:dyDescent="0.25">
      <c r="A57" s="3" t="s">
        <v>832</v>
      </c>
      <c r="B57" s="3">
        <v>400914</v>
      </c>
      <c r="C57" s="3">
        <v>332592</v>
      </c>
      <c r="D57" s="3">
        <v>382687</v>
      </c>
      <c r="E57" s="3">
        <v>392853.45</v>
      </c>
      <c r="F57" s="3">
        <v>432569</v>
      </c>
      <c r="G57" s="3">
        <v>357167</v>
      </c>
      <c r="H57" s="3">
        <v>408606</v>
      </c>
      <c r="I57" s="3">
        <v>452994.36</v>
      </c>
      <c r="J57" s="3">
        <v>527157</v>
      </c>
      <c r="K57" s="3">
        <v>459805</v>
      </c>
      <c r="L57" s="3">
        <v>532508</v>
      </c>
      <c r="M57" s="3">
        <v>595711.93999999994</v>
      </c>
      <c r="N57" s="3">
        <v>637997</v>
      </c>
      <c r="O57" s="3">
        <v>518050</v>
      </c>
      <c r="P57" s="3">
        <v>609702</v>
      </c>
      <c r="Q57" s="3">
        <v>673872.16</v>
      </c>
      <c r="R57" s="3">
        <v>769095</v>
      </c>
      <c r="S57" s="3">
        <v>649856</v>
      </c>
      <c r="T57" s="3">
        <v>787000</v>
      </c>
      <c r="U57" s="3">
        <v>909027.89</v>
      </c>
      <c r="V57" s="3">
        <v>1107276</v>
      </c>
      <c r="W57" s="3">
        <v>924956</v>
      </c>
      <c r="X57" s="3">
        <v>1088275</v>
      </c>
      <c r="Y57" s="3">
        <v>1221180.044</v>
      </c>
      <c r="Z57" s="3">
        <v>1377356</v>
      </c>
      <c r="AA57" s="3">
        <v>1166862</v>
      </c>
      <c r="AB57" s="3">
        <v>1336845</v>
      </c>
      <c r="AC57" s="3">
        <v>1480573.85</v>
      </c>
      <c r="AD57" s="3">
        <v>1649473</v>
      </c>
      <c r="AE57" s="3">
        <v>1363380</v>
      </c>
      <c r="AF57" s="3">
        <v>1539881</v>
      </c>
      <c r="AG57" s="3">
        <v>1691905.05</v>
      </c>
      <c r="AH57" s="3">
        <v>1863964</v>
      </c>
      <c r="AI57" s="3">
        <v>1572366</v>
      </c>
      <c r="AJ57" s="3">
        <v>1761952</v>
      </c>
      <c r="AK57" s="3">
        <v>1923258.61</v>
      </c>
      <c r="AL57" s="3">
        <v>2098824</v>
      </c>
      <c r="AM57" s="3">
        <v>1790897</v>
      </c>
      <c r="AN57" s="3">
        <v>1986494</v>
      </c>
      <c r="AO57" s="3">
        <v>2175823.64</v>
      </c>
      <c r="AP57" s="3">
        <v>2355505</v>
      </c>
      <c r="AQ57" s="3">
        <v>2027379</v>
      </c>
      <c r="AR57" s="3">
        <v>2249310</v>
      </c>
      <c r="AS57" s="3">
        <v>2465814.0499999998</v>
      </c>
      <c r="AT57" s="3">
        <v>2661275</v>
      </c>
      <c r="AU57" s="3">
        <v>2302750</v>
      </c>
      <c r="AV57" s="3">
        <v>2528117</v>
      </c>
      <c r="AW57" s="3">
        <v>2768876.3509999998</v>
      </c>
      <c r="AX57" s="3">
        <v>2956197</v>
      </c>
      <c r="AY57" s="3">
        <v>2581290</v>
      </c>
      <c r="AZ57" s="6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</row>
    <row r="58" spans="1:68" ht="16.5" hidden="1" customHeight="1" x14ac:dyDescent="0.25">
      <c r="A58" s="3" t="s">
        <v>833</v>
      </c>
      <c r="B58" s="3">
        <v>4188</v>
      </c>
      <c r="C58" s="3">
        <v>4188</v>
      </c>
      <c r="D58" s="3">
        <v>4188</v>
      </c>
      <c r="E58" s="3">
        <v>4188</v>
      </c>
      <c r="F58" s="3">
        <v>4188</v>
      </c>
      <c r="G58" s="3">
        <v>4188</v>
      </c>
      <c r="H58" s="3">
        <v>4188</v>
      </c>
      <c r="I58" s="3">
        <v>4188</v>
      </c>
      <c r="J58" s="3">
        <v>4188</v>
      </c>
      <c r="K58" s="3">
        <v>4188</v>
      </c>
      <c r="L58" s="3">
        <v>4188</v>
      </c>
      <c r="M58" s="3">
        <v>4188</v>
      </c>
      <c r="N58" s="3">
        <v>4188</v>
      </c>
      <c r="O58" s="3">
        <v>4188</v>
      </c>
      <c r="P58" s="3">
        <v>4188</v>
      </c>
      <c r="Q58" s="3">
        <v>4188</v>
      </c>
      <c r="R58" s="3">
        <v>4188</v>
      </c>
      <c r="S58" s="3">
        <v>4188</v>
      </c>
      <c r="T58" s="3">
        <v>4188</v>
      </c>
      <c r="U58" s="3">
        <v>4188.0029999999997</v>
      </c>
      <c r="V58" s="3">
        <v>4188</v>
      </c>
      <c r="W58" s="3">
        <v>4188</v>
      </c>
      <c r="X58" s="3">
        <v>4188</v>
      </c>
      <c r="Y58" s="3">
        <v>4188.0029999999997</v>
      </c>
      <c r="Z58" s="3">
        <v>4188</v>
      </c>
      <c r="AA58" s="3">
        <v>4188</v>
      </c>
      <c r="AB58" s="3">
        <v>4188</v>
      </c>
      <c r="AC58" s="3">
        <v>4188</v>
      </c>
      <c r="AD58" s="3">
        <v>4188</v>
      </c>
      <c r="AE58" s="3">
        <v>4188</v>
      </c>
      <c r="AF58" s="3">
        <v>4188</v>
      </c>
      <c r="AG58" s="3">
        <v>4188</v>
      </c>
      <c r="AH58" s="3">
        <v>4188</v>
      </c>
      <c r="AI58" s="3">
        <v>4188</v>
      </c>
      <c r="AJ58" s="3">
        <v>4188</v>
      </c>
      <c r="AK58" s="3">
        <v>4188</v>
      </c>
      <c r="AL58" s="3">
        <v>4188</v>
      </c>
      <c r="AM58" s="3">
        <v>4188</v>
      </c>
      <c r="AN58" s="3">
        <v>4188</v>
      </c>
      <c r="AO58" s="3">
        <v>4188</v>
      </c>
      <c r="AP58" s="3">
        <v>4188</v>
      </c>
      <c r="AQ58" s="3">
        <v>4188</v>
      </c>
      <c r="AR58" s="3">
        <v>4188</v>
      </c>
      <c r="AS58" s="3">
        <v>4188</v>
      </c>
      <c r="AT58" s="3">
        <v>4188</v>
      </c>
      <c r="AU58" s="3">
        <v>4188</v>
      </c>
      <c r="AV58" s="3">
        <v>4188</v>
      </c>
      <c r="AW58" s="3">
        <v>4188.0029999999997</v>
      </c>
      <c r="AX58" s="3">
        <v>4188</v>
      </c>
      <c r="AY58" s="3">
        <v>4188</v>
      </c>
      <c r="AZ58" s="6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</row>
    <row r="59" spans="1:68" ht="16.5" hidden="1" customHeight="1" x14ac:dyDescent="0.25">
      <c r="A59" s="3" t="s">
        <v>834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4188</v>
      </c>
      <c r="P59" s="3">
        <v>4188</v>
      </c>
      <c r="Q59" s="3">
        <v>4188</v>
      </c>
      <c r="R59" s="3">
        <v>4188</v>
      </c>
      <c r="S59" s="3">
        <v>4188</v>
      </c>
      <c r="T59" s="3">
        <v>4188</v>
      </c>
      <c r="U59" s="3">
        <v>4188.0029999999997</v>
      </c>
      <c r="V59" s="3">
        <v>4188</v>
      </c>
      <c r="W59" s="3">
        <v>4188</v>
      </c>
      <c r="X59" s="3">
        <v>4188</v>
      </c>
      <c r="Y59" s="3">
        <v>0</v>
      </c>
      <c r="Z59" s="3">
        <v>4188</v>
      </c>
      <c r="AA59" s="3">
        <v>4188</v>
      </c>
      <c r="AB59" s="3">
        <v>0</v>
      </c>
      <c r="AC59" s="3">
        <v>4188</v>
      </c>
      <c r="AD59" s="3">
        <v>4188</v>
      </c>
      <c r="AE59" s="3">
        <v>4188</v>
      </c>
      <c r="AF59" s="3">
        <v>4188</v>
      </c>
      <c r="AG59" s="3">
        <v>4188</v>
      </c>
      <c r="AH59" s="3">
        <v>4188</v>
      </c>
      <c r="AI59" s="3">
        <v>4188</v>
      </c>
      <c r="AJ59" s="3">
        <v>4188</v>
      </c>
      <c r="AK59" s="3">
        <v>4188</v>
      </c>
      <c r="AL59" s="3">
        <v>0</v>
      </c>
      <c r="AM59" s="3">
        <v>0</v>
      </c>
      <c r="AN59" s="3">
        <v>4188</v>
      </c>
      <c r="AO59" s="3">
        <v>0</v>
      </c>
      <c r="AP59" s="3">
        <v>4188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6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</row>
    <row r="60" spans="1:68" ht="16.5" hidden="1" customHeight="1" x14ac:dyDescent="0.25">
      <c r="A60" s="3" t="s">
        <v>835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4188</v>
      </c>
      <c r="R60" s="3">
        <v>4188</v>
      </c>
      <c r="S60" s="3">
        <v>4188</v>
      </c>
      <c r="T60" s="3">
        <v>4188</v>
      </c>
      <c r="U60" s="3">
        <v>4188.0029999999997</v>
      </c>
      <c r="V60" s="3">
        <v>4188</v>
      </c>
      <c r="W60" s="3">
        <v>4188</v>
      </c>
      <c r="X60" s="3">
        <v>4188</v>
      </c>
      <c r="Y60" s="3">
        <v>0</v>
      </c>
      <c r="Z60" s="3">
        <v>4188</v>
      </c>
      <c r="AA60" s="3">
        <v>4188</v>
      </c>
      <c r="AB60" s="3">
        <v>0</v>
      </c>
      <c r="AC60" s="3">
        <v>4188</v>
      </c>
      <c r="AD60" s="3">
        <v>4188</v>
      </c>
      <c r="AE60" s="3">
        <v>4188</v>
      </c>
      <c r="AF60" s="3">
        <v>4188</v>
      </c>
      <c r="AG60" s="3">
        <v>4188</v>
      </c>
      <c r="AH60" s="3">
        <v>4188</v>
      </c>
      <c r="AI60" s="3">
        <v>4188</v>
      </c>
      <c r="AJ60" s="3">
        <v>4188</v>
      </c>
      <c r="AK60" s="3">
        <v>4188</v>
      </c>
      <c r="AL60" s="3">
        <v>0</v>
      </c>
      <c r="AM60" s="3">
        <v>0</v>
      </c>
      <c r="AN60" s="3">
        <v>4188</v>
      </c>
      <c r="AO60" s="3">
        <v>0</v>
      </c>
      <c r="AP60" s="3">
        <v>4188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6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</row>
    <row r="61" spans="1:68" ht="16.5" hidden="1" customHeight="1" x14ac:dyDescent="0.25">
      <c r="A61" s="3" t="s">
        <v>836</v>
      </c>
      <c r="B61" s="3">
        <v>4188</v>
      </c>
      <c r="C61" s="3">
        <v>4188</v>
      </c>
      <c r="D61" s="3">
        <v>4188</v>
      </c>
      <c r="E61" s="3">
        <v>4188</v>
      </c>
      <c r="F61" s="3">
        <v>4188</v>
      </c>
      <c r="G61" s="3">
        <v>4188</v>
      </c>
      <c r="H61" s="3">
        <v>4188</v>
      </c>
      <c r="I61" s="3">
        <v>4188</v>
      </c>
      <c r="J61" s="3">
        <v>4188</v>
      </c>
      <c r="K61" s="3">
        <v>4188</v>
      </c>
      <c r="L61" s="3">
        <v>4188</v>
      </c>
      <c r="M61" s="3">
        <v>4188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4188.0029999999997</v>
      </c>
      <c r="Z61" s="3">
        <v>0</v>
      </c>
      <c r="AA61" s="3">
        <v>0</v>
      </c>
      <c r="AB61" s="3">
        <v>4188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4188</v>
      </c>
      <c r="AM61" s="3">
        <v>4188</v>
      </c>
      <c r="AN61" s="3">
        <v>0</v>
      </c>
      <c r="AO61" s="3">
        <v>4188</v>
      </c>
      <c r="AP61" s="3">
        <v>0</v>
      </c>
      <c r="AQ61" s="3">
        <v>4188</v>
      </c>
      <c r="AR61" s="3">
        <v>4188</v>
      </c>
      <c r="AS61" s="3">
        <v>4188</v>
      </c>
      <c r="AT61" s="3">
        <v>4188</v>
      </c>
      <c r="AU61" s="3">
        <v>4188</v>
      </c>
      <c r="AV61" s="3">
        <v>4188</v>
      </c>
      <c r="AW61" s="3">
        <v>4188.0029999999997</v>
      </c>
      <c r="AX61" s="3">
        <v>4188</v>
      </c>
      <c r="AY61" s="3">
        <v>4188</v>
      </c>
      <c r="AZ61" s="6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</row>
    <row r="62" spans="1:68" ht="16.5" hidden="1" customHeight="1" x14ac:dyDescent="0.25">
      <c r="A62" s="3" t="s">
        <v>837</v>
      </c>
      <c r="B62" s="3">
        <v>1724656</v>
      </c>
      <c r="C62" s="3">
        <v>1656334</v>
      </c>
      <c r="D62" s="3">
        <v>1706429</v>
      </c>
      <c r="E62" s="3">
        <v>1726286.06</v>
      </c>
      <c r="F62" s="3">
        <v>1766001</v>
      </c>
      <c r="G62" s="3">
        <v>1690599</v>
      </c>
      <c r="H62" s="3">
        <v>1742038</v>
      </c>
      <c r="I62" s="3">
        <v>1795717.53</v>
      </c>
      <c r="J62" s="3">
        <v>1869880</v>
      </c>
      <c r="K62" s="3">
        <v>1802528</v>
      </c>
      <c r="L62" s="3">
        <v>1875231</v>
      </c>
      <c r="M62" s="3">
        <v>1952336.52</v>
      </c>
      <c r="N62" s="3">
        <v>1994621</v>
      </c>
      <c r="O62" s="3">
        <v>1874674</v>
      </c>
      <c r="P62" s="3">
        <v>1966326</v>
      </c>
      <c r="Q62" s="3">
        <v>2045948.32</v>
      </c>
      <c r="R62" s="3">
        <v>2141171</v>
      </c>
      <c r="S62" s="3">
        <v>3171163</v>
      </c>
      <c r="T62" s="3">
        <v>3308307</v>
      </c>
      <c r="U62" s="3">
        <v>3453532.2179999999</v>
      </c>
      <c r="V62" s="3">
        <v>3651781</v>
      </c>
      <c r="W62" s="3">
        <v>3469461</v>
      </c>
      <c r="X62" s="3">
        <v>3632780</v>
      </c>
      <c r="Y62" s="3">
        <v>3796412.9010000001</v>
      </c>
      <c r="Z62" s="3">
        <v>3952589</v>
      </c>
      <c r="AA62" s="3">
        <v>3776573</v>
      </c>
      <c r="AB62" s="3">
        <v>3946556</v>
      </c>
      <c r="AC62" s="3">
        <v>4122625.61</v>
      </c>
      <c r="AD62" s="3">
        <v>4291525</v>
      </c>
      <c r="AE62" s="3">
        <v>4005432</v>
      </c>
      <c r="AF62" s="3">
        <v>4181933</v>
      </c>
      <c r="AG62" s="3">
        <v>4346986.9400000004</v>
      </c>
      <c r="AH62" s="3">
        <v>4519046</v>
      </c>
      <c r="AI62" s="3">
        <v>4227448</v>
      </c>
      <c r="AJ62" s="3">
        <v>4417034</v>
      </c>
      <c r="AK62" s="3">
        <v>4578340.51</v>
      </c>
      <c r="AL62" s="3">
        <v>4753906</v>
      </c>
      <c r="AM62" s="3">
        <v>4445979</v>
      </c>
      <c r="AN62" s="3">
        <v>4641576</v>
      </c>
      <c r="AO62" s="3">
        <v>4830905.53</v>
      </c>
      <c r="AP62" s="3">
        <v>5010587</v>
      </c>
      <c r="AQ62" s="3">
        <v>4682461</v>
      </c>
      <c r="AR62" s="3">
        <v>4904392</v>
      </c>
      <c r="AS62" s="3">
        <v>5120895.9400000004</v>
      </c>
      <c r="AT62" s="3">
        <v>5316357</v>
      </c>
      <c r="AU62" s="3">
        <v>4957832</v>
      </c>
      <c r="AV62" s="3">
        <v>5183199</v>
      </c>
      <c r="AW62" s="3">
        <v>5423958.2439999999</v>
      </c>
      <c r="AX62" s="3">
        <v>5611279</v>
      </c>
      <c r="AY62" s="3">
        <v>5236372</v>
      </c>
      <c r="AZ62" s="6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</row>
    <row r="63" spans="1:68" ht="16.5" hidden="1" customHeight="1" x14ac:dyDescent="0.25">
      <c r="A63" s="3" t="s">
        <v>838</v>
      </c>
      <c r="B63" s="3">
        <v>1724656</v>
      </c>
      <c r="C63" s="3">
        <v>1656334</v>
      </c>
      <c r="D63" s="3">
        <v>1706429</v>
      </c>
      <c r="E63" s="3">
        <v>1726286.06</v>
      </c>
      <c r="F63" s="3">
        <v>1766001</v>
      </c>
      <c r="G63" s="3">
        <v>1690599</v>
      </c>
      <c r="H63" s="3">
        <v>1742038</v>
      </c>
      <c r="I63" s="3">
        <v>1795717.53</v>
      </c>
      <c r="J63" s="3">
        <v>1869880</v>
      </c>
      <c r="K63" s="3">
        <v>1802528</v>
      </c>
      <c r="L63" s="3">
        <v>1875231</v>
      </c>
      <c r="M63" s="3">
        <v>1952336.52</v>
      </c>
      <c r="N63" s="3">
        <v>1994621</v>
      </c>
      <c r="O63" s="3">
        <v>1874674</v>
      </c>
      <c r="P63" s="3">
        <v>1966326</v>
      </c>
      <c r="Q63" s="3">
        <v>2045948.32</v>
      </c>
      <c r="R63" s="3">
        <v>2141171</v>
      </c>
      <c r="S63" s="3">
        <v>3171163</v>
      </c>
      <c r="T63" s="3">
        <v>3308307</v>
      </c>
      <c r="U63" s="3">
        <v>3453532.2179999999</v>
      </c>
      <c r="V63" s="3">
        <v>3651781</v>
      </c>
      <c r="W63" s="3">
        <v>3469461</v>
      </c>
      <c r="X63" s="3">
        <v>3632780</v>
      </c>
      <c r="Y63" s="3">
        <v>3796412.9010000001</v>
      </c>
      <c r="Z63" s="3">
        <v>3952589</v>
      </c>
      <c r="AA63" s="3">
        <v>3776573</v>
      </c>
      <c r="AB63" s="3">
        <v>3946556</v>
      </c>
      <c r="AC63" s="3">
        <v>4122625.61</v>
      </c>
      <c r="AD63" s="3">
        <v>4291525</v>
      </c>
      <c r="AE63" s="3">
        <v>4005432</v>
      </c>
      <c r="AF63" s="3">
        <v>4181933</v>
      </c>
      <c r="AG63" s="3">
        <v>4346986.9400000004</v>
      </c>
      <c r="AH63" s="3">
        <v>4519046</v>
      </c>
      <c r="AI63" s="3">
        <v>4227448</v>
      </c>
      <c r="AJ63" s="3">
        <v>4417034</v>
      </c>
      <c r="AK63" s="3">
        <v>4578340.51</v>
      </c>
      <c r="AL63" s="3">
        <v>4753906</v>
      </c>
      <c r="AM63" s="3">
        <v>4445979</v>
      </c>
      <c r="AN63" s="3">
        <v>4641576</v>
      </c>
      <c r="AO63" s="3">
        <v>4830905.53</v>
      </c>
      <c r="AP63" s="3">
        <v>5010587</v>
      </c>
      <c r="AQ63" s="3">
        <v>4682461</v>
      </c>
      <c r="AR63" s="3">
        <v>4904392</v>
      </c>
      <c r="AS63" s="3">
        <v>5120895.9400000004</v>
      </c>
      <c r="AT63" s="3">
        <v>5316357</v>
      </c>
      <c r="AU63" s="3">
        <v>4957832</v>
      </c>
      <c r="AV63" s="3">
        <v>5183199</v>
      </c>
      <c r="AW63" s="3">
        <v>5423958.2439999999</v>
      </c>
      <c r="AX63" s="3">
        <v>5611279</v>
      </c>
      <c r="AY63" s="3">
        <v>5236372</v>
      </c>
      <c r="AZ63" s="6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</row>
    <row r="64" spans="1:68" ht="16.5" hidden="1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6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</row>
    <row r="65" spans="1:68" ht="16.5" hidden="1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6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</row>
    <row r="66" spans="1:68" ht="16.5" hidden="1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6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</row>
    <row r="67" spans="1:68" ht="16.5" hidden="1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6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</row>
    <row r="68" spans="1:68" ht="16.5" hidden="1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6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</row>
    <row r="69" spans="1:68" ht="16.5" hidden="1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6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</row>
    <row r="70" spans="1:68" ht="16.5" hidden="1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6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</row>
    <row r="71" spans="1:68" ht="16.5" hidden="1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6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</row>
    <row r="72" spans="1:68" ht="16.5" hidden="1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6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</row>
    <row r="73" spans="1:68" ht="16.5" hidden="1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6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</row>
    <row r="74" spans="1:68" ht="16.5" hidden="1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6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</row>
    <row r="75" spans="1:68" ht="16.5" hidden="1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6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</row>
    <row r="76" spans="1:68" ht="16.5" hidden="1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6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</row>
    <row r="77" spans="1:68" ht="16.5" hidden="1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6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</row>
    <row r="78" spans="1:68" ht="16.5" hidden="1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6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</row>
    <row r="79" spans="1:68" ht="16.5" hidden="1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6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</row>
    <row r="80" spans="1:68" ht="16.5" hidden="1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6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</row>
    <row r="81" spans="1:68" ht="16.5" hidden="1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6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</row>
    <row r="82" spans="1:68" ht="16.5" hidden="1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6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</row>
    <row r="83" spans="1:68" ht="16.5" hidden="1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6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</row>
    <row r="84" spans="1:68" ht="16.5" hidden="1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6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</row>
    <row r="85" spans="1:68" ht="16.5" hidden="1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6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</row>
    <row r="86" spans="1:68" ht="16.5" hidden="1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6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</row>
    <row r="87" spans="1:68" ht="16.5" hidden="1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6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</row>
    <row r="88" spans="1:68" ht="16.5" hidden="1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6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</row>
    <row r="89" spans="1:68" ht="16.5" hidden="1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6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</row>
    <row r="90" spans="1:68" ht="16.5" hidden="1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6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</row>
    <row r="91" spans="1:68" ht="16.5" hidden="1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6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</row>
    <row r="92" spans="1:68" ht="16.5" hidden="1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6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</row>
    <row r="93" spans="1:68" ht="16.5" hidden="1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6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</row>
    <row r="94" spans="1:68" ht="16.5" hidden="1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6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</row>
    <row r="95" spans="1:68" ht="16.5" hidden="1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6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</row>
    <row r="96" spans="1:68" ht="16.5" hidden="1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6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</row>
    <row r="97" spans="1:68" ht="16.5" hidden="1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6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</row>
    <row r="98" spans="1:68" ht="16.5" hidden="1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6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</row>
    <row r="99" spans="1:68" ht="16.5" hidden="1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6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</row>
    <row r="100" spans="1:68" ht="16.5" hidden="1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6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</row>
    <row r="101" spans="1:68" ht="16.5" hidden="1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6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</row>
    <row r="102" spans="1:68" ht="16.5" hidden="1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6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</row>
    <row r="103" spans="1:68" ht="16.5" hidden="1" customHeight="1" x14ac:dyDescent="0.25">
      <c r="A103" s="3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</row>
    <row r="104" spans="1:68" ht="16.5" hidden="1" customHeight="1" x14ac:dyDescent="0.25">
      <c r="A104" s="3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</row>
    <row r="105" spans="1:68" ht="16.5" hidden="1" customHeight="1" x14ac:dyDescent="0.25">
      <c r="A105" s="3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</row>
    <row r="106" spans="1:68" ht="16.5" hidden="1" customHeight="1" x14ac:dyDescent="0.25">
      <c r="A106" s="3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</row>
    <row r="107" spans="1:68" ht="16.5" hidden="1" customHeight="1" x14ac:dyDescent="0.25">
      <c r="A107" s="3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</row>
    <row r="108" spans="1:68" ht="16.5" hidden="1" customHeight="1" x14ac:dyDescent="0.25">
      <c r="A108" s="3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</row>
    <row r="109" spans="1:68" ht="16.5" hidden="1" customHeight="1" x14ac:dyDescent="0.25">
      <c r="A109" s="3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</row>
    <row r="110" spans="1:68" ht="16.5" hidden="1" customHeight="1" x14ac:dyDescent="0.25">
      <c r="A110" s="3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</row>
    <row r="111" spans="1:68" ht="16.5" hidden="1" customHeight="1" x14ac:dyDescent="0.25">
      <c r="A111" s="3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</row>
    <row r="112" spans="1:68" ht="16.5" hidden="1" customHeight="1" x14ac:dyDescent="0.25">
      <c r="A112" s="3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</row>
    <row r="113" spans="1:68" ht="16.5" hidden="1" customHeight="1" x14ac:dyDescent="0.25">
      <c r="A113" s="3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</row>
    <row r="114" spans="1:68" ht="16.5" hidden="1" customHeight="1" x14ac:dyDescent="0.25">
      <c r="A114" s="3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</row>
    <row r="115" spans="1:68" ht="16.5" hidden="1" customHeight="1" x14ac:dyDescent="0.25">
      <c r="A115" s="3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</row>
    <row r="116" spans="1:68" ht="16.5" hidden="1" customHeight="1" x14ac:dyDescent="0.25">
      <c r="A116" s="3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</row>
    <row r="117" spans="1:68" ht="16.5" hidden="1" customHeight="1" x14ac:dyDescent="0.25">
      <c r="A117" s="3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</row>
    <row r="118" spans="1:68" ht="16.5" hidden="1" customHeight="1" x14ac:dyDescent="0.25">
      <c r="A118" s="3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</row>
    <row r="119" spans="1:68" ht="16.5" hidden="1" customHeight="1" x14ac:dyDescent="0.25">
      <c r="A119" s="3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</row>
    <row r="120" spans="1:68" ht="16.5" hidden="1" customHeight="1" x14ac:dyDescent="0.25">
      <c r="A120" s="3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</row>
    <row r="121" spans="1:68" ht="16.5" hidden="1" customHeight="1" x14ac:dyDescent="0.25">
      <c r="A121" s="3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</row>
    <row r="122" spans="1:68" ht="16.5" hidden="1" customHeight="1" x14ac:dyDescent="0.25">
      <c r="A122" s="3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</row>
    <row r="123" spans="1:68" ht="16.5" hidden="1" customHeight="1" x14ac:dyDescent="0.25">
      <c r="A123" s="3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</row>
    <row r="124" spans="1:68" ht="16.5" hidden="1" customHeight="1" x14ac:dyDescent="0.25">
      <c r="A124" s="3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</row>
    <row r="125" spans="1:68" ht="16.5" hidden="1" customHeight="1" x14ac:dyDescent="0.25">
      <c r="A125" s="3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</row>
    <row r="126" spans="1:68" ht="16.5" hidden="1" customHeight="1" x14ac:dyDescent="0.25">
      <c r="A126" s="3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</row>
    <row r="127" spans="1:68" ht="16.5" hidden="1" customHeight="1" x14ac:dyDescent="0.25">
      <c r="A127" s="3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</row>
    <row r="128" spans="1:68" ht="16.5" hidden="1" customHeight="1" x14ac:dyDescent="0.25">
      <c r="A128" s="7" t="s">
        <v>839</v>
      </c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</row>
    <row r="129" spans="1:68" ht="16.5" hidden="1" customHeight="1" x14ac:dyDescent="0.25">
      <c r="A129" s="3" t="s">
        <v>732</v>
      </c>
      <c r="B129" s="3" t="s">
        <v>733</v>
      </c>
      <c r="C129" s="3" t="s">
        <v>734</v>
      </c>
      <c r="D129" s="3" t="s">
        <v>735</v>
      </c>
      <c r="E129" s="3" t="s">
        <v>840</v>
      </c>
      <c r="F129" s="3" t="s">
        <v>737</v>
      </c>
      <c r="G129" s="3" t="s">
        <v>738</v>
      </c>
      <c r="H129" s="3" t="s">
        <v>739</v>
      </c>
      <c r="I129" s="3" t="s">
        <v>841</v>
      </c>
      <c r="J129" s="3" t="s">
        <v>741</v>
      </c>
      <c r="K129" s="3" t="s">
        <v>742</v>
      </c>
      <c r="L129" s="3" t="s">
        <v>743</v>
      </c>
      <c r="M129" s="3" t="s">
        <v>842</v>
      </c>
      <c r="N129" s="3" t="s">
        <v>745</v>
      </c>
      <c r="O129" s="3" t="s">
        <v>746</v>
      </c>
      <c r="P129" s="3" t="s">
        <v>747</v>
      </c>
      <c r="Q129" s="3" t="s">
        <v>843</v>
      </c>
      <c r="R129" s="3" t="s">
        <v>749</v>
      </c>
      <c r="S129" s="3" t="s">
        <v>750</v>
      </c>
      <c r="T129" s="3" t="s">
        <v>751</v>
      </c>
      <c r="U129" s="3" t="s">
        <v>844</v>
      </c>
      <c r="V129" s="3" t="s">
        <v>753</v>
      </c>
      <c r="W129" s="3" t="s">
        <v>754</v>
      </c>
      <c r="X129" s="3" t="s">
        <v>755</v>
      </c>
      <c r="Y129" s="3" t="s">
        <v>845</v>
      </c>
      <c r="Z129" s="3" t="s">
        <v>757</v>
      </c>
      <c r="AA129" s="3" t="s">
        <v>758</v>
      </c>
      <c r="AB129" s="3" t="s">
        <v>759</v>
      </c>
      <c r="AC129" s="3" t="s">
        <v>846</v>
      </c>
      <c r="AD129" s="3" t="s">
        <v>761</v>
      </c>
      <c r="AE129" s="3" t="s">
        <v>762</v>
      </c>
      <c r="AF129" s="3" t="s">
        <v>763</v>
      </c>
      <c r="AG129" s="3" t="s">
        <v>847</v>
      </c>
      <c r="AH129" s="3" t="s">
        <v>765</v>
      </c>
      <c r="AI129" s="3" t="s">
        <v>766</v>
      </c>
      <c r="AJ129" s="3" t="s">
        <v>767</v>
      </c>
      <c r="AK129" s="3" t="s">
        <v>848</v>
      </c>
      <c r="AL129" s="3" t="s">
        <v>769</v>
      </c>
      <c r="AM129" s="3" t="s">
        <v>770</v>
      </c>
      <c r="AN129" s="3" t="s">
        <v>771</v>
      </c>
      <c r="AO129" s="3" t="s">
        <v>849</v>
      </c>
      <c r="AP129" s="3" t="s">
        <v>773</v>
      </c>
      <c r="AQ129" s="3" t="s">
        <v>774</v>
      </c>
      <c r="AR129" s="3" t="s">
        <v>775</v>
      </c>
      <c r="AS129" s="3" t="s">
        <v>850</v>
      </c>
      <c r="AT129" s="3" t="s">
        <v>777</v>
      </c>
      <c r="AU129" s="3" t="s">
        <v>778</v>
      </c>
      <c r="AV129" s="3" t="s">
        <v>779</v>
      </c>
      <c r="AW129" s="3" t="s">
        <v>851</v>
      </c>
      <c r="AX129" s="3" t="s">
        <v>781</v>
      </c>
      <c r="AY129" s="3" t="s">
        <v>782</v>
      </c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</row>
    <row r="130" spans="1:68" ht="16.5" hidden="1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</row>
    <row r="131" spans="1:68" ht="16.5" hidden="1" customHeight="1" x14ac:dyDescent="0.25">
      <c r="A131" s="3" t="s">
        <v>852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</row>
    <row r="132" spans="1:68" ht="16.5" hidden="1" customHeight="1" x14ac:dyDescent="0.25">
      <c r="A132" s="3" t="s">
        <v>853</v>
      </c>
      <c r="B132" s="3">
        <v>224030</v>
      </c>
      <c r="C132" s="3">
        <v>242832</v>
      </c>
      <c r="D132" s="3">
        <v>230854</v>
      </c>
      <c r="E132" s="3">
        <v>305753.45</v>
      </c>
      <c r="F132" s="3">
        <v>241191</v>
      </c>
      <c r="G132" s="3">
        <v>259787</v>
      </c>
      <c r="H132" s="3">
        <v>246620</v>
      </c>
      <c r="I132" s="3">
        <v>300273.55</v>
      </c>
      <c r="J132" s="3">
        <v>255252</v>
      </c>
      <c r="K132" s="3">
        <v>271808</v>
      </c>
      <c r="L132" s="3">
        <v>287484</v>
      </c>
      <c r="M132" s="3">
        <v>366465.23</v>
      </c>
      <c r="N132" s="3">
        <v>329293</v>
      </c>
      <c r="O132" s="3">
        <v>359970</v>
      </c>
      <c r="P132" s="3">
        <v>374889</v>
      </c>
      <c r="Q132" s="3">
        <v>382651.68</v>
      </c>
      <c r="R132" s="3">
        <v>388158</v>
      </c>
      <c r="S132" s="3">
        <v>411899</v>
      </c>
      <c r="T132" s="3">
        <v>437990</v>
      </c>
      <c r="U132" s="3">
        <v>460683.81099999999</v>
      </c>
      <c r="V132" s="3">
        <v>472528</v>
      </c>
      <c r="W132" s="3">
        <v>505813</v>
      </c>
      <c r="X132" s="3">
        <v>543016</v>
      </c>
      <c r="Y132" s="3">
        <v>561734.06299999997</v>
      </c>
      <c r="Z132" s="3">
        <v>561371</v>
      </c>
      <c r="AA132" s="3">
        <v>577504</v>
      </c>
      <c r="AB132" s="3">
        <v>585216</v>
      </c>
      <c r="AC132" s="3">
        <v>581667.68999999994</v>
      </c>
      <c r="AD132" s="3">
        <v>570278</v>
      </c>
      <c r="AE132" s="3">
        <v>578541</v>
      </c>
      <c r="AF132" s="3">
        <v>592976</v>
      </c>
      <c r="AG132" s="3">
        <v>568944.31000000006</v>
      </c>
      <c r="AH132" s="3">
        <v>588209</v>
      </c>
      <c r="AI132" s="3">
        <v>593731</v>
      </c>
      <c r="AJ132" s="3">
        <v>607726</v>
      </c>
      <c r="AK132" s="3">
        <v>611824.43000000005</v>
      </c>
      <c r="AL132" s="3">
        <v>608279</v>
      </c>
      <c r="AM132" s="3">
        <v>622166</v>
      </c>
      <c r="AN132" s="3">
        <v>636933</v>
      </c>
      <c r="AO132" s="3">
        <v>646085.77</v>
      </c>
      <c r="AP132" s="3">
        <v>636753</v>
      </c>
      <c r="AQ132" s="3">
        <v>653184</v>
      </c>
      <c r="AR132" s="3">
        <v>666944</v>
      </c>
      <c r="AS132" s="3">
        <v>674847.37</v>
      </c>
      <c r="AT132" s="3">
        <v>675257</v>
      </c>
      <c r="AU132" s="3">
        <v>702724</v>
      </c>
      <c r="AV132" s="3">
        <v>736197</v>
      </c>
      <c r="AW132" s="3">
        <v>786639.21200000006</v>
      </c>
      <c r="AX132" s="3">
        <v>786085</v>
      </c>
      <c r="AY132" s="3">
        <v>762967</v>
      </c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</row>
    <row r="133" spans="1:68" ht="16.5" hidden="1" customHeight="1" x14ac:dyDescent="0.25">
      <c r="A133" s="3" t="s">
        <v>854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12941</v>
      </c>
      <c r="H133" s="3">
        <v>818</v>
      </c>
      <c r="I133" s="3">
        <v>51601.99</v>
      </c>
      <c r="J133" s="3">
        <v>713</v>
      </c>
      <c r="K133" s="3">
        <v>798</v>
      </c>
      <c r="L133" s="3">
        <v>852</v>
      </c>
      <c r="M133" s="3">
        <v>66273.820000000007</v>
      </c>
      <c r="N133" s="3">
        <v>0</v>
      </c>
      <c r="O133" s="3">
        <v>23247</v>
      </c>
      <c r="P133" s="3">
        <v>26540</v>
      </c>
      <c r="Q133" s="3">
        <v>0</v>
      </c>
      <c r="R133" s="3">
        <v>0</v>
      </c>
      <c r="S133" s="3">
        <v>2125</v>
      </c>
      <c r="T133" s="3">
        <v>2884</v>
      </c>
      <c r="U133" s="3">
        <v>3465.1550000000002</v>
      </c>
      <c r="V133" s="3">
        <v>3614</v>
      </c>
      <c r="W133" s="3">
        <v>3801</v>
      </c>
      <c r="X133" s="3">
        <v>3612</v>
      </c>
      <c r="Y133" s="3">
        <v>3281.0039999999999</v>
      </c>
      <c r="Z133" s="3">
        <v>2955</v>
      </c>
      <c r="AA133" s="3">
        <v>3120</v>
      </c>
      <c r="AB133" s="3">
        <v>3040</v>
      </c>
      <c r="AC133" s="3">
        <v>2980.9</v>
      </c>
      <c r="AD133" s="3">
        <v>3060</v>
      </c>
      <c r="AE133" s="3">
        <v>3082</v>
      </c>
      <c r="AF133" s="3">
        <v>3338</v>
      </c>
      <c r="AG133" s="3">
        <v>3855.66</v>
      </c>
      <c r="AH133" s="3">
        <v>5351</v>
      </c>
      <c r="AI133" s="3">
        <v>5497</v>
      </c>
      <c r="AJ133" s="3">
        <v>9099</v>
      </c>
      <c r="AK133" s="3">
        <v>10630.32</v>
      </c>
      <c r="AL133" s="3">
        <v>10428</v>
      </c>
      <c r="AM133" s="3">
        <v>10378</v>
      </c>
      <c r="AN133" s="3">
        <v>14008</v>
      </c>
      <c r="AO133" s="3">
        <v>16876.439999999999</v>
      </c>
      <c r="AP133" s="3">
        <v>18863</v>
      </c>
      <c r="AQ133" s="3">
        <v>21226</v>
      </c>
      <c r="AR133" s="3">
        <v>23943</v>
      </c>
      <c r="AS133" s="3">
        <v>26157.75</v>
      </c>
      <c r="AT133" s="3">
        <v>27899</v>
      </c>
      <c r="AU133" s="3">
        <v>35286</v>
      </c>
      <c r="AV133" s="3">
        <v>40004</v>
      </c>
      <c r="AW133" s="3">
        <v>70101.096999999994</v>
      </c>
      <c r="AX133" s="3">
        <v>59397</v>
      </c>
      <c r="AY133" s="3">
        <v>60803</v>
      </c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</row>
    <row r="134" spans="1:68" ht="16.5" hidden="1" customHeight="1" x14ac:dyDescent="0.25">
      <c r="A134" s="3" t="s">
        <v>855</v>
      </c>
      <c r="B134" s="3">
        <v>1421</v>
      </c>
      <c r="C134" s="3">
        <v>17260</v>
      </c>
      <c r="D134" s="3">
        <v>1263</v>
      </c>
      <c r="E134" s="3">
        <v>69382.38</v>
      </c>
      <c r="F134" s="3">
        <v>770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</row>
    <row r="135" spans="1:68" ht="16.5" hidden="1" customHeight="1" x14ac:dyDescent="0.25">
      <c r="A135" s="3" t="s">
        <v>856</v>
      </c>
      <c r="B135" s="3">
        <v>222609</v>
      </c>
      <c r="C135" s="3">
        <v>225549</v>
      </c>
      <c r="D135" s="3">
        <v>229591</v>
      </c>
      <c r="E135" s="3">
        <v>236347.26</v>
      </c>
      <c r="F135" s="3">
        <v>240421</v>
      </c>
      <c r="G135" s="3">
        <v>246823</v>
      </c>
      <c r="H135" s="3">
        <v>245778</v>
      </c>
      <c r="I135" s="3">
        <v>248671.76</v>
      </c>
      <c r="J135" s="3">
        <v>254539</v>
      </c>
      <c r="K135" s="3">
        <v>270984</v>
      </c>
      <c r="L135" s="3">
        <v>286632</v>
      </c>
      <c r="M135" s="3">
        <v>300167.67999999999</v>
      </c>
      <c r="N135" s="3">
        <v>0</v>
      </c>
      <c r="O135" s="3">
        <v>336723</v>
      </c>
      <c r="P135" s="3">
        <v>348349</v>
      </c>
      <c r="Q135" s="3">
        <v>0</v>
      </c>
      <c r="R135" s="3">
        <v>0</v>
      </c>
      <c r="S135" s="3">
        <v>409774</v>
      </c>
      <c r="T135" s="3">
        <v>435106</v>
      </c>
      <c r="U135" s="3">
        <v>457218.65600000002</v>
      </c>
      <c r="V135" s="3">
        <v>468914</v>
      </c>
      <c r="W135" s="3">
        <v>502012</v>
      </c>
      <c r="X135" s="3">
        <v>539404</v>
      </c>
      <c r="Y135" s="3">
        <v>558453.05900000001</v>
      </c>
      <c r="Z135" s="3">
        <v>558416</v>
      </c>
      <c r="AA135" s="3">
        <v>574384</v>
      </c>
      <c r="AB135" s="3">
        <v>582176</v>
      </c>
      <c r="AC135" s="3">
        <v>578686.80000000005</v>
      </c>
      <c r="AD135" s="3">
        <v>567218</v>
      </c>
      <c r="AE135" s="3">
        <v>575459</v>
      </c>
      <c r="AF135" s="3">
        <v>589638</v>
      </c>
      <c r="AG135" s="3">
        <v>565088.65</v>
      </c>
      <c r="AH135" s="3">
        <v>582858</v>
      </c>
      <c r="AI135" s="3">
        <v>588234</v>
      </c>
      <c r="AJ135" s="3">
        <v>598627</v>
      </c>
      <c r="AK135" s="3">
        <v>601194.1</v>
      </c>
      <c r="AL135" s="3">
        <v>597851</v>
      </c>
      <c r="AM135" s="3">
        <v>611788</v>
      </c>
      <c r="AN135" s="3">
        <v>622925</v>
      </c>
      <c r="AO135" s="3">
        <v>629209.32999999996</v>
      </c>
      <c r="AP135" s="3">
        <v>617890</v>
      </c>
      <c r="AQ135" s="3">
        <v>631958</v>
      </c>
      <c r="AR135" s="3">
        <v>643001</v>
      </c>
      <c r="AS135" s="3">
        <v>648689.63</v>
      </c>
      <c r="AT135" s="3">
        <v>647358</v>
      </c>
      <c r="AU135" s="3">
        <v>667438</v>
      </c>
      <c r="AV135" s="3">
        <v>696193</v>
      </c>
      <c r="AW135" s="3">
        <v>716538.11499999999</v>
      </c>
      <c r="AX135" s="3">
        <v>726688</v>
      </c>
      <c r="AY135" s="3">
        <v>702164</v>
      </c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</row>
    <row r="136" spans="1:68" ht="16.5" hidden="1" customHeight="1" x14ac:dyDescent="0.25">
      <c r="A136" s="3" t="s">
        <v>857</v>
      </c>
      <c r="B136" s="3">
        <v>0</v>
      </c>
      <c r="C136" s="3">
        <v>23</v>
      </c>
      <c r="D136" s="3">
        <v>0</v>
      </c>
      <c r="E136" s="3">
        <v>23.8</v>
      </c>
      <c r="F136" s="3">
        <v>0</v>
      </c>
      <c r="G136" s="3">
        <v>23</v>
      </c>
      <c r="H136" s="3">
        <v>24</v>
      </c>
      <c r="I136" s="3">
        <v>-0.2</v>
      </c>
      <c r="J136" s="3">
        <v>0</v>
      </c>
      <c r="K136" s="3">
        <v>26</v>
      </c>
      <c r="L136" s="3">
        <v>0</v>
      </c>
      <c r="M136" s="3">
        <v>23.73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</row>
    <row r="137" spans="1:68" ht="16.5" hidden="1" customHeight="1" x14ac:dyDescent="0.25">
      <c r="A137" s="3" t="s">
        <v>858</v>
      </c>
      <c r="B137" s="3">
        <v>99910</v>
      </c>
      <c r="C137" s="3">
        <v>100243</v>
      </c>
      <c r="D137" s="3">
        <v>114923</v>
      </c>
      <c r="E137" s="3">
        <v>133508.16</v>
      </c>
      <c r="F137" s="3">
        <v>110624</v>
      </c>
      <c r="G137" s="3">
        <v>99916</v>
      </c>
      <c r="H137" s="3">
        <v>102085</v>
      </c>
      <c r="I137" s="3">
        <v>106399.65</v>
      </c>
      <c r="J137" s="3">
        <v>105667</v>
      </c>
      <c r="K137" s="3">
        <v>109581</v>
      </c>
      <c r="L137" s="3">
        <v>117324</v>
      </c>
      <c r="M137" s="3">
        <v>126850.92</v>
      </c>
      <c r="N137" s="3">
        <v>133658</v>
      </c>
      <c r="O137" s="3">
        <v>151527</v>
      </c>
      <c r="P137" s="3">
        <v>164525</v>
      </c>
      <c r="Q137" s="3">
        <v>174647.6</v>
      </c>
      <c r="R137" s="3">
        <v>175482</v>
      </c>
      <c r="S137" s="3">
        <v>182074</v>
      </c>
      <c r="T137" s="3">
        <v>184192</v>
      </c>
      <c r="U137" s="3">
        <v>191092.23199999999</v>
      </c>
      <c r="V137" s="3">
        <v>194314</v>
      </c>
      <c r="W137" s="3">
        <v>205763</v>
      </c>
      <c r="X137" s="3">
        <v>220277</v>
      </c>
      <c r="Y137" s="3">
        <v>228604.307</v>
      </c>
      <c r="Z137" s="3">
        <v>223641</v>
      </c>
      <c r="AA137" s="3">
        <v>229053</v>
      </c>
      <c r="AB137" s="3">
        <v>236571</v>
      </c>
      <c r="AC137" s="3">
        <v>237035.63</v>
      </c>
      <c r="AD137" s="3">
        <v>231385</v>
      </c>
      <c r="AE137" s="3">
        <v>231456</v>
      </c>
      <c r="AF137" s="3">
        <v>224570</v>
      </c>
      <c r="AG137" s="3">
        <v>216569.91</v>
      </c>
      <c r="AH137" s="3">
        <v>214978</v>
      </c>
      <c r="AI137" s="3">
        <v>215048</v>
      </c>
      <c r="AJ137" s="3">
        <v>204438</v>
      </c>
      <c r="AK137" s="3">
        <v>196162.13</v>
      </c>
      <c r="AL137" s="3">
        <v>190623</v>
      </c>
      <c r="AM137" s="3">
        <v>195757</v>
      </c>
      <c r="AN137" s="3">
        <v>195210</v>
      </c>
      <c r="AO137" s="3">
        <v>190359.59</v>
      </c>
      <c r="AP137" s="3">
        <v>186012</v>
      </c>
      <c r="AQ137" s="3">
        <v>190877</v>
      </c>
      <c r="AR137" s="3">
        <v>191121</v>
      </c>
      <c r="AS137" s="3">
        <v>196053.61</v>
      </c>
      <c r="AT137" s="3">
        <v>199301</v>
      </c>
      <c r="AU137" s="3">
        <v>210559</v>
      </c>
      <c r="AV137" s="3">
        <v>222841</v>
      </c>
      <c r="AW137" s="3">
        <v>226020.38399999999</v>
      </c>
      <c r="AX137" s="3">
        <v>219939</v>
      </c>
      <c r="AY137" s="3">
        <v>234068</v>
      </c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</row>
    <row r="138" spans="1:68" ht="16.5" hidden="1" customHeight="1" x14ac:dyDescent="0.25">
      <c r="A138" s="3" t="s">
        <v>859</v>
      </c>
      <c r="B138" s="3">
        <v>0</v>
      </c>
      <c r="C138" s="3">
        <v>0</v>
      </c>
      <c r="D138" s="3">
        <v>0</v>
      </c>
      <c r="E138" s="3">
        <v>1820.2650000000001</v>
      </c>
      <c r="F138" s="3">
        <v>0</v>
      </c>
      <c r="G138" s="3">
        <v>1905</v>
      </c>
      <c r="H138" s="3">
        <v>0</v>
      </c>
      <c r="I138" s="3">
        <v>2014.5650000000001</v>
      </c>
      <c r="J138" s="3">
        <v>0</v>
      </c>
      <c r="K138" s="3">
        <v>0</v>
      </c>
      <c r="L138" s="3">
        <v>0</v>
      </c>
      <c r="M138" s="3">
        <v>981.27499999999998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</row>
    <row r="139" spans="1:68" ht="16.5" hidden="1" customHeight="1" x14ac:dyDescent="0.25">
      <c r="A139" s="3" t="s">
        <v>860</v>
      </c>
      <c r="B139" s="3">
        <v>99910</v>
      </c>
      <c r="C139" s="3">
        <v>100243</v>
      </c>
      <c r="D139" s="3">
        <v>114923</v>
      </c>
      <c r="E139" s="3">
        <v>126227.1</v>
      </c>
      <c r="F139" s="3">
        <v>110624</v>
      </c>
      <c r="G139" s="3">
        <v>98011</v>
      </c>
      <c r="H139" s="3">
        <v>102085</v>
      </c>
      <c r="I139" s="3">
        <v>98341.39</v>
      </c>
      <c r="J139" s="3">
        <v>105667</v>
      </c>
      <c r="K139" s="3">
        <v>109581</v>
      </c>
      <c r="L139" s="3">
        <v>117324</v>
      </c>
      <c r="M139" s="3">
        <v>122925.82</v>
      </c>
      <c r="N139" s="3">
        <v>133658</v>
      </c>
      <c r="O139" s="3">
        <v>151527</v>
      </c>
      <c r="P139" s="3">
        <v>164525</v>
      </c>
      <c r="Q139" s="3">
        <v>174647.6</v>
      </c>
      <c r="R139" s="3">
        <v>175482</v>
      </c>
      <c r="S139" s="3">
        <v>182074</v>
      </c>
      <c r="T139" s="3">
        <v>184192</v>
      </c>
      <c r="U139" s="3">
        <v>191092.23199999999</v>
      </c>
      <c r="V139" s="3">
        <v>194314</v>
      </c>
      <c r="W139" s="3">
        <v>205763</v>
      </c>
      <c r="X139" s="3">
        <v>0</v>
      </c>
      <c r="Y139" s="3">
        <v>0</v>
      </c>
      <c r="Z139" s="3">
        <v>223641</v>
      </c>
      <c r="AA139" s="3">
        <v>0</v>
      </c>
      <c r="AB139" s="3">
        <v>0</v>
      </c>
      <c r="AC139" s="3">
        <v>0</v>
      </c>
      <c r="AD139" s="3">
        <v>231385</v>
      </c>
      <c r="AE139" s="3">
        <v>0</v>
      </c>
      <c r="AF139" s="3">
        <v>224570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199301</v>
      </c>
      <c r="AU139" s="3">
        <v>210559</v>
      </c>
      <c r="AV139" s="3">
        <v>222841</v>
      </c>
      <c r="AW139" s="3">
        <v>226020.38399999999</v>
      </c>
      <c r="AX139" s="3">
        <v>219939</v>
      </c>
      <c r="AY139" s="3">
        <v>234068</v>
      </c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</row>
    <row r="140" spans="1:68" ht="16.5" hidden="1" customHeight="1" x14ac:dyDescent="0.25">
      <c r="A140" s="3" t="s">
        <v>861</v>
      </c>
      <c r="B140" s="3">
        <v>124120</v>
      </c>
      <c r="C140" s="3">
        <v>142589</v>
      </c>
      <c r="D140" s="3">
        <v>115931</v>
      </c>
      <c r="E140" s="3">
        <v>172245.29</v>
      </c>
      <c r="F140" s="3">
        <v>130567</v>
      </c>
      <c r="G140" s="3">
        <v>159871</v>
      </c>
      <c r="H140" s="3">
        <v>144535</v>
      </c>
      <c r="I140" s="3">
        <v>193873.9</v>
      </c>
      <c r="J140" s="3">
        <v>149585</v>
      </c>
      <c r="K140" s="3">
        <v>162227</v>
      </c>
      <c r="L140" s="3">
        <v>170160</v>
      </c>
      <c r="M140" s="3">
        <v>239614.31</v>
      </c>
      <c r="N140" s="3">
        <v>195635</v>
      </c>
      <c r="O140" s="3">
        <v>208443</v>
      </c>
      <c r="P140" s="3">
        <v>210364</v>
      </c>
      <c r="Q140" s="3">
        <v>208004.08</v>
      </c>
      <c r="R140" s="3">
        <v>212676</v>
      </c>
      <c r="S140" s="3">
        <v>229825</v>
      </c>
      <c r="T140" s="3">
        <v>253798</v>
      </c>
      <c r="U140" s="3">
        <v>269591.57900000003</v>
      </c>
      <c r="V140" s="3">
        <v>278214</v>
      </c>
      <c r="W140" s="3">
        <v>300050</v>
      </c>
      <c r="X140" s="3">
        <v>322739</v>
      </c>
      <c r="Y140" s="3">
        <v>333129.75599999999</v>
      </c>
      <c r="Z140" s="3">
        <v>337730</v>
      </c>
      <c r="AA140" s="3">
        <v>348451</v>
      </c>
      <c r="AB140" s="3">
        <v>348645</v>
      </c>
      <c r="AC140" s="3">
        <v>344632.06</v>
      </c>
      <c r="AD140" s="3">
        <v>338893</v>
      </c>
      <c r="AE140" s="3">
        <v>347085</v>
      </c>
      <c r="AF140" s="3">
        <v>368406</v>
      </c>
      <c r="AG140" s="3">
        <v>352374.4</v>
      </c>
      <c r="AH140" s="3">
        <v>373231</v>
      </c>
      <c r="AI140" s="3">
        <v>378683</v>
      </c>
      <c r="AJ140" s="3">
        <v>403288</v>
      </c>
      <c r="AK140" s="3">
        <v>415662.3</v>
      </c>
      <c r="AL140" s="3">
        <v>417656</v>
      </c>
      <c r="AM140" s="3">
        <v>426409</v>
      </c>
      <c r="AN140" s="3">
        <v>441723</v>
      </c>
      <c r="AO140" s="3">
        <v>455726.18</v>
      </c>
      <c r="AP140" s="3">
        <v>450741</v>
      </c>
      <c r="AQ140" s="3">
        <v>462307</v>
      </c>
      <c r="AR140" s="3">
        <v>475823</v>
      </c>
      <c r="AS140" s="3">
        <v>478793.77</v>
      </c>
      <c r="AT140" s="3">
        <v>475956</v>
      </c>
      <c r="AU140" s="3">
        <v>492165</v>
      </c>
      <c r="AV140" s="3">
        <v>513356</v>
      </c>
      <c r="AW140" s="3">
        <v>560618.82799999998</v>
      </c>
      <c r="AX140" s="3">
        <v>566146</v>
      </c>
      <c r="AY140" s="3">
        <v>528899</v>
      </c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</row>
    <row r="141" spans="1:68" ht="16.5" hidden="1" customHeight="1" x14ac:dyDescent="0.25">
      <c r="A141" s="3" t="s">
        <v>862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10989</v>
      </c>
      <c r="H141" s="3">
        <v>0</v>
      </c>
      <c r="I141" s="3">
        <v>14072.602500000001</v>
      </c>
      <c r="J141" s="3">
        <v>0</v>
      </c>
      <c r="K141" s="3">
        <v>0</v>
      </c>
      <c r="L141" s="3">
        <v>0</v>
      </c>
      <c r="M141" s="3">
        <v>19827.884999999998</v>
      </c>
      <c r="N141" s="3">
        <v>0</v>
      </c>
      <c r="O141" s="3">
        <v>23535</v>
      </c>
      <c r="P141" s="3">
        <v>27229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</row>
    <row r="142" spans="1:68" ht="16.5" hidden="1" customHeight="1" x14ac:dyDescent="0.25">
      <c r="A142" s="3" t="s">
        <v>863</v>
      </c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10989</v>
      </c>
      <c r="H142" s="3">
        <v>0</v>
      </c>
      <c r="I142" s="3">
        <v>14072.602500000001</v>
      </c>
      <c r="J142" s="3">
        <v>0</v>
      </c>
      <c r="K142" s="3">
        <v>0</v>
      </c>
      <c r="L142" s="3">
        <v>0</v>
      </c>
      <c r="M142" s="3">
        <v>19827.884999999998</v>
      </c>
      <c r="N142" s="3">
        <v>0</v>
      </c>
      <c r="O142" s="3">
        <v>23535</v>
      </c>
      <c r="P142" s="3">
        <v>27229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</row>
    <row r="143" spans="1:68" ht="16.5" hidden="1" customHeight="1" x14ac:dyDescent="0.25">
      <c r="A143" s="3" t="s">
        <v>864</v>
      </c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10989</v>
      </c>
      <c r="H143" s="3">
        <v>0</v>
      </c>
      <c r="I143" s="3">
        <v>14072.602500000001</v>
      </c>
      <c r="J143" s="3">
        <v>0</v>
      </c>
      <c r="K143" s="3">
        <v>0</v>
      </c>
      <c r="L143" s="3">
        <v>0</v>
      </c>
      <c r="M143" s="3">
        <v>19827.884999999998</v>
      </c>
      <c r="N143" s="3">
        <v>0</v>
      </c>
      <c r="O143" s="3">
        <v>23535</v>
      </c>
      <c r="P143" s="3">
        <v>27229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</row>
    <row r="144" spans="1:68" ht="16.5" hidden="1" customHeight="1" x14ac:dyDescent="0.25">
      <c r="A144" s="3" t="s">
        <v>865</v>
      </c>
      <c r="B144" s="3">
        <v>60908</v>
      </c>
      <c r="C144" s="3">
        <v>39645</v>
      </c>
      <c r="D144" s="3">
        <v>56500</v>
      </c>
      <c r="E144" s="3">
        <v>-8438.0400000000009</v>
      </c>
      <c r="F144" s="3">
        <v>50486</v>
      </c>
      <c r="G144" s="3">
        <v>22321</v>
      </c>
      <c r="H144" s="3">
        <v>55042</v>
      </c>
      <c r="I144" s="3">
        <v>-49204.77</v>
      </c>
      <c r="J144" s="3">
        <v>61984</v>
      </c>
      <c r="K144" s="3">
        <v>58271</v>
      </c>
      <c r="L144" s="3">
        <v>63691</v>
      </c>
      <c r="M144" s="3">
        <v>-80763.490000000005</v>
      </c>
      <c r="N144" s="3">
        <v>51939</v>
      </c>
      <c r="O144" s="3">
        <v>25014</v>
      </c>
      <c r="P144" s="3">
        <v>28431</v>
      </c>
      <c r="Q144" s="3">
        <v>128535.65</v>
      </c>
      <c r="R144" s="3">
        <v>71923</v>
      </c>
      <c r="S144" s="3">
        <v>90003</v>
      </c>
      <c r="T144" s="3">
        <v>95718</v>
      </c>
      <c r="U144" s="3">
        <v>95059.682000000001</v>
      </c>
      <c r="V144" s="3">
        <v>94498</v>
      </c>
      <c r="W144" s="3">
        <v>95285</v>
      </c>
      <c r="X144" s="3">
        <v>97402</v>
      </c>
      <c r="Y144" s="3">
        <v>90123.657000000007</v>
      </c>
      <c r="Z144" s="3">
        <v>91397</v>
      </c>
      <c r="AA144" s="3">
        <v>93963</v>
      </c>
      <c r="AB144" s="3">
        <v>95886</v>
      </c>
      <c r="AC144" s="3">
        <v>97921.919999999998</v>
      </c>
      <c r="AD144" s="3">
        <v>99629</v>
      </c>
      <c r="AE144" s="3">
        <v>99231</v>
      </c>
      <c r="AF144" s="3">
        <v>101106</v>
      </c>
      <c r="AG144" s="3">
        <v>111401.49</v>
      </c>
      <c r="AH144" s="3">
        <v>101008</v>
      </c>
      <c r="AI144" s="3">
        <v>104035</v>
      </c>
      <c r="AJ144" s="3">
        <v>104071</v>
      </c>
      <c r="AK144" s="3">
        <v>105323.52</v>
      </c>
      <c r="AL144" s="3">
        <v>97470</v>
      </c>
      <c r="AM144" s="3">
        <v>104430</v>
      </c>
      <c r="AN144" s="3">
        <v>104467</v>
      </c>
      <c r="AO144" s="3">
        <v>113525.17</v>
      </c>
      <c r="AP144" s="3">
        <v>104724</v>
      </c>
      <c r="AQ144" s="3">
        <v>113343</v>
      </c>
      <c r="AR144" s="3">
        <v>112261</v>
      </c>
      <c r="AS144" s="3">
        <v>120927.45</v>
      </c>
      <c r="AT144" s="3">
        <v>109947</v>
      </c>
      <c r="AU144" s="3">
        <v>115638</v>
      </c>
      <c r="AV144" s="3">
        <v>115716</v>
      </c>
      <c r="AW144" s="3">
        <v>103740.43399999999</v>
      </c>
      <c r="AX144" s="3">
        <v>108731</v>
      </c>
      <c r="AY144" s="3">
        <v>81441</v>
      </c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</row>
    <row r="145" spans="1:68" ht="16.5" hidden="1" customHeight="1" x14ac:dyDescent="0.25">
      <c r="A145" s="3" t="s">
        <v>866</v>
      </c>
      <c r="B145" s="3">
        <v>60908</v>
      </c>
      <c r="C145" s="3">
        <v>39645</v>
      </c>
      <c r="D145" s="3">
        <v>56500</v>
      </c>
      <c r="E145" s="3">
        <v>-8438.0400000000009</v>
      </c>
      <c r="F145" s="3">
        <v>50486</v>
      </c>
      <c r="G145" s="3">
        <v>22321</v>
      </c>
      <c r="H145" s="3">
        <v>55042</v>
      </c>
      <c r="I145" s="3">
        <v>-49204.77</v>
      </c>
      <c r="J145" s="3">
        <v>61984</v>
      </c>
      <c r="K145" s="3">
        <v>58271</v>
      </c>
      <c r="L145" s="3">
        <v>63691</v>
      </c>
      <c r="M145" s="3">
        <v>-80763.490000000005</v>
      </c>
      <c r="N145" s="3">
        <v>51939</v>
      </c>
      <c r="O145" s="3">
        <v>25014</v>
      </c>
      <c r="P145" s="3">
        <v>28431</v>
      </c>
      <c r="Q145" s="3">
        <v>128535.65</v>
      </c>
      <c r="R145" s="3">
        <v>71923</v>
      </c>
      <c r="S145" s="3">
        <v>90003</v>
      </c>
      <c r="T145" s="3">
        <v>95718</v>
      </c>
      <c r="U145" s="3">
        <v>95059.682000000001</v>
      </c>
      <c r="V145" s="3">
        <v>94498</v>
      </c>
      <c r="W145" s="3">
        <v>95285</v>
      </c>
      <c r="X145" s="3">
        <v>97402</v>
      </c>
      <c r="Y145" s="3">
        <v>90123.657000000007</v>
      </c>
      <c r="Z145" s="3">
        <v>91397</v>
      </c>
      <c r="AA145" s="3">
        <v>93963</v>
      </c>
      <c r="AB145" s="3">
        <v>95886</v>
      </c>
      <c r="AC145" s="3">
        <v>97921.919999999998</v>
      </c>
      <c r="AD145" s="3">
        <v>99629</v>
      </c>
      <c r="AE145" s="3">
        <v>99231</v>
      </c>
      <c r="AF145" s="3">
        <v>101106</v>
      </c>
      <c r="AG145" s="3">
        <v>111401.49</v>
      </c>
      <c r="AH145" s="3">
        <v>101008</v>
      </c>
      <c r="AI145" s="3">
        <v>104035</v>
      </c>
      <c r="AJ145" s="3">
        <v>104071</v>
      </c>
      <c r="AK145" s="3">
        <v>105323.52</v>
      </c>
      <c r="AL145" s="3">
        <v>97470</v>
      </c>
      <c r="AM145" s="3">
        <v>104430</v>
      </c>
      <c r="AN145" s="3">
        <v>104467</v>
      </c>
      <c r="AO145" s="3">
        <v>113525.17</v>
      </c>
      <c r="AP145" s="3">
        <v>104724</v>
      </c>
      <c r="AQ145" s="3">
        <v>113343</v>
      </c>
      <c r="AR145" s="3">
        <v>112261</v>
      </c>
      <c r="AS145" s="3">
        <v>120927.45</v>
      </c>
      <c r="AT145" s="3">
        <v>109947</v>
      </c>
      <c r="AU145" s="3">
        <v>115638</v>
      </c>
      <c r="AV145" s="3">
        <v>115716</v>
      </c>
      <c r="AW145" s="3">
        <v>103740.43399999999</v>
      </c>
      <c r="AX145" s="3">
        <v>108731</v>
      </c>
      <c r="AY145" s="3">
        <v>81441</v>
      </c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</row>
    <row r="146" spans="1:68" ht="16.5" hidden="1" customHeight="1" x14ac:dyDescent="0.25">
      <c r="A146" s="3" t="s">
        <v>867</v>
      </c>
      <c r="B146" s="3">
        <v>85237</v>
      </c>
      <c r="C146" s="3">
        <v>101136</v>
      </c>
      <c r="D146" s="3">
        <v>86773</v>
      </c>
      <c r="E146" s="3">
        <v>106231.97</v>
      </c>
      <c r="F146" s="3">
        <v>88885</v>
      </c>
      <c r="G146" s="3">
        <v>93967</v>
      </c>
      <c r="H146" s="3">
        <v>90628</v>
      </c>
      <c r="I146" s="3">
        <v>99919.07</v>
      </c>
      <c r="J146" s="3">
        <v>93283</v>
      </c>
      <c r="K146" s="3">
        <v>98150</v>
      </c>
      <c r="L146" s="3">
        <v>108909</v>
      </c>
      <c r="M146" s="3">
        <v>117330.55</v>
      </c>
      <c r="N146" s="3">
        <v>117291</v>
      </c>
      <c r="O146" s="3">
        <v>126451</v>
      </c>
      <c r="P146" s="3">
        <v>119608</v>
      </c>
      <c r="Q146" s="3">
        <v>123476.11</v>
      </c>
      <c r="R146" s="3">
        <v>129838</v>
      </c>
      <c r="S146" s="3">
        <v>143311</v>
      </c>
      <c r="T146" s="3">
        <v>142149</v>
      </c>
      <c r="U146" s="3">
        <v>159019.47899999999</v>
      </c>
      <c r="V146" s="3">
        <v>149717</v>
      </c>
      <c r="W146" s="3">
        <v>168327</v>
      </c>
      <c r="X146" s="3">
        <v>159863</v>
      </c>
      <c r="Y146" s="3">
        <v>177165.14300000001</v>
      </c>
      <c r="Z146" s="3">
        <v>160149</v>
      </c>
      <c r="AA146" s="3">
        <v>176278</v>
      </c>
      <c r="AB146" s="3">
        <v>170112</v>
      </c>
      <c r="AC146" s="3">
        <v>168440.85</v>
      </c>
      <c r="AD146" s="3">
        <v>172376</v>
      </c>
      <c r="AE146" s="3">
        <v>177521</v>
      </c>
      <c r="AF146" s="3">
        <v>174588</v>
      </c>
      <c r="AG146" s="3">
        <v>169910.7</v>
      </c>
      <c r="AH146" s="3">
        <v>182997</v>
      </c>
      <c r="AI146" s="3">
        <v>191162</v>
      </c>
      <c r="AJ146" s="3">
        <v>185633</v>
      </c>
      <c r="AK146" s="3">
        <v>177931.54</v>
      </c>
      <c r="AL146" s="3">
        <v>195556</v>
      </c>
      <c r="AM146" s="3">
        <v>204878</v>
      </c>
      <c r="AN146" s="3">
        <v>197704</v>
      </c>
      <c r="AO146" s="3">
        <v>179265.92000000001</v>
      </c>
      <c r="AP146" s="3">
        <v>210836</v>
      </c>
      <c r="AQ146" s="3">
        <v>220796</v>
      </c>
      <c r="AR146" s="3">
        <v>217710</v>
      </c>
      <c r="AS146" s="3">
        <v>209596.27</v>
      </c>
      <c r="AT146" s="3">
        <v>225380</v>
      </c>
      <c r="AU146" s="3">
        <v>255731</v>
      </c>
      <c r="AV146" s="3">
        <v>232007</v>
      </c>
      <c r="AW146" s="3">
        <v>231460.481</v>
      </c>
      <c r="AX146" s="3">
        <v>254743</v>
      </c>
      <c r="AY146" s="3">
        <v>236075</v>
      </c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</row>
    <row r="147" spans="1:68" ht="16.5" hidden="1" customHeight="1" x14ac:dyDescent="0.25">
      <c r="A147" s="3" t="s">
        <v>868</v>
      </c>
      <c r="B147" s="3">
        <v>0</v>
      </c>
      <c r="C147" s="3">
        <v>504</v>
      </c>
      <c r="D147" s="3">
        <v>0</v>
      </c>
      <c r="E147" s="3">
        <v>496.5</v>
      </c>
      <c r="F147" s="3">
        <v>8679</v>
      </c>
      <c r="G147" s="3">
        <v>9370</v>
      </c>
      <c r="H147" s="3">
        <v>8785</v>
      </c>
      <c r="I147" s="3">
        <v>11202.58</v>
      </c>
      <c r="J147" s="3">
        <v>9430</v>
      </c>
      <c r="K147" s="3">
        <v>9607</v>
      </c>
      <c r="L147" s="3">
        <v>9914</v>
      </c>
      <c r="M147" s="3">
        <v>16271.77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</row>
    <row r="148" spans="1:68" ht="16.5" hidden="1" customHeight="1" x14ac:dyDescent="0.25">
      <c r="A148" s="3" t="s">
        <v>869</v>
      </c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1792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</row>
    <row r="149" spans="1:68" ht="16.5" hidden="1" customHeight="1" x14ac:dyDescent="0.25">
      <c r="A149" s="3" t="s">
        <v>870</v>
      </c>
      <c r="B149" s="3">
        <v>85237</v>
      </c>
      <c r="C149" s="3">
        <v>100632</v>
      </c>
      <c r="D149" s="3">
        <v>86773</v>
      </c>
      <c r="E149" s="3">
        <v>104245.97</v>
      </c>
      <c r="F149" s="3">
        <v>80206</v>
      </c>
      <c r="G149" s="3">
        <v>84597</v>
      </c>
      <c r="H149" s="3">
        <v>81843</v>
      </c>
      <c r="I149" s="3">
        <v>88716.479999999996</v>
      </c>
      <c r="J149" s="3">
        <v>83853</v>
      </c>
      <c r="K149" s="3">
        <v>88543</v>
      </c>
      <c r="L149" s="3">
        <v>98995</v>
      </c>
      <c r="M149" s="3">
        <v>101058.78</v>
      </c>
      <c r="N149" s="3">
        <v>117291</v>
      </c>
      <c r="O149" s="3">
        <v>124659</v>
      </c>
      <c r="P149" s="3">
        <v>119608</v>
      </c>
      <c r="Q149" s="3">
        <v>123476.11</v>
      </c>
      <c r="R149" s="3">
        <v>129838</v>
      </c>
      <c r="S149" s="3">
        <v>143311</v>
      </c>
      <c r="T149" s="3">
        <v>142149</v>
      </c>
      <c r="U149" s="3">
        <v>159019.47899999999</v>
      </c>
      <c r="V149" s="3">
        <v>149717</v>
      </c>
      <c r="W149" s="3">
        <v>168327</v>
      </c>
      <c r="X149" s="3">
        <v>159863</v>
      </c>
      <c r="Y149" s="3">
        <v>177165.14300000001</v>
      </c>
      <c r="Z149" s="3">
        <v>160149</v>
      </c>
      <c r="AA149" s="3">
        <v>176278</v>
      </c>
      <c r="AB149" s="3">
        <v>170112</v>
      </c>
      <c r="AC149" s="3">
        <v>168440.85</v>
      </c>
      <c r="AD149" s="3">
        <v>172376</v>
      </c>
      <c r="AE149" s="3">
        <v>177521</v>
      </c>
      <c r="AF149" s="3">
        <v>174588</v>
      </c>
      <c r="AG149" s="3">
        <v>169910.7</v>
      </c>
      <c r="AH149" s="3">
        <v>182997</v>
      </c>
      <c r="AI149" s="3">
        <v>191162</v>
      </c>
      <c r="AJ149" s="3">
        <v>185633</v>
      </c>
      <c r="AK149" s="3">
        <v>177931.54</v>
      </c>
      <c r="AL149" s="3">
        <v>195556</v>
      </c>
      <c r="AM149" s="3">
        <v>204878</v>
      </c>
      <c r="AN149" s="3">
        <v>197704</v>
      </c>
      <c r="AO149" s="3">
        <v>179265.92000000001</v>
      </c>
      <c r="AP149" s="3">
        <v>210836</v>
      </c>
      <c r="AQ149" s="3">
        <v>220796</v>
      </c>
      <c r="AR149" s="3">
        <v>217710</v>
      </c>
      <c r="AS149" s="3">
        <v>209596.27</v>
      </c>
      <c r="AT149" s="3">
        <v>225380</v>
      </c>
      <c r="AU149" s="3">
        <v>255731</v>
      </c>
      <c r="AV149" s="3">
        <v>232007</v>
      </c>
      <c r="AW149" s="3">
        <v>231460.481</v>
      </c>
      <c r="AX149" s="3">
        <v>254743</v>
      </c>
      <c r="AY149" s="3">
        <v>236075</v>
      </c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</row>
    <row r="150" spans="1:68" ht="16.5" hidden="1" customHeight="1" x14ac:dyDescent="0.25">
      <c r="A150" s="3" t="s">
        <v>871</v>
      </c>
      <c r="B150" s="3">
        <v>18218</v>
      </c>
      <c r="C150" s="3">
        <v>16903</v>
      </c>
      <c r="D150" s="3">
        <v>16054</v>
      </c>
      <c r="E150" s="3">
        <v>23517.75</v>
      </c>
      <c r="F150" s="3">
        <v>31095</v>
      </c>
      <c r="G150" s="3">
        <v>24949</v>
      </c>
      <c r="H150" s="3">
        <v>29789</v>
      </c>
      <c r="I150" s="3">
        <v>28020.85</v>
      </c>
      <c r="J150" s="3">
        <v>18572</v>
      </c>
      <c r="K150" s="3">
        <v>29856</v>
      </c>
      <c r="L150" s="3">
        <v>21694</v>
      </c>
      <c r="M150" s="3">
        <v>19395.68</v>
      </c>
      <c r="N150" s="3">
        <v>13085</v>
      </c>
      <c r="O150" s="3">
        <v>8572</v>
      </c>
      <c r="P150" s="3">
        <v>11701</v>
      </c>
      <c r="Q150" s="3">
        <v>25339.05</v>
      </c>
      <c r="R150" s="3">
        <v>26552</v>
      </c>
      <c r="S150" s="3">
        <v>25424</v>
      </c>
      <c r="T150" s="3">
        <v>23949</v>
      </c>
      <c r="U150" s="3">
        <v>21965.22</v>
      </c>
      <c r="V150" s="3">
        <v>31520</v>
      </c>
      <c r="W150" s="3">
        <v>24878</v>
      </c>
      <c r="X150" s="3">
        <v>55412</v>
      </c>
      <c r="Y150" s="3">
        <v>40596.302000000003</v>
      </c>
      <c r="Z150" s="3">
        <v>73195</v>
      </c>
      <c r="AA150" s="3">
        <v>54620</v>
      </c>
      <c r="AB150" s="3">
        <v>61505</v>
      </c>
      <c r="AC150" s="3">
        <v>53084.41</v>
      </c>
      <c r="AD150" s="3">
        <v>54326</v>
      </c>
      <c r="AE150" s="3">
        <v>55598</v>
      </c>
      <c r="AF150" s="3">
        <v>73737</v>
      </c>
      <c r="AG150" s="3">
        <v>86352.04</v>
      </c>
      <c r="AH150" s="3">
        <v>74793</v>
      </c>
      <c r="AI150" s="3">
        <v>67268</v>
      </c>
      <c r="AJ150" s="3">
        <v>92615</v>
      </c>
      <c r="AK150" s="3">
        <v>145115.70000000001</v>
      </c>
      <c r="AL150" s="3">
        <v>103312</v>
      </c>
      <c r="AM150" s="3">
        <v>97512</v>
      </c>
      <c r="AN150" s="3">
        <v>108738</v>
      </c>
      <c r="AO150" s="3">
        <v>154216.43</v>
      </c>
      <c r="AP150" s="3">
        <v>123781</v>
      </c>
      <c r="AQ150" s="3">
        <v>117989</v>
      </c>
      <c r="AR150" s="3">
        <v>96487</v>
      </c>
      <c r="AS150" s="3">
        <v>120798.64</v>
      </c>
      <c r="AT150" s="3">
        <v>119536</v>
      </c>
      <c r="AU150" s="3">
        <v>95414</v>
      </c>
      <c r="AV150" s="3">
        <v>118560</v>
      </c>
      <c r="AW150" s="3">
        <v>133494.33199999999</v>
      </c>
      <c r="AX150" s="3">
        <v>170942</v>
      </c>
      <c r="AY150" s="3">
        <v>78026</v>
      </c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</row>
    <row r="151" spans="1:68" ht="16.5" hidden="1" customHeight="1" x14ac:dyDescent="0.25">
      <c r="A151" s="3" t="s">
        <v>872</v>
      </c>
      <c r="B151" s="3">
        <v>18218</v>
      </c>
      <c r="C151" s="3">
        <v>16903</v>
      </c>
      <c r="D151" s="3">
        <v>16054</v>
      </c>
      <c r="E151" s="3">
        <v>23517.75</v>
      </c>
      <c r="F151" s="3">
        <v>31095</v>
      </c>
      <c r="G151" s="3">
        <v>24949</v>
      </c>
      <c r="H151" s="3">
        <v>29789</v>
      </c>
      <c r="I151" s="3">
        <v>28020.85</v>
      </c>
      <c r="J151" s="3">
        <v>18572</v>
      </c>
      <c r="K151" s="3">
        <v>29856</v>
      </c>
      <c r="L151" s="3">
        <v>21694</v>
      </c>
      <c r="M151" s="3">
        <v>19395.68</v>
      </c>
      <c r="N151" s="3">
        <v>13085</v>
      </c>
      <c r="O151" s="3">
        <v>8572</v>
      </c>
      <c r="P151" s="3">
        <v>11701</v>
      </c>
      <c r="Q151" s="3">
        <v>25339.05</v>
      </c>
      <c r="R151" s="3">
        <v>26552</v>
      </c>
      <c r="S151" s="3">
        <v>25424</v>
      </c>
      <c r="T151" s="3">
        <v>23949</v>
      </c>
      <c r="U151" s="3">
        <v>21965.22</v>
      </c>
      <c r="V151" s="3">
        <v>31520</v>
      </c>
      <c r="W151" s="3">
        <v>24878</v>
      </c>
      <c r="X151" s="3">
        <v>55412</v>
      </c>
      <c r="Y151" s="3">
        <v>40596.302000000003</v>
      </c>
      <c r="Z151" s="3">
        <v>73195</v>
      </c>
      <c r="AA151" s="3">
        <v>54620</v>
      </c>
      <c r="AB151" s="3">
        <v>61505</v>
      </c>
      <c r="AC151" s="3">
        <v>53084.41</v>
      </c>
      <c r="AD151" s="3">
        <v>54326</v>
      </c>
      <c r="AE151" s="3">
        <v>55598</v>
      </c>
      <c r="AF151" s="3">
        <v>73737</v>
      </c>
      <c r="AG151" s="3">
        <v>86352.04</v>
      </c>
      <c r="AH151" s="3">
        <v>74793</v>
      </c>
      <c r="AI151" s="3">
        <v>67268</v>
      </c>
      <c r="AJ151" s="3">
        <v>92615</v>
      </c>
      <c r="AK151" s="3">
        <v>145115.70000000001</v>
      </c>
      <c r="AL151" s="3">
        <v>103312</v>
      </c>
      <c r="AM151" s="3">
        <v>97512</v>
      </c>
      <c r="AN151" s="3">
        <v>108738</v>
      </c>
      <c r="AO151" s="3">
        <v>154216.43</v>
      </c>
      <c r="AP151" s="3">
        <v>123781</v>
      </c>
      <c r="AQ151" s="3">
        <v>117989</v>
      </c>
      <c r="AR151" s="3">
        <v>96487</v>
      </c>
      <c r="AS151" s="3">
        <v>120798.64</v>
      </c>
      <c r="AT151" s="3">
        <v>119536</v>
      </c>
      <c r="AU151" s="3">
        <v>95414</v>
      </c>
      <c r="AV151" s="3">
        <v>118560</v>
      </c>
      <c r="AW151" s="3">
        <v>133494.33199999999</v>
      </c>
      <c r="AX151" s="3">
        <v>170942</v>
      </c>
      <c r="AY151" s="3">
        <v>78026</v>
      </c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</row>
    <row r="152" spans="1:68" ht="16.5" hidden="1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</row>
    <row r="153" spans="1:68" ht="16.5" hidden="1" customHeight="1" x14ac:dyDescent="0.25">
      <c r="A153" s="3" t="s">
        <v>873</v>
      </c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</row>
    <row r="154" spans="1:68" ht="16.5" hidden="1" customHeight="1" x14ac:dyDescent="0.25">
      <c r="A154" s="3" t="s">
        <v>874</v>
      </c>
      <c r="B154" s="3">
        <v>81573</v>
      </c>
      <c r="C154" s="3">
        <v>64195</v>
      </c>
      <c r="D154" s="3">
        <v>69604</v>
      </c>
      <c r="E154" s="3">
        <v>34057.519999999997</v>
      </c>
      <c r="F154" s="3">
        <v>61073</v>
      </c>
      <c r="G154" s="3">
        <v>74265</v>
      </c>
      <c r="H154" s="3">
        <v>79160</v>
      </c>
      <c r="I154" s="3">
        <v>73019.62</v>
      </c>
      <c r="J154" s="3">
        <v>99714</v>
      </c>
      <c r="K154" s="3">
        <v>92492</v>
      </c>
      <c r="L154" s="3">
        <v>103248</v>
      </c>
      <c r="M154" s="3">
        <v>101436.12</v>
      </c>
      <c r="N154" s="3">
        <v>117198</v>
      </c>
      <c r="O154" s="3">
        <v>121969</v>
      </c>
      <c r="P154" s="3">
        <v>134715</v>
      </c>
      <c r="Q154" s="3">
        <v>112981.56</v>
      </c>
      <c r="R154" s="3">
        <v>128209</v>
      </c>
      <c r="S154" s="3">
        <v>151093</v>
      </c>
      <c r="T154" s="3">
        <v>183418</v>
      </c>
      <c r="U154" s="3">
        <v>183666.56200000001</v>
      </c>
      <c r="V154" s="3">
        <v>191475</v>
      </c>
      <c r="W154" s="3">
        <v>202130</v>
      </c>
      <c r="X154" s="3">
        <v>204866</v>
      </c>
      <c r="Y154" s="3">
        <v>205491.96799999999</v>
      </c>
      <c r="Z154" s="3">
        <v>195783</v>
      </c>
      <c r="AA154" s="3">
        <v>211516</v>
      </c>
      <c r="AB154" s="3">
        <v>212914</v>
      </c>
      <c r="AC154" s="3">
        <v>221028.73</v>
      </c>
      <c r="AD154" s="3">
        <v>211820</v>
      </c>
      <c r="AE154" s="3">
        <v>213197</v>
      </c>
      <c r="AF154" s="3">
        <v>221187</v>
      </c>
      <c r="AG154" s="3">
        <v>207513.16</v>
      </c>
      <c r="AH154" s="3">
        <v>216449</v>
      </c>
      <c r="AI154" s="3">
        <v>224288</v>
      </c>
      <c r="AJ154" s="3">
        <v>229111</v>
      </c>
      <c r="AK154" s="3">
        <v>197938.57</v>
      </c>
      <c r="AL154" s="3">
        <v>216258</v>
      </c>
      <c r="AM154" s="3">
        <v>228449</v>
      </c>
      <c r="AN154" s="3">
        <v>239748</v>
      </c>
      <c r="AO154" s="3">
        <v>235769</v>
      </c>
      <c r="AP154" s="3">
        <v>220848</v>
      </c>
      <c r="AQ154" s="3">
        <v>236865</v>
      </c>
      <c r="AR154" s="3">
        <v>273887</v>
      </c>
      <c r="AS154" s="3">
        <v>269326.32</v>
      </c>
      <c r="AT154" s="3">
        <v>240987</v>
      </c>
      <c r="AU154" s="3">
        <v>256658</v>
      </c>
      <c r="AV154" s="3">
        <v>278505</v>
      </c>
      <c r="AW154" s="3">
        <v>299404.44900000002</v>
      </c>
      <c r="AX154" s="3">
        <v>249192</v>
      </c>
      <c r="AY154" s="3">
        <v>296239</v>
      </c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</row>
    <row r="155" spans="1:68" ht="16.5" hidden="1" customHeight="1" x14ac:dyDescent="0.25">
      <c r="A155" s="3" t="s">
        <v>875</v>
      </c>
      <c r="B155" s="3">
        <v>19280</v>
      </c>
      <c r="C155" s="3">
        <v>17517</v>
      </c>
      <c r="D155" s="3">
        <v>19509</v>
      </c>
      <c r="E155" s="3">
        <v>14201.22</v>
      </c>
      <c r="F155" s="3">
        <v>21357</v>
      </c>
      <c r="G155" s="3">
        <v>25467</v>
      </c>
      <c r="H155" s="3">
        <v>27721</v>
      </c>
      <c r="I155" s="3">
        <v>19341.14</v>
      </c>
      <c r="J155" s="3">
        <v>25551</v>
      </c>
      <c r="K155" s="3">
        <v>26445</v>
      </c>
      <c r="L155" s="3">
        <v>30546</v>
      </c>
      <c r="M155" s="3">
        <v>24331.13</v>
      </c>
      <c r="N155" s="3">
        <v>39388</v>
      </c>
      <c r="O155" s="3">
        <v>39516</v>
      </c>
      <c r="P155" s="3">
        <v>43064</v>
      </c>
      <c r="Q155" s="3">
        <v>33359.69</v>
      </c>
      <c r="R155" s="3">
        <v>32986</v>
      </c>
      <c r="S155" s="3">
        <v>40332</v>
      </c>
      <c r="T155" s="3">
        <v>46274</v>
      </c>
      <c r="U155" s="3">
        <v>38440.906000000003</v>
      </c>
      <c r="V155" s="3">
        <v>38772</v>
      </c>
      <c r="W155" s="3">
        <v>40864</v>
      </c>
      <c r="X155" s="3">
        <v>41547</v>
      </c>
      <c r="Y155" s="3">
        <v>41858.182000000001</v>
      </c>
      <c r="Z155" s="3">
        <v>39607</v>
      </c>
      <c r="AA155" s="3">
        <v>42748</v>
      </c>
      <c r="AB155" s="3">
        <v>42932</v>
      </c>
      <c r="AC155" s="3">
        <v>44959.22</v>
      </c>
      <c r="AD155" s="3">
        <v>42921</v>
      </c>
      <c r="AE155" s="3">
        <v>43039</v>
      </c>
      <c r="AF155" s="3">
        <v>44686</v>
      </c>
      <c r="AG155" s="3">
        <v>42458.39</v>
      </c>
      <c r="AH155" s="3">
        <v>43855</v>
      </c>
      <c r="AI155" s="3">
        <v>41091</v>
      </c>
      <c r="AJ155" s="3">
        <v>39525</v>
      </c>
      <c r="AK155" s="3">
        <v>36631.839999999997</v>
      </c>
      <c r="AL155" s="3">
        <v>40692</v>
      </c>
      <c r="AM155" s="3">
        <v>43899</v>
      </c>
      <c r="AN155" s="3">
        <v>44151</v>
      </c>
      <c r="AO155" s="3">
        <v>46439.46</v>
      </c>
      <c r="AP155" s="3">
        <v>41167</v>
      </c>
      <c r="AQ155" s="3">
        <v>44266</v>
      </c>
      <c r="AR155" s="3">
        <v>51956</v>
      </c>
      <c r="AS155" s="3">
        <v>52247.86</v>
      </c>
      <c r="AT155" s="3">
        <v>45526</v>
      </c>
      <c r="AU155" s="3">
        <v>48711</v>
      </c>
      <c r="AV155" s="3">
        <v>53138</v>
      </c>
      <c r="AW155" s="3">
        <v>58644.997000000003</v>
      </c>
      <c r="AX155" s="3">
        <v>48710</v>
      </c>
      <c r="AY155" s="3">
        <v>65885</v>
      </c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</row>
    <row r="156" spans="1:68" ht="16.5" hidden="1" customHeight="1" x14ac:dyDescent="0.25">
      <c r="A156" s="3" t="s">
        <v>876</v>
      </c>
      <c r="B156" s="3">
        <v>62293</v>
      </c>
      <c r="C156" s="3">
        <v>46678</v>
      </c>
      <c r="D156" s="3">
        <v>50095</v>
      </c>
      <c r="E156" s="3">
        <v>19856.3</v>
      </c>
      <c r="F156" s="3">
        <v>39716</v>
      </c>
      <c r="G156" s="3">
        <v>48798</v>
      </c>
      <c r="H156" s="3">
        <v>51439</v>
      </c>
      <c r="I156" s="3">
        <v>53678.48</v>
      </c>
      <c r="J156" s="3">
        <v>74163</v>
      </c>
      <c r="K156" s="3">
        <v>66047</v>
      </c>
      <c r="L156" s="3">
        <v>72702</v>
      </c>
      <c r="M156" s="3">
        <v>77104.990000000005</v>
      </c>
      <c r="N156" s="3">
        <v>77810</v>
      </c>
      <c r="O156" s="3">
        <v>82453</v>
      </c>
      <c r="P156" s="3">
        <v>91651</v>
      </c>
      <c r="Q156" s="3">
        <v>79621.87</v>
      </c>
      <c r="R156" s="3">
        <v>95223</v>
      </c>
      <c r="S156" s="3">
        <v>110761</v>
      </c>
      <c r="T156" s="3">
        <v>137144</v>
      </c>
      <c r="U156" s="3">
        <v>145225.65599999999</v>
      </c>
      <c r="V156" s="3">
        <v>152703</v>
      </c>
      <c r="W156" s="3">
        <v>161266</v>
      </c>
      <c r="X156" s="3">
        <v>163319</v>
      </c>
      <c r="Y156" s="3">
        <v>163633.78599999999</v>
      </c>
      <c r="Z156" s="3">
        <v>156176</v>
      </c>
      <c r="AA156" s="3">
        <v>168768</v>
      </c>
      <c r="AB156" s="3">
        <v>169982</v>
      </c>
      <c r="AC156" s="3">
        <v>176069.51</v>
      </c>
      <c r="AD156" s="3">
        <v>168899</v>
      </c>
      <c r="AE156" s="3">
        <v>170158</v>
      </c>
      <c r="AF156" s="3">
        <v>176501</v>
      </c>
      <c r="AG156" s="3">
        <v>165054.76999999999</v>
      </c>
      <c r="AH156" s="3">
        <v>172594</v>
      </c>
      <c r="AI156" s="3">
        <v>183197</v>
      </c>
      <c r="AJ156" s="3">
        <v>189586</v>
      </c>
      <c r="AK156" s="3">
        <v>161306.73000000001</v>
      </c>
      <c r="AL156" s="3">
        <v>175566</v>
      </c>
      <c r="AM156" s="3">
        <v>184550</v>
      </c>
      <c r="AN156" s="3">
        <v>195597</v>
      </c>
      <c r="AO156" s="3">
        <v>189329.54</v>
      </c>
      <c r="AP156" s="3">
        <v>179681</v>
      </c>
      <c r="AQ156" s="3">
        <v>192599</v>
      </c>
      <c r="AR156" s="3">
        <v>221931</v>
      </c>
      <c r="AS156" s="3">
        <v>217078.46</v>
      </c>
      <c r="AT156" s="3">
        <v>195461</v>
      </c>
      <c r="AU156" s="3">
        <v>207947</v>
      </c>
      <c r="AV156" s="3">
        <v>225367</v>
      </c>
      <c r="AW156" s="3">
        <v>240759.45199999999</v>
      </c>
      <c r="AX156" s="3">
        <v>200482</v>
      </c>
      <c r="AY156" s="3">
        <v>230354</v>
      </c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</row>
    <row r="157" spans="1:68" ht="16.5" hidden="1" customHeight="1" x14ac:dyDescent="0.25">
      <c r="A157" s="3" t="s">
        <v>877</v>
      </c>
      <c r="B157" s="3">
        <v>62293</v>
      </c>
      <c r="C157" s="3">
        <v>46678</v>
      </c>
      <c r="D157" s="3">
        <v>50095</v>
      </c>
      <c r="E157" s="3">
        <v>19856.3</v>
      </c>
      <c r="F157" s="3">
        <v>39716</v>
      </c>
      <c r="G157" s="3">
        <v>48798</v>
      </c>
      <c r="H157" s="3">
        <v>51439</v>
      </c>
      <c r="I157" s="3">
        <v>53678.48</v>
      </c>
      <c r="J157" s="3">
        <v>74163</v>
      </c>
      <c r="K157" s="3">
        <v>66047</v>
      </c>
      <c r="L157" s="3">
        <v>72702</v>
      </c>
      <c r="M157" s="3">
        <v>77104.990000000005</v>
      </c>
      <c r="N157" s="3">
        <v>77810</v>
      </c>
      <c r="O157" s="3">
        <v>82453</v>
      </c>
      <c r="P157" s="3">
        <v>91651</v>
      </c>
      <c r="Q157" s="3">
        <v>79621.87</v>
      </c>
      <c r="R157" s="3">
        <v>95223</v>
      </c>
      <c r="S157" s="3">
        <v>110761</v>
      </c>
      <c r="T157" s="3">
        <v>137144</v>
      </c>
      <c r="U157" s="3">
        <v>145225.65599999999</v>
      </c>
      <c r="V157" s="3">
        <v>152703</v>
      </c>
      <c r="W157" s="3">
        <v>161266</v>
      </c>
      <c r="X157" s="3">
        <v>163319</v>
      </c>
      <c r="Y157" s="3">
        <v>163633.78599999999</v>
      </c>
      <c r="Z157" s="3">
        <v>156176</v>
      </c>
      <c r="AA157" s="3">
        <v>168768</v>
      </c>
      <c r="AB157" s="3">
        <v>169982</v>
      </c>
      <c r="AC157" s="3">
        <v>176069.51</v>
      </c>
      <c r="AD157" s="3">
        <v>168899</v>
      </c>
      <c r="AE157" s="3">
        <v>170158</v>
      </c>
      <c r="AF157" s="3">
        <v>176501</v>
      </c>
      <c r="AG157" s="3">
        <v>165054.76999999999</v>
      </c>
      <c r="AH157" s="3">
        <v>172594</v>
      </c>
      <c r="AI157" s="3">
        <v>183197</v>
      </c>
      <c r="AJ157" s="3">
        <v>189586</v>
      </c>
      <c r="AK157" s="3">
        <v>161306.73000000001</v>
      </c>
      <c r="AL157" s="3">
        <v>175566</v>
      </c>
      <c r="AM157" s="3">
        <v>184550</v>
      </c>
      <c r="AN157" s="3">
        <v>195597</v>
      </c>
      <c r="AO157" s="3">
        <v>189329.54</v>
      </c>
      <c r="AP157" s="3">
        <v>179681</v>
      </c>
      <c r="AQ157" s="3">
        <v>192599</v>
      </c>
      <c r="AR157" s="3">
        <v>221931</v>
      </c>
      <c r="AS157" s="3">
        <v>217078.46</v>
      </c>
      <c r="AT157" s="3">
        <v>195461</v>
      </c>
      <c r="AU157" s="3">
        <v>207947</v>
      </c>
      <c r="AV157" s="3">
        <v>225367</v>
      </c>
      <c r="AW157" s="3">
        <v>240759.45199999999</v>
      </c>
      <c r="AX157" s="3">
        <v>200482</v>
      </c>
      <c r="AY157" s="3">
        <v>230354</v>
      </c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</row>
    <row r="158" spans="1:68" ht="16.5" hidden="1" customHeight="1" x14ac:dyDescent="0.25">
      <c r="A158" s="3" t="s">
        <v>878</v>
      </c>
      <c r="B158" s="3">
        <v>0.27</v>
      </c>
      <c r="C158" s="3">
        <v>0.2</v>
      </c>
      <c r="D158" s="3">
        <v>0.22</v>
      </c>
      <c r="E158" s="3">
        <v>0.09</v>
      </c>
      <c r="F158" s="3">
        <v>0.17</v>
      </c>
      <c r="G158" s="3">
        <v>0.21</v>
      </c>
      <c r="H158" s="3">
        <v>0.22</v>
      </c>
      <c r="I158" s="3">
        <v>0.23</v>
      </c>
      <c r="J158" s="3">
        <v>0.32</v>
      </c>
      <c r="K158" s="3">
        <v>0.28999999999999998</v>
      </c>
      <c r="L158" s="3">
        <v>0.32</v>
      </c>
      <c r="M158" s="3">
        <v>0.33</v>
      </c>
      <c r="N158" s="3">
        <v>0.34</v>
      </c>
      <c r="O158" s="3">
        <v>0.36</v>
      </c>
      <c r="P158" s="3">
        <v>0.4</v>
      </c>
      <c r="Q158" s="3">
        <v>0.34</v>
      </c>
      <c r="R158" s="3">
        <v>0.41</v>
      </c>
      <c r="S158" s="3">
        <v>0.4</v>
      </c>
      <c r="T158" s="3">
        <v>0.4</v>
      </c>
      <c r="U158" s="3">
        <v>0.42088999999999999</v>
      </c>
      <c r="V158" s="3">
        <v>0.44262000000000001</v>
      </c>
      <c r="W158" s="3">
        <v>0.46744000000000002</v>
      </c>
      <c r="X158" s="3">
        <v>0.47338999999999998</v>
      </c>
      <c r="Y158" s="3">
        <v>0.4743</v>
      </c>
      <c r="Z158" s="3">
        <v>0.44380999999999998</v>
      </c>
      <c r="AA158" s="3">
        <v>0.47960000000000003</v>
      </c>
      <c r="AB158" s="3">
        <v>0.48304999999999998</v>
      </c>
      <c r="AC158" s="3">
        <v>0.50034999999999996</v>
      </c>
      <c r="AD158" s="3">
        <v>0.47997000000000001</v>
      </c>
      <c r="AE158" s="3">
        <v>0.48354999999999998</v>
      </c>
      <c r="AF158" s="3">
        <v>0.50156999999999996</v>
      </c>
      <c r="AG158" s="3">
        <v>0.46904000000000001</v>
      </c>
      <c r="AH158" s="3">
        <v>0.49047000000000002</v>
      </c>
      <c r="AI158" s="3">
        <v>0.52059999999999995</v>
      </c>
      <c r="AJ158" s="3">
        <v>0.53876000000000002</v>
      </c>
      <c r="AK158" s="3">
        <v>0.45839999999999997</v>
      </c>
      <c r="AL158" s="3">
        <v>0.49891000000000002</v>
      </c>
      <c r="AM158" s="3">
        <v>0.52444000000000002</v>
      </c>
      <c r="AN158" s="3">
        <v>0.55584</v>
      </c>
      <c r="AO158" s="3">
        <v>0.53802000000000005</v>
      </c>
      <c r="AP158" s="3">
        <v>0.51061000000000001</v>
      </c>
      <c r="AQ158" s="3">
        <v>0.54732000000000003</v>
      </c>
      <c r="AR158" s="3">
        <v>0.63</v>
      </c>
      <c r="AS158" s="3">
        <v>0.61548000000000003</v>
      </c>
      <c r="AT158" s="3">
        <v>0.55545</v>
      </c>
      <c r="AU158" s="3">
        <v>0.59092999999999996</v>
      </c>
      <c r="AV158" s="3">
        <v>0.64044000000000001</v>
      </c>
      <c r="AW158" s="3">
        <v>0.68418000000000001</v>
      </c>
      <c r="AX158" s="3">
        <v>0.56972</v>
      </c>
      <c r="AY158" s="3">
        <v>0.65461000000000003</v>
      </c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</row>
    <row r="159" spans="1:68" ht="16.5" hidden="1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</row>
    <row r="160" spans="1:68" ht="16.5" hidden="1" customHeight="1" x14ac:dyDescent="0.25">
      <c r="A160" s="3" t="s">
        <v>879</v>
      </c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</row>
    <row r="161" spans="1:68" ht="16.5" hidden="1" customHeight="1" x14ac:dyDescent="0.25">
      <c r="A161" s="3" t="s">
        <v>876</v>
      </c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77810</v>
      </c>
      <c r="O161" s="3">
        <v>82453</v>
      </c>
      <c r="P161" s="3">
        <v>91651</v>
      </c>
      <c r="Q161" s="3">
        <v>79621.87</v>
      </c>
      <c r="R161" s="3">
        <v>95223</v>
      </c>
      <c r="S161" s="3">
        <v>110761</v>
      </c>
      <c r="T161" s="3">
        <v>137144</v>
      </c>
      <c r="U161" s="3">
        <v>145225.65599999999</v>
      </c>
      <c r="V161" s="3">
        <v>152703</v>
      </c>
      <c r="W161" s="3">
        <v>161266</v>
      </c>
      <c r="X161" s="3">
        <v>163319</v>
      </c>
      <c r="Y161" s="3">
        <v>163633.78599999999</v>
      </c>
      <c r="Z161" s="3">
        <v>156176</v>
      </c>
      <c r="AA161" s="3">
        <v>168768</v>
      </c>
      <c r="AB161" s="3">
        <v>169982</v>
      </c>
      <c r="AC161" s="3">
        <v>176069.51</v>
      </c>
      <c r="AD161" s="3">
        <v>168899</v>
      </c>
      <c r="AE161" s="3">
        <v>170158</v>
      </c>
      <c r="AF161" s="3">
        <v>176501</v>
      </c>
      <c r="AG161" s="3">
        <v>165054.76999999999</v>
      </c>
      <c r="AH161" s="3">
        <v>172594</v>
      </c>
      <c r="AI161" s="3">
        <v>183197</v>
      </c>
      <c r="AJ161" s="3">
        <v>189586</v>
      </c>
      <c r="AK161" s="3">
        <v>161306.73000000001</v>
      </c>
      <c r="AL161" s="3">
        <v>175566</v>
      </c>
      <c r="AM161" s="3">
        <v>184550</v>
      </c>
      <c r="AN161" s="3">
        <v>195597</v>
      </c>
      <c r="AO161" s="3">
        <v>189329.54</v>
      </c>
      <c r="AP161" s="3">
        <v>179681</v>
      </c>
      <c r="AQ161" s="3">
        <v>192599</v>
      </c>
      <c r="AR161" s="3">
        <v>221931</v>
      </c>
      <c r="AS161" s="3">
        <v>217078.46</v>
      </c>
      <c r="AT161" s="3">
        <v>195461</v>
      </c>
      <c r="AU161" s="3">
        <v>207947</v>
      </c>
      <c r="AV161" s="3">
        <v>225367</v>
      </c>
      <c r="AW161" s="3">
        <v>240759.45199999999</v>
      </c>
      <c r="AX161" s="3">
        <v>200482</v>
      </c>
      <c r="AY161" s="3">
        <v>230354</v>
      </c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</row>
    <row r="162" spans="1:68" ht="16.5" hidden="1" customHeight="1" x14ac:dyDescent="0.25">
      <c r="A162" s="3" t="s">
        <v>880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-535</v>
      </c>
      <c r="AI162" s="3">
        <v>0</v>
      </c>
      <c r="AJ162" s="3">
        <v>0</v>
      </c>
      <c r="AK162" s="3">
        <v>-0.05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-143.57249999999999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</row>
    <row r="163" spans="1:68" ht="16.5" hidden="1" customHeight="1" x14ac:dyDescent="0.25">
      <c r="A163" s="3" t="s">
        <v>881</v>
      </c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77810</v>
      </c>
      <c r="O163" s="3">
        <v>82453</v>
      </c>
      <c r="P163" s="3">
        <v>91651</v>
      </c>
      <c r="Q163" s="3">
        <v>79621.87</v>
      </c>
      <c r="R163" s="3">
        <v>95223</v>
      </c>
      <c r="S163" s="3">
        <v>110761</v>
      </c>
      <c r="T163" s="3">
        <v>137144</v>
      </c>
      <c r="U163" s="3">
        <v>145225.65599999999</v>
      </c>
      <c r="V163" s="3">
        <v>152703</v>
      </c>
      <c r="W163" s="3">
        <v>161266</v>
      </c>
      <c r="X163" s="3">
        <v>163319</v>
      </c>
      <c r="Y163" s="3">
        <v>163633.78599999999</v>
      </c>
      <c r="Z163" s="3">
        <v>156176</v>
      </c>
      <c r="AA163" s="3">
        <v>168768</v>
      </c>
      <c r="AB163" s="3">
        <v>169982</v>
      </c>
      <c r="AC163" s="3">
        <v>176069.51</v>
      </c>
      <c r="AD163" s="3">
        <v>168899</v>
      </c>
      <c r="AE163" s="3">
        <v>170158</v>
      </c>
      <c r="AF163" s="3">
        <v>176501</v>
      </c>
      <c r="AG163" s="3">
        <v>165054.76999999999</v>
      </c>
      <c r="AH163" s="3">
        <v>172059</v>
      </c>
      <c r="AI163" s="3">
        <v>183197</v>
      </c>
      <c r="AJ163" s="3">
        <v>189586</v>
      </c>
      <c r="AK163" s="3">
        <v>161306.68</v>
      </c>
      <c r="AL163" s="3">
        <v>175566</v>
      </c>
      <c r="AM163" s="3">
        <v>184550</v>
      </c>
      <c r="AN163" s="3">
        <v>195597</v>
      </c>
      <c r="AO163" s="3">
        <v>189329.54</v>
      </c>
      <c r="AP163" s="3">
        <v>179681</v>
      </c>
      <c r="AQ163" s="3">
        <v>192599</v>
      </c>
      <c r="AR163" s="3">
        <v>221931</v>
      </c>
      <c r="AS163" s="3">
        <v>216504.17</v>
      </c>
      <c r="AT163" s="3">
        <v>195461</v>
      </c>
      <c r="AU163" s="3">
        <v>207947</v>
      </c>
      <c r="AV163" s="3">
        <v>225367</v>
      </c>
      <c r="AW163" s="3">
        <v>240759.45199999999</v>
      </c>
      <c r="AX163" s="3">
        <v>200482</v>
      </c>
      <c r="AY163" s="3">
        <v>230354</v>
      </c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</row>
    <row r="164" spans="1:68" ht="16.5" hidden="1" customHeight="1" x14ac:dyDescent="0.25">
      <c r="A164" s="3" t="s">
        <v>882</v>
      </c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77810</v>
      </c>
      <c r="O164" s="3">
        <v>82453</v>
      </c>
      <c r="P164" s="3">
        <v>91651</v>
      </c>
      <c r="Q164" s="3">
        <v>79621.87</v>
      </c>
      <c r="R164" s="3">
        <v>95223</v>
      </c>
      <c r="S164" s="3">
        <v>110761</v>
      </c>
      <c r="T164" s="3">
        <v>137144</v>
      </c>
      <c r="U164" s="3">
        <v>145225.65599999999</v>
      </c>
      <c r="V164" s="3">
        <v>152703</v>
      </c>
      <c r="W164" s="3">
        <v>161266</v>
      </c>
      <c r="X164" s="3">
        <v>163319</v>
      </c>
      <c r="Y164" s="3">
        <v>163633.78599999999</v>
      </c>
      <c r="Z164" s="3">
        <v>156176</v>
      </c>
      <c r="AA164" s="3">
        <v>168768</v>
      </c>
      <c r="AB164" s="3">
        <v>169982</v>
      </c>
      <c r="AC164" s="3">
        <v>176069.51</v>
      </c>
      <c r="AD164" s="3">
        <v>168899</v>
      </c>
      <c r="AE164" s="3">
        <v>170158</v>
      </c>
      <c r="AF164" s="3">
        <v>176501</v>
      </c>
      <c r="AG164" s="3">
        <v>165054.76999999999</v>
      </c>
      <c r="AH164" s="3">
        <v>172059</v>
      </c>
      <c r="AI164" s="3">
        <v>183197</v>
      </c>
      <c r="AJ164" s="3">
        <v>189586</v>
      </c>
      <c r="AK164" s="3">
        <v>161306.68</v>
      </c>
      <c r="AL164" s="3">
        <v>175566</v>
      </c>
      <c r="AM164" s="3">
        <v>184550</v>
      </c>
      <c r="AN164" s="3">
        <v>195597</v>
      </c>
      <c r="AO164" s="3">
        <v>189329.54</v>
      </c>
      <c r="AP164" s="3">
        <v>179681</v>
      </c>
      <c r="AQ164" s="3">
        <v>192599</v>
      </c>
      <c r="AR164" s="3">
        <v>221931</v>
      </c>
      <c r="AS164" s="3">
        <v>216504.17</v>
      </c>
      <c r="AT164" s="3">
        <v>195461</v>
      </c>
      <c r="AU164" s="3">
        <v>207947</v>
      </c>
      <c r="AV164" s="3">
        <v>225367</v>
      </c>
      <c r="AW164" s="3">
        <v>240759.45199999999</v>
      </c>
      <c r="AX164" s="3">
        <v>200482</v>
      </c>
      <c r="AY164" s="3">
        <v>230354</v>
      </c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</row>
    <row r="165" spans="1:68" ht="16.5" hidden="1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</row>
    <row r="166" spans="1:68" ht="16.5" hidden="1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</row>
    <row r="167" spans="1:68" ht="16.5" hidden="1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</row>
    <row r="168" spans="1:68" ht="16.5" hidden="1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</row>
    <row r="169" spans="1:68" ht="16.5" hidden="1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</row>
    <row r="170" spans="1:68" ht="16.5" hidden="1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</row>
    <row r="171" spans="1:68" ht="16.5" hidden="1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</row>
    <row r="172" spans="1:68" ht="16.5" hidden="1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</row>
    <row r="173" spans="1:68" ht="16.5" hidden="1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</row>
    <row r="174" spans="1:68" ht="16.5" hidden="1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</row>
    <row r="175" spans="1:68" ht="16.5" hidden="1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</row>
    <row r="176" spans="1:68" ht="16.5" hidden="1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</row>
    <row r="177" spans="1:68" ht="16.5" hidden="1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</row>
    <row r="178" spans="1:68" ht="16.5" hidden="1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</row>
    <row r="179" spans="1:68" ht="16.5" hidden="1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</row>
    <row r="180" spans="1:68" ht="16.5" hidden="1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</row>
    <row r="181" spans="1:68" ht="16.5" hidden="1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</row>
    <row r="182" spans="1:68" ht="16.5" hidden="1" customHeight="1" x14ac:dyDescent="0.25">
      <c r="A182" s="3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3"/>
      <c r="Q182" s="3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</row>
    <row r="183" spans="1:68" ht="16.5" hidden="1" customHeight="1" x14ac:dyDescent="0.25">
      <c r="A183" s="3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3"/>
      <c r="Q183" s="3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</row>
    <row r="184" spans="1:68" ht="16.5" hidden="1" customHeight="1" x14ac:dyDescent="0.25">
      <c r="A184" s="3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3"/>
      <c r="Q184" s="3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</row>
    <row r="185" spans="1:68" ht="16.5" hidden="1" customHeight="1" x14ac:dyDescent="0.25">
      <c r="A185" s="3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3"/>
      <c r="Q185" s="3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</row>
    <row r="186" spans="1:68" ht="16.5" hidden="1" customHeight="1" x14ac:dyDescent="0.25">
      <c r="A186" s="3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3"/>
      <c r="Q186" s="3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</row>
    <row r="187" spans="1:68" ht="16.5" hidden="1" customHeight="1" x14ac:dyDescent="0.25">
      <c r="A187" s="3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3"/>
      <c r="Q187" s="3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</row>
    <row r="188" spans="1:68" ht="16.5" hidden="1" customHeight="1" x14ac:dyDescent="0.25">
      <c r="A188" s="3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3"/>
      <c r="Q188" s="3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</row>
    <row r="189" spans="1:68" ht="16.5" hidden="1" customHeight="1" x14ac:dyDescent="0.25">
      <c r="A189" s="3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3"/>
      <c r="Q189" s="3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</row>
    <row r="190" spans="1:68" ht="16.5" hidden="1" customHeight="1" x14ac:dyDescent="0.25">
      <c r="A190" s="3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3"/>
      <c r="Q190" s="3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</row>
    <row r="191" spans="1:68" ht="16.5" hidden="1" customHeight="1" x14ac:dyDescent="0.25">
      <c r="A191" s="3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3"/>
      <c r="Q191" s="3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</row>
    <row r="192" spans="1:68" ht="16.5" hidden="1" customHeight="1" x14ac:dyDescent="0.25">
      <c r="A192" s="3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3"/>
      <c r="Q192" s="3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</row>
    <row r="193" spans="1:68" ht="16.5" hidden="1" customHeight="1" x14ac:dyDescent="0.25">
      <c r="A193" s="3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3"/>
      <c r="Q193" s="3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</row>
    <row r="194" spans="1:68" ht="16.5" hidden="1" customHeight="1" x14ac:dyDescent="0.25">
      <c r="A194" s="3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3"/>
      <c r="Q194" s="3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</row>
    <row r="195" spans="1:68" ht="16.5" hidden="1" customHeight="1" x14ac:dyDescent="0.25">
      <c r="A195" s="3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3"/>
      <c r="Q195" s="3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</row>
    <row r="196" spans="1:68" ht="16.5" hidden="1" customHeight="1" x14ac:dyDescent="0.25">
      <c r="A196" s="3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3"/>
      <c r="Q196" s="3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</row>
    <row r="197" spans="1:68" ht="16.5" hidden="1" customHeight="1" x14ac:dyDescent="0.25">
      <c r="A197" s="3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3"/>
      <c r="Q197" s="3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</row>
    <row r="198" spans="1:68" ht="16.5" hidden="1" customHeight="1" x14ac:dyDescent="0.25">
      <c r="A198" s="3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3"/>
      <c r="Q198" s="3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</row>
    <row r="199" spans="1:68" ht="16.5" hidden="1" customHeight="1" x14ac:dyDescent="0.25">
      <c r="A199" s="3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3"/>
      <c r="Q199" s="3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</row>
    <row r="200" spans="1:68" ht="16.5" hidden="1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</row>
    <row r="201" spans="1:68" ht="16.5" hidden="1" customHeight="1" x14ac:dyDescent="0.25">
      <c r="A201" s="3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</row>
    <row r="202" spans="1:68" ht="16.5" hidden="1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</row>
    <row r="203" spans="1:68" ht="16.5" hidden="1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</row>
    <row r="204" spans="1:68" ht="16.5" hidden="1" customHeight="1" x14ac:dyDescent="0.25">
      <c r="A204" s="4" t="s">
        <v>883</v>
      </c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</row>
    <row r="205" spans="1:68" ht="16.5" hidden="1" customHeight="1" x14ac:dyDescent="0.25">
      <c r="A205" s="3" t="s">
        <v>732</v>
      </c>
      <c r="B205" s="3" t="s">
        <v>733</v>
      </c>
      <c r="C205" s="3" t="s">
        <v>734</v>
      </c>
      <c r="D205" s="3" t="s">
        <v>735</v>
      </c>
      <c r="E205" s="3" t="s">
        <v>736</v>
      </c>
      <c r="F205" s="3" t="s">
        <v>737</v>
      </c>
      <c r="G205" s="3" t="s">
        <v>738</v>
      </c>
      <c r="H205" s="3" t="s">
        <v>739</v>
      </c>
      <c r="I205" s="3" t="s">
        <v>740</v>
      </c>
      <c r="J205" s="3" t="s">
        <v>741</v>
      </c>
      <c r="K205" s="3" t="s">
        <v>742</v>
      </c>
      <c r="L205" s="3" t="s">
        <v>743</v>
      </c>
      <c r="M205" s="3" t="s">
        <v>744</v>
      </c>
      <c r="N205" s="3" t="s">
        <v>745</v>
      </c>
      <c r="O205" s="3" t="s">
        <v>746</v>
      </c>
      <c r="P205" s="3" t="s">
        <v>747</v>
      </c>
      <c r="Q205" s="3" t="s">
        <v>748</v>
      </c>
      <c r="R205" s="3" t="s">
        <v>749</v>
      </c>
      <c r="S205" s="3" t="s">
        <v>750</v>
      </c>
      <c r="T205" s="3" t="s">
        <v>751</v>
      </c>
      <c r="U205" s="3" t="s">
        <v>752</v>
      </c>
      <c r="V205" s="3" t="s">
        <v>753</v>
      </c>
      <c r="W205" s="3" t="s">
        <v>754</v>
      </c>
      <c r="X205" s="3" t="s">
        <v>755</v>
      </c>
      <c r="Y205" s="3" t="s">
        <v>756</v>
      </c>
      <c r="Z205" s="3" t="s">
        <v>757</v>
      </c>
      <c r="AA205" s="3" t="s">
        <v>758</v>
      </c>
      <c r="AB205" s="3" t="s">
        <v>759</v>
      </c>
      <c r="AC205" s="3" t="s">
        <v>760</v>
      </c>
      <c r="AD205" s="3" t="s">
        <v>761</v>
      </c>
      <c r="AE205" s="3" t="s">
        <v>762</v>
      </c>
      <c r="AF205" s="3" t="s">
        <v>763</v>
      </c>
      <c r="AG205" s="3" t="s">
        <v>764</v>
      </c>
      <c r="AH205" s="3" t="s">
        <v>765</v>
      </c>
      <c r="AI205" s="3" t="s">
        <v>766</v>
      </c>
      <c r="AJ205" s="3" t="s">
        <v>767</v>
      </c>
      <c r="AK205" s="3" t="s">
        <v>768</v>
      </c>
      <c r="AL205" s="3" t="s">
        <v>769</v>
      </c>
      <c r="AM205" s="3" t="s">
        <v>770</v>
      </c>
      <c r="AN205" s="3" t="s">
        <v>771</v>
      </c>
      <c r="AO205" s="3" t="s">
        <v>772</v>
      </c>
      <c r="AP205" s="3" t="s">
        <v>773</v>
      </c>
      <c r="AQ205" s="3" t="s">
        <v>774</v>
      </c>
      <c r="AR205" s="3" t="s">
        <v>775</v>
      </c>
      <c r="AS205" s="3" t="s">
        <v>776</v>
      </c>
      <c r="AT205" s="3" t="s">
        <v>777</v>
      </c>
      <c r="AU205" s="3" t="s">
        <v>778</v>
      </c>
      <c r="AV205" s="3" t="s">
        <v>779</v>
      </c>
      <c r="AW205" s="3" t="s">
        <v>780</v>
      </c>
      <c r="AX205" s="3" t="s">
        <v>781</v>
      </c>
      <c r="AY205" s="3" t="s">
        <v>782</v>
      </c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</row>
    <row r="206" spans="1:68" ht="16.5" hidden="1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</row>
    <row r="207" spans="1:68" ht="16.5" hidden="1" customHeight="1" x14ac:dyDescent="0.25">
      <c r="A207" s="3" t="s">
        <v>884</v>
      </c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</row>
    <row r="208" spans="1:68" ht="16.5" hidden="1" customHeight="1" x14ac:dyDescent="0.25">
      <c r="A208" s="3" t="s">
        <v>885</v>
      </c>
      <c r="B208" s="3">
        <v>0</v>
      </c>
      <c r="C208" s="3">
        <v>0</v>
      </c>
      <c r="D208" s="3">
        <v>215372</v>
      </c>
      <c r="E208" s="3">
        <v>249429.52</v>
      </c>
      <c r="F208" s="3">
        <v>61073</v>
      </c>
      <c r="G208" s="3">
        <v>135338</v>
      </c>
      <c r="H208" s="3">
        <v>214498</v>
      </c>
      <c r="I208" s="3">
        <v>287517.62</v>
      </c>
      <c r="J208" s="3">
        <v>99714</v>
      </c>
      <c r="K208" s="3">
        <v>192207</v>
      </c>
      <c r="L208" s="3">
        <v>295457</v>
      </c>
      <c r="M208" s="3">
        <v>396893.12</v>
      </c>
      <c r="N208" s="3">
        <v>117198</v>
      </c>
      <c r="O208" s="3">
        <v>239167</v>
      </c>
      <c r="P208" s="3">
        <v>373883</v>
      </c>
      <c r="Q208" s="3">
        <v>486864.56</v>
      </c>
      <c r="R208" s="3">
        <v>128209</v>
      </c>
      <c r="S208" s="3">
        <v>279302</v>
      </c>
      <c r="T208" s="3">
        <v>462720</v>
      </c>
      <c r="U208" s="3">
        <v>646386.56200000003</v>
      </c>
      <c r="V208" s="3">
        <v>191475</v>
      </c>
      <c r="W208" s="3">
        <v>393605</v>
      </c>
      <c r="X208" s="3">
        <v>598471</v>
      </c>
      <c r="Y208" s="3">
        <v>803962.96799999999</v>
      </c>
      <c r="Z208" s="3">
        <v>195783</v>
      </c>
      <c r="AA208" s="3">
        <v>407299</v>
      </c>
      <c r="AB208" s="3">
        <v>620213</v>
      </c>
      <c r="AC208" s="3">
        <v>841241.73</v>
      </c>
      <c r="AD208" s="3">
        <v>211820</v>
      </c>
      <c r="AE208" s="3">
        <v>425017</v>
      </c>
      <c r="AF208" s="3">
        <v>646204</v>
      </c>
      <c r="AG208" s="3">
        <v>853717.16</v>
      </c>
      <c r="AH208" s="3">
        <v>216449</v>
      </c>
      <c r="AI208" s="3">
        <v>440737</v>
      </c>
      <c r="AJ208" s="3">
        <v>669848</v>
      </c>
      <c r="AK208" s="3">
        <v>867786.57</v>
      </c>
      <c r="AL208" s="3">
        <v>216258</v>
      </c>
      <c r="AM208" s="3">
        <v>444707</v>
      </c>
      <c r="AN208" s="3">
        <v>684455</v>
      </c>
      <c r="AO208" s="3">
        <v>920224</v>
      </c>
      <c r="AP208" s="3">
        <v>220848</v>
      </c>
      <c r="AQ208" s="3">
        <v>457713</v>
      </c>
      <c r="AR208" s="3">
        <v>731600</v>
      </c>
      <c r="AS208" s="3">
        <v>1000926.32</v>
      </c>
      <c r="AT208" s="3">
        <v>240987</v>
      </c>
      <c r="AU208" s="3">
        <v>497645</v>
      </c>
      <c r="AV208" s="3">
        <v>776150</v>
      </c>
      <c r="AW208" s="3">
        <v>1075554.449</v>
      </c>
      <c r="AX208" s="3">
        <v>249192</v>
      </c>
      <c r="AY208" s="3">
        <v>545431</v>
      </c>
      <c r="AZ208" s="6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</row>
    <row r="209" spans="1:68" ht="16.5" hidden="1" customHeight="1" x14ac:dyDescent="0.25">
      <c r="A209" s="3" t="s">
        <v>886</v>
      </c>
      <c r="B209" s="3">
        <v>81573</v>
      </c>
      <c r="C209" s="3">
        <v>145768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6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</row>
    <row r="210" spans="1:68" ht="16.5" hidden="1" customHeight="1" x14ac:dyDescent="0.25">
      <c r="A210" s="3" t="s">
        <v>887</v>
      </c>
      <c r="B210" s="3">
        <v>3258</v>
      </c>
      <c r="C210" s="3">
        <v>6530</v>
      </c>
      <c r="D210" s="3">
        <v>10009</v>
      </c>
      <c r="E210" s="3">
        <v>12941.36</v>
      </c>
      <c r="F210" s="3">
        <v>3371</v>
      </c>
      <c r="G210" s="3">
        <v>6712</v>
      </c>
      <c r="H210" s="3">
        <v>10490</v>
      </c>
      <c r="I210" s="3">
        <v>14329.01</v>
      </c>
      <c r="J210" s="3">
        <v>4072</v>
      </c>
      <c r="K210" s="3">
        <v>8145</v>
      </c>
      <c r="L210" s="3">
        <v>12185</v>
      </c>
      <c r="M210" s="3">
        <v>16315.81</v>
      </c>
      <c r="N210" s="3">
        <v>4192</v>
      </c>
      <c r="O210" s="3">
        <v>8300</v>
      </c>
      <c r="P210" s="3">
        <v>12847</v>
      </c>
      <c r="Q210" s="3">
        <v>17594.66</v>
      </c>
      <c r="R210" s="3">
        <v>4613</v>
      </c>
      <c r="S210" s="3">
        <v>9227</v>
      </c>
      <c r="T210" s="3">
        <v>14152</v>
      </c>
      <c r="U210" s="3">
        <v>19323.598000000002</v>
      </c>
      <c r="V210" s="3">
        <v>5258</v>
      </c>
      <c r="W210" s="3">
        <v>10676</v>
      </c>
      <c r="X210" s="3">
        <v>16344</v>
      </c>
      <c r="Y210" s="3">
        <v>22148.73</v>
      </c>
      <c r="Z210" s="3">
        <v>5927</v>
      </c>
      <c r="AA210" s="3">
        <v>12166</v>
      </c>
      <c r="AB210" s="3">
        <v>18486</v>
      </c>
      <c r="AC210" s="3">
        <v>25057.73</v>
      </c>
      <c r="AD210" s="3">
        <v>6458</v>
      </c>
      <c r="AE210" s="3">
        <v>13431</v>
      </c>
      <c r="AF210" s="3">
        <v>20631</v>
      </c>
      <c r="AG210" s="3">
        <v>27850.75</v>
      </c>
      <c r="AH210" s="3">
        <v>7199</v>
      </c>
      <c r="AI210" s="3">
        <v>14319</v>
      </c>
      <c r="AJ210" s="3">
        <v>21265</v>
      </c>
      <c r="AK210" s="3">
        <v>28182.97</v>
      </c>
      <c r="AL210" s="3">
        <v>6792</v>
      </c>
      <c r="AM210" s="3">
        <v>13760</v>
      </c>
      <c r="AN210" s="3">
        <v>20649</v>
      </c>
      <c r="AO210" s="3">
        <v>27357.64</v>
      </c>
      <c r="AP210" s="3">
        <v>6610</v>
      </c>
      <c r="AQ210" s="3">
        <v>13249</v>
      </c>
      <c r="AR210" s="3">
        <v>20199</v>
      </c>
      <c r="AS210" s="3">
        <v>27110.98</v>
      </c>
      <c r="AT210" s="3">
        <v>6915</v>
      </c>
      <c r="AU210" s="3">
        <v>14040</v>
      </c>
      <c r="AV210" s="3">
        <v>21392</v>
      </c>
      <c r="AW210" s="3">
        <v>28859.535</v>
      </c>
      <c r="AX210" s="3">
        <v>15773</v>
      </c>
      <c r="AY210" s="3">
        <v>31820</v>
      </c>
      <c r="AZ210" s="6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</row>
    <row r="211" spans="1:68" ht="16.5" hidden="1" customHeight="1" x14ac:dyDescent="0.25">
      <c r="A211" s="3" t="s">
        <v>888</v>
      </c>
      <c r="B211" s="3">
        <v>3196</v>
      </c>
      <c r="C211" s="3">
        <v>6530</v>
      </c>
      <c r="D211" s="3">
        <v>9819</v>
      </c>
      <c r="E211" s="3">
        <v>12941.36</v>
      </c>
      <c r="F211" s="3">
        <v>2949</v>
      </c>
      <c r="G211" s="3">
        <v>5864</v>
      </c>
      <c r="H211" s="3">
        <v>9121</v>
      </c>
      <c r="I211" s="3">
        <v>12427.21</v>
      </c>
      <c r="J211" s="3">
        <v>3503</v>
      </c>
      <c r="K211" s="3">
        <v>6997</v>
      </c>
      <c r="L211" s="3">
        <v>10452</v>
      </c>
      <c r="M211" s="3">
        <v>13981.25</v>
      </c>
      <c r="N211" s="3">
        <v>3597</v>
      </c>
      <c r="O211" s="3">
        <v>7013</v>
      </c>
      <c r="P211" s="3">
        <v>10861</v>
      </c>
      <c r="Q211" s="3">
        <v>14869.3</v>
      </c>
      <c r="R211" s="3">
        <v>3857</v>
      </c>
      <c r="S211" s="3">
        <v>7708</v>
      </c>
      <c r="T211" s="3">
        <v>11869</v>
      </c>
      <c r="U211" s="3">
        <v>16254.392</v>
      </c>
      <c r="V211" s="3">
        <v>4473</v>
      </c>
      <c r="W211" s="3">
        <v>9095</v>
      </c>
      <c r="X211" s="3">
        <v>13958</v>
      </c>
      <c r="Y211" s="3">
        <v>18940.276999999998</v>
      </c>
      <c r="Z211" s="3">
        <v>5085</v>
      </c>
      <c r="AA211" s="3">
        <v>10473</v>
      </c>
      <c r="AB211" s="3">
        <v>15930</v>
      </c>
      <c r="AC211" s="3">
        <v>21622.1</v>
      </c>
      <c r="AD211" s="3">
        <v>5583</v>
      </c>
      <c r="AE211" s="3">
        <v>11671</v>
      </c>
      <c r="AF211" s="3">
        <v>17970</v>
      </c>
      <c r="AG211" s="3">
        <v>24263.15</v>
      </c>
      <c r="AH211" s="3">
        <v>6217</v>
      </c>
      <c r="AI211" s="3">
        <v>12359</v>
      </c>
      <c r="AJ211" s="3">
        <v>18304</v>
      </c>
      <c r="AK211" s="3">
        <v>24227</v>
      </c>
      <c r="AL211" s="3">
        <v>5855</v>
      </c>
      <c r="AM211" s="3">
        <v>11881</v>
      </c>
      <c r="AN211" s="3">
        <v>17800</v>
      </c>
      <c r="AO211" s="3">
        <v>23531.23</v>
      </c>
      <c r="AP211" s="3">
        <v>5660</v>
      </c>
      <c r="AQ211" s="3">
        <v>11337</v>
      </c>
      <c r="AR211" s="3">
        <v>17297</v>
      </c>
      <c r="AS211" s="3">
        <v>23503.58</v>
      </c>
      <c r="AT211" s="3">
        <v>6219</v>
      </c>
      <c r="AU211" s="3">
        <v>12644</v>
      </c>
      <c r="AV211" s="3">
        <v>19371</v>
      </c>
      <c r="AW211" s="3">
        <v>26224.544000000002</v>
      </c>
      <c r="AX211" s="3">
        <v>15214</v>
      </c>
      <c r="AY211" s="3">
        <v>30700</v>
      </c>
      <c r="AZ211" s="6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</row>
    <row r="212" spans="1:68" ht="16.5" hidden="1" customHeight="1" x14ac:dyDescent="0.25">
      <c r="A212" s="3" t="s">
        <v>889</v>
      </c>
      <c r="B212" s="3">
        <v>62</v>
      </c>
      <c r="C212" s="3">
        <v>0</v>
      </c>
      <c r="D212" s="3">
        <v>190</v>
      </c>
      <c r="E212" s="3">
        <v>0</v>
      </c>
      <c r="F212" s="3">
        <v>422</v>
      </c>
      <c r="G212" s="3">
        <v>848</v>
      </c>
      <c r="H212" s="3">
        <v>1369</v>
      </c>
      <c r="I212" s="3">
        <v>1901.8</v>
      </c>
      <c r="J212" s="3">
        <v>569</v>
      </c>
      <c r="K212" s="3">
        <v>1148</v>
      </c>
      <c r="L212" s="3">
        <v>1733</v>
      </c>
      <c r="M212" s="3">
        <v>2334.5700000000002</v>
      </c>
      <c r="N212" s="3">
        <v>595</v>
      </c>
      <c r="O212" s="3">
        <v>1287</v>
      </c>
      <c r="P212" s="3">
        <v>1986</v>
      </c>
      <c r="Q212" s="3">
        <v>2725.36</v>
      </c>
      <c r="R212" s="3">
        <v>756</v>
      </c>
      <c r="S212" s="3">
        <v>1519</v>
      </c>
      <c r="T212" s="3">
        <v>2283</v>
      </c>
      <c r="U212" s="3">
        <v>3069.2060000000001</v>
      </c>
      <c r="V212" s="3">
        <v>785</v>
      </c>
      <c r="W212" s="3">
        <v>1581</v>
      </c>
      <c r="X212" s="3">
        <v>2386</v>
      </c>
      <c r="Y212" s="3">
        <v>3208.453</v>
      </c>
      <c r="Z212" s="3">
        <v>842</v>
      </c>
      <c r="AA212" s="3">
        <v>1693</v>
      </c>
      <c r="AB212" s="3">
        <v>2556</v>
      </c>
      <c r="AC212" s="3">
        <v>3435.63</v>
      </c>
      <c r="AD212" s="3">
        <v>875</v>
      </c>
      <c r="AE212" s="3">
        <v>1760</v>
      </c>
      <c r="AF212" s="3">
        <v>2661</v>
      </c>
      <c r="AG212" s="3">
        <v>3587.6</v>
      </c>
      <c r="AH212" s="3">
        <v>982</v>
      </c>
      <c r="AI212" s="3">
        <v>1960</v>
      </c>
      <c r="AJ212" s="3">
        <v>2961</v>
      </c>
      <c r="AK212" s="3">
        <v>3955.97</v>
      </c>
      <c r="AL212" s="3">
        <v>937</v>
      </c>
      <c r="AM212" s="3">
        <v>1879</v>
      </c>
      <c r="AN212" s="3">
        <v>2849</v>
      </c>
      <c r="AO212" s="3">
        <v>3826.41</v>
      </c>
      <c r="AP212" s="3">
        <v>950</v>
      </c>
      <c r="AQ212" s="3">
        <v>1912</v>
      </c>
      <c r="AR212" s="3">
        <v>2902</v>
      </c>
      <c r="AS212" s="3">
        <v>3607.4</v>
      </c>
      <c r="AT212" s="3">
        <v>696</v>
      </c>
      <c r="AU212" s="3">
        <v>1396</v>
      </c>
      <c r="AV212" s="3">
        <v>2021</v>
      </c>
      <c r="AW212" s="3">
        <v>2634.991</v>
      </c>
      <c r="AX212" s="3">
        <v>559</v>
      </c>
      <c r="AY212" s="3">
        <v>1120</v>
      </c>
      <c r="AZ212" s="6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</row>
    <row r="213" spans="1:68" ht="16.5" hidden="1" customHeight="1" x14ac:dyDescent="0.25">
      <c r="A213" s="3" t="s">
        <v>890</v>
      </c>
      <c r="B213" s="3">
        <v>0</v>
      </c>
      <c r="C213" s="3">
        <v>0</v>
      </c>
      <c r="D213" s="3">
        <v>0</v>
      </c>
      <c r="E213" s="3">
        <v>0</v>
      </c>
      <c r="F213" s="3">
        <v>0</v>
      </c>
      <c r="G213" s="3">
        <v>56044</v>
      </c>
      <c r="H213" s="3">
        <v>85833</v>
      </c>
      <c r="I213" s="3">
        <v>113853.85</v>
      </c>
      <c r="J213" s="3">
        <v>18572</v>
      </c>
      <c r="K213" s="3">
        <v>48428</v>
      </c>
      <c r="L213" s="3">
        <v>70122</v>
      </c>
      <c r="M213" s="3">
        <v>89517.68</v>
      </c>
      <c r="N213" s="3">
        <v>13085</v>
      </c>
      <c r="O213" s="3">
        <v>21657</v>
      </c>
      <c r="P213" s="3">
        <v>33358</v>
      </c>
      <c r="Q213" s="3">
        <v>58697.05</v>
      </c>
      <c r="R213" s="3">
        <v>26552</v>
      </c>
      <c r="S213" s="3">
        <v>51976</v>
      </c>
      <c r="T213" s="3">
        <v>75925</v>
      </c>
      <c r="U213" s="3">
        <v>97890.22</v>
      </c>
      <c r="V213" s="3">
        <v>31520</v>
      </c>
      <c r="W213" s="3">
        <v>56398</v>
      </c>
      <c r="X213" s="3">
        <v>111810</v>
      </c>
      <c r="Y213" s="3">
        <v>152406.302</v>
      </c>
      <c r="Z213" s="3">
        <v>73195</v>
      </c>
      <c r="AA213" s="3">
        <v>127815</v>
      </c>
      <c r="AB213" s="3">
        <v>189320</v>
      </c>
      <c r="AC213" s="3">
        <v>242404.41</v>
      </c>
      <c r="AD213" s="3">
        <v>54326</v>
      </c>
      <c r="AE213" s="3">
        <v>109924</v>
      </c>
      <c r="AF213" s="3">
        <v>183661</v>
      </c>
      <c r="AG213" s="3">
        <v>270013.03999999998</v>
      </c>
      <c r="AH213" s="3">
        <v>74793</v>
      </c>
      <c r="AI213" s="3">
        <v>142061</v>
      </c>
      <c r="AJ213" s="3">
        <v>234676</v>
      </c>
      <c r="AK213" s="3">
        <v>379791.7</v>
      </c>
      <c r="AL213" s="3">
        <v>103312</v>
      </c>
      <c r="AM213" s="3">
        <v>200824</v>
      </c>
      <c r="AN213" s="3">
        <v>309562</v>
      </c>
      <c r="AO213" s="3">
        <v>463778.43</v>
      </c>
      <c r="AP213" s="3">
        <v>123781</v>
      </c>
      <c r="AQ213" s="3">
        <v>241770</v>
      </c>
      <c r="AR213" s="3">
        <v>338257</v>
      </c>
      <c r="AS213" s="3">
        <v>459055.64</v>
      </c>
      <c r="AT213" s="3">
        <v>119536</v>
      </c>
      <c r="AU213" s="3">
        <v>214950</v>
      </c>
      <c r="AV213" s="3">
        <v>333510</v>
      </c>
      <c r="AW213" s="3">
        <v>467004.33199999999</v>
      </c>
      <c r="AX213" s="3">
        <v>170942</v>
      </c>
      <c r="AY213" s="3">
        <v>248968</v>
      </c>
      <c r="AZ213" s="6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</row>
    <row r="214" spans="1:68" ht="16.5" hidden="1" customHeight="1" x14ac:dyDescent="0.25">
      <c r="A214" s="3" t="s">
        <v>891</v>
      </c>
      <c r="B214" s="3">
        <v>0</v>
      </c>
      <c r="C214" s="3">
        <v>0</v>
      </c>
      <c r="D214" s="3">
        <v>0</v>
      </c>
      <c r="E214" s="3">
        <v>0</v>
      </c>
      <c r="F214" s="3">
        <v>0</v>
      </c>
      <c r="G214" s="3">
        <v>-630</v>
      </c>
      <c r="H214" s="3">
        <v>-1353</v>
      </c>
      <c r="I214" s="3">
        <v>-1833.21</v>
      </c>
      <c r="J214" s="3">
        <v>-356</v>
      </c>
      <c r="K214" s="3">
        <v>-356</v>
      </c>
      <c r="L214" s="3">
        <v>-361</v>
      </c>
      <c r="M214" s="3">
        <v>-1162.1400000000001</v>
      </c>
      <c r="N214" s="3">
        <v>-10</v>
      </c>
      <c r="O214" s="3">
        <v>-16</v>
      </c>
      <c r="P214" s="3">
        <v>-837</v>
      </c>
      <c r="Q214" s="3">
        <v>-994.5</v>
      </c>
      <c r="R214" s="3">
        <v>-2286</v>
      </c>
      <c r="S214" s="3">
        <v>-2569</v>
      </c>
      <c r="T214" s="3">
        <v>-2572</v>
      </c>
      <c r="U214" s="3">
        <v>-2572.3029999999999</v>
      </c>
      <c r="V214" s="3">
        <v>-920</v>
      </c>
      <c r="W214" s="3">
        <v>-1777</v>
      </c>
      <c r="X214" s="3">
        <v>-2476</v>
      </c>
      <c r="Y214" s="3">
        <v>-2476.127</v>
      </c>
      <c r="Z214" s="3">
        <v>-339</v>
      </c>
      <c r="AA214" s="3">
        <v>-640</v>
      </c>
      <c r="AB214" s="3">
        <v>-641</v>
      </c>
      <c r="AC214" s="3">
        <v>-639.86</v>
      </c>
      <c r="AD214" s="3">
        <v>-292</v>
      </c>
      <c r="AE214" s="3">
        <v>-1122</v>
      </c>
      <c r="AF214" s="3">
        <v>-1121</v>
      </c>
      <c r="AG214" s="3">
        <v>-1121.52</v>
      </c>
      <c r="AH214" s="3">
        <v>-28</v>
      </c>
      <c r="AI214" s="3">
        <v>-695</v>
      </c>
      <c r="AJ214" s="3">
        <v>-829</v>
      </c>
      <c r="AK214" s="3">
        <v>-1452.47</v>
      </c>
      <c r="AL214" s="3">
        <v>-254</v>
      </c>
      <c r="AM214" s="3">
        <v>-384</v>
      </c>
      <c r="AN214" s="3">
        <v>-408</v>
      </c>
      <c r="AO214" s="3">
        <v>-1280.45</v>
      </c>
      <c r="AP214" s="3">
        <v>-985</v>
      </c>
      <c r="AQ214" s="3">
        <v>-1586</v>
      </c>
      <c r="AR214" s="3">
        <v>-1587</v>
      </c>
      <c r="AS214" s="3">
        <v>-2576.89</v>
      </c>
      <c r="AT214" s="3">
        <v>0</v>
      </c>
      <c r="AU214" s="3">
        <v>-450</v>
      </c>
      <c r="AV214" s="3">
        <v>-450</v>
      </c>
      <c r="AW214" s="3">
        <v>-1029.1510000000001</v>
      </c>
      <c r="AX214" s="3">
        <v>-735</v>
      </c>
      <c r="AY214" s="3">
        <v>-854</v>
      </c>
      <c r="AZ214" s="6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</row>
    <row r="215" spans="1:68" ht="16.5" hidden="1" customHeight="1" x14ac:dyDescent="0.25">
      <c r="A215" s="3" t="s">
        <v>892</v>
      </c>
      <c r="B215" s="3">
        <v>0</v>
      </c>
      <c r="C215" s="3">
        <v>0</v>
      </c>
      <c r="D215" s="3">
        <v>0</v>
      </c>
      <c r="E215" s="3">
        <v>0</v>
      </c>
      <c r="F215" s="3">
        <v>0</v>
      </c>
      <c r="G215" s="3">
        <v>0</v>
      </c>
      <c r="H215" s="3">
        <v>-456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-26.88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32</v>
      </c>
      <c r="AF215" s="3">
        <v>32</v>
      </c>
      <c r="AG215" s="3">
        <v>32</v>
      </c>
      <c r="AH215" s="3">
        <v>0</v>
      </c>
      <c r="AI215" s="3">
        <v>22</v>
      </c>
      <c r="AJ215" s="3">
        <v>2158</v>
      </c>
      <c r="AK215" s="3">
        <v>1777.4</v>
      </c>
      <c r="AL215" s="3">
        <v>0</v>
      </c>
      <c r="AM215" s="3">
        <v>46</v>
      </c>
      <c r="AN215" s="3">
        <v>45</v>
      </c>
      <c r="AO215" s="3">
        <v>-421.92</v>
      </c>
      <c r="AP215" s="3">
        <v>0</v>
      </c>
      <c r="AQ215" s="3">
        <v>0</v>
      </c>
      <c r="AR215" s="3">
        <v>176</v>
      </c>
      <c r="AS215" s="3">
        <v>87.75</v>
      </c>
      <c r="AT215" s="3">
        <v>468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6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</row>
    <row r="216" spans="1:68" ht="16.5" hidden="1" customHeight="1" x14ac:dyDescent="0.25">
      <c r="A216" s="3" t="s">
        <v>893</v>
      </c>
      <c r="B216" s="3">
        <v>0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  <c r="H216" s="3">
        <v>6305</v>
      </c>
      <c r="I216" s="3">
        <v>0</v>
      </c>
      <c r="J216" s="3">
        <v>0</v>
      </c>
      <c r="K216" s="3">
        <v>-7765</v>
      </c>
      <c r="L216" s="3">
        <v>-9717</v>
      </c>
      <c r="M216" s="3">
        <v>0</v>
      </c>
      <c r="N216" s="3">
        <v>-156</v>
      </c>
      <c r="O216" s="3">
        <v>-22</v>
      </c>
      <c r="P216" s="3">
        <v>-1643</v>
      </c>
      <c r="Q216" s="3">
        <v>593.22</v>
      </c>
      <c r="R216" s="3">
        <v>-3336</v>
      </c>
      <c r="S216" s="3">
        <v>-2540</v>
      </c>
      <c r="T216" s="3">
        <v>-1217</v>
      </c>
      <c r="U216" s="3">
        <v>3950.1170000000002</v>
      </c>
      <c r="V216" s="3">
        <v>-662</v>
      </c>
      <c r="W216" s="3">
        <v>4892</v>
      </c>
      <c r="X216" s="3">
        <v>6381</v>
      </c>
      <c r="Y216" s="3">
        <v>9546.3639999999996</v>
      </c>
      <c r="Z216" s="3">
        <v>-547</v>
      </c>
      <c r="AA216" s="3">
        <v>3787</v>
      </c>
      <c r="AB216" s="3">
        <v>9297</v>
      </c>
      <c r="AC216" s="3">
        <v>25134.65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6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</row>
    <row r="217" spans="1:68" ht="16.5" hidden="1" customHeight="1" x14ac:dyDescent="0.25">
      <c r="A217" s="3" t="s">
        <v>894</v>
      </c>
      <c r="B217" s="3">
        <v>0</v>
      </c>
      <c r="C217" s="3">
        <v>0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-8337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1931</v>
      </c>
      <c r="AY217" s="3">
        <v>1785</v>
      </c>
      <c r="AZ217" s="6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</row>
    <row r="218" spans="1:68" ht="16.5" hidden="1" customHeight="1" x14ac:dyDescent="0.25">
      <c r="A218" s="3" t="s">
        <v>895</v>
      </c>
      <c r="B218" s="3">
        <v>0</v>
      </c>
      <c r="C218" s="3">
        <v>0</v>
      </c>
      <c r="D218" s="3">
        <v>0</v>
      </c>
      <c r="E218" s="3">
        <v>0</v>
      </c>
      <c r="F218" s="3">
        <v>0</v>
      </c>
      <c r="G218" s="3">
        <v>-281</v>
      </c>
      <c r="H218" s="3">
        <v>0</v>
      </c>
      <c r="I218" s="3">
        <v>-485.55</v>
      </c>
      <c r="J218" s="3">
        <v>-73</v>
      </c>
      <c r="K218" s="3">
        <v>-88</v>
      </c>
      <c r="L218" s="3">
        <v>-322</v>
      </c>
      <c r="M218" s="3">
        <v>-131.63</v>
      </c>
      <c r="N218" s="3">
        <v>-366</v>
      </c>
      <c r="O218" s="3">
        <v>-278</v>
      </c>
      <c r="P218" s="3">
        <v>-410</v>
      </c>
      <c r="Q218" s="3">
        <v>-862.88</v>
      </c>
      <c r="R218" s="3">
        <v>-410</v>
      </c>
      <c r="S218" s="3">
        <v>-1375</v>
      </c>
      <c r="T218" s="3">
        <v>-2077</v>
      </c>
      <c r="U218" s="3">
        <v>-1608.75</v>
      </c>
      <c r="V218" s="3">
        <v>-687</v>
      </c>
      <c r="W218" s="3">
        <v>-161</v>
      </c>
      <c r="X218" s="3">
        <v>-468</v>
      </c>
      <c r="Y218" s="3">
        <v>-804.375</v>
      </c>
      <c r="Z218" s="3">
        <v>-497</v>
      </c>
      <c r="AA218" s="3">
        <v>-1711</v>
      </c>
      <c r="AB218" s="3">
        <v>-2589</v>
      </c>
      <c r="AC218" s="3">
        <v>-3115.13</v>
      </c>
      <c r="AD218" s="3">
        <v>-643</v>
      </c>
      <c r="AE218" s="3">
        <v>-2691</v>
      </c>
      <c r="AF218" s="3">
        <v>-4387</v>
      </c>
      <c r="AG218" s="3">
        <v>-4095</v>
      </c>
      <c r="AH218" s="3">
        <v>-58</v>
      </c>
      <c r="AI218" s="3">
        <v>1668</v>
      </c>
      <c r="AJ218" s="3">
        <v>0</v>
      </c>
      <c r="AK218" s="3">
        <v>0</v>
      </c>
      <c r="AL218" s="3">
        <v>-117</v>
      </c>
      <c r="AM218" s="3">
        <v>556</v>
      </c>
      <c r="AN218" s="3">
        <v>-1989</v>
      </c>
      <c r="AO218" s="3">
        <v>0</v>
      </c>
      <c r="AP218" s="3">
        <v>-1404</v>
      </c>
      <c r="AQ218" s="3">
        <v>0</v>
      </c>
      <c r="AR218" s="3">
        <v>0</v>
      </c>
      <c r="AS218" s="3">
        <v>0</v>
      </c>
      <c r="AT218" s="3">
        <v>0</v>
      </c>
      <c r="AU218" s="3">
        <v>1082</v>
      </c>
      <c r="AV218" s="3">
        <v>3481</v>
      </c>
      <c r="AW218" s="3">
        <v>2369.25</v>
      </c>
      <c r="AX218" s="3">
        <v>0</v>
      </c>
      <c r="AY218" s="3">
        <v>0</v>
      </c>
      <c r="AZ218" s="6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</row>
    <row r="219" spans="1:68" ht="16.5" hidden="1" customHeight="1" x14ac:dyDescent="0.25">
      <c r="A219" s="3" t="s">
        <v>896</v>
      </c>
      <c r="B219" s="3">
        <v>0</v>
      </c>
      <c r="C219" s="3">
        <v>0</v>
      </c>
      <c r="D219" s="3">
        <v>0</v>
      </c>
      <c r="E219" s="3">
        <v>0</v>
      </c>
      <c r="F219" s="3">
        <v>0</v>
      </c>
      <c r="G219" s="3">
        <v>-515190</v>
      </c>
      <c r="H219" s="3">
        <v>-774196</v>
      </c>
      <c r="I219" s="3">
        <v>-1035634.55</v>
      </c>
      <c r="J219" s="3">
        <v>-267095</v>
      </c>
      <c r="K219" s="3">
        <v>-551303</v>
      </c>
      <c r="L219" s="3">
        <v>-851047</v>
      </c>
      <c r="M219" s="3">
        <v>-1165594.27</v>
      </c>
      <c r="N219" s="3">
        <v>-325379</v>
      </c>
      <c r="O219" s="3">
        <v>-680707</v>
      </c>
      <c r="P219" s="3">
        <v>-1050623</v>
      </c>
      <c r="Q219" s="3">
        <v>-1428211.12</v>
      </c>
      <c r="R219" s="3">
        <v>-382261</v>
      </c>
      <c r="S219" s="3">
        <v>-813723</v>
      </c>
      <c r="T219" s="3">
        <v>-1272059</v>
      </c>
      <c r="U219" s="3">
        <v>-1752160.861</v>
      </c>
      <c r="V219" s="3">
        <v>-489894</v>
      </c>
      <c r="W219" s="3">
        <v>-1013885</v>
      </c>
      <c r="X219" s="3">
        <v>-1574505</v>
      </c>
      <c r="Y219" s="3">
        <v>-2153939.6490000002</v>
      </c>
      <c r="Z219" s="3">
        <v>-577374</v>
      </c>
      <c r="AA219" s="3">
        <v>-1172365</v>
      </c>
      <c r="AB219" s="3">
        <v>-1774655</v>
      </c>
      <c r="AC219" s="3">
        <v>-2375561.35</v>
      </c>
      <c r="AD219" s="3">
        <v>-590625</v>
      </c>
      <c r="AE219" s="3">
        <v>-1191395</v>
      </c>
      <c r="AF219" s="3">
        <v>-1805012</v>
      </c>
      <c r="AG219" s="3">
        <v>-2395457.9300000002</v>
      </c>
      <c r="AH219" s="3">
        <v>-606177</v>
      </c>
      <c r="AI219" s="3">
        <v>-1216877</v>
      </c>
      <c r="AJ219" s="3">
        <v>-1842035</v>
      </c>
      <c r="AK219" s="3">
        <v>-2469769.02</v>
      </c>
      <c r="AL219" s="3">
        <v>-620620</v>
      </c>
      <c r="AM219" s="3">
        <v>-1252667</v>
      </c>
      <c r="AN219" s="3">
        <v>-1897675</v>
      </c>
      <c r="AO219" s="3">
        <v>-2551686.84</v>
      </c>
      <c r="AP219" s="3">
        <v>-643364</v>
      </c>
      <c r="AQ219" s="3">
        <v>-1302304</v>
      </c>
      <c r="AR219" s="3">
        <v>-1973815</v>
      </c>
      <c r="AS219" s="3">
        <v>-2652709.2000000002</v>
      </c>
      <c r="AT219" s="3">
        <v>-678109</v>
      </c>
      <c r="AU219" s="3">
        <v>-1383680</v>
      </c>
      <c r="AV219" s="3">
        <v>-2122408</v>
      </c>
      <c r="AW219" s="3">
        <v>-2911510.997</v>
      </c>
      <c r="AX219" s="3">
        <v>-788531</v>
      </c>
      <c r="AY219" s="3">
        <v>-1553645</v>
      </c>
      <c r="AZ219" s="6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</row>
    <row r="220" spans="1:68" ht="16.5" hidden="1" customHeight="1" x14ac:dyDescent="0.25">
      <c r="A220" s="3" t="s">
        <v>897</v>
      </c>
      <c r="B220" s="3">
        <v>0</v>
      </c>
      <c r="C220" s="3">
        <v>0</v>
      </c>
      <c r="D220" s="3">
        <v>0</v>
      </c>
      <c r="E220" s="3">
        <v>0</v>
      </c>
      <c r="F220" s="3">
        <v>0</v>
      </c>
      <c r="G220" s="3">
        <v>-23</v>
      </c>
      <c r="H220" s="3">
        <v>-47</v>
      </c>
      <c r="I220" s="3">
        <v>-46.8</v>
      </c>
      <c r="J220" s="3">
        <v>0</v>
      </c>
      <c r="K220" s="3">
        <v>-26</v>
      </c>
      <c r="L220" s="3">
        <v>-26</v>
      </c>
      <c r="M220" s="3">
        <v>-49.73</v>
      </c>
      <c r="N220" s="3">
        <v>0</v>
      </c>
      <c r="O220" s="3">
        <v>-29</v>
      </c>
      <c r="P220" s="3">
        <v>-55</v>
      </c>
      <c r="Q220" s="3">
        <v>-55.58</v>
      </c>
      <c r="R220" s="3">
        <v>0</v>
      </c>
      <c r="S220" s="3">
        <v>-38</v>
      </c>
      <c r="T220" s="3">
        <v>-73</v>
      </c>
      <c r="U220" s="3">
        <v>-73.125</v>
      </c>
      <c r="V220" s="3">
        <v>0</v>
      </c>
      <c r="W220" s="3">
        <v>-70</v>
      </c>
      <c r="X220" s="3">
        <v>-70</v>
      </c>
      <c r="Y220" s="3">
        <v>-111.15</v>
      </c>
      <c r="Z220" s="3">
        <v>0</v>
      </c>
      <c r="AA220" s="3">
        <v>-70</v>
      </c>
      <c r="AB220" s="3">
        <v>-70</v>
      </c>
      <c r="AC220" s="3">
        <v>-111.15</v>
      </c>
      <c r="AD220" s="3">
        <v>0</v>
      </c>
      <c r="AE220" s="3">
        <v>-73</v>
      </c>
      <c r="AF220" s="3">
        <v>-126</v>
      </c>
      <c r="AG220" s="3">
        <v>-125.78</v>
      </c>
      <c r="AH220" s="3">
        <v>0</v>
      </c>
      <c r="AI220" s="3">
        <v>-85</v>
      </c>
      <c r="AJ220" s="3">
        <v>-140</v>
      </c>
      <c r="AK220" s="3">
        <v>-140.4</v>
      </c>
      <c r="AL220" s="3">
        <v>0</v>
      </c>
      <c r="AM220" s="3">
        <v>-91</v>
      </c>
      <c r="AN220" s="3">
        <v>-91</v>
      </c>
      <c r="AO220" s="3">
        <v>-149.18</v>
      </c>
      <c r="AP220" s="3">
        <v>0</v>
      </c>
      <c r="AQ220" s="3">
        <v>-99</v>
      </c>
      <c r="AR220" s="3">
        <v>-164</v>
      </c>
      <c r="AS220" s="3">
        <v>-163.80000000000001</v>
      </c>
      <c r="AT220" s="3">
        <v>0</v>
      </c>
      <c r="AU220" s="3">
        <v>-105</v>
      </c>
      <c r="AV220" s="3">
        <v>-173</v>
      </c>
      <c r="AW220" s="3">
        <v>-172.57499999999999</v>
      </c>
      <c r="AX220" s="3">
        <v>0</v>
      </c>
      <c r="AY220" s="3">
        <v>-120</v>
      </c>
      <c r="AZ220" s="6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</row>
    <row r="221" spans="1:68" ht="16.5" hidden="1" customHeight="1" x14ac:dyDescent="0.25">
      <c r="A221" s="3" t="s">
        <v>898</v>
      </c>
      <c r="B221" s="3">
        <v>0</v>
      </c>
      <c r="C221" s="3">
        <v>0</v>
      </c>
      <c r="D221" s="3">
        <v>0</v>
      </c>
      <c r="E221" s="3">
        <v>0</v>
      </c>
      <c r="F221" s="3">
        <v>0</v>
      </c>
      <c r="G221" s="3">
        <v>-515167</v>
      </c>
      <c r="H221" s="3">
        <v>-774149</v>
      </c>
      <c r="I221" s="3">
        <v>-1035587.75</v>
      </c>
      <c r="J221" s="3">
        <v>-267095</v>
      </c>
      <c r="K221" s="3">
        <v>-551277</v>
      </c>
      <c r="L221" s="3">
        <v>-851021</v>
      </c>
      <c r="M221" s="3">
        <v>-1165544.55</v>
      </c>
      <c r="N221" s="3">
        <v>-325379</v>
      </c>
      <c r="O221" s="3">
        <v>-680678</v>
      </c>
      <c r="P221" s="3">
        <v>-1050568</v>
      </c>
      <c r="Q221" s="3">
        <v>-1428155.54</v>
      </c>
      <c r="R221" s="3">
        <v>-382261</v>
      </c>
      <c r="S221" s="3">
        <v>-813685</v>
      </c>
      <c r="T221" s="3">
        <v>-1271986</v>
      </c>
      <c r="U221" s="3">
        <v>-1752087.736</v>
      </c>
      <c r="V221" s="3">
        <v>-489894</v>
      </c>
      <c r="W221" s="3">
        <v>-1013815</v>
      </c>
      <c r="X221" s="3">
        <v>-1574435</v>
      </c>
      <c r="Y221" s="3">
        <v>-2153828.4989999998</v>
      </c>
      <c r="Z221" s="3">
        <v>-577374</v>
      </c>
      <c r="AA221" s="3">
        <v>-1172295</v>
      </c>
      <c r="AB221" s="3">
        <v>-1774585</v>
      </c>
      <c r="AC221" s="3">
        <v>-2375450.2000000002</v>
      </c>
      <c r="AD221" s="3">
        <v>-590625</v>
      </c>
      <c r="AE221" s="3">
        <v>-1191322</v>
      </c>
      <c r="AF221" s="3">
        <v>-1804886</v>
      </c>
      <c r="AG221" s="3">
        <v>-2395332.15</v>
      </c>
      <c r="AH221" s="3">
        <v>-606177</v>
      </c>
      <c r="AI221" s="3">
        <v>-1216792</v>
      </c>
      <c r="AJ221" s="3">
        <v>-1841895</v>
      </c>
      <c r="AK221" s="3">
        <v>-2469628.62</v>
      </c>
      <c r="AL221" s="3">
        <v>-620620</v>
      </c>
      <c r="AM221" s="3">
        <v>-1252576</v>
      </c>
      <c r="AN221" s="3">
        <v>-1897584</v>
      </c>
      <c r="AO221" s="3">
        <v>-2551537.66</v>
      </c>
      <c r="AP221" s="3">
        <v>-643364</v>
      </c>
      <c r="AQ221" s="3">
        <v>-1302205</v>
      </c>
      <c r="AR221" s="3">
        <v>-1973651</v>
      </c>
      <c r="AS221" s="3">
        <v>-2652545.4</v>
      </c>
      <c r="AT221" s="3">
        <v>-678109</v>
      </c>
      <c r="AU221" s="3">
        <v>-1383575</v>
      </c>
      <c r="AV221" s="3">
        <v>-2122235</v>
      </c>
      <c r="AW221" s="3">
        <v>-2911338.4219999998</v>
      </c>
      <c r="AX221" s="3">
        <v>-788531</v>
      </c>
      <c r="AY221" s="3">
        <v>-1553525</v>
      </c>
      <c r="AZ221" s="6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</row>
    <row r="222" spans="1:68" ht="16.5" hidden="1" customHeight="1" x14ac:dyDescent="0.25">
      <c r="A222" s="3" t="s">
        <v>899</v>
      </c>
      <c r="B222" s="3">
        <v>0</v>
      </c>
      <c r="C222" s="3">
        <v>0</v>
      </c>
      <c r="D222" s="3">
        <v>0</v>
      </c>
      <c r="E222" s="3">
        <v>0</v>
      </c>
      <c r="F222" s="3">
        <v>0</v>
      </c>
      <c r="G222" s="3">
        <v>207077</v>
      </c>
      <c r="H222" s="3">
        <v>306746</v>
      </c>
      <c r="I222" s="3">
        <v>410986.39</v>
      </c>
      <c r="J222" s="3">
        <v>104060</v>
      </c>
      <c r="K222" s="3">
        <v>213015</v>
      </c>
      <c r="L222" s="3">
        <v>329643</v>
      </c>
      <c r="M222" s="3">
        <v>455745.99</v>
      </c>
      <c r="N222" s="3">
        <v>132926</v>
      </c>
      <c r="O222" s="3">
        <v>283701</v>
      </c>
      <c r="P222" s="3">
        <v>447349</v>
      </c>
      <c r="Q222" s="3">
        <v>621231.54</v>
      </c>
      <c r="R222" s="3">
        <v>174777</v>
      </c>
      <c r="S222" s="3">
        <v>356149</v>
      </c>
      <c r="T222" s="3">
        <v>539795</v>
      </c>
      <c r="U222" s="3">
        <v>730300.27099999995</v>
      </c>
      <c r="V222" s="3">
        <v>193626</v>
      </c>
      <c r="W222" s="3">
        <v>398820</v>
      </c>
      <c r="X222" s="3">
        <v>618471</v>
      </c>
      <c r="Y222" s="3">
        <v>846293.23899999994</v>
      </c>
      <c r="Z222" s="3">
        <v>222876</v>
      </c>
      <c r="AA222" s="3">
        <v>451156</v>
      </c>
      <c r="AB222" s="3">
        <v>686889</v>
      </c>
      <c r="AC222" s="3">
        <v>923078.73</v>
      </c>
      <c r="AD222" s="3">
        <v>230563</v>
      </c>
      <c r="AE222" s="3">
        <v>461213</v>
      </c>
      <c r="AF222" s="3">
        <v>684987</v>
      </c>
      <c r="AG222" s="3">
        <v>900810.62</v>
      </c>
      <c r="AH222" s="3">
        <v>214297</v>
      </c>
      <c r="AI222" s="3">
        <v>428657</v>
      </c>
      <c r="AJ222" s="3">
        <v>632400</v>
      </c>
      <c r="AK222" s="3">
        <v>827868.65</v>
      </c>
      <c r="AL222" s="3">
        <v>189892</v>
      </c>
      <c r="AM222" s="3">
        <v>384713</v>
      </c>
      <c r="AN222" s="3">
        <v>579857</v>
      </c>
      <c r="AO222" s="3">
        <v>770066.19</v>
      </c>
      <c r="AP222" s="3">
        <v>186012</v>
      </c>
      <c r="AQ222" s="3">
        <v>376889</v>
      </c>
      <c r="AR222" s="3">
        <v>568010</v>
      </c>
      <c r="AS222" s="3">
        <v>764063.61</v>
      </c>
      <c r="AT222" s="3">
        <v>199301</v>
      </c>
      <c r="AU222" s="3">
        <v>409860</v>
      </c>
      <c r="AV222" s="3">
        <v>632701</v>
      </c>
      <c r="AW222" s="3">
        <v>858721.38399999996</v>
      </c>
      <c r="AX222" s="3">
        <v>219939</v>
      </c>
      <c r="AY222" s="3">
        <v>454007</v>
      </c>
      <c r="AZ222" s="6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</row>
    <row r="223" spans="1:68" ht="16.5" hidden="1" customHeight="1" x14ac:dyDescent="0.25">
      <c r="A223" s="3" t="s">
        <v>900</v>
      </c>
      <c r="B223" s="3">
        <v>113310</v>
      </c>
      <c r="C223" s="3">
        <v>-244506</v>
      </c>
      <c r="D223" s="3">
        <v>-364564</v>
      </c>
      <c r="E223" s="3">
        <v>-447600.5</v>
      </c>
      <c r="F223" s="3">
        <v>-114266</v>
      </c>
      <c r="G223" s="3">
        <v>6166</v>
      </c>
      <c r="H223" s="3">
        <v>23</v>
      </c>
      <c r="I223" s="3">
        <v>14387.38</v>
      </c>
      <c r="J223" s="3">
        <v>0</v>
      </c>
      <c r="K223" s="3">
        <v>0</v>
      </c>
      <c r="L223" s="3">
        <v>0</v>
      </c>
      <c r="M223" s="3">
        <v>-4188.6499999999996</v>
      </c>
      <c r="N223" s="3">
        <v>1792</v>
      </c>
      <c r="O223" s="3">
        <v>3584</v>
      </c>
      <c r="P223" s="3">
        <v>5377</v>
      </c>
      <c r="Q223" s="3">
        <v>7169</v>
      </c>
      <c r="R223" s="3">
        <v>1833</v>
      </c>
      <c r="S223" s="3">
        <v>3665</v>
      </c>
      <c r="T223" s="3">
        <v>5498</v>
      </c>
      <c r="U223" s="3">
        <v>7330.6660000000002</v>
      </c>
      <c r="V223" s="3">
        <v>2023</v>
      </c>
      <c r="W223" s="3">
        <v>4046</v>
      </c>
      <c r="X223" s="3">
        <v>6069</v>
      </c>
      <c r="Y223" s="3">
        <v>8092.4780000000001</v>
      </c>
      <c r="Z223" s="3">
        <v>2039</v>
      </c>
      <c r="AA223" s="3">
        <v>4079</v>
      </c>
      <c r="AB223" s="3">
        <v>6119</v>
      </c>
      <c r="AC223" s="3">
        <v>8170.75</v>
      </c>
      <c r="AD223" s="3">
        <v>2084</v>
      </c>
      <c r="AE223" s="3">
        <v>4169</v>
      </c>
      <c r="AF223" s="3">
        <v>6253</v>
      </c>
      <c r="AG223" s="3">
        <v>8364.51</v>
      </c>
      <c r="AH223" s="3">
        <v>2750</v>
      </c>
      <c r="AI223" s="3">
        <v>5537</v>
      </c>
      <c r="AJ223" s="3">
        <v>8287</v>
      </c>
      <c r="AK223" s="3">
        <v>11035.99</v>
      </c>
      <c r="AL223" s="3">
        <v>2437</v>
      </c>
      <c r="AM223" s="3">
        <v>4875</v>
      </c>
      <c r="AN223" s="3">
        <v>7311</v>
      </c>
      <c r="AO223" s="3">
        <v>9750.2000000000007</v>
      </c>
      <c r="AP223" s="3">
        <v>2358</v>
      </c>
      <c r="AQ223" s="3">
        <v>6033</v>
      </c>
      <c r="AR223" s="3">
        <v>7074</v>
      </c>
      <c r="AS223" s="3">
        <v>13701.51</v>
      </c>
      <c r="AT223" s="3">
        <v>3085</v>
      </c>
      <c r="AU223" s="3">
        <v>30662</v>
      </c>
      <c r="AV223" s="3">
        <v>34563</v>
      </c>
      <c r="AW223" s="3">
        <v>38480.730000000003</v>
      </c>
      <c r="AX223" s="3">
        <v>3392</v>
      </c>
      <c r="AY223" s="3">
        <v>6785</v>
      </c>
      <c r="AZ223" s="6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</row>
    <row r="224" spans="1:68" ht="16.5" hidden="1" customHeight="1" x14ac:dyDescent="0.25">
      <c r="A224" s="3" t="s">
        <v>901</v>
      </c>
      <c r="B224" s="3">
        <v>198141</v>
      </c>
      <c r="C224" s="3">
        <v>-92208</v>
      </c>
      <c r="D224" s="3">
        <v>-139183</v>
      </c>
      <c r="E224" s="3">
        <v>-185229.62</v>
      </c>
      <c r="F224" s="3">
        <v>-49822</v>
      </c>
      <c r="G224" s="3">
        <v>-104764</v>
      </c>
      <c r="H224" s="3">
        <v>-152110</v>
      </c>
      <c r="I224" s="3">
        <v>-196879.06</v>
      </c>
      <c r="J224" s="3">
        <v>-49443</v>
      </c>
      <c r="K224" s="3">
        <v>-97717</v>
      </c>
      <c r="L224" s="3">
        <v>-154040</v>
      </c>
      <c r="M224" s="3">
        <v>-212604.08</v>
      </c>
      <c r="N224" s="3">
        <v>-56718</v>
      </c>
      <c r="O224" s="3">
        <v>-124614</v>
      </c>
      <c r="P224" s="3">
        <v>-180699</v>
      </c>
      <c r="Q224" s="3">
        <v>-237945.34</v>
      </c>
      <c r="R224" s="3">
        <v>-52309</v>
      </c>
      <c r="S224" s="3">
        <v>-119888</v>
      </c>
      <c r="T224" s="3">
        <v>-179835</v>
      </c>
      <c r="U224" s="3">
        <v>-251160.48</v>
      </c>
      <c r="V224" s="3">
        <v>-68261</v>
      </c>
      <c r="W224" s="3">
        <v>-147386</v>
      </c>
      <c r="X224" s="3">
        <v>-219903</v>
      </c>
      <c r="Y224" s="3">
        <v>-314770.07</v>
      </c>
      <c r="Z224" s="3">
        <v>-78937</v>
      </c>
      <c r="AA224" s="3">
        <v>-168414</v>
      </c>
      <c r="AB224" s="3">
        <v>-247561</v>
      </c>
      <c r="AC224" s="3">
        <v>-314228.34000000003</v>
      </c>
      <c r="AD224" s="3">
        <v>-86309</v>
      </c>
      <c r="AE224" s="3">
        <v>-181422</v>
      </c>
      <c r="AF224" s="3">
        <v>-268752</v>
      </c>
      <c r="AG224" s="3">
        <v>-339886.38</v>
      </c>
      <c r="AH224" s="3">
        <v>-90775</v>
      </c>
      <c r="AI224" s="3">
        <v>-184571</v>
      </c>
      <c r="AJ224" s="3">
        <v>-274230</v>
      </c>
      <c r="AK224" s="3">
        <v>-354778.21</v>
      </c>
      <c r="AL224" s="3">
        <v>-102300</v>
      </c>
      <c r="AM224" s="3">
        <v>-203570</v>
      </c>
      <c r="AN224" s="3">
        <v>-298193</v>
      </c>
      <c r="AO224" s="3">
        <v>-362212.75</v>
      </c>
      <c r="AP224" s="3">
        <v>-106144</v>
      </c>
      <c r="AQ224" s="3">
        <v>-208236</v>
      </c>
      <c r="AR224" s="3">
        <v>-310086</v>
      </c>
      <c r="AS224" s="3">
        <v>-390340.29</v>
      </c>
      <c r="AT224" s="3">
        <v>-107817</v>
      </c>
      <c r="AU224" s="3">
        <v>-215891</v>
      </c>
      <c r="AV224" s="3">
        <v>-321061</v>
      </c>
      <c r="AW224" s="3">
        <v>-441550.46799999999</v>
      </c>
      <c r="AX224" s="3">
        <v>-128097</v>
      </c>
      <c r="AY224" s="3">
        <v>-265703</v>
      </c>
      <c r="AZ224" s="6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</row>
    <row r="225" spans="1:68" ht="16.5" hidden="1" customHeight="1" x14ac:dyDescent="0.25">
      <c r="A225" s="3" t="s">
        <v>902</v>
      </c>
      <c r="B225" s="3">
        <v>-134546</v>
      </c>
      <c r="C225" s="3">
        <v>-289223</v>
      </c>
      <c r="D225" s="3">
        <v>-757323</v>
      </c>
      <c r="E225" s="3">
        <v>-148016.94</v>
      </c>
      <c r="F225" s="3">
        <v>225801</v>
      </c>
      <c r="G225" s="3">
        <v>93401</v>
      </c>
      <c r="H225" s="3">
        <v>-172104</v>
      </c>
      <c r="I225" s="3">
        <v>-588296.02</v>
      </c>
      <c r="J225" s="3">
        <v>-505028</v>
      </c>
      <c r="K225" s="3">
        <v>-1212300</v>
      </c>
      <c r="L225" s="3">
        <v>-2256522</v>
      </c>
      <c r="M225" s="3">
        <v>-3024513.85</v>
      </c>
      <c r="N225" s="3">
        <v>-1013636</v>
      </c>
      <c r="O225" s="3">
        <v>-1764797</v>
      </c>
      <c r="P225" s="3">
        <v>-2638652</v>
      </c>
      <c r="Q225" s="3">
        <v>-2543068.48</v>
      </c>
      <c r="R225" s="3">
        <v>-1236997</v>
      </c>
      <c r="S225" s="3">
        <v>-2678063</v>
      </c>
      <c r="T225" s="3">
        <v>-4071215</v>
      </c>
      <c r="U225" s="3">
        <v>-5199682.3940000003</v>
      </c>
      <c r="V225" s="3">
        <v>-1329852</v>
      </c>
      <c r="W225" s="3">
        <v>-2832941</v>
      </c>
      <c r="X225" s="3">
        <v>-4254017</v>
      </c>
      <c r="Y225" s="3">
        <v>-5254554.2070000004</v>
      </c>
      <c r="Z225" s="3">
        <v>-576199</v>
      </c>
      <c r="AA225" s="3">
        <v>-961539</v>
      </c>
      <c r="AB225" s="3">
        <v>-969377</v>
      </c>
      <c r="AC225" s="3">
        <v>-1320297.77</v>
      </c>
      <c r="AD225" s="3">
        <v>-264169</v>
      </c>
      <c r="AE225" s="3">
        <v>-434535</v>
      </c>
      <c r="AF225" s="3">
        <v>-266437</v>
      </c>
      <c r="AG225" s="3">
        <v>-997221.27</v>
      </c>
      <c r="AH225" s="3">
        <v>-200039</v>
      </c>
      <c r="AI225" s="3">
        <v>-730614</v>
      </c>
      <c r="AJ225" s="3">
        <v>-1352519</v>
      </c>
      <c r="AK225" s="3">
        <v>-1791751.47</v>
      </c>
      <c r="AL225" s="3">
        <v>-499916</v>
      </c>
      <c r="AM225" s="3">
        <v>-1062744</v>
      </c>
      <c r="AN225" s="3">
        <v>-1802971</v>
      </c>
      <c r="AO225" s="3">
        <v>-2528873.5699999998</v>
      </c>
      <c r="AP225" s="3">
        <v>-571260</v>
      </c>
      <c r="AQ225" s="3">
        <v>-1137022</v>
      </c>
      <c r="AR225" s="3">
        <v>-1868737</v>
      </c>
      <c r="AS225" s="3">
        <v>-2745886.05</v>
      </c>
      <c r="AT225" s="3">
        <v>-1062578</v>
      </c>
      <c r="AU225" s="3">
        <v>-2535029</v>
      </c>
      <c r="AV225" s="3">
        <v>-4108938</v>
      </c>
      <c r="AW225" s="3">
        <v>-5686397.5120000001</v>
      </c>
      <c r="AX225" s="3">
        <v>-1335289</v>
      </c>
      <c r="AY225" s="3">
        <v>-923276</v>
      </c>
      <c r="AZ225" s="6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</row>
    <row r="226" spans="1:68" ht="16.5" hidden="1" customHeight="1" x14ac:dyDescent="0.25">
      <c r="A226" s="3" t="s">
        <v>903</v>
      </c>
      <c r="B226" s="3">
        <v>0</v>
      </c>
      <c r="C226" s="3">
        <v>0</v>
      </c>
      <c r="D226" s="3">
        <v>0</v>
      </c>
      <c r="E226" s="3">
        <v>0</v>
      </c>
      <c r="F226" s="3">
        <v>0</v>
      </c>
      <c r="G226" s="3">
        <v>147449</v>
      </c>
      <c r="H226" s="3">
        <v>-276961</v>
      </c>
      <c r="I226" s="3">
        <v>-470420.88</v>
      </c>
      <c r="J226" s="3">
        <v>-528482</v>
      </c>
      <c r="K226" s="3">
        <v>-1219682</v>
      </c>
      <c r="L226" s="3">
        <v>-2155503</v>
      </c>
      <c r="M226" s="3">
        <v>-2911622.67</v>
      </c>
      <c r="N226" s="3">
        <v>-1021398</v>
      </c>
      <c r="O226" s="3">
        <v>-1772377</v>
      </c>
      <c r="P226" s="3">
        <v>-2680129</v>
      </c>
      <c r="Q226" s="3">
        <v>-2534574.4700000002</v>
      </c>
      <c r="R226" s="3">
        <v>-1243119</v>
      </c>
      <c r="S226" s="3">
        <v>-2637659</v>
      </c>
      <c r="T226" s="3">
        <v>-3988584</v>
      </c>
      <c r="U226" s="3">
        <v>-5058580.6140000001</v>
      </c>
      <c r="V226" s="3">
        <v>-1311648</v>
      </c>
      <c r="W226" s="3">
        <v>-2780475</v>
      </c>
      <c r="X226" s="3">
        <v>-4209110</v>
      </c>
      <c r="Y226" s="3">
        <v>-5169786.1140000001</v>
      </c>
      <c r="Z226" s="3">
        <v>-587538</v>
      </c>
      <c r="AA226" s="3">
        <v>-947611</v>
      </c>
      <c r="AB226" s="3">
        <v>-868868</v>
      </c>
      <c r="AC226" s="3">
        <v>-1138212.1599999999</v>
      </c>
      <c r="AD226" s="3">
        <v>-255628</v>
      </c>
      <c r="AE226" s="3">
        <v>-456192</v>
      </c>
      <c r="AF226" s="3">
        <v>-221565</v>
      </c>
      <c r="AG226" s="3">
        <v>-917695.77</v>
      </c>
      <c r="AH226" s="3">
        <v>-142719</v>
      </c>
      <c r="AI226" s="3">
        <v>-648791</v>
      </c>
      <c r="AJ226" s="3">
        <v>-1213134</v>
      </c>
      <c r="AK226" s="3">
        <v>-1595757.72</v>
      </c>
      <c r="AL226" s="3">
        <v>-435970</v>
      </c>
      <c r="AM226" s="3">
        <v>-942683</v>
      </c>
      <c r="AN226" s="3">
        <v>-1615805</v>
      </c>
      <c r="AO226" s="3">
        <v>-2111650.36</v>
      </c>
      <c r="AP226" s="3">
        <v>-407564</v>
      </c>
      <c r="AQ226" s="3">
        <v>-879014</v>
      </c>
      <c r="AR226" s="3">
        <v>-1468028</v>
      </c>
      <c r="AS226" s="3">
        <v>-2245948.48</v>
      </c>
      <c r="AT226" s="3">
        <v>-998324</v>
      </c>
      <c r="AU226" s="3">
        <v>-2397955</v>
      </c>
      <c r="AV226" s="3">
        <v>-3894132</v>
      </c>
      <c r="AW226" s="3">
        <v>-5372730.6370000001</v>
      </c>
      <c r="AX226" s="3">
        <v>-1193840</v>
      </c>
      <c r="AY226" s="3">
        <v>-758761</v>
      </c>
      <c r="AZ226" s="6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</row>
    <row r="227" spans="1:68" ht="16.5" hidden="1" customHeight="1" x14ac:dyDescent="0.25">
      <c r="A227" s="3" t="s">
        <v>904</v>
      </c>
      <c r="B227" s="3">
        <v>0</v>
      </c>
      <c r="C227" s="3">
        <v>0</v>
      </c>
      <c r="D227" s="3">
        <v>0</v>
      </c>
      <c r="E227" s="3">
        <v>0</v>
      </c>
      <c r="F227" s="3">
        <v>0</v>
      </c>
      <c r="G227" s="3">
        <v>-34959</v>
      </c>
      <c r="H227" s="3">
        <v>-33677</v>
      </c>
      <c r="I227" s="3">
        <v>-45975.49</v>
      </c>
      <c r="J227" s="3">
        <v>17367</v>
      </c>
      <c r="K227" s="3">
        <v>12502</v>
      </c>
      <c r="L227" s="3">
        <v>17890</v>
      </c>
      <c r="M227" s="3">
        <v>7885.1</v>
      </c>
      <c r="N227" s="3">
        <v>-681</v>
      </c>
      <c r="O227" s="3">
        <v>2367</v>
      </c>
      <c r="P227" s="3">
        <v>8079</v>
      </c>
      <c r="Q227" s="3">
        <v>-6556.06</v>
      </c>
      <c r="R227" s="3">
        <v>11055</v>
      </c>
      <c r="S227" s="3">
        <v>648</v>
      </c>
      <c r="T227" s="3">
        <v>2048</v>
      </c>
      <c r="U227" s="3">
        <v>-26953.503000000001</v>
      </c>
      <c r="V227" s="3">
        <v>1712</v>
      </c>
      <c r="W227" s="3">
        <v>-30640</v>
      </c>
      <c r="X227" s="3">
        <v>-32700</v>
      </c>
      <c r="Y227" s="3">
        <v>-31545.569</v>
      </c>
      <c r="Z227" s="3">
        <v>-35585</v>
      </c>
      <c r="AA227" s="3">
        <v>-64330</v>
      </c>
      <c r="AB227" s="3">
        <v>-136371</v>
      </c>
      <c r="AC227" s="3">
        <v>-181798.23</v>
      </c>
      <c r="AD227" s="3">
        <v>8120</v>
      </c>
      <c r="AE227" s="3">
        <v>11306</v>
      </c>
      <c r="AF227" s="3">
        <v>-32912</v>
      </c>
      <c r="AG227" s="3">
        <v>-41171.449999999997</v>
      </c>
      <c r="AH227" s="3">
        <v>-22843</v>
      </c>
      <c r="AI227" s="3">
        <v>-40059</v>
      </c>
      <c r="AJ227" s="3">
        <v>-63965</v>
      </c>
      <c r="AK227" s="3">
        <v>-82077.77</v>
      </c>
      <c r="AL227" s="3">
        <v>-33731</v>
      </c>
      <c r="AM227" s="3">
        <v>-67042</v>
      </c>
      <c r="AN227" s="3">
        <v>-114848</v>
      </c>
      <c r="AO227" s="3">
        <v>-220470.05</v>
      </c>
      <c r="AP227" s="3">
        <v>-90668</v>
      </c>
      <c r="AQ227" s="3">
        <v>-152016</v>
      </c>
      <c r="AR227" s="3">
        <v>-226967</v>
      </c>
      <c r="AS227" s="3">
        <v>-257793.57</v>
      </c>
      <c r="AT227" s="3">
        <v>16547</v>
      </c>
      <c r="AU227" s="3">
        <v>-11423</v>
      </c>
      <c r="AV227" s="3">
        <v>-70522</v>
      </c>
      <c r="AW227" s="3">
        <v>-102174.679</v>
      </c>
      <c r="AX227" s="3">
        <v>-61567</v>
      </c>
      <c r="AY227" s="3">
        <v>-90617</v>
      </c>
      <c r="AZ227" s="6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</row>
    <row r="228" spans="1:68" ht="16.5" hidden="1" customHeight="1" x14ac:dyDescent="0.25">
      <c r="A228" s="3" t="s">
        <v>905</v>
      </c>
      <c r="B228" s="3">
        <v>0</v>
      </c>
      <c r="C228" s="3">
        <v>0</v>
      </c>
      <c r="D228" s="3">
        <v>0</v>
      </c>
      <c r="E228" s="3">
        <v>0</v>
      </c>
      <c r="F228" s="3">
        <v>0</v>
      </c>
      <c r="G228" s="3">
        <v>32129</v>
      </c>
      <c r="H228" s="3">
        <v>217132</v>
      </c>
      <c r="I228" s="3">
        <v>13974.19</v>
      </c>
      <c r="J228" s="3">
        <v>14671</v>
      </c>
      <c r="K228" s="3">
        <v>11183</v>
      </c>
      <c r="L228" s="3">
        <v>-73335</v>
      </c>
      <c r="M228" s="3">
        <v>-66719.78</v>
      </c>
      <c r="N228" s="3">
        <v>23326</v>
      </c>
      <c r="O228" s="3">
        <v>30406</v>
      </c>
      <c r="P228" s="3">
        <v>60099</v>
      </c>
      <c r="Q228" s="3">
        <v>33304.46</v>
      </c>
      <c r="R228" s="3">
        <v>6328</v>
      </c>
      <c r="S228" s="3">
        <v>-25540</v>
      </c>
      <c r="T228" s="3">
        <v>-53472</v>
      </c>
      <c r="U228" s="3">
        <v>-67210.722999999998</v>
      </c>
      <c r="V228" s="3">
        <v>-10118</v>
      </c>
      <c r="W228" s="3">
        <v>691</v>
      </c>
      <c r="X228" s="3">
        <v>29671</v>
      </c>
      <c r="Y228" s="3">
        <v>-1314.316</v>
      </c>
      <c r="Z228" s="3">
        <v>63663</v>
      </c>
      <c r="AA228" s="3">
        <v>74054</v>
      </c>
      <c r="AB228" s="3">
        <v>70738</v>
      </c>
      <c r="AC228" s="3">
        <v>47333.05</v>
      </c>
      <c r="AD228" s="3">
        <v>217</v>
      </c>
      <c r="AE228" s="3">
        <v>28487</v>
      </c>
      <c r="AF228" s="3">
        <v>29383</v>
      </c>
      <c r="AG228" s="3">
        <v>11445.21</v>
      </c>
      <c r="AH228" s="3">
        <v>21749</v>
      </c>
      <c r="AI228" s="3">
        <v>35401</v>
      </c>
      <c r="AJ228" s="3">
        <v>23225</v>
      </c>
      <c r="AK228" s="3">
        <v>-11029.07</v>
      </c>
      <c r="AL228" s="3">
        <v>22911</v>
      </c>
      <c r="AM228" s="3">
        <v>35746</v>
      </c>
      <c r="AN228" s="3">
        <v>41421</v>
      </c>
      <c r="AO228" s="3">
        <v>-56799.48</v>
      </c>
      <c r="AP228" s="3">
        <v>14565</v>
      </c>
      <c r="AQ228" s="3">
        <v>17858</v>
      </c>
      <c r="AR228" s="3">
        <v>15463</v>
      </c>
      <c r="AS228" s="3">
        <v>31123.52</v>
      </c>
      <c r="AT228" s="3">
        <v>-25170</v>
      </c>
      <c r="AU228" s="3">
        <v>-30886</v>
      </c>
      <c r="AV228" s="3">
        <v>-5288</v>
      </c>
      <c r="AW228" s="3">
        <v>-27539.501</v>
      </c>
      <c r="AX228" s="3">
        <v>28576</v>
      </c>
      <c r="AY228" s="3">
        <v>46292</v>
      </c>
      <c r="AZ228" s="6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</row>
    <row r="229" spans="1:68" ht="16.5" hidden="1" customHeight="1" x14ac:dyDescent="0.25">
      <c r="A229" s="3" t="s">
        <v>906</v>
      </c>
      <c r="B229" s="3">
        <v>0</v>
      </c>
      <c r="C229" s="3">
        <v>0</v>
      </c>
      <c r="D229" s="3">
        <v>0</v>
      </c>
      <c r="E229" s="3">
        <v>0</v>
      </c>
      <c r="F229" s="3">
        <v>0</v>
      </c>
      <c r="G229" s="3">
        <v>-51218</v>
      </c>
      <c r="H229" s="3">
        <v>-78598</v>
      </c>
      <c r="I229" s="3">
        <v>-85873.85</v>
      </c>
      <c r="J229" s="3">
        <v>-8584</v>
      </c>
      <c r="K229" s="3">
        <v>-16303</v>
      </c>
      <c r="L229" s="3">
        <v>-45574</v>
      </c>
      <c r="M229" s="3">
        <v>-54056.49</v>
      </c>
      <c r="N229" s="3">
        <v>-14883</v>
      </c>
      <c r="O229" s="3">
        <v>-25193</v>
      </c>
      <c r="P229" s="3">
        <v>-26701</v>
      </c>
      <c r="Q229" s="3">
        <v>-35242.410000000003</v>
      </c>
      <c r="R229" s="3">
        <v>-11261</v>
      </c>
      <c r="S229" s="3">
        <v>-15512</v>
      </c>
      <c r="T229" s="3">
        <v>-31207</v>
      </c>
      <c r="U229" s="3">
        <v>-46937.553999999996</v>
      </c>
      <c r="V229" s="3">
        <v>-9798</v>
      </c>
      <c r="W229" s="3">
        <v>-22517</v>
      </c>
      <c r="X229" s="3">
        <v>-41878</v>
      </c>
      <c r="Y229" s="3">
        <v>-51908.207999999999</v>
      </c>
      <c r="Z229" s="3">
        <v>-16739</v>
      </c>
      <c r="AA229" s="3">
        <v>-23652</v>
      </c>
      <c r="AB229" s="3">
        <v>-34876</v>
      </c>
      <c r="AC229" s="3">
        <v>-47620.42</v>
      </c>
      <c r="AD229" s="3">
        <v>-16878</v>
      </c>
      <c r="AE229" s="3">
        <v>-18136</v>
      </c>
      <c r="AF229" s="3">
        <v>-41343</v>
      </c>
      <c r="AG229" s="3">
        <v>-49799.26</v>
      </c>
      <c r="AH229" s="3">
        <v>-56226</v>
      </c>
      <c r="AI229" s="3">
        <v>-77165</v>
      </c>
      <c r="AJ229" s="3">
        <v>-98645</v>
      </c>
      <c r="AK229" s="3">
        <v>-102886.9</v>
      </c>
      <c r="AL229" s="3">
        <v>-53126</v>
      </c>
      <c r="AM229" s="3">
        <v>-88765</v>
      </c>
      <c r="AN229" s="3">
        <v>-113739</v>
      </c>
      <c r="AO229" s="3">
        <v>-139953.68</v>
      </c>
      <c r="AP229" s="3">
        <v>-87593</v>
      </c>
      <c r="AQ229" s="3">
        <v>-123850</v>
      </c>
      <c r="AR229" s="3">
        <v>-189205</v>
      </c>
      <c r="AS229" s="3">
        <v>-273267.53000000003</v>
      </c>
      <c r="AT229" s="3">
        <v>-55631</v>
      </c>
      <c r="AU229" s="3">
        <v>-94765</v>
      </c>
      <c r="AV229" s="3">
        <v>-138996</v>
      </c>
      <c r="AW229" s="3">
        <v>-183952.69500000001</v>
      </c>
      <c r="AX229" s="3">
        <v>-108458</v>
      </c>
      <c r="AY229" s="3">
        <v>-120190</v>
      </c>
      <c r="AZ229" s="6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</row>
    <row r="230" spans="1:68" ht="16.5" hidden="1" customHeight="1" x14ac:dyDescent="0.25">
      <c r="A230" s="3" t="s">
        <v>907</v>
      </c>
      <c r="B230" s="3">
        <v>-130222</v>
      </c>
      <c r="C230" s="3">
        <v>249023</v>
      </c>
      <c r="D230" s="3">
        <v>18806</v>
      </c>
      <c r="E230" s="3">
        <v>15844.39</v>
      </c>
      <c r="F230" s="3">
        <v>-64417</v>
      </c>
      <c r="G230" s="3">
        <v>-42914</v>
      </c>
      <c r="H230" s="3">
        <v>-21869</v>
      </c>
      <c r="I230" s="3">
        <v>-20408.32</v>
      </c>
      <c r="J230" s="3">
        <v>-55796</v>
      </c>
      <c r="K230" s="3">
        <v>-40116</v>
      </c>
      <c r="L230" s="3">
        <v>-21556</v>
      </c>
      <c r="M230" s="3">
        <v>41307.71</v>
      </c>
      <c r="N230" s="3">
        <v>-77195</v>
      </c>
      <c r="O230" s="3">
        <v>-53562</v>
      </c>
      <c r="P230" s="3">
        <v>-31734</v>
      </c>
      <c r="Q230" s="3">
        <v>26881.02</v>
      </c>
      <c r="R230" s="3">
        <v>-92878</v>
      </c>
      <c r="S230" s="3">
        <v>-63010</v>
      </c>
      <c r="T230" s="3">
        <v>-13172</v>
      </c>
      <c r="U230" s="3">
        <v>37418.188999999998</v>
      </c>
      <c r="V230" s="3">
        <v>-100771</v>
      </c>
      <c r="W230" s="3">
        <v>-70223</v>
      </c>
      <c r="X230" s="3">
        <v>-27070</v>
      </c>
      <c r="Y230" s="3">
        <v>67848.467000000004</v>
      </c>
      <c r="Z230" s="3">
        <v>-129156</v>
      </c>
      <c r="AA230" s="3">
        <v>-85725</v>
      </c>
      <c r="AB230" s="3">
        <v>-52889</v>
      </c>
      <c r="AC230" s="3">
        <v>11698.86</v>
      </c>
      <c r="AD230" s="3">
        <v>-9333</v>
      </c>
      <c r="AE230" s="3">
        <v>-8753</v>
      </c>
      <c r="AF230" s="3">
        <v>15946</v>
      </c>
      <c r="AG230" s="3">
        <v>19631.12</v>
      </c>
      <c r="AH230" s="3">
        <v>-84720</v>
      </c>
      <c r="AI230" s="3">
        <v>-74285</v>
      </c>
      <c r="AJ230" s="3">
        <v>29273</v>
      </c>
      <c r="AK230" s="3">
        <v>58497.34</v>
      </c>
      <c r="AL230" s="3">
        <v>-60822</v>
      </c>
      <c r="AM230" s="3">
        <v>-5580</v>
      </c>
      <c r="AN230" s="3">
        <v>88294</v>
      </c>
      <c r="AO230" s="3">
        <v>84410.97</v>
      </c>
      <c r="AP230" s="3">
        <v>12916</v>
      </c>
      <c r="AQ230" s="3">
        <v>128848</v>
      </c>
      <c r="AR230" s="3">
        <v>138692</v>
      </c>
      <c r="AS230" s="3">
        <v>50422.52</v>
      </c>
      <c r="AT230" s="3">
        <v>24518</v>
      </c>
      <c r="AU230" s="3">
        <v>134737</v>
      </c>
      <c r="AV230" s="3">
        <v>206618</v>
      </c>
      <c r="AW230" s="3">
        <v>143412.46299999999</v>
      </c>
      <c r="AX230" s="3">
        <v>-122135</v>
      </c>
      <c r="AY230" s="3">
        <v>-25963</v>
      </c>
      <c r="AZ230" s="6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</row>
    <row r="231" spans="1:68" ht="16.5" hidden="1" customHeight="1" x14ac:dyDescent="0.25">
      <c r="A231" s="3" t="s">
        <v>908</v>
      </c>
      <c r="B231" s="3">
        <v>0</v>
      </c>
      <c r="C231" s="3">
        <v>0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20589</v>
      </c>
      <c r="AW231" s="3">
        <v>58002.764999999999</v>
      </c>
      <c r="AX231" s="3">
        <v>0</v>
      </c>
      <c r="AY231" s="3">
        <v>0</v>
      </c>
      <c r="AZ231" s="6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</row>
    <row r="232" spans="1:68" ht="16.5" hidden="1" customHeight="1" x14ac:dyDescent="0.25">
      <c r="A232" s="3" t="s">
        <v>909</v>
      </c>
      <c r="B232" s="3">
        <v>0</v>
      </c>
      <c r="C232" s="3">
        <v>0</v>
      </c>
      <c r="D232" s="3">
        <v>0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-2812</v>
      </c>
      <c r="AB232" s="3">
        <v>0</v>
      </c>
      <c r="AC232" s="3">
        <v>0</v>
      </c>
      <c r="AD232" s="3">
        <v>262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0</v>
      </c>
      <c r="AZ232" s="6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</row>
    <row r="233" spans="1:68" ht="16.5" hidden="1" customHeight="1" x14ac:dyDescent="0.25">
      <c r="A233" s="3" t="s">
        <v>910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3">
        <v>-42914</v>
      </c>
      <c r="H233" s="3">
        <v>-21869</v>
      </c>
      <c r="I233" s="3">
        <v>-20408.32</v>
      </c>
      <c r="J233" s="3">
        <v>-55796</v>
      </c>
      <c r="K233" s="3">
        <v>-40116</v>
      </c>
      <c r="L233" s="3">
        <v>-21556</v>
      </c>
      <c r="M233" s="3">
        <v>41307.71</v>
      </c>
      <c r="N233" s="3">
        <v>-77195</v>
      </c>
      <c r="O233" s="3">
        <v>-53562</v>
      </c>
      <c r="P233" s="3">
        <v>-31734</v>
      </c>
      <c r="Q233" s="3">
        <v>26881.02</v>
      </c>
      <c r="R233" s="3">
        <v>-93126</v>
      </c>
      <c r="S233" s="3">
        <v>-63258</v>
      </c>
      <c r="T233" s="3">
        <v>-13420</v>
      </c>
      <c r="U233" s="3">
        <v>37170.459000000003</v>
      </c>
      <c r="V233" s="3">
        <v>-100771</v>
      </c>
      <c r="W233" s="3">
        <v>-70223</v>
      </c>
      <c r="X233" s="3">
        <v>-27070</v>
      </c>
      <c r="Y233" s="3">
        <v>67848.467000000004</v>
      </c>
      <c r="Z233" s="3">
        <v>-126344</v>
      </c>
      <c r="AA233" s="3">
        <v>-82913</v>
      </c>
      <c r="AB233" s="3">
        <v>-53815</v>
      </c>
      <c r="AC233" s="3">
        <v>10772.26</v>
      </c>
      <c r="AD233" s="3">
        <v>-9595</v>
      </c>
      <c r="AE233" s="3">
        <v>-8753</v>
      </c>
      <c r="AF233" s="3">
        <v>15946</v>
      </c>
      <c r="AG233" s="3">
        <v>19631.12</v>
      </c>
      <c r="AH233" s="3">
        <v>-79110</v>
      </c>
      <c r="AI233" s="3">
        <v>-68675</v>
      </c>
      <c r="AJ233" s="3">
        <v>26448</v>
      </c>
      <c r="AK233" s="3">
        <v>47722.21</v>
      </c>
      <c r="AL233" s="3">
        <v>-56303</v>
      </c>
      <c r="AM233" s="3">
        <v>-4680</v>
      </c>
      <c r="AN233" s="3">
        <v>93105</v>
      </c>
      <c r="AO233" s="3">
        <v>90968.36</v>
      </c>
      <c r="AP233" s="3">
        <v>14214</v>
      </c>
      <c r="AQ233" s="3">
        <v>131549</v>
      </c>
      <c r="AR233" s="3">
        <v>144143</v>
      </c>
      <c r="AS233" s="3">
        <v>64172.959999999999</v>
      </c>
      <c r="AT233" s="3">
        <v>31618</v>
      </c>
      <c r="AU233" s="3">
        <v>136228</v>
      </c>
      <c r="AV233" s="3">
        <v>186012</v>
      </c>
      <c r="AW233" s="3">
        <v>84578.581000000006</v>
      </c>
      <c r="AX233" s="3">
        <v>-121214</v>
      </c>
      <c r="AY233" s="3">
        <v>-26719</v>
      </c>
      <c r="AZ233" s="6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</row>
    <row r="234" spans="1:68" ht="16.5" hidden="1" customHeight="1" x14ac:dyDescent="0.25">
      <c r="A234" s="3" t="s">
        <v>911</v>
      </c>
      <c r="B234" s="3">
        <v>0</v>
      </c>
      <c r="C234" s="3">
        <v>0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248</v>
      </c>
      <c r="S234" s="3">
        <v>248</v>
      </c>
      <c r="T234" s="3">
        <v>248</v>
      </c>
      <c r="U234" s="3">
        <v>247.73</v>
      </c>
      <c r="V234" s="3">
        <v>0</v>
      </c>
      <c r="W234" s="3">
        <v>0</v>
      </c>
      <c r="X234" s="3">
        <v>0</v>
      </c>
      <c r="Y234" s="3">
        <v>0</v>
      </c>
      <c r="Z234" s="3">
        <v>-2812</v>
      </c>
      <c r="AA234" s="3">
        <v>0</v>
      </c>
      <c r="AB234" s="3">
        <v>926</v>
      </c>
      <c r="AC234" s="3">
        <v>926.6</v>
      </c>
      <c r="AD234" s="3">
        <v>0</v>
      </c>
      <c r="AE234" s="3">
        <v>0</v>
      </c>
      <c r="AF234" s="3">
        <v>0</v>
      </c>
      <c r="AG234" s="3">
        <v>0</v>
      </c>
      <c r="AH234" s="3">
        <v>-5610</v>
      </c>
      <c r="AI234" s="3">
        <v>-5610</v>
      </c>
      <c r="AJ234" s="3">
        <v>2825</v>
      </c>
      <c r="AK234" s="3">
        <v>10775.13</v>
      </c>
      <c r="AL234" s="3">
        <v>-4519</v>
      </c>
      <c r="AM234" s="3">
        <v>-900</v>
      </c>
      <c r="AN234" s="3">
        <v>-4811</v>
      </c>
      <c r="AO234" s="3">
        <v>-6557.39</v>
      </c>
      <c r="AP234" s="3">
        <v>-1298</v>
      </c>
      <c r="AQ234" s="3">
        <v>-2701</v>
      </c>
      <c r="AR234" s="3">
        <v>-5451</v>
      </c>
      <c r="AS234" s="3">
        <v>-13750.44</v>
      </c>
      <c r="AT234" s="3">
        <v>-7100</v>
      </c>
      <c r="AU234" s="3">
        <v>-1491</v>
      </c>
      <c r="AV234" s="3">
        <v>17</v>
      </c>
      <c r="AW234" s="3">
        <v>831.11699999999996</v>
      </c>
      <c r="AX234" s="3">
        <v>-921</v>
      </c>
      <c r="AY234" s="3">
        <v>756</v>
      </c>
      <c r="AZ234" s="6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</row>
    <row r="235" spans="1:68" ht="16.5" hidden="1" customHeight="1" x14ac:dyDescent="0.25">
      <c r="A235" s="3" t="s">
        <v>912</v>
      </c>
      <c r="B235" s="3">
        <v>-66627</v>
      </c>
      <c r="C235" s="3">
        <v>-132408</v>
      </c>
      <c r="D235" s="3">
        <v>-877700</v>
      </c>
      <c r="E235" s="3">
        <v>-317402.17</v>
      </c>
      <c r="F235" s="3">
        <v>111562</v>
      </c>
      <c r="G235" s="3">
        <v>-54277</v>
      </c>
      <c r="H235" s="3">
        <v>-346083</v>
      </c>
      <c r="I235" s="3">
        <v>-805583.4</v>
      </c>
      <c r="J235" s="3">
        <v>-610267</v>
      </c>
      <c r="K235" s="3">
        <v>-1350133</v>
      </c>
      <c r="L235" s="3">
        <v>-2432118</v>
      </c>
      <c r="M235" s="3">
        <v>-3195810.21</v>
      </c>
      <c r="N235" s="3">
        <v>-1147549</v>
      </c>
      <c r="O235" s="3">
        <v>-1942973</v>
      </c>
      <c r="P235" s="3">
        <v>-2851085</v>
      </c>
      <c r="Q235" s="3">
        <v>-2754132.8</v>
      </c>
      <c r="R235" s="3">
        <v>-1382184</v>
      </c>
      <c r="S235" s="3">
        <v>-2860961</v>
      </c>
      <c r="T235" s="3">
        <v>-4264222</v>
      </c>
      <c r="U235" s="3">
        <v>-5413424.6849999996</v>
      </c>
      <c r="V235" s="3">
        <v>-1498884</v>
      </c>
      <c r="W235" s="3">
        <v>-3050550</v>
      </c>
      <c r="X235" s="3">
        <v>-4500990</v>
      </c>
      <c r="Y235" s="3">
        <v>-5501475.8099999996</v>
      </c>
      <c r="Z235" s="3">
        <v>-784292</v>
      </c>
      <c r="AA235" s="3">
        <v>-1215678</v>
      </c>
      <c r="AB235" s="3">
        <v>-1269827</v>
      </c>
      <c r="AC235" s="3">
        <v>-1622827.25</v>
      </c>
      <c r="AD235" s="3">
        <v>-359811</v>
      </c>
      <c r="AE235" s="3">
        <v>-624710</v>
      </c>
      <c r="AF235" s="3">
        <v>-519243</v>
      </c>
      <c r="AG235" s="3">
        <v>-1317476.53</v>
      </c>
      <c r="AH235" s="3">
        <v>-375534</v>
      </c>
      <c r="AI235" s="3">
        <v>-989470</v>
      </c>
      <c r="AJ235" s="3">
        <v>-1597476</v>
      </c>
      <c r="AK235" s="3">
        <v>-2088032.33</v>
      </c>
      <c r="AL235" s="3">
        <v>-663038</v>
      </c>
      <c r="AM235" s="3">
        <v>-1271894</v>
      </c>
      <c r="AN235" s="3">
        <v>-2012870</v>
      </c>
      <c r="AO235" s="3">
        <v>-2806675.34</v>
      </c>
      <c r="AP235" s="3">
        <v>-664488</v>
      </c>
      <c r="AQ235" s="3">
        <v>-1216410</v>
      </c>
      <c r="AR235" s="3">
        <v>-2040131</v>
      </c>
      <c r="AS235" s="3">
        <v>-3085803.83</v>
      </c>
      <c r="AT235" s="3">
        <v>-1145877</v>
      </c>
      <c r="AU235" s="3">
        <v>-2616183</v>
      </c>
      <c r="AV235" s="3">
        <v>-4223381</v>
      </c>
      <c r="AW235" s="3">
        <v>-5984535.517</v>
      </c>
      <c r="AX235" s="3">
        <v>-1585521</v>
      </c>
      <c r="AY235" s="3">
        <v>-1214942</v>
      </c>
      <c r="AZ235" s="6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</row>
    <row r="236" spans="1:68" ht="16.5" hidden="1" customHeight="1" x14ac:dyDescent="0.25">
      <c r="A236" s="3" t="s">
        <v>913</v>
      </c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3">
        <v>515303</v>
      </c>
      <c r="H236" s="3">
        <v>777012</v>
      </c>
      <c r="I236" s="3">
        <v>1044556.93</v>
      </c>
      <c r="J236" s="3">
        <v>271836</v>
      </c>
      <c r="K236" s="3">
        <v>555562</v>
      </c>
      <c r="L236" s="3">
        <v>860432</v>
      </c>
      <c r="M236" s="3">
        <v>1180032.95</v>
      </c>
      <c r="N236" s="3">
        <v>325212</v>
      </c>
      <c r="O236" s="3">
        <v>675250</v>
      </c>
      <c r="P236" s="3">
        <v>1044241</v>
      </c>
      <c r="Q236" s="3">
        <v>1410185.28</v>
      </c>
      <c r="R236" s="3">
        <v>376981</v>
      </c>
      <c r="S236" s="3">
        <v>789498</v>
      </c>
      <c r="T236" s="3">
        <v>1230727</v>
      </c>
      <c r="U236" s="3">
        <v>1692236.804</v>
      </c>
      <c r="V236" s="3">
        <v>476621</v>
      </c>
      <c r="W236" s="3">
        <v>985308</v>
      </c>
      <c r="X236" s="3">
        <v>1529008</v>
      </c>
      <c r="Y236" s="3">
        <v>2085879.784</v>
      </c>
      <c r="Z236" s="3">
        <v>569720</v>
      </c>
      <c r="AA236" s="3">
        <v>1151089</v>
      </c>
      <c r="AB236" s="3">
        <v>1743457</v>
      </c>
      <c r="AC236" s="3">
        <v>2334706.88</v>
      </c>
      <c r="AD236" s="3">
        <v>583813</v>
      </c>
      <c r="AE236" s="3">
        <v>1177082</v>
      </c>
      <c r="AF236" s="3">
        <v>1782756</v>
      </c>
      <c r="AG236" s="3">
        <v>2375141.46</v>
      </c>
      <c r="AH236" s="3">
        <v>603597</v>
      </c>
      <c r="AI236" s="3">
        <v>1210438</v>
      </c>
      <c r="AJ236" s="3">
        <v>1824230</v>
      </c>
      <c r="AK236" s="3">
        <v>2439165.7999999998</v>
      </c>
      <c r="AL236" s="3">
        <v>622626</v>
      </c>
      <c r="AM236" s="3">
        <v>1255567</v>
      </c>
      <c r="AN236" s="3">
        <v>1901254</v>
      </c>
      <c r="AO236" s="3">
        <v>2560820.5299999998</v>
      </c>
      <c r="AP236" s="3">
        <v>654799</v>
      </c>
      <c r="AQ236" s="3">
        <v>1320571</v>
      </c>
      <c r="AR236" s="3">
        <v>1996869</v>
      </c>
      <c r="AS236" s="3">
        <v>2676052.11</v>
      </c>
      <c r="AT236" s="3">
        <v>674356</v>
      </c>
      <c r="AU236" s="3">
        <v>1377994</v>
      </c>
      <c r="AV236" s="3">
        <v>2106927</v>
      </c>
      <c r="AW236" s="3">
        <v>2851940.0890000002</v>
      </c>
      <c r="AX236" s="3">
        <v>766746</v>
      </c>
      <c r="AY236" s="3">
        <v>1452517</v>
      </c>
      <c r="AZ236" s="6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</row>
    <row r="237" spans="1:68" ht="16.5" hidden="1" customHeight="1" x14ac:dyDescent="0.25">
      <c r="A237" s="3" t="s">
        <v>914</v>
      </c>
      <c r="B237" s="3">
        <v>0</v>
      </c>
      <c r="C237" s="3">
        <v>0</v>
      </c>
      <c r="D237" s="3">
        <v>406847</v>
      </c>
      <c r="E237" s="3">
        <v>-429826.26</v>
      </c>
      <c r="F237" s="3">
        <v>-127241</v>
      </c>
      <c r="G237" s="3">
        <v>-217149</v>
      </c>
      <c r="H237" s="3">
        <v>-317360</v>
      </c>
      <c r="I237" s="3">
        <v>-435362.82</v>
      </c>
      <c r="J237" s="3">
        <v>0</v>
      </c>
      <c r="K237" s="3">
        <v>-216603</v>
      </c>
      <c r="L237" s="3">
        <v>-341000</v>
      </c>
      <c r="M237" s="3">
        <v>-460926.17</v>
      </c>
      <c r="N237" s="3">
        <v>-138968</v>
      </c>
      <c r="O237" s="3">
        <v>-300431</v>
      </c>
      <c r="P237" s="3">
        <v>-470060</v>
      </c>
      <c r="Q237" s="3">
        <v>-627387.31999999995</v>
      </c>
      <c r="R237" s="3">
        <v>-164617</v>
      </c>
      <c r="S237" s="3">
        <v>-374106</v>
      </c>
      <c r="T237" s="3">
        <v>-566360</v>
      </c>
      <c r="U237" s="3">
        <v>-733666.06900000002</v>
      </c>
      <c r="V237" s="3">
        <v>-206614</v>
      </c>
      <c r="W237" s="3">
        <v>-437054</v>
      </c>
      <c r="X237" s="3">
        <v>-662583</v>
      </c>
      <c r="Y237" s="3">
        <v>-869210.58600000001</v>
      </c>
      <c r="Z237" s="3">
        <v>-181921</v>
      </c>
      <c r="AA237" s="3">
        <v>-377046</v>
      </c>
      <c r="AB237" s="3">
        <v>-607020</v>
      </c>
      <c r="AC237" s="3">
        <v>-830043.27</v>
      </c>
      <c r="AD237" s="3">
        <v>-229810</v>
      </c>
      <c r="AE237" s="3">
        <v>-446414</v>
      </c>
      <c r="AF237" s="3">
        <v>-658384</v>
      </c>
      <c r="AG237" s="3">
        <v>-898830.51</v>
      </c>
      <c r="AH237" s="3">
        <v>-221648</v>
      </c>
      <c r="AI237" s="3">
        <v>-432093</v>
      </c>
      <c r="AJ237" s="3">
        <v>-618831</v>
      </c>
      <c r="AK237" s="3">
        <v>-803444.89</v>
      </c>
      <c r="AL237" s="3">
        <v>-207294</v>
      </c>
      <c r="AM237" s="3">
        <v>-404903</v>
      </c>
      <c r="AN237" s="3">
        <v>-592913</v>
      </c>
      <c r="AO237" s="3">
        <v>-780967.93</v>
      </c>
      <c r="AP237" s="3">
        <v>-181160</v>
      </c>
      <c r="AQ237" s="3">
        <v>-384929</v>
      </c>
      <c r="AR237" s="3">
        <v>-569430</v>
      </c>
      <c r="AS237" s="3">
        <v>-756759.05</v>
      </c>
      <c r="AT237" s="3">
        <v>-202162</v>
      </c>
      <c r="AU237" s="3">
        <v>-422286</v>
      </c>
      <c r="AV237" s="3">
        <v>-624480</v>
      </c>
      <c r="AW237" s="3">
        <v>-839521.07799999998</v>
      </c>
      <c r="AX237" s="3">
        <v>-399991</v>
      </c>
      <c r="AY237" s="3">
        <v>-616500</v>
      </c>
      <c r="AZ237" s="6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</row>
    <row r="238" spans="1:68" ht="16.5" hidden="1" customHeight="1" x14ac:dyDescent="0.25">
      <c r="A238" s="3" t="s">
        <v>915</v>
      </c>
      <c r="B238" s="3">
        <v>0</v>
      </c>
      <c r="C238" s="3">
        <v>0</v>
      </c>
      <c r="D238" s="3">
        <v>-64659</v>
      </c>
      <c r="E238" s="3">
        <v>-65681.19</v>
      </c>
      <c r="F238" s="3">
        <v>-829</v>
      </c>
      <c r="G238" s="3">
        <v>-33019</v>
      </c>
      <c r="H238" s="3">
        <v>-79445</v>
      </c>
      <c r="I238" s="3">
        <v>-80432.02</v>
      </c>
      <c r="J238" s="3">
        <v>-110763</v>
      </c>
      <c r="K238" s="3">
        <v>-47186</v>
      </c>
      <c r="L238" s="3">
        <v>-98431</v>
      </c>
      <c r="M238" s="3">
        <v>-99539.82</v>
      </c>
      <c r="N238" s="3">
        <v>-985</v>
      </c>
      <c r="O238" s="3">
        <v>-54650</v>
      </c>
      <c r="P238" s="3">
        <v>-132748</v>
      </c>
      <c r="Q238" s="3">
        <v>-133976.29</v>
      </c>
      <c r="R238" s="3">
        <v>-1308</v>
      </c>
      <c r="S238" s="3">
        <v>-76791</v>
      </c>
      <c r="T238" s="3">
        <v>-148920</v>
      </c>
      <c r="U238" s="3">
        <v>-150632.424</v>
      </c>
      <c r="V238" s="3">
        <v>-1517</v>
      </c>
      <c r="W238" s="3">
        <v>-84573</v>
      </c>
      <c r="X238" s="3">
        <v>-168670</v>
      </c>
      <c r="Y238" s="3">
        <v>-170466.92</v>
      </c>
      <c r="Z238" s="3">
        <v>-1571</v>
      </c>
      <c r="AA238" s="3">
        <v>-86632</v>
      </c>
      <c r="AB238" s="3">
        <v>-183536</v>
      </c>
      <c r="AC238" s="3">
        <v>-185361.05</v>
      </c>
      <c r="AD238" s="3">
        <v>-1552</v>
      </c>
      <c r="AE238" s="3">
        <v>-100831</v>
      </c>
      <c r="AF238" s="3">
        <v>-198597</v>
      </c>
      <c r="AG238" s="3">
        <v>-200453.35</v>
      </c>
      <c r="AH238" s="3">
        <v>-1677</v>
      </c>
      <c r="AI238" s="3">
        <v>-93017</v>
      </c>
      <c r="AJ238" s="3">
        <v>-202700</v>
      </c>
      <c r="AK238" s="3">
        <v>-210873.75</v>
      </c>
      <c r="AL238" s="3">
        <v>-7378</v>
      </c>
      <c r="AM238" s="3">
        <v>-111892</v>
      </c>
      <c r="AN238" s="3">
        <v>-221085</v>
      </c>
      <c r="AO238" s="3">
        <v>-228527.49</v>
      </c>
      <c r="AP238" s="3">
        <v>-7822</v>
      </c>
      <c r="AQ238" s="3">
        <v>-113959</v>
      </c>
      <c r="AR238" s="3">
        <v>-228742</v>
      </c>
      <c r="AS238" s="3">
        <v>-236112.88</v>
      </c>
      <c r="AT238" s="3">
        <v>-6872</v>
      </c>
      <c r="AU238" s="3">
        <v>-112629</v>
      </c>
      <c r="AV238" s="3">
        <v>-228473</v>
      </c>
      <c r="AW238" s="3">
        <v>-237052.766</v>
      </c>
      <c r="AX238" s="3">
        <v>-8876</v>
      </c>
      <c r="AY238" s="3">
        <v>-132004</v>
      </c>
      <c r="AZ238" s="6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</row>
    <row r="239" spans="1:68" ht="16.5" hidden="1" customHeight="1" x14ac:dyDescent="0.25">
      <c r="A239" s="3" t="s">
        <v>916</v>
      </c>
      <c r="B239" s="3">
        <v>-66627</v>
      </c>
      <c r="C239" s="3">
        <v>-132408</v>
      </c>
      <c r="D239" s="3">
        <v>-535512</v>
      </c>
      <c r="E239" s="3">
        <v>-812909.61</v>
      </c>
      <c r="F239" s="3">
        <v>-16508</v>
      </c>
      <c r="G239" s="3">
        <v>210858</v>
      </c>
      <c r="H239" s="3">
        <v>34124</v>
      </c>
      <c r="I239" s="3">
        <v>-276821.31</v>
      </c>
      <c r="J239" s="3">
        <v>-449194</v>
      </c>
      <c r="K239" s="3">
        <v>-1058360</v>
      </c>
      <c r="L239" s="3">
        <v>-2011117</v>
      </c>
      <c r="M239" s="3">
        <v>-2576243.25</v>
      </c>
      <c r="N239" s="3">
        <v>-962290</v>
      </c>
      <c r="O239" s="3">
        <v>-1622804</v>
      </c>
      <c r="P239" s="3">
        <v>-2409652</v>
      </c>
      <c r="Q239" s="3">
        <v>-2105311.13</v>
      </c>
      <c r="R239" s="3">
        <v>-1171128</v>
      </c>
      <c r="S239" s="3">
        <v>-2522360</v>
      </c>
      <c r="T239" s="3">
        <v>-3748775</v>
      </c>
      <c r="U239" s="3">
        <v>-4605486.3739999998</v>
      </c>
      <c r="V239" s="3">
        <v>-1230394</v>
      </c>
      <c r="W239" s="3">
        <v>-2586869</v>
      </c>
      <c r="X239" s="3">
        <v>-3803235</v>
      </c>
      <c r="Y239" s="3">
        <v>-4455273.5319999997</v>
      </c>
      <c r="Z239" s="3">
        <v>-398064</v>
      </c>
      <c r="AA239" s="3">
        <v>-528267</v>
      </c>
      <c r="AB239" s="3">
        <v>-316926</v>
      </c>
      <c r="AC239" s="3">
        <v>-303524.69</v>
      </c>
      <c r="AD239" s="3">
        <v>-7360</v>
      </c>
      <c r="AE239" s="3">
        <v>5127</v>
      </c>
      <c r="AF239" s="3">
        <v>406532</v>
      </c>
      <c r="AG239" s="3">
        <v>-41618.93</v>
      </c>
      <c r="AH239" s="3">
        <v>4738</v>
      </c>
      <c r="AI239" s="3">
        <v>-304142</v>
      </c>
      <c r="AJ239" s="3">
        <v>-594777</v>
      </c>
      <c r="AK239" s="3">
        <v>-663185.18000000005</v>
      </c>
      <c r="AL239" s="3">
        <v>-255084</v>
      </c>
      <c r="AM239" s="3">
        <v>-533122</v>
      </c>
      <c r="AN239" s="3">
        <v>-925614</v>
      </c>
      <c r="AO239" s="3">
        <v>-1255350.23</v>
      </c>
      <c r="AP239" s="3">
        <v>-198671</v>
      </c>
      <c r="AQ239" s="3">
        <v>-394727</v>
      </c>
      <c r="AR239" s="3">
        <v>-841434</v>
      </c>
      <c r="AS239" s="3">
        <v>-1402623.64</v>
      </c>
      <c r="AT239" s="3">
        <v>-680555</v>
      </c>
      <c r="AU239" s="3">
        <v>-1773104</v>
      </c>
      <c r="AV239" s="3">
        <v>-2969407</v>
      </c>
      <c r="AW239" s="3">
        <v>-4209169.2719999999</v>
      </c>
      <c r="AX239" s="3">
        <v>-1227642</v>
      </c>
      <c r="AY239" s="3">
        <v>-510929</v>
      </c>
      <c r="AZ239" s="6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</row>
    <row r="240" spans="1:68" ht="16.5" hidden="1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6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</row>
    <row r="241" spans="1:68" ht="16.5" hidden="1" customHeight="1" x14ac:dyDescent="0.25">
      <c r="A241" s="3" t="s">
        <v>917</v>
      </c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6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</row>
    <row r="242" spans="1:68" ht="16.5" hidden="1" customHeight="1" x14ac:dyDescent="0.25">
      <c r="A242" s="3" t="s">
        <v>918</v>
      </c>
      <c r="B242" s="3">
        <v>0</v>
      </c>
      <c r="C242" s="3">
        <v>0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-1000</v>
      </c>
      <c r="AX242" s="3">
        <v>0</v>
      </c>
      <c r="AY242" s="3">
        <v>0</v>
      </c>
      <c r="AZ242" s="6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</row>
    <row r="243" spans="1:68" ht="16.5" hidden="1" customHeight="1" x14ac:dyDescent="0.25">
      <c r="A243" s="3" t="s">
        <v>919</v>
      </c>
      <c r="B243" s="3">
        <v>0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-2375</v>
      </c>
      <c r="AB243" s="3">
        <v>-3800</v>
      </c>
      <c r="AC243" s="3">
        <v>-3800</v>
      </c>
      <c r="AD243" s="3">
        <v>0</v>
      </c>
      <c r="AE243" s="3">
        <v>-3800</v>
      </c>
      <c r="AF243" s="3">
        <v>-3800</v>
      </c>
      <c r="AG243" s="3">
        <v>-5700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6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</row>
    <row r="244" spans="1:68" ht="16.5" hidden="1" customHeight="1" x14ac:dyDescent="0.25">
      <c r="A244" s="3" t="s">
        <v>920</v>
      </c>
      <c r="B244" s="3">
        <v>0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-2375</v>
      </c>
      <c r="AB244" s="3">
        <v>-3800</v>
      </c>
      <c r="AC244" s="3">
        <v>-3800</v>
      </c>
      <c r="AD244" s="3">
        <v>0</v>
      </c>
      <c r="AE244" s="3">
        <v>-3800</v>
      </c>
      <c r="AF244" s="3">
        <v>-3800</v>
      </c>
      <c r="AG244" s="3">
        <v>-5700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0</v>
      </c>
      <c r="AZ244" s="6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</row>
    <row r="245" spans="1:68" ht="16.5" hidden="1" customHeight="1" x14ac:dyDescent="0.25">
      <c r="A245" s="3" t="s">
        <v>921</v>
      </c>
      <c r="B245" s="3">
        <v>-4445</v>
      </c>
      <c r="C245" s="3">
        <v>-4403</v>
      </c>
      <c r="D245" s="3">
        <v>-5753</v>
      </c>
      <c r="E245" s="3">
        <v>-4655.29</v>
      </c>
      <c r="F245" s="3">
        <v>-1880</v>
      </c>
      <c r="G245" s="3">
        <v>-4624</v>
      </c>
      <c r="H245" s="3">
        <v>-10172</v>
      </c>
      <c r="I245" s="3">
        <v>-16267.86</v>
      </c>
      <c r="J245" s="3">
        <v>-98</v>
      </c>
      <c r="K245" s="3">
        <v>-630</v>
      </c>
      <c r="L245" s="3">
        <v>-6905</v>
      </c>
      <c r="M245" s="3">
        <v>-16012.68</v>
      </c>
      <c r="N245" s="3">
        <v>-4456</v>
      </c>
      <c r="O245" s="3">
        <v>-6890</v>
      </c>
      <c r="P245" s="3">
        <v>-18360</v>
      </c>
      <c r="Q245" s="3">
        <v>-21792.87</v>
      </c>
      <c r="R245" s="3">
        <v>408</v>
      </c>
      <c r="S245" s="3">
        <v>-2526</v>
      </c>
      <c r="T245" s="3">
        <v>-9698</v>
      </c>
      <c r="U245" s="3">
        <v>-17328.03</v>
      </c>
      <c r="V245" s="3">
        <v>-4025</v>
      </c>
      <c r="W245" s="3">
        <v>-8913</v>
      </c>
      <c r="X245" s="3">
        <v>-10349</v>
      </c>
      <c r="Y245" s="3">
        <v>-15967.773999999999</v>
      </c>
      <c r="Z245" s="3">
        <v>-4980</v>
      </c>
      <c r="AA245" s="3">
        <v>-21574</v>
      </c>
      <c r="AB245" s="3">
        <v>-41705</v>
      </c>
      <c r="AC245" s="3">
        <v>-55702.44</v>
      </c>
      <c r="AD245" s="3">
        <v>-24207</v>
      </c>
      <c r="AE245" s="3">
        <v>-35613</v>
      </c>
      <c r="AF245" s="3">
        <v>-44462</v>
      </c>
      <c r="AG245" s="3">
        <v>-63220.3</v>
      </c>
      <c r="AH245" s="3">
        <v>-2877</v>
      </c>
      <c r="AI245" s="3">
        <v>-8332</v>
      </c>
      <c r="AJ245" s="3">
        <v>-13720</v>
      </c>
      <c r="AK245" s="3">
        <v>-25112.19</v>
      </c>
      <c r="AL245" s="3">
        <v>-3869</v>
      </c>
      <c r="AM245" s="3">
        <v>-7012</v>
      </c>
      <c r="AN245" s="3">
        <v>-8298</v>
      </c>
      <c r="AO245" s="3">
        <v>-12890.14</v>
      </c>
      <c r="AP245" s="3">
        <v>-6301</v>
      </c>
      <c r="AQ245" s="3">
        <v>-17291</v>
      </c>
      <c r="AR245" s="3">
        <v>-49642</v>
      </c>
      <c r="AS245" s="3">
        <v>-51467.33</v>
      </c>
      <c r="AT245" s="3">
        <v>-7197</v>
      </c>
      <c r="AU245" s="3">
        <v>-17078</v>
      </c>
      <c r="AV245" s="3">
        <v>-22625</v>
      </c>
      <c r="AW245" s="3">
        <v>-30025.823</v>
      </c>
      <c r="AX245" s="3">
        <v>-3437</v>
      </c>
      <c r="AY245" s="3">
        <v>-6515</v>
      </c>
      <c r="AZ245" s="6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</row>
    <row r="246" spans="1:68" ht="16.5" hidden="1" customHeight="1" x14ac:dyDescent="0.25">
      <c r="A246" s="3" t="s">
        <v>922</v>
      </c>
      <c r="B246" s="3">
        <v>400</v>
      </c>
      <c r="C246" s="3">
        <v>490</v>
      </c>
      <c r="D246" s="3">
        <v>1003</v>
      </c>
      <c r="E246" s="3">
        <v>1236.57</v>
      </c>
      <c r="F246" s="3">
        <v>15</v>
      </c>
      <c r="G246" s="3">
        <v>674</v>
      </c>
      <c r="H246" s="3">
        <v>1394</v>
      </c>
      <c r="I246" s="3">
        <v>1937.62</v>
      </c>
      <c r="J246" s="3">
        <v>356</v>
      </c>
      <c r="K246" s="3">
        <v>356</v>
      </c>
      <c r="L246" s="3">
        <v>361</v>
      </c>
      <c r="M246" s="3">
        <v>1162.1500000000001</v>
      </c>
      <c r="N246" s="3">
        <v>10</v>
      </c>
      <c r="O246" s="3">
        <v>16</v>
      </c>
      <c r="P246" s="3">
        <v>837</v>
      </c>
      <c r="Q246" s="3">
        <v>994.6</v>
      </c>
      <c r="R246" s="3">
        <v>2286</v>
      </c>
      <c r="S246" s="3">
        <v>2569</v>
      </c>
      <c r="T246" s="3">
        <v>2575</v>
      </c>
      <c r="U246" s="3">
        <v>2575.0790000000002</v>
      </c>
      <c r="V246" s="3">
        <v>1214</v>
      </c>
      <c r="W246" s="3">
        <v>2089</v>
      </c>
      <c r="X246" s="3">
        <v>2806</v>
      </c>
      <c r="Y246" s="3">
        <v>2805.7310000000002</v>
      </c>
      <c r="Z246" s="3">
        <v>343</v>
      </c>
      <c r="AA246" s="3">
        <v>657</v>
      </c>
      <c r="AB246" s="3">
        <v>657</v>
      </c>
      <c r="AC246" s="3">
        <v>657.07</v>
      </c>
      <c r="AD246" s="3">
        <v>292</v>
      </c>
      <c r="AE246" s="3">
        <v>1539</v>
      </c>
      <c r="AF246" s="3">
        <v>1539</v>
      </c>
      <c r="AG246" s="3">
        <v>1539.23</v>
      </c>
      <c r="AH246" s="3">
        <v>590</v>
      </c>
      <c r="AI246" s="3">
        <v>1282</v>
      </c>
      <c r="AJ246" s="3">
        <v>1415</v>
      </c>
      <c r="AK246" s="3">
        <v>2039.3</v>
      </c>
      <c r="AL246" s="3">
        <v>492</v>
      </c>
      <c r="AM246" s="3">
        <v>640</v>
      </c>
      <c r="AN246" s="3">
        <v>1319</v>
      </c>
      <c r="AO246" s="3">
        <v>2830.87</v>
      </c>
      <c r="AP246" s="3">
        <v>985</v>
      </c>
      <c r="AQ246" s="3">
        <v>1586</v>
      </c>
      <c r="AR246" s="3">
        <v>1587</v>
      </c>
      <c r="AS246" s="3">
        <v>2577.2199999999998</v>
      </c>
      <c r="AT246" s="3">
        <v>0</v>
      </c>
      <c r="AU246" s="3">
        <v>450</v>
      </c>
      <c r="AV246" s="3">
        <v>450</v>
      </c>
      <c r="AW246" s="3">
        <v>1029.1590000000001</v>
      </c>
      <c r="AX246" s="3">
        <v>735</v>
      </c>
      <c r="AY246" s="3">
        <v>854</v>
      </c>
      <c r="AZ246" s="6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</row>
    <row r="247" spans="1:68" ht="16.5" hidden="1" customHeight="1" x14ac:dyDescent="0.25">
      <c r="A247" s="3" t="s">
        <v>923</v>
      </c>
      <c r="B247" s="3">
        <v>-4845</v>
      </c>
      <c r="C247" s="3">
        <v>-4893</v>
      </c>
      <c r="D247" s="3">
        <v>-6756</v>
      </c>
      <c r="E247" s="3">
        <v>-5891.86</v>
      </c>
      <c r="F247" s="3">
        <v>-1895</v>
      </c>
      <c r="G247" s="3">
        <v>-5298</v>
      </c>
      <c r="H247" s="3">
        <v>-11566</v>
      </c>
      <c r="I247" s="3">
        <v>-18205.47</v>
      </c>
      <c r="J247" s="3">
        <v>-454</v>
      </c>
      <c r="K247" s="3">
        <v>-986</v>
      </c>
      <c r="L247" s="3">
        <v>-7266</v>
      </c>
      <c r="M247" s="3">
        <v>-17174.830000000002</v>
      </c>
      <c r="N247" s="3">
        <v>-4466</v>
      </c>
      <c r="O247" s="3">
        <v>-6906</v>
      </c>
      <c r="P247" s="3">
        <v>-19197</v>
      </c>
      <c r="Q247" s="3">
        <v>-22787.47</v>
      </c>
      <c r="R247" s="3">
        <v>-1878</v>
      </c>
      <c r="S247" s="3">
        <v>-5095</v>
      </c>
      <c r="T247" s="3">
        <v>-12273</v>
      </c>
      <c r="U247" s="3">
        <v>-19903.109</v>
      </c>
      <c r="V247" s="3">
        <v>-5239</v>
      </c>
      <c r="W247" s="3">
        <v>-11002</v>
      </c>
      <c r="X247" s="3">
        <v>-13155</v>
      </c>
      <c r="Y247" s="3">
        <v>-18773.505000000001</v>
      </c>
      <c r="Z247" s="3">
        <v>-5323</v>
      </c>
      <c r="AA247" s="3">
        <v>-22231</v>
      </c>
      <c r="AB247" s="3">
        <v>-42362</v>
      </c>
      <c r="AC247" s="3">
        <v>-56359.51</v>
      </c>
      <c r="AD247" s="3">
        <v>-24499</v>
      </c>
      <c r="AE247" s="3">
        <v>-37152</v>
      </c>
      <c r="AF247" s="3">
        <v>-46001</v>
      </c>
      <c r="AG247" s="3">
        <v>-64759.54</v>
      </c>
      <c r="AH247" s="3">
        <v>-3467</v>
      </c>
      <c r="AI247" s="3">
        <v>-9614</v>
      </c>
      <c r="AJ247" s="3">
        <v>-15135</v>
      </c>
      <c r="AK247" s="3">
        <v>-27151.49</v>
      </c>
      <c r="AL247" s="3">
        <v>-4361</v>
      </c>
      <c r="AM247" s="3">
        <v>-7652</v>
      </c>
      <c r="AN247" s="3">
        <v>-9617</v>
      </c>
      <c r="AO247" s="3">
        <v>-15721.01</v>
      </c>
      <c r="AP247" s="3">
        <v>-7286</v>
      </c>
      <c r="AQ247" s="3">
        <v>-18877</v>
      </c>
      <c r="AR247" s="3">
        <v>-51229</v>
      </c>
      <c r="AS247" s="3">
        <v>-54044.54</v>
      </c>
      <c r="AT247" s="3">
        <v>-7197</v>
      </c>
      <c r="AU247" s="3">
        <v>-17528</v>
      </c>
      <c r="AV247" s="3">
        <v>-23075</v>
      </c>
      <c r="AW247" s="3">
        <v>-31054.982</v>
      </c>
      <c r="AX247" s="3">
        <v>-4172</v>
      </c>
      <c r="AY247" s="3">
        <v>-7369</v>
      </c>
      <c r="AZ247" s="6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</row>
    <row r="248" spans="1:68" ht="16.5" hidden="1" customHeight="1" x14ac:dyDescent="0.25">
      <c r="A248" s="3" t="s">
        <v>924</v>
      </c>
      <c r="B248" s="3">
        <v>0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  <c r="H248" s="3">
        <v>-4229</v>
      </c>
      <c r="I248" s="3">
        <v>-5577.22</v>
      </c>
      <c r="J248" s="3">
        <v>-522</v>
      </c>
      <c r="K248" s="3">
        <v>-522</v>
      </c>
      <c r="L248" s="3">
        <v>-2413</v>
      </c>
      <c r="M248" s="3">
        <v>-3311.01</v>
      </c>
      <c r="N248" s="3">
        <v>0</v>
      </c>
      <c r="O248" s="3">
        <v>-73</v>
      </c>
      <c r="P248" s="3">
        <v>-73</v>
      </c>
      <c r="Q248" s="3">
        <v>-2637.78</v>
      </c>
      <c r="R248" s="3">
        <v>0</v>
      </c>
      <c r="S248" s="3">
        <v>0</v>
      </c>
      <c r="T248" s="3">
        <v>-685</v>
      </c>
      <c r="U248" s="3">
        <v>-1321.4659999999999</v>
      </c>
      <c r="V248" s="3">
        <v>-291</v>
      </c>
      <c r="W248" s="3">
        <v>-291</v>
      </c>
      <c r="X248" s="3">
        <v>-291</v>
      </c>
      <c r="Y248" s="3">
        <v>-2481.2629999999999</v>
      </c>
      <c r="Z248" s="3">
        <v>-12</v>
      </c>
      <c r="AA248" s="3">
        <v>-12</v>
      </c>
      <c r="AB248" s="3">
        <v>-488</v>
      </c>
      <c r="AC248" s="3">
        <v>-1366</v>
      </c>
      <c r="AD248" s="3">
        <v>-809</v>
      </c>
      <c r="AE248" s="3">
        <v>-809</v>
      </c>
      <c r="AF248" s="3">
        <v>-1205</v>
      </c>
      <c r="AG248" s="3">
        <v>-4184.59</v>
      </c>
      <c r="AH248" s="3">
        <v>-538</v>
      </c>
      <c r="AI248" s="3">
        <v>-608</v>
      </c>
      <c r="AJ248" s="3">
        <v>-1038</v>
      </c>
      <c r="AK248" s="3">
        <v>-1038.08</v>
      </c>
      <c r="AL248" s="3">
        <v>0</v>
      </c>
      <c r="AM248" s="3">
        <v>-710</v>
      </c>
      <c r="AN248" s="3">
        <v>-878</v>
      </c>
      <c r="AO248" s="3">
        <v>-1181.3800000000001</v>
      </c>
      <c r="AP248" s="3">
        <v>0</v>
      </c>
      <c r="AQ248" s="3">
        <v>-163</v>
      </c>
      <c r="AR248" s="3">
        <v>-230</v>
      </c>
      <c r="AS248" s="3">
        <v>-1230.68</v>
      </c>
      <c r="AT248" s="3">
        <v>-595</v>
      </c>
      <c r="AU248" s="3">
        <v>-595</v>
      </c>
      <c r="AV248" s="3">
        <v>-595</v>
      </c>
      <c r="AW248" s="3">
        <v>-595</v>
      </c>
      <c r="AX248" s="3">
        <v>0</v>
      </c>
      <c r="AY248" s="3">
        <v>-546</v>
      </c>
      <c r="AZ248" s="6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</row>
    <row r="249" spans="1:68" ht="16.5" hidden="1" customHeight="1" x14ac:dyDescent="0.25">
      <c r="A249" s="3" t="s">
        <v>925</v>
      </c>
      <c r="B249" s="3">
        <v>0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-4229</v>
      </c>
      <c r="I249" s="3">
        <v>-5577.22</v>
      </c>
      <c r="J249" s="3">
        <v>-522</v>
      </c>
      <c r="K249" s="3">
        <v>-522</v>
      </c>
      <c r="L249" s="3">
        <v>-2413</v>
      </c>
      <c r="M249" s="3">
        <v>-3311.01</v>
      </c>
      <c r="N249" s="3">
        <v>0</v>
      </c>
      <c r="O249" s="3">
        <v>-73</v>
      </c>
      <c r="P249" s="3">
        <v>-73</v>
      </c>
      <c r="Q249" s="3">
        <v>-2637.78</v>
      </c>
      <c r="R249" s="3">
        <v>0</v>
      </c>
      <c r="S249" s="3">
        <v>0</v>
      </c>
      <c r="T249" s="3">
        <v>-685</v>
      </c>
      <c r="U249" s="3">
        <v>-1321.4659999999999</v>
      </c>
      <c r="V249" s="3">
        <v>-291</v>
      </c>
      <c r="W249" s="3">
        <v>-291</v>
      </c>
      <c r="X249" s="3">
        <v>-291</v>
      </c>
      <c r="Y249" s="3">
        <v>-2481.2629999999999</v>
      </c>
      <c r="Z249" s="3">
        <v>-12</v>
      </c>
      <c r="AA249" s="3">
        <v>-12</v>
      </c>
      <c r="AB249" s="3">
        <v>-488</v>
      </c>
      <c r="AC249" s="3">
        <v>-1366</v>
      </c>
      <c r="AD249" s="3">
        <v>-809</v>
      </c>
      <c r="AE249" s="3">
        <v>-809</v>
      </c>
      <c r="AF249" s="3">
        <v>-1205</v>
      </c>
      <c r="AG249" s="3">
        <v>-4184.59</v>
      </c>
      <c r="AH249" s="3">
        <v>-538</v>
      </c>
      <c r="AI249" s="3">
        <v>-608</v>
      </c>
      <c r="AJ249" s="3">
        <v>-1038</v>
      </c>
      <c r="AK249" s="3">
        <v>-1038.08</v>
      </c>
      <c r="AL249" s="3">
        <v>0</v>
      </c>
      <c r="AM249" s="3">
        <v>-710</v>
      </c>
      <c r="AN249" s="3">
        <v>-878</v>
      </c>
      <c r="AO249" s="3">
        <v>-1181.3800000000001</v>
      </c>
      <c r="AP249" s="3">
        <v>0</v>
      </c>
      <c r="AQ249" s="3">
        <v>-163</v>
      </c>
      <c r="AR249" s="3">
        <v>-230</v>
      </c>
      <c r="AS249" s="3">
        <v>-1230.68</v>
      </c>
      <c r="AT249" s="3">
        <v>-595</v>
      </c>
      <c r="AU249" s="3">
        <v>-595</v>
      </c>
      <c r="AV249" s="3">
        <v>-595</v>
      </c>
      <c r="AW249" s="3">
        <v>-595</v>
      </c>
      <c r="AX249" s="3">
        <v>0</v>
      </c>
      <c r="AY249" s="3">
        <v>-546</v>
      </c>
      <c r="AZ249" s="6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</row>
    <row r="250" spans="1:68" ht="16.5" hidden="1" customHeight="1" x14ac:dyDescent="0.25">
      <c r="A250" s="3" t="s">
        <v>926</v>
      </c>
      <c r="B250" s="3">
        <v>0</v>
      </c>
      <c r="C250" s="3">
        <v>0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-1000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0</v>
      </c>
      <c r="AZ250" s="6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</row>
    <row r="251" spans="1:68" ht="16.5" hidden="1" customHeight="1" x14ac:dyDescent="0.25">
      <c r="A251" s="3" t="s">
        <v>927</v>
      </c>
      <c r="B251" s="3">
        <v>0</v>
      </c>
      <c r="C251" s="3">
        <v>23</v>
      </c>
      <c r="D251" s="3">
        <v>23</v>
      </c>
      <c r="E251" s="3">
        <v>46.8</v>
      </c>
      <c r="F251" s="3">
        <v>0</v>
      </c>
      <c r="G251" s="3">
        <v>23</v>
      </c>
      <c r="H251" s="3">
        <v>47</v>
      </c>
      <c r="I251" s="3">
        <v>46.8</v>
      </c>
      <c r="J251" s="3">
        <v>0</v>
      </c>
      <c r="K251" s="3">
        <v>26</v>
      </c>
      <c r="L251" s="3">
        <v>26</v>
      </c>
      <c r="M251" s="3">
        <v>49.73</v>
      </c>
      <c r="N251" s="3">
        <v>0</v>
      </c>
      <c r="O251" s="3">
        <v>29</v>
      </c>
      <c r="P251" s="3">
        <v>55</v>
      </c>
      <c r="Q251" s="3">
        <v>55.58</v>
      </c>
      <c r="R251" s="3">
        <v>0</v>
      </c>
      <c r="S251" s="3">
        <v>38</v>
      </c>
      <c r="T251" s="3">
        <v>73</v>
      </c>
      <c r="U251" s="3">
        <v>73.125</v>
      </c>
      <c r="V251" s="3">
        <v>0</v>
      </c>
      <c r="W251" s="3">
        <v>70</v>
      </c>
      <c r="X251" s="3">
        <v>70</v>
      </c>
      <c r="Y251" s="3">
        <v>111.15</v>
      </c>
      <c r="Z251" s="3">
        <v>0</v>
      </c>
      <c r="AA251" s="3">
        <v>70</v>
      </c>
      <c r="AB251" s="3">
        <v>70</v>
      </c>
      <c r="AC251" s="3">
        <v>111.15</v>
      </c>
      <c r="AD251" s="3">
        <v>0</v>
      </c>
      <c r="AE251" s="3">
        <v>73</v>
      </c>
      <c r="AF251" s="3">
        <v>126</v>
      </c>
      <c r="AG251" s="3">
        <v>125.78</v>
      </c>
      <c r="AH251" s="3">
        <v>0</v>
      </c>
      <c r="AI251" s="3">
        <v>85</v>
      </c>
      <c r="AJ251" s="3">
        <v>140</v>
      </c>
      <c r="AK251" s="3">
        <v>140.4</v>
      </c>
      <c r="AL251" s="3">
        <v>0</v>
      </c>
      <c r="AM251" s="3">
        <v>91</v>
      </c>
      <c r="AN251" s="3">
        <v>91</v>
      </c>
      <c r="AO251" s="3">
        <v>149.18</v>
      </c>
      <c r="AP251" s="3">
        <v>0</v>
      </c>
      <c r="AQ251" s="3">
        <v>99</v>
      </c>
      <c r="AR251" s="3">
        <v>164</v>
      </c>
      <c r="AS251" s="3">
        <v>163.80000000000001</v>
      </c>
      <c r="AT251" s="3">
        <v>0</v>
      </c>
      <c r="AU251" s="3">
        <v>105</v>
      </c>
      <c r="AV251" s="3">
        <v>173</v>
      </c>
      <c r="AW251" s="3">
        <v>172.57499999999999</v>
      </c>
      <c r="AX251" s="3">
        <v>0</v>
      </c>
      <c r="AY251" s="3">
        <v>120</v>
      </c>
      <c r="AZ251" s="6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</row>
    <row r="252" spans="1:68" ht="16.5" hidden="1" customHeight="1" x14ac:dyDescent="0.25">
      <c r="A252" s="3" t="s">
        <v>928</v>
      </c>
      <c r="B252" s="3">
        <v>-411</v>
      </c>
      <c r="C252" s="3">
        <v>-411</v>
      </c>
      <c r="D252" s="3">
        <v>-411</v>
      </c>
      <c r="E252" s="3">
        <v>-775.68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6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</row>
    <row r="253" spans="1:68" ht="16.5" hidden="1" customHeight="1" x14ac:dyDescent="0.25">
      <c r="A253" s="3" t="s">
        <v>929</v>
      </c>
      <c r="B253" s="3">
        <v>-4856</v>
      </c>
      <c r="C253" s="3">
        <v>-4791</v>
      </c>
      <c r="D253" s="3">
        <v>-6141</v>
      </c>
      <c r="E253" s="3">
        <v>-5384.17</v>
      </c>
      <c r="F253" s="3">
        <v>-1880</v>
      </c>
      <c r="G253" s="3">
        <v>-4601</v>
      </c>
      <c r="H253" s="3">
        <v>-14354</v>
      </c>
      <c r="I253" s="3">
        <v>-21798.27</v>
      </c>
      <c r="J253" s="3">
        <v>-620</v>
      </c>
      <c r="K253" s="3">
        <v>-1126</v>
      </c>
      <c r="L253" s="3">
        <v>-9292</v>
      </c>
      <c r="M253" s="3">
        <v>-19273.97</v>
      </c>
      <c r="N253" s="3">
        <v>-4456</v>
      </c>
      <c r="O253" s="3">
        <v>-6934</v>
      </c>
      <c r="P253" s="3">
        <v>-18378</v>
      </c>
      <c r="Q253" s="3">
        <v>-24375.08</v>
      </c>
      <c r="R253" s="3">
        <v>408</v>
      </c>
      <c r="S253" s="3">
        <v>-2488</v>
      </c>
      <c r="T253" s="3">
        <v>-10310</v>
      </c>
      <c r="U253" s="3">
        <v>-18576.370999999999</v>
      </c>
      <c r="V253" s="3">
        <v>-4316</v>
      </c>
      <c r="W253" s="3">
        <v>-9134</v>
      </c>
      <c r="X253" s="3">
        <v>-10570</v>
      </c>
      <c r="Y253" s="3">
        <v>-18337.886999999999</v>
      </c>
      <c r="Z253" s="3">
        <v>-4992</v>
      </c>
      <c r="AA253" s="3">
        <v>-23891</v>
      </c>
      <c r="AB253" s="3">
        <v>-45923</v>
      </c>
      <c r="AC253" s="3">
        <v>-60757.3</v>
      </c>
      <c r="AD253" s="3">
        <v>-25016</v>
      </c>
      <c r="AE253" s="3">
        <v>-40149</v>
      </c>
      <c r="AF253" s="3">
        <v>-49341</v>
      </c>
      <c r="AG253" s="3">
        <v>-72979.12</v>
      </c>
      <c r="AH253" s="3">
        <v>-3415</v>
      </c>
      <c r="AI253" s="3">
        <v>-8855</v>
      </c>
      <c r="AJ253" s="3">
        <v>-14618</v>
      </c>
      <c r="AK253" s="3">
        <v>-26009.87</v>
      </c>
      <c r="AL253" s="3">
        <v>-3869</v>
      </c>
      <c r="AM253" s="3">
        <v>-7631</v>
      </c>
      <c r="AN253" s="3">
        <v>-9085</v>
      </c>
      <c r="AO253" s="3">
        <v>-14922.34</v>
      </c>
      <c r="AP253" s="3">
        <v>-6301</v>
      </c>
      <c r="AQ253" s="3">
        <v>-17355</v>
      </c>
      <c r="AR253" s="3">
        <v>-49708</v>
      </c>
      <c r="AS253" s="3">
        <v>-52534.21</v>
      </c>
      <c r="AT253" s="3">
        <v>-7792</v>
      </c>
      <c r="AU253" s="3">
        <v>-17568</v>
      </c>
      <c r="AV253" s="3">
        <v>-23047</v>
      </c>
      <c r="AW253" s="3">
        <v>-31448.248</v>
      </c>
      <c r="AX253" s="3">
        <v>-3437</v>
      </c>
      <c r="AY253" s="3">
        <v>-6941</v>
      </c>
      <c r="AZ253" s="6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</row>
    <row r="254" spans="1:68" ht="16.5" hidden="1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6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</row>
    <row r="255" spans="1:68" ht="16.5" hidden="1" customHeight="1" x14ac:dyDescent="0.25">
      <c r="A255" s="3" t="s">
        <v>930</v>
      </c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6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</row>
    <row r="256" spans="1:68" ht="16.5" hidden="1" customHeight="1" x14ac:dyDescent="0.25">
      <c r="A256" s="3" t="s">
        <v>931</v>
      </c>
      <c r="B256" s="3">
        <v>0</v>
      </c>
      <c r="C256" s="3">
        <v>0</v>
      </c>
      <c r="D256" s="3">
        <v>0</v>
      </c>
      <c r="E256" s="3">
        <v>0</v>
      </c>
      <c r="F256" s="3">
        <v>0</v>
      </c>
      <c r="G256" s="3">
        <v>-215469</v>
      </c>
      <c r="H256" s="3">
        <v>-1432303</v>
      </c>
      <c r="I256" s="3">
        <v>-2429972.02</v>
      </c>
      <c r="J256" s="3">
        <v>-227736</v>
      </c>
      <c r="K256" s="3">
        <v>-65272</v>
      </c>
      <c r="L256" s="3">
        <v>-451137</v>
      </c>
      <c r="M256" s="3">
        <v>-397471.8</v>
      </c>
      <c r="N256" s="3">
        <v>75925</v>
      </c>
      <c r="O256" s="3">
        <v>0</v>
      </c>
      <c r="P256" s="3">
        <v>1422401</v>
      </c>
      <c r="Q256" s="3">
        <v>176500.93</v>
      </c>
      <c r="R256" s="3">
        <v>358894</v>
      </c>
      <c r="S256" s="3">
        <v>630700</v>
      </c>
      <c r="T256" s="3">
        <v>260000</v>
      </c>
      <c r="U256" s="3">
        <v>-171252.13</v>
      </c>
      <c r="V256" s="3">
        <v>668907</v>
      </c>
      <c r="W256" s="3">
        <v>380932</v>
      </c>
      <c r="X256" s="3">
        <v>423363</v>
      </c>
      <c r="Y256" s="3">
        <v>1170972.236</v>
      </c>
      <c r="Z256" s="3">
        <v>649736</v>
      </c>
      <c r="AA256" s="3">
        <v>58280</v>
      </c>
      <c r="AB256" s="3">
        <v>-790720</v>
      </c>
      <c r="AC256" s="3">
        <v>-898720.11</v>
      </c>
      <c r="AD256" s="3">
        <v>591000</v>
      </c>
      <c r="AE256" s="3">
        <v>-59000</v>
      </c>
      <c r="AF256" s="3">
        <v>1280000</v>
      </c>
      <c r="AG256" s="3">
        <v>1533000</v>
      </c>
      <c r="AH256" s="3">
        <v>-91000</v>
      </c>
      <c r="AI256" s="3">
        <v>1322400</v>
      </c>
      <c r="AJ256" s="3">
        <v>561000</v>
      </c>
      <c r="AK256" s="3">
        <v>710000</v>
      </c>
      <c r="AL256" s="3">
        <v>-638500</v>
      </c>
      <c r="AM256" s="3">
        <v>5000</v>
      </c>
      <c r="AN256" s="3">
        <v>-121000</v>
      </c>
      <c r="AO256" s="3">
        <v>-186000</v>
      </c>
      <c r="AP256" s="3">
        <v>-693000</v>
      </c>
      <c r="AQ256" s="3">
        <v>-863000</v>
      </c>
      <c r="AR256" s="3">
        <v>223000</v>
      </c>
      <c r="AS256" s="3">
        <v>-573000</v>
      </c>
      <c r="AT256" s="3">
        <v>-520000</v>
      </c>
      <c r="AU256" s="3">
        <v>-1850000</v>
      </c>
      <c r="AV256" s="3">
        <v>-1915000</v>
      </c>
      <c r="AW256" s="3">
        <v>355000</v>
      </c>
      <c r="AX256" s="3">
        <v>7070000</v>
      </c>
      <c r="AY256" s="3">
        <v>10290000</v>
      </c>
      <c r="AZ256" s="6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</row>
    <row r="257" spans="1:68" ht="16.5" hidden="1" customHeight="1" x14ac:dyDescent="0.25">
      <c r="A257" s="3" t="s">
        <v>932</v>
      </c>
      <c r="B257" s="3">
        <v>-5945</v>
      </c>
      <c r="C257" s="3">
        <v>266701</v>
      </c>
      <c r="D257" s="3">
        <v>88655</v>
      </c>
      <c r="E257" s="3">
        <v>434944.2</v>
      </c>
      <c r="F257" s="3">
        <v>-38353</v>
      </c>
      <c r="G257" s="3">
        <v>0</v>
      </c>
      <c r="H257" s="3">
        <v>1000000</v>
      </c>
      <c r="I257" s="3">
        <v>1500000</v>
      </c>
      <c r="J257" s="3">
        <v>0</v>
      </c>
      <c r="K257" s="3">
        <v>0</v>
      </c>
      <c r="L257" s="3">
        <v>580000</v>
      </c>
      <c r="M257" s="3">
        <v>580000</v>
      </c>
      <c r="N257" s="3">
        <v>420000</v>
      </c>
      <c r="O257" s="3">
        <v>520000</v>
      </c>
      <c r="P257" s="3">
        <v>1220000</v>
      </c>
      <c r="Q257" s="3">
        <v>1220000</v>
      </c>
      <c r="R257" s="3">
        <v>0</v>
      </c>
      <c r="S257" s="3">
        <v>-800000</v>
      </c>
      <c r="T257" s="3">
        <v>-800000</v>
      </c>
      <c r="U257" s="3">
        <v>-600000</v>
      </c>
      <c r="V257" s="3">
        <v>-500000</v>
      </c>
      <c r="W257" s="3">
        <v>-500000</v>
      </c>
      <c r="X257" s="3">
        <v>1000000</v>
      </c>
      <c r="Y257" s="3">
        <v>1000000</v>
      </c>
      <c r="Z257" s="3">
        <v>0</v>
      </c>
      <c r="AA257" s="3">
        <v>1050000</v>
      </c>
      <c r="AB257" s="3">
        <v>1050000</v>
      </c>
      <c r="AC257" s="3">
        <v>1350000</v>
      </c>
      <c r="AD257" s="3">
        <v>0</v>
      </c>
      <c r="AE257" s="3">
        <v>300000</v>
      </c>
      <c r="AF257" s="3">
        <v>-200000</v>
      </c>
      <c r="AG257" s="3">
        <v>-550000</v>
      </c>
      <c r="AH257" s="3">
        <v>400000</v>
      </c>
      <c r="AI257" s="3">
        <v>-200000</v>
      </c>
      <c r="AJ257" s="3">
        <v>100000</v>
      </c>
      <c r="AK257" s="3">
        <v>100000</v>
      </c>
      <c r="AL257" s="3">
        <v>1000000</v>
      </c>
      <c r="AM257" s="3">
        <v>500000</v>
      </c>
      <c r="AN257" s="3">
        <v>1050000</v>
      </c>
      <c r="AO257" s="3">
        <v>1050000</v>
      </c>
      <c r="AP257" s="3">
        <v>-350000</v>
      </c>
      <c r="AQ257" s="3">
        <v>-650000</v>
      </c>
      <c r="AR257" s="3">
        <v>-950000</v>
      </c>
      <c r="AS257" s="3">
        <v>-380000</v>
      </c>
      <c r="AT257" s="3">
        <v>-100000</v>
      </c>
      <c r="AU257" s="3">
        <v>-100000</v>
      </c>
      <c r="AV257" s="3">
        <v>-100000</v>
      </c>
      <c r="AW257" s="3">
        <v>-100000</v>
      </c>
      <c r="AX257" s="3">
        <v>-500000</v>
      </c>
      <c r="AY257" s="3">
        <v>2960000</v>
      </c>
      <c r="AZ257" s="6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</row>
    <row r="258" spans="1:68" ht="16.5" hidden="1" customHeight="1" x14ac:dyDescent="0.25">
      <c r="A258" s="3" t="s">
        <v>933</v>
      </c>
      <c r="B258" s="3">
        <v>0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  <c r="H258" s="3">
        <v>1000000</v>
      </c>
      <c r="I258" s="3">
        <v>2300000</v>
      </c>
      <c r="J258" s="3">
        <v>0</v>
      </c>
      <c r="K258" s="3">
        <v>0</v>
      </c>
      <c r="L258" s="3">
        <v>1580000</v>
      </c>
      <c r="M258" s="3">
        <v>1580000</v>
      </c>
      <c r="N258" s="3">
        <v>420000</v>
      </c>
      <c r="O258" s="3">
        <v>1020000</v>
      </c>
      <c r="P258" s="3">
        <v>2720000</v>
      </c>
      <c r="Q258" s="3">
        <v>2720000</v>
      </c>
      <c r="R258" s="3">
        <v>0</v>
      </c>
      <c r="S258" s="3">
        <v>0</v>
      </c>
      <c r="T258" s="3">
        <v>0</v>
      </c>
      <c r="U258" s="3">
        <v>700000</v>
      </c>
      <c r="V258" s="3">
        <v>0</v>
      </c>
      <c r="W258" s="3">
        <v>2500000</v>
      </c>
      <c r="X258" s="3">
        <v>5300000</v>
      </c>
      <c r="Y258" s="3">
        <v>5300000</v>
      </c>
      <c r="Z258" s="3">
        <v>0</v>
      </c>
      <c r="AA258" s="3">
        <v>1050000</v>
      </c>
      <c r="AB258" s="3">
        <v>1050000</v>
      </c>
      <c r="AC258" s="3">
        <v>1350000</v>
      </c>
      <c r="AD258" s="3">
        <v>350000</v>
      </c>
      <c r="AE258" s="3">
        <v>1650000</v>
      </c>
      <c r="AF258" s="3">
        <v>2150000</v>
      </c>
      <c r="AG258" s="3">
        <v>2150000</v>
      </c>
      <c r="AH258" s="3">
        <v>400000</v>
      </c>
      <c r="AI258" s="3">
        <v>1900000</v>
      </c>
      <c r="AJ258" s="3">
        <v>3200000</v>
      </c>
      <c r="AK258" s="3">
        <v>3200000</v>
      </c>
      <c r="AL258" s="3">
        <v>1000000</v>
      </c>
      <c r="AM258" s="3">
        <v>1950000</v>
      </c>
      <c r="AN258" s="3">
        <v>3500000</v>
      </c>
      <c r="AO258" s="3">
        <v>4100000</v>
      </c>
      <c r="AP258" s="3">
        <v>0</v>
      </c>
      <c r="AQ258" s="3">
        <v>1500000</v>
      </c>
      <c r="AR258" s="3">
        <v>1500000</v>
      </c>
      <c r="AS258" s="3">
        <v>2070000</v>
      </c>
      <c r="AT258" s="3">
        <v>300000</v>
      </c>
      <c r="AU258" s="3">
        <v>300000</v>
      </c>
      <c r="AV258" s="3">
        <v>1300000</v>
      </c>
      <c r="AW258" s="3">
        <v>1300000</v>
      </c>
      <c r="AX258" s="3">
        <v>500000</v>
      </c>
      <c r="AY258" s="3">
        <v>4910000</v>
      </c>
      <c r="AZ258" s="6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</row>
    <row r="259" spans="1:68" ht="16.5" hidden="1" customHeight="1" x14ac:dyDescent="0.25">
      <c r="A259" s="3" t="s">
        <v>934</v>
      </c>
      <c r="B259" s="3">
        <v>0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-800000</v>
      </c>
      <c r="J259" s="3">
        <v>0</v>
      </c>
      <c r="K259" s="3">
        <v>0</v>
      </c>
      <c r="L259" s="3">
        <v>-1000000</v>
      </c>
      <c r="M259" s="3">
        <v>-1000000</v>
      </c>
      <c r="N259" s="3">
        <v>0</v>
      </c>
      <c r="O259" s="3">
        <v>-500000</v>
      </c>
      <c r="P259" s="3">
        <v>-1500000</v>
      </c>
      <c r="Q259" s="3">
        <v>-1500000</v>
      </c>
      <c r="R259" s="3">
        <v>0</v>
      </c>
      <c r="S259" s="3">
        <v>-800000</v>
      </c>
      <c r="T259" s="3">
        <v>-800000</v>
      </c>
      <c r="U259" s="3">
        <v>-1300000</v>
      </c>
      <c r="V259" s="3">
        <v>-500000</v>
      </c>
      <c r="W259" s="3">
        <v>-3000000</v>
      </c>
      <c r="X259" s="3">
        <v>-4300000</v>
      </c>
      <c r="Y259" s="3">
        <v>-4300000</v>
      </c>
      <c r="Z259" s="3">
        <v>0</v>
      </c>
      <c r="AA259" s="3">
        <v>0</v>
      </c>
      <c r="AB259" s="3">
        <v>0</v>
      </c>
      <c r="AC259" s="3">
        <v>0</v>
      </c>
      <c r="AD259" s="3">
        <v>-350000</v>
      </c>
      <c r="AE259" s="3">
        <v>-1350000</v>
      </c>
      <c r="AF259" s="3">
        <v>-2350000</v>
      </c>
      <c r="AG259" s="3">
        <v>-2700000</v>
      </c>
      <c r="AH259" s="3">
        <v>0</v>
      </c>
      <c r="AI259" s="3">
        <v>-2100000</v>
      </c>
      <c r="AJ259" s="3">
        <v>-3100000</v>
      </c>
      <c r="AK259" s="3">
        <v>-3100000</v>
      </c>
      <c r="AL259" s="3">
        <v>0</v>
      </c>
      <c r="AM259" s="3">
        <v>-1450000</v>
      </c>
      <c r="AN259" s="3">
        <v>-2450000</v>
      </c>
      <c r="AO259" s="3">
        <v>-3050000</v>
      </c>
      <c r="AP259" s="3">
        <v>-350000</v>
      </c>
      <c r="AQ259" s="3">
        <v>-2150000</v>
      </c>
      <c r="AR259" s="3">
        <v>-2450000</v>
      </c>
      <c r="AS259" s="3">
        <v>-2450000</v>
      </c>
      <c r="AT259" s="3">
        <v>-400000</v>
      </c>
      <c r="AU259" s="3">
        <v>-400000</v>
      </c>
      <c r="AV259" s="3">
        <v>-1400000</v>
      </c>
      <c r="AW259" s="3">
        <v>-1400000</v>
      </c>
      <c r="AX259" s="3">
        <v>-1000000</v>
      </c>
      <c r="AY259" s="3">
        <v>-1950000</v>
      </c>
      <c r="AZ259" s="6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</row>
    <row r="260" spans="1:68" ht="16.5" hidden="1" customHeight="1" x14ac:dyDescent="0.25">
      <c r="A260" s="3" t="s">
        <v>935</v>
      </c>
      <c r="B260" s="3">
        <v>0</v>
      </c>
      <c r="C260" s="3">
        <v>0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1285601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6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</row>
    <row r="261" spans="1:68" ht="16.5" hidden="1" customHeight="1" x14ac:dyDescent="0.25">
      <c r="A261" s="3" t="s">
        <v>936</v>
      </c>
      <c r="B261" s="3">
        <v>0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2029100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6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</row>
    <row r="262" spans="1:68" ht="16.5" hidden="1" customHeight="1" x14ac:dyDescent="0.25">
      <c r="A262" s="3" t="s">
        <v>937</v>
      </c>
      <c r="B262" s="3">
        <v>0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-743499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6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</row>
    <row r="263" spans="1:68" ht="16.5" hidden="1" customHeight="1" x14ac:dyDescent="0.25">
      <c r="A263" s="3" t="s">
        <v>938</v>
      </c>
      <c r="B263" s="3">
        <v>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440000</v>
      </c>
      <c r="O263" s="3">
        <v>0</v>
      </c>
      <c r="P263" s="3">
        <v>-30000</v>
      </c>
      <c r="Q263" s="3">
        <v>-60000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-30000</v>
      </c>
      <c r="AY263" s="3">
        <v>440000</v>
      </c>
      <c r="AZ263" s="6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</row>
    <row r="264" spans="1:68" ht="16.5" hidden="1" customHeight="1" x14ac:dyDescent="0.25">
      <c r="A264" s="3" t="s">
        <v>939</v>
      </c>
      <c r="B264" s="3">
        <v>0</v>
      </c>
      <c r="C264" s="3">
        <v>0</v>
      </c>
      <c r="D264" s="3">
        <v>600000</v>
      </c>
      <c r="E264" s="3">
        <v>600000</v>
      </c>
      <c r="F264" s="3">
        <v>0</v>
      </c>
      <c r="G264" s="3">
        <v>0</v>
      </c>
      <c r="H264" s="3">
        <v>300000</v>
      </c>
      <c r="I264" s="3">
        <v>300000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-300000</v>
      </c>
      <c r="U264" s="3">
        <v>-300000</v>
      </c>
      <c r="V264" s="3">
        <v>300000</v>
      </c>
      <c r="W264" s="3">
        <v>300000</v>
      </c>
      <c r="X264" s="3">
        <v>300000</v>
      </c>
      <c r="Y264" s="3">
        <v>300000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500000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1000000</v>
      </c>
      <c r="AT264" s="3">
        <v>0</v>
      </c>
      <c r="AU264" s="3">
        <v>0</v>
      </c>
      <c r="AV264" s="3">
        <v>500000</v>
      </c>
      <c r="AW264" s="3">
        <v>500000</v>
      </c>
      <c r="AX264" s="3">
        <v>0</v>
      </c>
      <c r="AY264" s="3">
        <v>500000</v>
      </c>
      <c r="AZ264" s="6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</row>
    <row r="265" spans="1:68" ht="16.5" hidden="1" customHeight="1" x14ac:dyDescent="0.25">
      <c r="A265" s="3" t="s">
        <v>940</v>
      </c>
      <c r="B265" s="3">
        <v>0</v>
      </c>
      <c r="C265" s="3">
        <v>0</v>
      </c>
      <c r="D265" s="3">
        <v>0</v>
      </c>
      <c r="E265" s="3">
        <v>0</v>
      </c>
      <c r="F265" s="3">
        <v>0</v>
      </c>
      <c r="G265" s="3">
        <v>0</v>
      </c>
      <c r="H265" s="3">
        <v>300000</v>
      </c>
      <c r="I265" s="3">
        <v>300000</v>
      </c>
      <c r="J265" s="3">
        <v>0</v>
      </c>
      <c r="K265" s="3">
        <v>0</v>
      </c>
      <c r="L265" s="3">
        <v>2000000</v>
      </c>
      <c r="M265" s="3">
        <v>2000000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300000</v>
      </c>
      <c r="W265" s="3">
        <v>300000</v>
      </c>
      <c r="X265" s="3">
        <v>2300000</v>
      </c>
      <c r="Y265" s="3">
        <v>2300000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300000</v>
      </c>
      <c r="AG265" s="3">
        <v>800000</v>
      </c>
      <c r="AH265" s="3">
        <v>0</v>
      </c>
      <c r="AI265" s="3">
        <v>0</v>
      </c>
      <c r="AJ265" s="3">
        <v>2000000</v>
      </c>
      <c r="AK265" s="3">
        <v>2000000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1800000</v>
      </c>
      <c r="AT265" s="3">
        <v>0</v>
      </c>
      <c r="AU265" s="3">
        <v>0</v>
      </c>
      <c r="AV265" s="3">
        <v>2500000</v>
      </c>
      <c r="AW265" s="3">
        <v>2500000</v>
      </c>
      <c r="AX265" s="3">
        <v>0</v>
      </c>
      <c r="AY265" s="3">
        <v>500000</v>
      </c>
      <c r="AZ265" s="6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</row>
    <row r="266" spans="1:68" ht="16.5" hidden="1" customHeight="1" x14ac:dyDescent="0.25">
      <c r="A266" s="3" t="s">
        <v>941</v>
      </c>
      <c r="B266" s="3">
        <v>0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-2000000</v>
      </c>
      <c r="M266" s="3">
        <v>-2000000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-300000</v>
      </c>
      <c r="U266" s="3">
        <v>-300000</v>
      </c>
      <c r="V266" s="3">
        <v>0</v>
      </c>
      <c r="W266" s="3">
        <v>0</v>
      </c>
      <c r="X266" s="3">
        <v>-2000000</v>
      </c>
      <c r="Y266" s="3">
        <v>-2000000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-300000</v>
      </c>
      <c r="AG266" s="3">
        <v>-300000</v>
      </c>
      <c r="AH266" s="3">
        <v>0</v>
      </c>
      <c r="AI266" s="3">
        <v>0</v>
      </c>
      <c r="AJ266" s="3">
        <v>-2000000</v>
      </c>
      <c r="AK266" s="3">
        <v>-2000000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-800000</v>
      </c>
      <c r="AT266" s="3">
        <v>0</v>
      </c>
      <c r="AU266" s="3">
        <v>0</v>
      </c>
      <c r="AV266" s="3">
        <v>-2000000</v>
      </c>
      <c r="AW266" s="3">
        <v>-2000000</v>
      </c>
      <c r="AX266" s="3">
        <v>0</v>
      </c>
      <c r="AY266" s="3">
        <v>0</v>
      </c>
      <c r="AZ266" s="6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</row>
    <row r="267" spans="1:68" ht="16.5" hidden="1" customHeight="1" x14ac:dyDescent="0.25">
      <c r="A267" s="3" t="s">
        <v>942</v>
      </c>
      <c r="B267" s="3">
        <v>0</v>
      </c>
      <c r="C267" s="3">
        <v>0</v>
      </c>
      <c r="D267" s="3">
        <v>0</v>
      </c>
      <c r="E267" s="3">
        <v>0</v>
      </c>
      <c r="F267" s="3">
        <v>0</v>
      </c>
      <c r="G267" s="3">
        <v>0</v>
      </c>
      <c r="H267" s="3">
        <v>223000</v>
      </c>
      <c r="I267" s="3">
        <v>1200000</v>
      </c>
      <c r="J267" s="3">
        <v>467500</v>
      </c>
      <c r="K267" s="3">
        <v>618500</v>
      </c>
      <c r="L267" s="3">
        <v>1190400</v>
      </c>
      <c r="M267" s="3">
        <v>1752900</v>
      </c>
      <c r="N267" s="3">
        <v>46900</v>
      </c>
      <c r="O267" s="3">
        <v>0</v>
      </c>
      <c r="P267" s="3">
        <v>0</v>
      </c>
      <c r="Q267" s="3">
        <v>1334900</v>
      </c>
      <c r="R267" s="3">
        <v>513700</v>
      </c>
      <c r="S267" s="3">
        <v>1308200</v>
      </c>
      <c r="T267" s="3">
        <v>3296200</v>
      </c>
      <c r="U267" s="3">
        <v>3440200</v>
      </c>
      <c r="V267" s="3">
        <v>288000</v>
      </c>
      <c r="W267" s="3">
        <v>1723000</v>
      </c>
      <c r="X267" s="3">
        <v>1444000</v>
      </c>
      <c r="Y267" s="3">
        <v>1331000</v>
      </c>
      <c r="Z267" s="3">
        <v>-5157000</v>
      </c>
      <c r="AA267" s="3">
        <v>-7689000</v>
      </c>
      <c r="AB267" s="3">
        <v>-7200000</v>
      </c>
      <c r="AC267" s="3">
        <v>-6405000</v>
      </c>
      <c r="AD267" s="3">
        <v>-200000</v>
      </c>
      <c r="AE267" s="3">
        <v>-54000</v>
      </c>
      <c r="AF267" s="3">
        <v>-573000</v>
      </c>
      <c r="AG267" s="3">
        <v>-1002000</v>
      </c>
      <c r="AH267" s="3">
        <v>-578000</v>
      </c>
      <c r="AI267" s="3">
        <v>-632000</v>
      </c>
      <c r="AJ267" s="3">
        <v>-1231000</v>
      </c>
      <c r="AK267" s="3">
        <v>-1611000</v>
      </c>
      <c r="AL267" s="3">
        <v>-61000</v>
      </c>
      <c r="AM267" s="3">
        <v>-61000</v>
      </c>
      <c r="AN267" s="3">
        <v>-61000</v>
      </c>
      <c r="AO267" s="3">
        <v>-61000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6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</row>
    <row r="268" spans="1:68" ht="16.5" hidden="1" customHeight="1" x14ac:dyDescent="0.25">
      <c r="A268" s="3" t="s">
        <v>943</v>
      </c>
      <c r="B268" s="3">
        <v>0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-7984</v>
      </c>
      <c r="AY268" s="3">
        <v>-16470</v>
      </c>
      <c r="AZ268" s="6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</row>
    <row r="269" spans="1:68" ht="16.5" hidden="1" customHeight="1" x14ac:dyDescent="0.25">
      <c r="A269" s="3" t="s">
        <v>944</v>
      </c>
      <c r="B269" s="3">
        <v>0</v>
      </c>
      <c r="C269" s="3">
        <v>0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-7984</v>
      </c>
      <c r="AY269" s="3">
        <v>-16470</v>
      </c>
      <c r="AZ269" s="6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</row>
    <row r="270" spans="1:68" ht="16.5" hidden="1" customHeight="1" x14ac:dyDescent="0.25">
      <c r="A270" s="3" t="s">
        <v>945</v>
      </c>
      <c r="B270" s="3">
        <v>0</v>
      </c>
      <c r="C270" s="3">
        <v>0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499000</v>
      </c>
      <c r="L270" s="3">
        <v>698600</v>
      </c>
      <c r="M270" s="3">
        <v>698600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1000000</v>
      </c>
      <c r="V270" s="3">
        <v>350000</v>
      </c>
      <c r="W270" s="3">
        <v>1150000</v>
      </c>
      <c r="X270" s="3">
        <v>950000</v>
      </c>
      <c r="Y270" s="3">
        <v>1050000</v>
      </c>
      <c r="Z270" s="3">
        <v>4761000</v>
      </c>
      <c r="AA270" s="3">
        <v>7413000</v>
      </c>
      <c r="AB270" s="3">
        <v>7518000</v>
      </c>
      <c r="AC270" s="3">
        <v>6603000</v>
      </c>
      <c r="AD270" s="3">
        <v>-303000</v>
      </c>
      <c r="AE270" s="3">
        <v>287000</v>
      </c>
      <c r="AF270" s="3">
        <v>-363000</v>
      </c>
      <c r="AG270" s="3">
        <v>66000</v>
      </c>
      <c r="AH270" s="3">
        <v>351000</v>
      </c>
      <c r="AI270" s="3">
        <v>261000</v>
      </c>
      <c r="AJ270" s="3">
        <v>1671000</v>
      </c>
      <c r="AK270" s="3">
        <v>1946000</v>
      </c>
      <c r="AL270" s="3">
        <v>38000</v>
      </c>
      <c r="AM270" s="3">
        <v>580000</v>
      </c>
      <c r="AN270" s="3">
        <v>667000</v>
      </c>
      <c r="AO270" s="3">
        <v>1170000</v>
      </c>
      <c r="AP270" s="3">
        <v>1133000</v>
      </c>
      <c r="AQ270" s="3">
        <v>2400000</v>
      </c>
      <c r="AR270" s="3">
        <v>2150000</v>
      </c>
      <c r="AS270" s="3">
        <v>1845000</v>
      </c>
      <c r="AT270" s="3">
        <v>1425000</v>
      </c>
      <c r="AU270" s="3">
        <v>4265000</v>
      </c>
      <c r="AV270" s="3">
        <v>5285000</v>
      </c>
      <c r="AW270" s="3">
        <v>4290000</v>
      </c>
      <c r="AX270" s="3">
        <v>-5500000</v>
      </c>
      <c r="AY270" s="3">
        <v>-9220000</v>
      </c>
      <c r="AZ270" s="6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</row>
    <row r="271" spans="1:68" ht="16.5" hidden="1" customHeight="1" x14ac:dyDescent="0.25">
      <c r="A271" s="3" t="s">
        <v>946</v>
      </c>
      <c r="B271" s="3">
        <v>0</v>
      </c>
      <c r="C271" s="3">
        <v>0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-500000</v>
      </c>
      <c r="X271" s="3">
        <v>-700000</v>
      </c>
      <c r="Y271" s="3">
        <v>-700000</v>
      </c>
      <c r="Z271" s="3">
        <v>-100000</v>
      </c>
      <c r="AA271" s="3">
        <v>-2889000</v>
      </c>
      <c r="AB271" s="3">
        <v>-7526000</v>
      </c>
      <c r="AC271" s="3">
        <v>-1000000</v>
      </c>
      <c r="AD271" s="3">
        <v>-703000</v>
      </c>
      <c r="AE271" s="3">
        <v>-533000</v>
      </c>
      <c r="AF271" s="3">
        <v>-1483000</v>
      </c>
      <c r="AG271" s="3">
        <v>0</v>
      </c>
      <c r="AH271" s="3">
        <v>-204000</v>
      </c>
      <c r="AI271" s="3">
        <v>0</v>
      </c>
      <c r="AJ271" s="3">
        <v>0</v>
      </c>
      <c r="AK271" s="3">
        <v>0</v>
      </c>
      <c r="AL271" s="3">
        <v>0</v>
      </c>
      <c r="AM271" s="3">
        <v>-880000</v>
      </c>
      <c r="AN271" s="3">
        <v>-2270000</v>
      </c>
      <c r="AO271" s="3">
        <v>-2900000</v>
      </c>
      <c r="AP271" s="3">
        <v>0</v>
      </c>
      <c r="AQ271" s="3">
        <v>-900000</v>
      </c>
      <c r="AR271" s="3">
        <v>-1340000</v>
      </c>
      <c r="AS271" s="3">
        <v>-1340000</v>
      </c>
      <c r="AT271" s="3">
        <v>-890000</v>
      </c>
      <c r="AU271" s="3">
        <v>-1145000</v>
      </c>
      <c r="AV271" s="3">
        <v>-1585000</v>
      </c>
      <c r="AW271" s="3">
        <v>-1585000</v>
      </c>
      <c r="AX271" s="3">
        <v>-6600000</v>
      </c>
      <c r="AY271" s="3">
        <v>-10320000</v>
      </c>
      <c r="AZ271" s="6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</row>
    <row r="272" spans="1:68" ht="16.5" hidden="1" customHeight="1" x14ac:dyDescent="0.25">
      <c r="A272" s="3" t="s">
        <v>947</v>
      </c>
      <c r="B272" s="3">
        <v>0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499000</v>
      </c>
      <c r="L272" s="3">
        <v>698600</v>
      </c>
      <c r="M272" s="3">
        <v>698600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1000000</v>
      </c>
      <c r="V272" s="3">
        <v>350000</v>
      </c>
      <c r="W272" s="3">
        <v>1650000</v>
      </c>
      <c r="X272" s="3">
        <v>1650000</v>
      </c>
      <c r="Y272" s="3">
        <v>1750000</v>
      </c>
      <c r="Z272" s="3">
        <v>4861000</v>
      </c>
      <c r="AA272" s="3">
        <v>10302000</v>
      </c>
      <c r="AB272" s="3">
        <v>15044000</v>
      </c>
      <c r="AC272" s="3">
        <v>7603000</v>
      </c>
      <c r="AD272" s="3">
        <v>400000</v>
      </c>
      <c r="AE272" s="3">
        <v>820000</v>
      </c>
      <c r="AF272" s="3">
        <v>1120000</v>
      </c>
      <c r="AG272" s="3">
        <v>0</v>
      </c>
      <c r="AH272" s="3">
        <v>555000</v>
      </c>
      <c r="AI272" s="3">
        <v>0</v>
      </c>
      <c r="AJ272" s="3">
        <v>0</v>
      </c>
      <c r="AK272" s="3">
        <v>0</v>
      </c>
      <c r="AL272" s="3">
        <v>0</v>
      </c>
      <c r="AM272" s="3">
        <v>1460000</v>
      </c>
      <c r="AN272" s="3">
        <v>2937000</v>
      </c>
      <c r="AO272" s="3">
        <v>4070000</v>
      </c>
      <c r="AP272" s="3">
        <v>0</v>
      </c>
      <c r="AQ272" s="3">
        <v>3300000</v>
      </c>
      <c r="AR272" s="3">
        <v>3490000</v>
      </c>
      <c r="AS272" s="3">
        <v>3185000</v>
      </c>
      <c r="AT272" s="3">
        <v>2315000</v>
      </c>
      <c r="AU272" s="3">
        <v>5410000</v>
      </c>
      <c r="AV272" s="3">
        <v>6870000</v>
      </c>
      <c r="AW272" s="3">
        <v>5875000</v>
      </c>
      <c r="AX272" s="3">
        <v>1100000</v>
      </c>
      <c r="AY272" s="3">
        <v>1100000</v>
      </c>
      <c r="AZ272" s="6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</row>
    <row r="273" spans="1:68" ht="16.5" hidden="1" customHeight="1" x14ac:dyDescent="0.25">
      <c r="A273" s="3" t="s">
        <v>948</v>
      </c>
      <c r="B273" s="3">
        <v>0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1150000</v>
      </c>
      <c r="T273" s="3">
        <v>1150000</v>
      </c>
      <c r="U273" s="3">
        <v>1150000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6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</row>
    <row r="274" spans="1:68" ht="16.5" hidden="1" customHeight="1" x14ac:dyDescent="0.25">
      <c r="A274" s="3" t="s">
        <v>949</v>
      </c>
      <c r="B274" s="3">
        <v>0</v>
      </c>
      <c r="C274" s="3">
        <v>-115000</v>
      </c>
      <c r="D274" s="3">
        <v>-115000</v>
      </c>
      <c r="E274" s="3">
        <v>-115000</v>
      </c>
      <c r="F274" s="3">
        <v>0</v>
      </c>
      <c r="G274" s="3">
        <v>-124200</v>
      </c>
      <c r="H274" s="3">
        <v>-124200</v>
      </c>
      <c r="I274" s="3">
        <v>-124200</v>
      </c>
      <c r="J274" s="3">
        <v>0</v>
      </c>
      <c r="K274" s="3">
        <v>-133400</v>
      </c>
      <c r="L274" s="3">
        <v>-133400</v>
      </c>
      <c r="M274" s="3">
        <v>-133400</v>
      </c>
      <c r="N274" s="3">
        <v>0</v>
      </c>
      <c r="O274" s="3">
        <v>-202400</v>
      </c>
      <c r="P274" s="3">
        <v>-202400</v>
      </c>
      <c r="Q274" s="3">
        <v>-202400</v>
      </c>
      <c r="R274" s="3">
        <v>0</v>
      </c>
      <c r="S274" s="3">
        <v>-230000</v>
      </c>
      <c r="T274" s="3">
        <v>-230000</v>
      </c>
      <c r="U274" s="3">
        <v>-230000</v>
      </c>
      <c r="V274" s="3">
        <v>0</v>
      </c>
      <c r="W274" s="3">
        <v>-343586</v>
      </c>
      <c r="X274" s="3">
        <v>-343586</v>
      </c>
      <c r="Y274" s="3">
        <v>-343586.04100000003</v>
      </c>
      <c r="Z274" s="3">
        <v>0</v>
      </c>
      <c r="AA274" s="3">
        <v>-344784</v>
      </c>
      <c r="AB274" s="3">
        <v>-344784</v>
      </c>
      <c r="AC274" s="3">
        <v>-344783.81</v>
      </c>
      <c r="AD274" s="3">
        <v>0</v>
      </c>
      <c r="AE274" s="3">
        <v>-456251</v>
      </c>
      <c r="AF274" s="3">
        <v>-456251</v>
      </c>
      <c r="AG274" s="3">
        <v>-456251.44</v>
      </c>
      <c r="AH274" s="3">
        <v>0</v>
      </c>
      <c r="AI274" s="3">
        <v>-474795</v>
      </c>
      <c r="AJ274" s="3">
        <v>-474795</v>
      </c>
      <c r="AK274" s="3">
        <v>-474795.11</v>
      </c>
      <c r="AL274" s="3">
        <v>0</v>
      </c>
      <c r="AM274" s="3">
        <v>-492477</v>
      </c>
      <c r="AN274" s="3">
        <v>-492477</v>
      </c>
      <c r="AO274" s="3">
        <v>-492477.52</v>
      </c>
      <c r="AP274" s="3">
        <v>0</v>
      </c>
      <c r="AQ274" s="3">
        <v>-520725</v>
      </c>
      <c r="AR274" s="3">
        <v>-520725</v>
      </c>
      <c r="AS274" s="3">
        <v>-520724.76</v>
      </c>
      <c r="AT274" s="3">
        <v>0</v>
      </c>
      <c r="AU274" s="3">
        <v>-566472</v>
      </c>
      <c r="AV274" s="3">
        <v>-566472</v>
      </c>
      <c r="AW274" s="3">
        <v>-566472.147</v>
      </c>
      <c r="AX274" s="3">
        <v>0</v>
      </c>
      <c r="AY274" s="3">
        <v>-605261</v>
      </c>
      <c r="AZ274" s="6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</row>
    <row r="275" spans="1:68" ht="16.5" hidden="1" customHeight="1" x14ac:dyDescent="0.25">
      <c r="A275" s="3" t="s">
        <v>928</v>
      </c>
      <c r="B275" s="3">
        <v>30000</v>
      </c>
      <c r="C275" s="3">
        <v>-40000</v>
      </c>
      <c r="D275" s="3">
        <v>-40000</v>
      </c>
      <c r="E275" s="3">
        <v>-40000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-769</v>
      </c>
      <c r="T275" s="3">
        <v>-769</v>
      </c>
      <c r="U275" s="3">
        <v>-769.76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0</v>
      </c>
      <c r="AZ275" s="6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</row>
    <row r="276" spans="1:68" ht="16.5" hidden="1" customHeight="1" x14ac:dyDescent="0.25">
      <c r="A276" s="3" t="s">
        <v>950</v>
      </c>
      <c r="B276" s="3">
        <v>24055</v>
      </c>
      <c r="C276" s="3">
        <v>111701</v>
      </c>
      <c r="D276" s="3">
        <v>533655</v>
      </c>
      <c r="E276" s="3">
        <v>879944.2</v>
      </c>
      <c r="F276" s="3">
        <v>-38353</v>
      </c>
      <c r="G276" s="3">
        <v>-339669</v>
      </c>
      <c r="H276" s="3">
        <v>-33503</v>
      </c>
      <c r="I276" s="3">
        <v>445827.98</v>
      </c>
      <c r="J276" s="3">
        <v>239764</v>
      </c>
      <c r="K276" s="3">
        <v>918828</v>
      </c>
      <c r="L276" s="3">
        <v>1884463</v>
      </c>
      <c r="M276" s="3">
        <v>2500628.2000000002</v>
      </c>
      <c r="N276" s="3">
        <v>982825</v>
      </c>
      <c r="O276" s="3">
        <v>1603201</v>
      </c>
      <c r="P276" s="3">
        <v>2410001</v>
      </c>
      <c r="Q276" s="3">
        <v>2469000.9300000002</v>
      </c>
      <c r="R276" s="3">
        <v>872594</v>
      </c>
      <c r="S276" s="3">
        <v>2058131</v>
      </c>
      <c r="T276" s="3">
        <v>3375431</v>
      </c>
      <c r="U276" s="3">
        <v>4288178.1100000003</v>
      </c>
      <c r="V276" s="3">
        <v>1106907</v>
      </c>
      <c r="W276" s="3">
        <v>2710346</v>
      </c>
      <c r="X276" s="3">
        <v>3773777</v>
      </c>
      <c r="Y276" s="3">
        <v>4508386.1950000003</v>
      </c>
      <c r="Z276" s="3">
        <v>253736</v>
      </c>
      <c r="AA276" s="3">
        <v>487496</v>
      </c>
      <c r="AB276" s="3">
        <v>232496</v>
      </c>
      <c r="AC276" s="3">
        <v>304496.09000000003</v>
      </c>
      <c r="AD276" s="3">
        <v>88000</v>
      </c>
      <c r="AE276" s="3">
        <v>17749</v>
      </c>
      <c r="AF276" s="3">
        <v>-312251</v>
      </c>
      <c r="AG276" s="3">
        <v>90748.56</v>
      </c>
      <c r="AH276" s="3">
        <v>82000</v>
      </c>
      <c r="AI276" s="3">
        <v>276605</v>
      </c>
      <c r="AJ276" s="3">
        <v>626205</v>
      </c>
      <c r="AK276" s="3">
        <v>670204.89</v>
      </c>
      <c r="AL276" s="3">
        <v>338500</v>
      </c>
      <c r="AM276" s="3">
        <v>531523</v>
      </c>
      <c r="AN276" s="3">
        <v>1042523</v>
      </c>
      <c r="AO276" s="3">
        <v>1480522.48</v>
      </c>
      <c r="AP276" s="3">
        <v>90000</v>
      </c>
      <c r="AQ276" s="3">
        <v>366275</v>
      </c>
      <c r="AR276" s="3">
        <v>902275</v>
      </c>
      <c r="AS276" s="3">
        <v>1371275.24</v>
      </c>
      <c r="AT276" s="3">
        <v>805000</v>
      </c>
      <c r="AU276" s="3">
        <v>1748528</v>
      </c>
      <c r="AV276" s="3">
        <v>3203528</v>
      </c>
      <c r="AW276" s="3">
        <v>4478527.8530000001</v>
      </c>
      <c r="AX276" s="3">
        <v>1032016</v>
      </c>
      <c r="AY276" s="3">
        <v>4348269</v>
      </c>
      <c r="AZ276" s="6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</row>
    <row r="277" spans="1:68" ht="16.5" hidden="1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6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</row>
    <row r="278" spans="1:68" ht="16.5" hidden="1" customHeight="1" x14ac:dyDescent="0.25">
      <c r="A278" s="3" t="s">
        <v>951</v>
      </c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</row>
    <row r="279" spans="1:68" ht="16.5" hidden="1" customHeight="1" x14ac:dyDescent="0.25">
      <c r="A279" s="3" t="s">
        <v>952</v>
      </c>
      <c r="B279" s="3">
        <v>-47428</v>
      </c>
      <c r="C279" s="3">
        <v>-25498</v>
      </c>
      <c r="D279" s="3">
        <v>-7998</v>
      </c>
      <c r="E279" s="3">
        <v>61650.41</v>
      </c>
      <c r="F279" s="3">
        <v>-56741</v>
      </c>
      <c r="G279" s="3">
        <v>-133412</v>
      </c>
      <c r="H279" s="3">
        <v>-13733</v>
      </c>
      <c r="I279" s="3">
        <v>147208.4</v>
      </c>
      <c r="J279" s="3">
        <v>-210050</v>
      </c>
      <c r="K279" s="3">
        <v>-140658</v>
      </c>
      <c r="L279" s="3">
        <v>-135946</v>
      </c>
      <c r="M279" s="3">
        <v>-94889.01</v>
      </c>
      <c r="N279" s="3">
        <v>16079</v>
      </c>
      <c r="O279" s="3">
        <v>-26537</v>
      </c>
      <c r="P279" s="3">
        <v>-18029</v>
      </c>
      <c r="Q279" s="3">
        <v>339314.72</v>
      </c>
      <c r="R279" s="3">
        <v>-298126</v>
      </c>
      <c r="S279" s="3">
        <v>-466717</v>
      </c>
      <c r="T279" s="3">
        <v>-383654</v>
      </c>
      <c r="U279" s="3">
        <v>-335884.63500000001</v>
      </c>
      <c r="V279" s="3">
        <v>-127803</v>
      </c>
      <c r="W279" s="3">
        <v>114343</v>
      </c>
      <c r="X279" s="3">
        <v>-40028</v>
      </c>
      <c r="Y279" s="3">
        <v>34774.775999999998</v>
      </c>
      <c r="Z279" s="3">
        <v>-149320</v>
      </c>
      <c r="AA279" s="3">
        <v>-64662</v>
      </c>
      <c r="AB279" s="3">
        <v>-130353</v>
      </c>
      <c r="AC279" s="3">
        <v>-59785.9</v>
      </c>
      <c r="AD279" s="3">
        <v>55624</v>
      </c>
      <c r="AE279" s="3">
        <v>-17273</v>
      </c>
      <c r="AF279" s="3">
        <v>44940</v>
      </c>
      <c r="AG279" s="3">
        <v>-23849.49</v>
      </c>
      <c r="AH279" s="3">
        <v>83323</v>
      </c>
      <c r="AI279" s="3">
        <v>-36392</v>
      </c>
      <c r="AJ279" s="3">
        <v>16810</v>
      </c>
      <c r="AK279" s="3">
        <v>-18990.16</v>
      </c>
      <c r="AL279" s="3">
        <v>79547</v>
      </c>
      <c r="AM279" s="3">
        <v>-9230</v>
      </c>
      <c r="AN279" s="3">
        <v>107824</v>
      </c>
      <c r="AO279" s="3">
        <v>210249.91</v>
      </c>
      <c r="AP279" s="3">
        <v>-114972</v>
      </c>
      <c r="AQ279" s="3">
        <v>-45807</v>
      </c>
      <c r="AR279" s="3">
        <v>11133</v>
      </c>
      <c r="AS279" s="3">
        <v>-83882.61</v>
      </c>
      <c r="AT279" s="3">
        <v>116653</v>
      </c>
      <c r="AU279" s="3">
        <v>-42144</v>
      </c>
      <c r="AV279" s="3">
        <v>211074</v>
      </c>
      <c r="AW279" s="3">
        <v>237910.33300000001</v>
      </c>
      <c r="AX279" s="3">
        <v>-199063</v>
      </c>
      <c r="AY279" s="3">
        <v>3830399</v>
      </c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</row>
    <row r="280" spans="1:68" ht="16.5" hidden="1" customHeight="1" x14ac:dyDescent="0.25">
      <c r="A280" s="3" t="s">
        <v>953</v>
      </c>
      <c r="B280" s="3">
        <v>-32206</v>
      </c>
      <c r="C280" s="3">
        <v>-32206</v>
      </c>
      <c r="D280" s="3">
        <v>-32206</v>
      </c>
      <c r="E280" s="3">
        <v>-32206.18</v>
      </c>
      <c r="F280" s="3">
        <v>29444</v>
      </c>
      <c r="G280" s="3">
        <v>29444</v>
      </c>
      <c r="H280" s="3">
        <v>29444</v>
      </c>
      <c r="I280" s="3">
        <v>29444.23</v>
      </c>
      <c r="J280" s="3">
        <v>176653</v>
      </c>
      <c r="K280" s="3">
        <v>176653</v>
      </c>
      <c r="L280" s="3">
        <v>176653</v>
      </c>
      <c r="M280" s="3">
        <v>176652.62</v>
      </c>
      <c r="N280" s="3">
        <v>81764</v>
      </c>
      <c r="O280" s="3">
        <v>81764</v>
      </c>
      <c r="P280" s="3">
        <v>81763</v>
      </c>
      <c r="Q280" s="3">
        <v>81763.61</v>
      </c>
      <c r="R280" s="3">
        <v>421078</v>
      </c>
      <c r="S280" s="3">
        <v>421078</v>
      </c>
      <c r="T280" s="3">
        <v>421078</v>
      </c>
      <c r="U280" s="3">
        <v>421078.33100000001</v>
      </c>
      <c r="V280" s="3">
        <v>85194</v>
      </c>
      <c r="W280" s="3">
        <v>85194</v>
      </c>
      <c r="X280" s="3">
        <v>85194</v>
      </c>
      <c r="Y280" s="3">
        <v>85193.695999999996</v>
      </c>
      <c r="Z280" s="3">
        <v>119968</v>
      </c>
      <c r="AA280" s="3">
        <v>119969</v>
      </c>
      <c r="AB280" s="3">
        <v>119969</v>
      </c>
      <c r="AC280" s="3">
        <v>195943.63</v>
      </c>
      <c r="AD280" s="3">
        <v>136157</v>
      </c>
      <c r="AE280" s="3">
        <v>136158</v>
      </c>
      <c r="AF280" s="3">
        <v>136158</v>
      </c>
      <c r="AG280" s="3">
        <v>136157.73000000001</v>
      </c>
      <c r="AH280" s="3">
        <v>112308</v>
      </c>
      <c r="AI280" s="3">
        <v>112308</v>
      </c>
      <c r="AJ280" s="3">
        <v>112308</v>
      </c>
      <c r="AK280" s="3">
        <v>112308.24</v>
      </c>
      <c r="AL280" s="3">
        <v>93318</v>
      </c>
      <c r="AM280" s="3">
        <v>93318</v>
      </c>
      <c r="AN280" s="3">
        <v>93318</v>
      </c>
      <c r="AO280" s="3">
        <v>93318.080000000002</v>
      </c>
      <c r="AP280" s="3">
        <v>303568</v>
      </c>
      <c r="AQ280" s="3">
        <v>303568</v>
      </c>
      <c r="AR280" s="3">
        <v>303568</v>
      </c>
      <c r="AS280" s="3">
        <v>303567.99</v>
      </c>
      <c r="AT280" s="3">
        <v>219686</v>
      </c>
      <c r="AU280" s="3">
        <v>219686</v>
      </c>
      <c r="AV280" s="3">
        <v>219685</v>
      </c>
      <c r="AW280" s="3">
        <v>219685.38200000001</v>
      </c>
      <c r="AX280" s="3">
        <v>457596</v>
      </c>
      <c r="AY280" s="3">
        <v>457596</v>
      </c>
      <c r="AZ280" s="6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</row>
    <row r="281" spans="1:68" ht="16.5" hidden="1" customHeight="1" x14ac:dyDescent="0.25">
      <c r="A281" s="3" t="s">
        <v>954</v>
      </c>
      <c r="B281" s="3">
        <v>-79634</v>
      </c>
      <c r="C281" s="3">
        <v>-57704</v>
      </c>
      <c r="D281" s="3">
        <v>-40204</v>
      </c>
      <c r="E281" s="3">
        <v>29444.23</v>
      </c>
      <c r="F281" s="3">
        <v>-27297</v>
      </c>
      <c r="G281" s="3">
        <v>-103968</v>
      </c>
      <c r="H281" s="3">
        <v>15711</v>
      </c>
      <c r="I281" s="3">
        <v>176652.62</v>
      </c>
      <c r="J281" s="3">
        <v>-33397</v>
      </c>
      <c r="K281" s="3">
        <v>35995</v>
      </c>
      <c r="L281" s="3">
        <v>40707</v>
      </c>
      <c r="M281" s="3">
        <v>81763.61</v>
      </c>
      <c r="N281" s="3">
        <v>97843</v>
      </c>
      <c r="O281" s="3">
        <v>55227</v>
      </c>
      <c r="P281" s="3">
        <v>63734</v>
      </c>
      <c r="Q281" s="3">
        <v>421078.33</v>
      </c>
      <c r="R281" s="3">
        <v>122952</v>
      </c>
      <c r="S281" s="3">
        <v>-45639</v>
      </c>
      <c r="T281" s="3">
        <v>37424</v>
      </c>
      <c r="U281" s="3">
        <v>85193.695999999996</v>
      </c>
      <c r="V281" s="3">
        <v>-42609</v>
      </c>
      <c r="W281" s="3">
        <v>199537</v>
      </c>
      <c r="X281" s="3">
        <v>45166</v>
      </c>
      <c r="Y281" s="3">
        <v>119968.47199999999</v>
      </c>
      <c r="Z281" s="3">
        <v>-29352</v>
      </c>
      <c r="AA281" s="3">
        <v>55307</v>
      </c>
      <c r="AB281" s="3">
        <v>-10384</v>
      </c>
      <c r="AC281" s="3">
        <v>136157.73000000001</v>
      </c>
      <c r="AD281" s="3">
        <v>191781</v>
      </c>
      <c r="AE281" s="3">
        <v>118885</v>
      </c>
      <c r="AF281" s="3">
        <v>181098</v>
      </c>
      <c r="AG281" s="3">
        <v>112308.24</v>
      </c>
      <c r="AH281" s="3">
        <v>195631</v>
      </c>
      <c r="AI281" s="3">
        <v>75916</v>
      </c>
      <c r="AJ281" s="3">
        <v>129118</v>
      </c>
      <c r="AK281" s="3">
        <v>93318.080000000002</v>
      </c>
      <c r="AL281" s="3">
        <v>172865</v>
      </c>
      <c r="AM281" s="3">
        <v>84088</v>
      </c>
      <c r="AN281" s="3">
        <v>201142</v>
      </c>
      <c r="AO281" s="3">
        <v>303567.99</v>
      </c>
      <c r="AP281" s="3">
        <v>188596</v>
      </c>
      <c r="AQ281" s="3">
        <v>257761</v>
      </c>
      <c r="AR281" s="3">
        <v>314701</v>
      </c>
      <c r="AS281" s="3">
        <v>219685.38</v>
      </c>
      <c r="AT281" s="3">
        <v>336339</v>
      </c>
      <c r="AU281" s="3">
        <v>177542</v>
      </c>
      <c r="AV281" s="3">
        <v>430759</v>
      </c>
      <c r="AW281" s="3">
        <v>457595.71500000003</v>
      </c>
      <c r="AX281" s="3">
        <v>258533</v>
      </c>
      <c r="AY281" s="3">
        <v>4287995</v>
      </c>
      <c r="AZ281" s="6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</row>
    <row r="282" spans="1:68" ht="16.5" hidden="1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6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</row>
    <row r="283" spans="1:68" ht="16.5" hidden="1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6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</row>
    <row r="284" spans="1:68" ht="16.5" hidden="1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6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</row>
    <row r="285" spans="1:68" ht="16.5" hidden="1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6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</row>
    <row r="286" spans="1:68" ht="16.5" hidden="1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6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</row>
    <row r="287" spans="1:68" ht="16.5" hidden="1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6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</row>
    <row r="288" spans="1:68" ht="16.5" hidden="1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6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</row>
    <row r="289" spans="1:68" ht="16.5" hidden="1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6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</row>
    <row r="290" spans="1:68" ht="16.5" hidden="1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6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</row>
    <row r="291" spans="1:68" ht="16.5" hidden="1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6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</row>
    <row r="292" spans="1:68" ht="16.5" hidden="1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6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</row>
    <row r="293" spans="1:68" ht="16.5" hidden="1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6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</row>
    <row r="294" spans="1:68" ht="16.5" hidden="1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6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</row>
    <row r="295" spans="1:68" ht="16.5" hidden="1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6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</row>
    <row r="296" spans="1:68" ht="16.5" hidden="1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6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</row>
    <row r="297" spans="1:68" ht="16.5" hidden="1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6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</row>
    <row r="298" spans="1:68" ht="16.5" hidden="1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6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</row>
    <row r="299" spans="1:68" ht="16.5" hidden="1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6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</row>
    <row r="300" spans="1:68" ht="16.5" hidden="1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6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</row>
    <row r="301" spans="1:68" ht="16.5" hidden="1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6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</row>
    <row r="302" spans="1:68" ht="16.5" hidden="1" customHeight="1" x14ac:dyDescent="0.25">
      <c r="A302" s="3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</row>
    <row r="303" spans="1:68" ht="16.5" hidden="1" customHeight="1" x14ac:dyDescent="0.25">
      <c r="A303" s="3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</row>
    <row r="304" spans="1:68" ht="16.5" hidden="1" customHeight="1" x14ac:dyDescent="0.25">
      <c r="A304" s="3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</row>
    <row r="305" spans="1:68" ht="16.5" hidden="1" customHeight="1" x14ac:dyDescent="0.25">
      <c r="A305" s="3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</row>
    <row r="306" spans="1:68" ht="16.5" hidden="1" customHeight="1" x14ac:dyDescent="0.25">
      <c r="A306" s="3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</row>
    <row r="307" spans="1:68" ht="16.5" hidden="1" customHeight="1" x14ac:dyDescent="0.25">
      <c r="A307" s="3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</row>
    <row r="308" spans="1:68" ht="16.5" hidden="1" customHeight="1" x14ac:dyDescent="0.25">
      <c r="A308" s="3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</row>
    <row r="309" spans="1:68" ht="16.5" hidden="1" customHeight="1" x14ac:dyDescent="0.25">
      <c r="A309" s="3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</row>
    <row r="310" spans="1:68" ht="16.5" hidden="1" customHeight="1" x14ac:dyDescent="0.25">
      <c r="A310" s="3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</row>
    <row r="311" spans="1:68" ht="16.5" hidden="1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</row>
    <row r="312" spans="1:68" ht="16.5" hidden="1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</row>
    <row r="313" spans="1:68" ht="16.5" hidden="1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</row>
    <row r="314" spans="1:68" ht="16.5" hidden="1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</row>
    <row r="315" spans="1:68" ht="16.5" customHeight="1" x14ac:dyDescent="0.25">
      <c r="A315" s="8"/>
      <c r="B315" s="9">
        <v>2008</v>
      </c>
      <c r="C315" s="9">
        <v>2009</v>
      </c>
      <c r="D315" s="9">
        <v>2010</v>
      </c>
      <c r="E315" s="9">
        <v>2011</v>
      </c>
      <c r="F315" s="9">
        <v>2012</v>
      </c>
      <c r="G315" s="9">
        <v>2013</v>
      </c>
      <c r="H315" s="9">
        <v>2014</v>
      </c>
      <c r="I315" s="9">
        <v>2015</v>
      </c>
      <c r="J315" s="9">
        <v>2016</v>
      </c>
      <c r="K315" s="9">
        <v>2017</v>
      </c>
      <c r="L315" s="9">
        <v>2018</v>
      </c>
      <c r="M315" s="9">
        <v>2019</v>
      </c>
      <c r="N315" s="9">
        <v>2020</v>
      </c>
      <c r="O315" s="10"/>
      <c r="P315" s="9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</row>
    <row r="316" spans="1:68" ht="16.5" customHeight="1" x14ac:dyDescent="0.25">
      <c r="A316" s="11"/>
      <c r="B316" s="210" t="s">
        <v>955</v>
      </c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3"/>
      <c r="O316" s="12"/>
      <c r="P316" s="5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</row>
    <row r="317" spans="1:68" ht="16.5" customHeight="1" x14ac:dyDescent="0.25">
      <c r="A317" s="3"/>
      <c r="B317" s="211" t="s">
        <v>784</v>
      </c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3"/>
      <c r="O317" s="12"/>
      <c r="P317" s="5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</row>
    <row r="318" spans="1:68" ht="16.5" customHeight="1" x14ac:dyDescent="0.25">
      <c r="A318" s="3"/>
      <c r="B318" s="13">
        <f t="shared" ref="B318:N318" si="0">IFERROR(VLOOKUP($B$317,$4:$127,MATCH($P318&amp;"/"&amp;B$315,$2:$2,0),FALSE),"")</f>
        <v>23037</v>
      </c>
      <c r="C318" s="13">
        <f t="shared" si="0"/>
        <v>18173</v>
      </c>
      <c r="D318" s="13">
        <f t="shared" si="0"/>
        <v>40591</v>
      </c>
      <c r="E318" s="13">
        <f t="shared" si="0"/>
        <v>161798</v>
      </c>
      <c r="F318" s="13">
        <f t="shared" si="0"/>
        <v>191721</v>
      </c>
      <c r="G318" s="13">
        <f t="shared" si="0"/>
        <v>110898</v>
      </c>
      <c r="H318" s="13">
        <f t="shared" si="0"/>
        <v>148315</v>
      </c>
      <c r="I318" s="13">
        <f t="shared" si="0"/>
        <v>197590</v>
      </c>
      <c r="J318" s="13">
        <f t="shared" si="0"/>
        <v>213829</v>
      </c>
      <c r="K318" s="13">
        <f t="shared" si="0"/>
        <v>176011</v>
      </c>
      <c r="L318" s="13">
        <f t="shared" si="0"/>
        <v>188596</v>
      </c>
      <c r="M318" s="13">
        <f t="shared" si="0"/>
        <v>336339</v>
      </c>
      <c r="N318" s="14">
        <f t="shared" si="0"/>
        <v>258533</v>
      </c>
      <c r="O318" s="12"/>
      <c r="P318" s="15" t="s">
        <v>956</v>
      </c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</row>
    <row r="319" spans="1:68" ht="16.5" customHeight="1" x14ac:dyDescent="0.25">
      <c r="A319" s="3"/>
      <c r="B319" s="13">
        <f t="shared" ref="B319:N319" si="1">IFERROR(VLOOKUP($B$317,$4:$127,MATCH($P319&amp;"/"&amp;B$315,$2:$2,0),FALSE),"")</f>
        <v>23163</v>
      </c>
      <c r="C319" s="13">
        <f t="shared" si="1"/>
        <v>18881</v>
      </c>
      <c r="D319" s="13">
        <f t="shared" si="1"/>
        <v>117539</v>
      </c>
      <c r="E319" s="13">
        <f t="shared" si="1"/>
        <v>114212</v>
      </c>
      <c r="F319" s="13">
        <f t="shared" si="1"/>
        <v>106296</v>
      </c>
      <c r="G319" s="13">
        <f t="shared" si="1"/>
        <v>368752</v>
      </c>
      <c r="H319" s="13">
        <f t="shared" si="1"/>
        <v>160670</v>
      </c>
      <c r="I319" s="13">
        <f t="shared" si="1"/>
        <v>141458</v>
      </c>
      <c r="J319" s="13">
        <f t="shared" si="1"/>
        <v>75916</v>
      </c>
      <c r="K319" s="13">
        <f t="shared" si="1"/>
        <v>124826</v>
      </c>
      <c r="L319" s="13">
        <f t="shared" si="1"/>
        <v>257761</v>
      </c>
      <c r="M319" s="13">
        <f t="shared" si="1"/>
        <v>194505</v>
      </c>
      <c r="N319" s="14">
        <f t="shared" si="1"/>
        <v>4287995</v>
      </c>
      <c r="O319" s="12"/>
      <c r="P319" s="15" t="s">
        <v>957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</row>
    <row r="320" spans="1:68" ht="16.5" customHeight="1" x14ac:dyDescent="0.25">
      <c r="A320" s="3"/>
      <c r="B320" s="13">
        <f t="shared" ref="B320:N320" si="2">IFERROR(VLOOKUP($B$317,$4:$127,MATCH($P320&amp;"/"&amp;B$315,$2:$2,0),FALSE),"")</f>
        <v>53342</v>
      </c>
      <c r="C320" s="13">
        <f t="shared" si="2"/>
        <v>79890</v>
      </c>
      <c r="D320" s="13">
        <f t="shared" si="2"/>
        <v>114242</v>
      </c>
      <c r="E320" s="13">
        <f t="shared" si="2"/>
        <v>154817</v>
      </c>
      <c r="F320" s="13">
        <f t="shared" si="2"/>
        <v>173049</v>
      </c>
      <c r="G320" s="13">
        <f t="shared" si="2"/>
        <v>236565</v>
      </c>
      <c r="H320" s="13">
        <f t="shared" si="2"/>
        <v>109415</v>
      </c>
      <c r="I320" s="13">
        <f t="shared" si="2"/>
        <v>181098</v>
      </c>
      <c r="J320" s="13">
        <f t="shared" si="2"/>
        <v>148537</v>
      </c>
      <c r="K320" s="13">
        <f t="shared" si="2"/>
        <v>225099</v>
      </c>
      <c r="L320" s="13">
        <f t="shared" si="2"/>
        <v>314701</v>
      </c>
      <c r="M320" s="13">
        <f t="shared" si="2"/>
        <v>430759</v>
      </c>
      <c r="N320" s="14" t="str">
        <f t="shared" si="2"/>
        <v/>
      </c>
      <c r="O320" s="12"/>
      <c r="P320" s="15" t="s">
        <v>958</v>
      </c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</row>
    <row r="321" spans="1:68" ht="16.5" customHeight="1" x14ac:dyDescent="0.25">
      <c r="A321" s="3"/>
      <c r="B321" s="13">
        <f t="shared" ref="B321:M321" si="3">IFERROR(VLOOKUP($B$317,$4:$127,MATCH($P321&amp;"/"&amp;B$315,$2:$2,0),FALSE),"")</f>
        <v>61100.22</v>
      </c>
      <c r="C321" s="13">
        <f t="shared" si="3"/>
        <v>237170.87</v>
      </c>
      <c r="D321" s="13">
        <f t="shared" si="3"/>
        <v>128063.93</v>
      </c>
      <c r="E321" s="13">
        <f t="shared" si="3"/>
        <v>439988.7</v>
      </c>
      <c r="F321" s="13">
        <f t="shared" si="3"/>
        <v>155157.49299999999</v>
      </c>
      <c r="G321" s="13">
        <f t="shared" si="3"/>
        <v>212013.95499999999</v>
      </c>
      <c r="H321" s="13">
        <f t="shared" si="3"/>
        <v>144341.32999999999</v>
      </c>
      <c r="I321" s="13">
        <f t="shared" si="3"/>
        <v>117280.96000000001</v>
      </c>
      <c r="J321" s="13">
        <f t="shared" si="3"/>
        <v>94724.76</v>
      </c>
      <c r="K321" s="13">
        <f t="shared" si="3"/>
        <v>303567.99</v>
      </c>
      <c r="L321" s="13">
        <f t="shared" si="3"/>
        <v>234829.72</v>
      </c>
      <c r="M321" s="13">
        <f t="shared" si="3"/>
        <v>457595.71500000003</v>
      </c>
      <c r="N321" s="14">
        <f>IFERROR(VLOOKUP($B$317,$4:$127,MATCH($P321&amp;"/"&amp;N$315,$2:$2,0),FALSE),IFERROR(VLOOKUP($B$317,$4:$127,MATCH($P320&amp;"/"&amp;N$315,$2:$2,0),FALSE),IFERROR(VLOOKUP($B$317,$4:$127,MATCH($P319&amp;"/"&amp;N$315,$2:$2,0),FALSE),IFERROR(VLOOKUP($B$317,$4:$127,MATCH($P318&amp;"/"&amp;N$315,$2:$2,0),FALSE),""))))</f>
        <v>4287995</v>
      </c>
      <c r="O321" s="12"/>
      <c r="P321" s="15" t="s">
        <v>959</v>
      </c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</row>
    <row r="322" spans="1:68" ht="16.5" customHeight="1" x14ac:dyDescent="0.25">
      <c r="A322" s="3"/>
      <c r="B322" s="16">
        <f t="shared" ref="B322:N322" si="4">+B321/B$351</f>
        <v>5.1182555879028518E-3</v>
      </c>
      <c r="C322" s="16">
        <f t="shared" si="4"/>
        <v>1.8869215720302923E-2</v>
      </c>
      <c r="D322" s="16">
        <f t="shared" si="4"/>
        <v>8.3186205684592594E-3</v>
      </c>
      <c r="E322" s="16">
        <f t="shared" si="4"/>
        <v>2.4155450601684988E-2</v>
      </c>
      <c r="F322" s="16">
        <f t="shared" si="4"/>
        <v>6.7180545840468606E-3</v>
      </c>
      <c r="G322" s="16">
        <f t="shared" si="4"/>
        <v>7.4703791739203721E-3</v>
      </c>
      <c r="H322" s="16">
        <f t="shared" si="4"/>
        <v>4.8986714265069151E-3</v>
      </c>
      <c r="I322" s="16">
        <f t="shared" si="4"/>
        <v>3.8771232628684064E-3</v>
      </c>
      <c r="J322" s="16">
        <f t="shared" si="4"/>
        <v>2.987546497959554E-3</v>
      </c>
      <c r="K322" s="16">
        <f t="shared" si="4"/>
        <v>8.9286834244170724E-3</v>
      </c>
      <c r="L322" s="16">
        <f t="shared" si="4"/>
        <v>6.4776710443450363E-3</v>
      </c>
      <c r="M322" s="16">
        <f t="shared" si="4"/>
        <v>1.0943336789364244E-2</v>
      </c>
      <c r="N322" s="16">
        <f t="shared" si="4"/>
        <v>9.2319897083863386E-2</v>
      </c>
      <c r="O322" s="12">
        <f>RATE(M$315-I$315,,-I322,M322)</f>
        <v>0.29616425099348032</v>
      </c>
      <c r="P322" s="17" t="s">
        <v>960</v>
      </c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</row>
    <row r="323" spans="1:68" ht="16.5" customHeight="1" x14ac:dyDescent="0.25">
      <c r="A323" s="3"/>
      <c r="B323" s="211" t="s">
        <v>785</v>
      </c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3"/>
      <c r="O323" s="12"/>
      <c r="P323" s="5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</row>
    <row r="324" spans="1:68" ht="16.5" customHeight="1" x14ac:dyDescent="0.25">
      <c r="A324" s="3"/>
      <c r="B324" s="14">
        <f t="shared" ref="B324:N324" si="5">IFERROR(VLOOKUP($B$323,$4:$127,MATCH($P324&amp;"/"&amp;B$315,$2:$2,0),FALSE),"0")</f>
        <v>2317</v>
      </c>
      <c r="C324" s="14">
        <f t="shared" si="5"/>
        <v>1358</v>
      </c>
      <c r="D324" s="14">
        <f t="shared" si="5"/>
        <v>2097</v>
      </c>
      <c r="E324" s="14">
        <f t="shared" si="5"/>
        <v>2507</v>
      </c>
      <c r="F324" s="14">
        <f t="shared" si="5"/>
        <v>3441</v>
      </c>
      <c r="G324" s="14">
        <f t="shared" si="5"/>
        <v>5327</v>
      </c>
      <c r="H324" s="14">
        <f t="shared" si="5"/>
        <v>5942</v>
      </c>
      <c r="I324" s="14">
        <f t="shared" si="5"/>
        <v>13003</v>
      </c>
      <c r="J324" s="14">
        <f t="shared" si="5"/>
        <v>22181</v>
      </c>
      <c r="K324" s="14">
        <f t="shared" si="5"/>
        <v>20463</v>
      </c>
      <c r="L324" s="14">
        <f t="shared" si="5"/>
        <v>22171</v>
      </c>
      <c r="M324" s="14">
        <f t="shared" si="5"/>
        <v>20212</v>
      </c>
      <c r="N324" s="14">
        <f t="shared" si="5"/>
        <v>0</v>
      </c>
      <c r="O324" s="12"/>
      <c r="P324" s="15" t="s">
        <v>956</v>
      </c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</row>
    <row r="325" spans="1:68" ht="16.5" customHeight="1" x14ac:dyDescent="0.25">
      <c r="A325" s="3"/>
      <c r="B325" s="14">
        <f t="shared" ref="B325:N325" si="6">IFERROR(VLOOKUP($B$323,$4:$127,MATCH($P325&amp;"/"&amp;B$315,$2:$2,0),FALSE),"0")</f>
        <v>2390</v>
      </c>
      <c r="C325" s="14">
        <f t="shared" si="6"/>
        <v>1832</v>
      </c>
      <c r="D325" s="14">
        <f t="shared" si="6"/>
        <v>2112</v>
      </c>
      <c r="E325" s="14">
        <f t="shared" si="6"/>
        <v>2419</v>
      </c>
      <c r="F325" s="14">
        <f t="shared" si="6"/>
        <v>4406</v>
      </c>
      <c r="G325" s="14">
        <f t="shared" si="6"/>
        <v>4801</v>
      </c>
      <c r="H325" s="14">
        <f t="shared" si="6"/>
        <v>10956</v>
      </c>
      <c r="I325" s="14">
        <f t="shared" si="6"/>
        <v>18819</v>
      </c>
      <c r="J325" s="14">
        <f t="shared" si="6"/>
        <v>20433</v>
      </c>
      <c r="K325" s="14">
        <f t="shared" si="6"/>
        <v>19744</v>
      </c>
      <c r="L325" s="14">
        <f t="shared" si="6"/>
        <v>19450</v>
      </c>
      <c r="M325" s="14">
        <f t="shared" si="6"/>
        <v>19598</v>
      </c>
      <c r="N325" s="14">
        <f t="shared" si="6"/>
        <v>0</v>
      </c>
      <c r="O325" s="12"/>
      <c r="P325" s="15" t="s">
        <v>957</v>
      </c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</row>
    <row r="326" spans="1:68" ht="16.5" customHeight="1" x14ac:dyDescent="0.25">
      <c r="A326" s="3"/>
      <c r="B326" s="14">
        <f t="shared" ref="B326:N326" si="7">IFERROR(VLOOKUP($B$323,$4:$127,MATCH($P326&amp;"/"&amp;B$315,$2:$2,0),FALSE),"0")</f>
        <v>2200</v>
      </c>
      <c r="C326" s="14">
        <f t="shared" si="7"/>
        <v>2008</v>
      </c>
      <c r="D326" s="14">
        <f t="shared" si="7"/>
        <v>2346</v>
      </c>
      <c r="E326" s="14">
        <f t="shared" si="7"/>
        <v>2551</v>
      </c>
      <c r="F326" s="14">
        <f t="shared" si="7"/>
        <v>5108</v>
      </c>
      <c r="G326" s="14">
        <f t="shared" si="7"/>
        <v>5108</v>
      </c>
      <c r="H326" s="14">
        <f t="shared" si="7"/>
        <v>11833</v>
      </c>
      <c r="I326" s="14">
        <f t="shared" si="7"/>
        <v>20515</v>
      </c>
      <c r="J326" s="14">
        <f t="shared" si="7"/>
        <v>19965</v>
      </c>
      <c r="K326" s="14">
        <f t="shared" si="7"/>
        <v>22290</v>
      </c>
      <c r="L326" s="14">
        <f t="shared" si="7"/>
        <v>20591</v>
      </c>
      <c r="M326" s="14">
        <f t="shared" si="7"/>
        <v>17199</v>
      </c>
      <c r="N326" s="14" t="str">
        <f t="shared" si="7"/>
        <v>0</v>
      </c>
      <c r="O326" s="12"/>
      <c r="P326" s="15" t="s">
        <v>958</v>
      </c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</row>
    <row r="327" spans="1:68" ht="16.5" customHeight="1" x14ac:dyDescent="0.25">
      <c r="A327" s="3"/>
      <c r="B327" s="14">
        <f t="shared" ref="B327:M327" si="8">IFERROR(VLOOKUP($B$323,$4:$127,MATCH($P327&amp;"/"&amp;B$315,$2:$2,0),FALSE),"0")</f>
        <v>1551.24</v>
      </c>
      <c r="C327" s="14">
        <f t="shared" si="8"/>
        <v>2023.99</v>
      </c>
      <c r="D327" s="14">
        <f t="shared" si="8"/>
        <v>2141.54</v>
      </c>
      <c r="E327" s="14">
        <f t="shared" si="8"/>
        <v>3031.29</v>
      </c>
      <c r="F327" s="14">
        <f t="shared" si="8"/>
        <v>4640.04</v>
      </c>
      <c r="G327" s="14">
        <f t="shared" si="8"/>
        <v>5444.415</v>
      </c>
      <c r="H327" s="14">
        <f t="shared" si="8"/>
        <v>12359.54</v>
      </c>
      <c r="I327" s="14">
        <f t="shared" si="8"/>
        <v>22122.54</v>
      </c>
      <c r="J327" s="14">
        <f t="shared" si="8"/>
        <v>20345.14</v>
      </c>
      <c r="K327" s="14">
        <f t="shared" si="8"/>
        <v>20767.060000000001</v>
      </c>
      <c r="L327" s="14">
        <f t="shared" si="8"/>
        <v>20679.310000000001</v>
      </c>
      <c r="M327" s="14">
        <f t="shared" si="8"/>
        <v>19310.060000000001</v>
      </c>
      <c r="N327" s="14">
        <f>IFERROR(VLOOKUP($B$323,$4:$127,MATCH($P327&amp;"/"&amp;N$315,$2:$2,0),FALSE),IFERROR(VLOOKUP($B$323,$4:$127,MATCH($P326&amp;"/"&amp;N$315,$2:$2,0),FALSE),IFERROR(VLOOKUP($B$323,$4:$127,MATCH($P325&amp;"/"&amp;N$315,$2:$2,0),FALSE),IFERROR(VLOOKUP($B$323,$4:$127,MATCH($P324&amp;"/"&amp;N$315,$2:$2,0),FALSE),""))))</f>
        <v>0</v>
      </c>
      <c r="O327" s="12"/>
      <c r="P327" s="15" t="s">
        <v>959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</row>
    <row r="328" spans="1:68" ht="16.5" customHeight="1" x14ac:dyDescent="0.25">
      <c r="A328" s="3"/>
      <c r="B328" s="16">
        <f t="shared" ref="B328:N328" si="9">+B327/B$351</f>
        <v>1.2994458609442682E-4</v>
      </c>
      <c r="C328" s="16">
        <f t="shared" si="9"/>
        <v>1.610278021315852E-4</v>
      </c>
      <c r="D328" s="16">
        <f t="shared" si="9"/>
        <v>1.3910754333541257E-4</v>
      </c>
      <c r="E328" s="16">
        <f t="shared" si="9"/>
        <v>1.6641830995746409E-4</v>
      </c>
      <c r="F328" s="16">
        <f t="shared" si="9"/>
        <v>2.0090581118219534E-4</v>
      </c>
      <c r="G328" s="16">
        <f t="shared" si="9"/>
        <v>1.9183569510874737E-4</v>
      </c>
      <c r="H328" s="16">
        <f t="shared" si="9"/>
        <v>4.1945938452118519E-4</v>
      </c>
      <c r="I328" s="16">
        <f t="shared" si="9"/>
        <v>7.3133622429196376E-4</v>
      </c>
      <c r="J328" s="16">
        <f t="shared" si="9"/>
        <v>6.4167015844111765E-4</v>
      </c>
      <c r="K328" s="16">
        <f t="shared" si="9"/>
        <v>6.1081046257833321E-4</v>
      </c>
      <c r="L328" s="16">
        <f t="shared" si="9"/>
        <v>5.7042936304669938E-4</v>
      </c>
      <c r="M328" s="16">
        <f t="shared" si="9"/>
        <v>4.6179735315666337E-4</v>
      </c>
      <c r="N328" s="16">
        <f t="shared" si="9"/>
        <v>0</v>
      </c>
      <c r="O328" s="12">
        <f>RATE(M$315-I$315,,-I328,M328)</f>
        <v>-0.10857750656080972</v>
      </c>
      <c r="P328" s="17" t="s">
        <v>960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</row>
    <row r="329" spans="1:68" ht="16.5" customHeight="1" x14ac:dyDescent="0.25">
      <c r="A329" s="3"/>
      <c r="B329" s="212" t="s">
        <v>789</v>
      </c>
      <c r="C329" s="199"/>
      <c r="D329" s="199"/>
      <c r="E329" s="199"/>
      <c r="F329" s="199"/>
      <c r="G329" s="199"/>
      <c r="H329" s="199"/>
      <c r="I329" s="199"/>
      <c r="J329" s="199"/>
      <c r="K329" s="199"/>
      <c r="L329" s="199"/>
      <c r="M329" s="199"/>
      <c r="N329" s="200"/>
      <c r="O329" s="12"/>
      <c r="P329" s="5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</row>
    <row r="330" spans="1:68" ht="16.5" customHeight="1" x14ac:dyDescent="0.25">
      <c r="A330" s="3"/>
      <c r="B330" s="14">
        <f t="shared" ref="B330:N330" si="10">IFERROR(VLOOKUP($B$329,$4:$127,MATCH($P330&amp;"/"&amp;B$315,$2:$2,0),FALSE),"")</f>
        <v>10766262</v>
      </c>
      <c r="C330" s="14">
        <f t="shared" si="10"/>
        <v>11671928</v>
      </c>
      <c r="D330" s="14">
        <f t="shared" si="10"/>
        <v>11983462</v>
      </c>
      <c r="E330" s="14">
        <f t="shared" si="10"/>
        <v>15993349</v>
      </c>
      <c r="F330" s="14">
        <f t="shared" si="10"/>
        <v>18726000</v>
      </c>
      <c r="G330" s="14">
        <f t="shared" si="10"/>
        <v>23874418</v>
      </c>
      <c r="H330" s="14">
        <f t="shared" si="10"/>
        <v>28290265</v>
      </c>
      <c r="I330" s="14">
        <f t="shared" si="10"/>
        <v>29037409</v>
      </c>
      <c r="J330" s="14">
        <f t="shared" si="10"/>
        <v>29729853</v>
      </c>
      <c r="K330" s="14">
        <f t="shared" si="10"/>
        <v>31387910</v>
      </c>
      <c r="L330" s="14">
        <f t="shared" si="10"/>
        <v>33281365</v>
      </c>
      <c r="M330" s="14">
        <f t="shared" si="10"/>
        <v>36038446</v>
      </c>
      <c r="N330" s="14">
        <f t="shared" si="10"/>
        <v>41510416</v>
      </c>
      <c r="O330" s="12"/>
      <c r="P330" s="15" t="s">
        <v>956</v>
      </c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</row>
    <row r="331" spans="1:68" ht="16.5" customHeight="1" x14ac:dyDescent="0.25">
      <c r="A331" s="3"/>
      <c r="B331" s="14">
        <f t="shared" ref="B331:N331" si="11">IFERROR(VLOOKUP($B$329,$4:$127,MATCH($P331&amp;"/"&amp;B$315,$2:$2,0),FALSE),"")</f>
        <v>10866844</v>
      </c>
      <c r="C331" s="14">
        <f t="shared" si="11"/>
        <v>11495304</v>
      </c>
      <c r="D331" s="14">
        <f t="shared" si="11"/>
        <v>13275083</v>
      </c>
      <c r="E331" s="14">
        <f t="shared" si="11"/>
        <v>16749007</v>
      </c>
      <c r="F331" s="14">
        <f t="shared" si="11"/>
        <v>20118747</v>
      </c>
      <c r="G331" s="14">
        <f t="shared" si="11"/>
        <v>25347466</v>
      </c>
      <c r="H331" s="14">
        <f t="shared" si="11"/>
        <v>28639433</v>
      </c>
      <c r="I331" s="14">
        <f t="shared" si="11"/>
        <v>29207263</v>
      </c>
      <c r="J331" s="14">
        <f t="shared" si="11"/>
        <v>30207971</v>
      </c>
      <c r="K331" s="14">
        <f t="shared" si="11"/>
        <v>31850459</v>
      </c>
      <c r="L331" s="14">
        <f t="shared" si="11"/>
        <v>33700169</v>
      </c>
      <c r="M331" s="14">
        <f t="shared" si="11"/>
        <v>37409635</v>
      </c>
      <c r="N331" s="14">
        <f t="shared" si="11"/>
        <v>41155749</v>
      </c>
      <c r="O331" s="12"/>
      <c r="P331" s="15" t="s">
        <v>957</v>
      </c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</row>
    <row r="332" spans="1:68" ht="16.5" customHeight="1" x14ac:dyDescent="0.25">
      <c r="A332" s="3"/>
      <c r="B332" s="14">
        <f t="shared" ref="B332:N332" si="12">IFERROR(VLOOKUP($B$329,$4:$127,MATCH($P332&amp;"/"&amp;B$315,$2:$2,0),FALSE),"")</f>
        <v>11323056</v>
      </c>
      <c r="C332" s="14">
        <f t="shared" si="12"/>
        <v>11736956</v>
      </c>
      <c r="D332" s="14">
        <f t="shared" si="12"/>
        <v>13598909</v>
      </c>
      <c r="E332" s="14">
        <f t="shared" si="12"/>
        <v>17647589</v>
      </c>
      <c r="F332" s="14">
        <f t="shared" si="12"/>
        <v>21484342</v>
      </c>
      <c r="G332" s="14">
        <f t="shared" si="12"/>
        <v>26774887</v>
      </c>
      <c r="H332" s="14">
        <f t="shared" si="12"/>
        <v>28551331</v>
      </c>
      <c r="I332" s="14">
        <f t="shared" si="12"/>
        <v>28957776</v>
      </c>
      <c r="J332" s="14">
        <f t="shared" si="12"/>
        <v>30726260</v>
      </c>
      <c r="K332" s="14">
        <f t="shared" si="12"/>
        <v>32471410</v>
      </c>
      <c r="L332" s="14">
        <f t="shared" si="12"/>
        <v>34294589</v>
      </c>
      <c r="M332" s="14">
        <f t="shared" si="12"/>
        <v>38870427</v>
      </c>
      <c r="N332" s="14" t="str">
        <f t="shared" si="12"/>
        <v/>
      </c>
      <c r="O332" s="12"/>
      <c r="P332" s="15" t="s">
        <v>958</v>
      </c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</row>
    <row r="333" spans="1:68" ht="16.5" customHeight="1" x14ac:dyDescent="0.25">
      <c r="A333" s="3"/>
      <c r="B333" s="14">
        <f t="shared" ref="B333:M333" si="13">IFERROR(VLOOKUP($B$329,$4:$127,MATCH($P333&amp;"/"&amp;B$315,$2:$2,0),FALSE),"")</f>
        <v>11661371.939999999</v>
      </c>
      <c r="C333" s="14">
        <f t="shared" si="13"/>
        <v>12094869.859999999</v>
      </c>
      <c r="D333" s="14">
        <f t="shared" si="13"/>
        <v>14971561.720000001</v>
      </c>
      <c r="E333" s="14">
        <f t="shared" si="13"/>
        <v>17495928.870000001</v>
      </c>
      <c r="F333" s="14">
        <f t="shared" si="13"/>
        <v>22565691.947999999</v>
      </c>
      <c r="G333" s="14">
        <f t="shared" si="13"/>
        <v>27726223.539999999</v>
      </c>
      <c r="H333" s="14">
        <f t="shared" si="13"/>
        <v>28809992.440000001</v>
      </c>
      <c r="I333" s="14">
        <f t="shared" si="13"/>
        <v>29583990.239999998</v>
      </c>
      <c r="J333" s="14">
        <f t="shared" si="13"/>
        <v>30990781.82</v>
      </c>
      <c r="K333" s="14">
        <f t="shared" si="13"/>
        <v>32887071.460000001</v>
      </c>
      <c r="L333" s="14">
        <f t="shared" si="13"/>
        <v>35065314.869999997</v>
      </c>
      <c r="M333" s="14">
        <f t="shared" si="13"/>
        <v>40336329.814999998</v>
      </c>
      <c r="N333" s="14">
        <f>IFERROR(VLOOKUP($B$329,$4:$127,MATCH($P333&amp;"/"&amp;N$315,$2:$2,0),FALSE),IFERROR(VLOOKUP($B$329,$4:$127,MATCH($P332&amp;"/"&amp;N$315,$2:$2,0),FALSE),IFERROR(VLOOKUP($B$329,$4:$127,MATCH($P331&amp;"/"&amp;N$315,$2:$2,0),FALSE),IFERROR(VLOOKUP($B$329,$4:$127,MATCH($P330&amp;"/"&amp;N$315,$2:$2,0),FALSE),""))))</f>
        <v>41155749</v>
      </c>
      <c r="O333" s="12">
        <f t="shared" ref="O333:O334" si="14">RATE(M$315-I$315,,-I333,M333)</f>
        <v>8.0587419904966012E-2</v>
      </c>
      <c r="P333" s="15" t="s">
        <v>959</v>
      </c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</row>
    <row r="334" spans="1:68" ht="16.5" customHeight="1" x14ac:dyDescent="0.25">
      <c r="A334" s="3"/>
      <c r="B334" s="16">
        <f t="shared" ref="B334:N334" si="15">+B333/B$351</f>
        <v>0.97685216345405157</v>
      </c>
      <c r="C334" s="16">
        <f t="shared" si="15"/>
        <v>0.96226281287128557</v>
      </c>
      <c r="D334" s="16">
        <f t="shared" si="15"/>
        <v>0.97250444575571982</v>
      </c>
      <c r="E334" s="16">
        <f t="shared" si="15"/>
        <v>0.96052931711627887</v>
      </c>
      <c r="F334" s="16">
        <f t="shared" si="15"/>
        <v>0.97705594040147792</v>
      </c>
      <c r="G334" s="16">
        <f t="shared" si="15"/>
        <v>0.97694230978652696</v>
      </c>
      <c r="H334" s="16">
        <f t="shared" si="15"/>
        <v>0.97775659101733547</v>
      </c>
      <c r="I334" s="16">
        <f t="shared" si="15"/>
        <v>0.9779999819917562</v>
      </c>
      <c r="J334" s="16">
        <f t="shared" si="15"/>
        <v>0.97742556112435253</v>
      </c>
      <c r="K334" s="16">
        <f t="shared" si="15"/>
        <v>0.96728989714140079</v>
      </c>
      <c r="L334" s="16">
        <f t="shared" si="15"/>
        <v>0.9672607657763268</v>
      </c>
      <c r="M334" s="16">
        <f t="shared" si="15"/>
        <v>0.96463762125136865</v>
      </c>
      <c r="N334" s="16">
        <f t="shared" si="15"/>
        <v>0.88607717874888225</v>
      </c>
      <c r="O334" s="12">
        <f t="shared" si="14"/>
        <v>-3.4333781384217887E-3</v>
      </c>
      <c r="P334" s="17" t="s">
        <v>960</v>
      </c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</row>
    <row r="335" spans="1:68" ht="16.5" customHeight="1" x14ac:dyDescent="0.25">
      <c r="A335" s="3"/>
      <c r="B335" s="211" t="s">
        <v>794</v>
      </c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3"/>
      <c r="O335" s="12"/>
      <c r="P335" s="5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</row>
    <row r="336" spans="1:68" ht="16.5" customHeight="1" x14ac:dyDescent="0.25">
      <c r="A336" s="3"/>
      <c r="B336" s="14">
        <f t="shared" ref="B336:N336" si="16">IFERROR(VLOOKUP($B$335,$4:$127,MATCH($P336&amp;"/"&amp;B$315,$2:$2,0),FALSE),"")</f>
        <v>39171</v>
      </c>
      <c r="C336" s="14">
        <f t="shared" si="16"/>
        <v>30550</v>
      </c>
      <c r="D336" s="14">
        <f t="shared" si="16"/>
        <v>35626</v>
      </c>
      <c r="E336" s="14">
        <f t="shared" si="16"/>
        <v>42738</v>
      </c>
      <c r="F336" s="14">
        <f t="shared" si="16"/>
        <v>47807</v>
      </c>
      <c r="G336" s="14">
        <f t="shared" si="16"/>
        <v>55948</v>
      </c>
      <c r="H336" s="14">
        <f t="shared" si="16"/>
        <v>56671</v>
      </c>
      <c r="I336" s="14">
        <f t="shared" si="16"/>
        <v>111532</v>
      </c>
      <c r="J336" s="14">
        <f t="shared" si="16"/>
        <v>129356</v>
      </c>
      <c r="K336" s="14">
        <f t="shared" si="16"/>
        <v>134241</v>
      </c>
      <c r="L336" s="14">
        <f t="shared" si="16"/>
        <v>128238</v>
      </c>
      <c r="M336" s="14">
        <f t="shared" si="16"/>
        <v>161349</v>
      </c>
      <c r="N336" s="14">
        <f t="shared" si="16"/>
        <v>162486</v>
      </c>
      <c r="O336" s="12"/>
      <c r="P336" s="15" t="s">
        <v>956</v>
      </c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</row>
    <row r="337" spans="1:68" ht="16.5" customHeight="1" x14ac:dyDescent="0.25">
      <c r="A337" s="3"/>
      <c r="B337" s="14">
        <f t="shared" ref="B337:N337" si="17">IFERROR(VLOOKUP($B$335,$4:$127,MATCH($P337&amp;"/"&amp;B$315,$2:$2,0),FALSE),"")</f>
        <v>35796</v>
      </c>
      <c r="C337" s="14">
        <f t="shared" si="17"/>
        <v>31015</v>
      </c>
      <c r="D337" s="14">
        <f t="shared" si="17"/>
        <v>32664</v>
      </c>
      <c r="E337" s="14">
        <f t="shared" si="17"/>
        <v>41761</v>
      </c>
      <c r="F337" s="14">
        <f t="shared" si="17"/>
        <v>48723</v>
      </c>
      <c r="G337" s="14">
        <f t="shared" si="17"/>
        <v>57942</v>
      </c>
      <c r="H337" s="14">
        <f t="shared" si="17"/>
        <v>69185</v>
      </c>
      <c r="I337" s="14">
        <f t="shared" si="17"/>
        <v>117681</v>
      </c>
      <c r="J337" s="14">
        <f t="shared" si="17"/>
        <v>129300</v>
      </c>
      <c r="K337" s="14">
        <f t="shared" si="17"/>
        <v>131488</v>
      </c>
      <c r="L337" s="14">
        <f t="shared" si="17"/>
        <v>134152</v>
      </c>
      <c r="M337" s="14">
        <f t="shared" si="17"/>
        <v>165255</v>
      </c>
      <c r="N337" s="14">
        <f t="shared" si="17"/>
        <v>158911</v>
      </c>
      <c r="O337" s="12"/>
      <c r="P337" s="15" t="s">
        <v>957</v>
      </c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</row>
    <row r="338" spans="1:68" ht="16.5" customHeight="1" x14ac:dyDescent="0.25">
      <c r="A338" s="3"/>
      <c r="B338" s="14">
        <f t="shared" ref="B338:N338" si="18">IFERROR(VLOOKUP($B$335,$4:$127,MATCH($P338&amp;"/"&amp;B$315,$2:$2,0),FALSE),"")</f>
        <v>34089</v>
      </c>
      <c r="C338" s="14">
        <f t="shared" si="18"/>
        <v>34444</v>
      </c>
      <c r="D338" s="14">
        <f t="shared" si="18"/>
        <v>35489</v>
      </c>
      <c r="E338" s="14">
        <f t="shared" si="18"/>
        <v>50204</v>
      </c>
      <c r="F338" s="14">
        <f t="shared" si="18"/>
        <v>51736</v>
      </c>
      <c r="G338" s="14">
        <f t="shared" si="18"/>
        <v>55216</v>
      </c>
      <c r="H338" s="14">
        <f t="shared" si="18"/>
        <v>84326</v>
      </c>
      <c r="I338" s="14">
        <f t="shared" si="18"/>
        <v>120230</v>
      </c>
      <c r="J338" s="14">
        <f t="shared" si="18"/>
        <v>128877</v>
      </c>
      <c r="K338" s="14">
        <f t="shared" si="18"/>
        <v>126879</v>
      </c>
      <c r="L338" s="14">
        <f t="shared" si="18"/>
        <v>160544</v>
      </c>
      <c r="M338" s="14">
        <f t="shared" si="18"/>
        <v>164075</v>
      </c>
      <c r="N338" s="14" t="str">
        <f t="shared" si="18"/>
        <v/>
      </c>
      <c r="O338" s="12"/>
      <c r="P338" s="15" t="s">
        <v>958</v>
      </c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</row>
    <row r="339" spans="1:68" ht="16.5" customHeight="1" x14ac:dyDescent="0.25">
      <c r="A339" s="3"/>
      <c r="B339" s="14">
        <f t="shared" ref="B339:M339" si="19">IFERROR(VLOOKUP($B$335,$4:$127,MATCH($P339&amp;"/"&amp;B$315,$2:$2,0),FALSE),"")</f>
        <v>31604.11</v>
      </c>
      <c r="C339" s="14">
        <f t="shared" si="19"/>
        <v>38674.9</v>
      </c>
      <c r="D339" s="14">
        <f t="shared" si="19"/>
        <v>41868.39</v>
      </c>
      <c r="E339" s="14">
        <f t="shared" si="19"/>
        <v>49786.46</v>
      </c>
      <c r="F339" s="14">
        <f t="shared" si="19"/>
        <v>54981.237999999998</v>
      </c>
      <c r="G339" s="14">
        <f t="shared" si="19"/>
        <v>55851.423999999999</v>
      </c>
      <c r="H339" s="14">
        <f t="shared" si="19"/>
        <v>92616.77</v>
      </c>
      <c r="I339" s="14">
        <f t="shared" si="19"/>
        <v>132668.31</v>
      </c>
      <c r="J339" s="14">
        <f t="shared" si="19"/>
        <v>135548.19</v>
      </c>
      <c r="K339" s="14">
        <f t="shared" si="19"/>
        <v>126611.82</v>
      </c>
      <c r="L339" s="14">
        <f t="shared" si="19"/>
        <v>160371.39000000001</v>
      </c>
      <c r="M339" s="14">
        <f t="shared" si="19"/>
        <v>165186.65299999999</v>
      </c>
      <c r="N339" s="14">
        <f>IFERROR(VLOOKUP($B$335,$4:$127,MATCH($P339&amp;"/"&amp;N$315,$2:$2,0),FALSE),IFERROR(VLOOKUP($B$335,$4:$127,MATCH($P338&amp;"/"&amp;N$315,$2:$2,0),FALSE),IFERROR(VLOOKUP($B$335,$4:$127,MATCH($P337&amp;"/"&amp;N$315,$2:$2,0),FALSE),IFERROR(VLOOKUP($B$335,$4:$127,MATCH($P336&amp;"/"&amp;N$315,$2:$2,0),FALSE),""))))</f>
        <v>158911</v>
      </c>
      <c r="O339" s="12">
        <f t="shared" ref="O339:O340" si="20">RATE(M$315-I$315,,-I339,M339)</f>
        <v>5.633565547550206E-2</v>
      </c>
      <c r="P339" s="15" t="s">
        <v>959</v>
      </c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</row>
    <row r="340" spans="1:68" ht="16.5" customHeight="1" x14ac:dyDescent="0.25">
      <c r="A340" s="11"/>
      <c r="B340" s="16">
        <f t="shared" ref="B340:N340" si="21">+B339/B$351</f>
        <v>2.6474194791474789E-3</v>
      </c>
      <c r="C340" s="16">
        <f t="shared" si="21"/>
        <v>3.0769589497274415E-3</v>
      </c>
      <c r="D340" s="16">
        <f t="shared" si="21"/>
        <v>2.7196358117564717E-3</v>
      </c>
      <c r="E340" s="16">
        <f t="shared" si="21"/>
        <v>2.7332846847265978E-3</v>
      </c>
      <c r="F340" s="16">
        <f t="shared" si="21"/>
        <v>2.3805937492330548E-3</v>
      </c>
      <c r="G340" s="16">
        <f t="shared" si="21"/>
        <v>1.9679426983162333E-3</v>
      </c>
      <c r="H340" s="16">
        <f t="shared" si="21"/>
        <v>3.1432378017741897E-3</v>
      </c>
      <c r="I340" s="16">
        <f t="shared" si="21"/>
        <v>4.3858047456845272E-3</v>
      </c>
      <c r="J340" s="16">
        <f t="shared" si="21"/>
        <v>4.2750862640270216E-3</v>
      </c>
      <c r="K340" s="16">
        <f t="shared" si="21"/>
        <v>3.7239659509860643E-3</v>
      </c>
      <c r="L340" s="16">
        <f t="shared" si="21"/>
        <v>4.4237718690137056E-3</v>
      </c>
      <c r="M340" s="16">
        <f t="shared" si="21"/>
        <v>3.950415437974206E-3</v>
      </c>
      <c r="N340" s="16">
        <f t="shared" si="21"/>
        <v>3.4213302873473063E-3</v>
      </c>
      <c r="O340" s="12">
        <f t="shared" si="20"/>
        <v>-2.5799452836736611E-2</v>
      </c>
      <c r="P340" s="17" t="s">
        <v>960</v>
      </c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</row>
    <row r="341" spans="1:68" ht="16.5" customHeight="1" x14ac:dyDescent="0.25">
      <c r="A341" s="3"/>
      <c r="B341" s="212" t="s">
        <v>798</v>
      </c>
      <c r="C341" s="199"/>
      <c r="D341" s="199"/>
      <c r="E341" s="199"/>
      <c r="F341" s="199"/>
      <c r="G341" s="199"/>
      <c r="H341" s="199"/>
      <c r="I341" s="199"/>
      <c r="J341" s="199"/>
      <c r="K341" s="199"/>
      <c r="L341" s="199"/>
      <c r="M341" s="199"/>
      <c r="N341" s="200"/>
      <c r="O341" s="12"/>
      <c r="P341" s="5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</row>
    <row r="342" spans="1:68" ht="16.5" customHeight="1" x14ac:dyDescent="0.25">
      <c r="A342" s="3"/>
      <c r="B342" s="14">
        <f t="shared" ref="B342:N342" si="22">IFERROR(VLOOKUP($B$341,$4:$127,MATCH($P342&amp;"/"&amp;B$315,$2:$2,0),FALSE),"")</f>
        <v>19999</v>
      </c>
      <c r="C342" s="14">
        <f t="shared" si="22"/>
        <v>19387</v>
      </c>
      <c r="D342" s="14">
        <f t="shared" si="22"/>
        <v>23438</v>
      </c>
      <c r="E342" s="14">
        <f t="shared" si="22"/>
        <v>23866</v>
      </c>
      <c r="F342" s="14">
        <f t="shared" si="22"/>
        <v>23618</v>
      </c>
      <c r="G342" s="14">
        <f t="shared" si="22"/>
        <v>22132</v>
      </c>
      <c r="H342" s="14">
        <f t="shared" si="22"/>
        <v>21069</v>
      </c>
      <c r="I342" s="14">
        <f t="shared" si="22"/>
        <v>19763</v>
      </c>
      <c r="J342" s="14">
        <f t="shared" si="22"/>
        <v>19982</v>
      </c>
      <c r="K342" s="14">
        <f t="shared" si="22"/>
        <v>16571</v>
      </c>
      <c r="L342" s="14">
        <f t="shared" si="22"/>
        <v>13913</v>
      </c>
      <c r="M342" s="14">
        <f t="shared" si="22"/>
        <v>12386</v>
      </c>
      <c r="N342" s="14">
        <f t="shared" si="22"/>
        <v>9888</v>
      </c>
      <c r="O342" s="12"/>
      <c r="P342" s="15" t="s">
        <v>956</v>
      </c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</row>
    <row r="343" spans="1:68" ht="16.5" customHeight="1" x14ac:dyDescent="0.25">
      <c r="A343" s="3"/>
      <c r="B343" s="14">
        <f t="shared" ref="B343:N343" si="23">IFERROR(VLOOKUP($B$341,$4:$127,MATCH($P343&amp;"/"&amp;B$315,$2:$2,0),FALSE),"")</f>
        <v>19935</v>
      </c>
      <c r="C343" s="14">
        <f t="shared" si="23"/>
        <v>18961</v>
      </c>
      <c r="D343" s="14">
        <f t="shared" si="23"/>
        <v>22859</v>
      </c>
      <c r="E343" s="14">
        <f t="shared" si="23"/>
        <v>23247</v>
      </c>
      <c r="F343" s="14">
        <f t="shared" si="23"/>
        <v>22855</v>
      </c>
      <c r="G343" s="14">
        <f t="shared" si="23"/>
        <v>21336</v>
      </c>
      <c r="H343" s="14">
        <f t="shared" si="23"/>
        <v>20218</v>
      </c>
      <c r="I343" s="14">
        <f t="shared" si="23"/>
        <v>18878</v>
      </c>
      <c r="J343" s="14">
        <f t="shared" si="23"/>
        <v>19074</v>
      </c>
      <c r="K343" s="14">
        <f t="shared" si="23"/>
        <v>16339</v>
      </c>
      <c r="L343" s="14">
        <f t="shared" si="23"/>
        <v>13114</v>
      </c>
      <c r="M343" s="14">
        <f t="shared" si="23"/>
        <v>11686</v>
      </c>
      <c r="N343" s="14">
        <f t="shared" si="23"/>
        <v>9873</v>
      </c>
      <c r="O343" s="12"/>
      <c r="P343" s="15" t="s">
        <v>957</v>
      </c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</row>
    <row r="344" spans="1:68" ht="16.5" customHeight="1" x14ac:dyDescent="0.25">
      <c r="A344" s="3"/>
      <c r="B344" s="14">
        <f t="shared" ref="B344:N344" si="24">IFERROR(VLOOKUP($B$341,$4:$127,MATCH($P344&amp;"/"&amp;B$315,$2:$2,0),FALSE),"")</f>
        <v>19871</v>
      </c>
      <c r="C344" s="14">
        <f t="shared" si="24"/>
        <v>22669</v>
      </c>
      <c r="D344" s="14">
        <f t="shared" si="24"/>
        <v>24165</v>
      </c>
      <c r="E344" s="14">
        <f t="shared" si="24"/>
        <v>22548</v>
      </c>
      <c r="F344" s="14">
        <f t="shared" si="24"/>
        <v>22776</v>
      </c>
      <c r="G344" s="14">
        <f t="shared" si="24"/>
        <v>20531</v>
      </c>
      <c r="H344" s="14">
        <f t="shared" si="24"/>
        <v>19831</v>
      </c>
      <c r="I344" s="14">
        <f t="shared" si="24"/>
        <v>18373</v>
      </c>
      <c r="J344" s="14">
        <f t="shared" si="24"/>
        <v>18503</v>
      </c>
      <c r="K344" s="14">
        <f t="shared" si="24"/>
        <v>15537</v>
      </c>
      <c r="L344" s="14">
        <f t="shared" si="24"/>
        <v>12191</v>
      </c>
      <c r="M344" s="14">
        <f t="shared" si="24"/>
        <v>11061</v>
      </c>
      <c r="N344" s="14" t="str">
        <f t="shared" si="24"/>
        <v/>
      </c>
      <c r="O344" s="12"/>
      <c r="P344" s="15" t="s">
        <v>958</v>
      </c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</row>
    <row r="345" spans="1:68" ht="16.5" customHeight="1" x14ac:dyDescent="0.25">
      <c r="A345" s="3"/>
      <c r="B345" s="14">
        <f t="shared" ref="B345:M345" si="25">IFERROR(VLOOKUP($B$341,$4:$127,MATCH($P345&amp;"/"&amp;B$315,$2:$2,0),FALSE),"")</f>
        <v>19809.45</v>
      </c>
      <c r="C345" s="14">
        <f t="shared" si="25"/>
        <v>23484.880000000001</v>
      </c>
      <c r="D345" s="14">
        <f t="shared" si="25"/>
        <v>24461.41</v>
      </c>
      <c r="E345" s="14">
        <f t="shared" si="25"/>
        <v>24373.83</v>
      </c>
      <c r="F345" s="14">
        <f t="shared" si="25"/>
        <v>22626.09</v>
      </c>
      <c r="G345" s="14">
        <f t="shared" si="25"/>
        <v>21898.9</v>
      </c>
      <c r="H345" s="14">
        <f t="shared" si="25"/>
        <v>19829.27</v>
      </c>
      <c r="I345" s="14">
        <f t="shared" si="25"/>
        <v>20426.27</v>
      </c>
      <c r="J345" s="14">
        <f t="shared" si="25"/>
        <v>17508.37</v>
      </c>
      <c r="K345" s="14">
        <f t="shared" si="25"/>
        <v>14863.34</v>
      </c>
      <c r="L345" s="14">
        <f t="shared" si="25"/>
        <v>12486.61</v>
      </c>
      <c r="M345" s="14">
        <f t="shared" si="25"/>
        <v>10446.621999999999</v>
      </c>
      <c r="N345" s="14">
        <f>IFERROR(VLOOKUP($B$341,$4:$127,MATCH($P345&amp;"/"&amp;N$315,$2:$2,0),FALSE),IFERROR(VLOOKUP($B$341,$4:$127,MATCH($P344&amp;"/"&amp;N$315,$2:$2,0),FALSE),IFERROR(VLOOKUP($B$341,$4:$127,MATCH($P343&amp;"/"&amp;N$315,$2:$2,0),FALSE),IFERROR(VLOOKUP($B$341,$4:$127,MATCH($P342&amp;"/"&amp;N$315,$2:$2,0),FALSE),""))))</f>
        <v>9873</v>
      </c>
      <c r="O345" s="12">
        <f t="shared" ref="O345:O346" si="26">RATE(M$315-I$315,,-I345,M345)</f>
        <v>-0.15433821973917836</v>
      </c>
      <c r="P345" s="15" t="s">
        <v>959</v>
      </c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</row>
    <row r="346" spans="1:68" ht="16.5" customHeight="1" x14ac:dyDescent="0.25">
      <c r="A346" s="3"/>
      <c r="B346" s="16">
        <f t="shared" ref="B346:N346" si="27">+B345/B$351</f>
        <v>1.6594020145227323E-3</v>
      </c>
      <c r="C346" s="16">
        <f t="shared" si="27"/>
        <v>1.8684472797415117E-3</v>
      </c>
      <c r="D346" s="16">
        <f t="shared" si="27"/>
        <v>1.588934435789336E-3</v>
      </c>
      <c r="E346" s="16">
        <f t="shared" si="27"/>
        <v>1.3381271985822992E-3</v>
      </c>
      <c r="F346" s="16">
        <f t="shared" si="27"/>
        <v>9.7967107295009485E-4</v>
      </c>
      <c r="G346" s="16">
        <f t="shared" si="27"/>
        <v>7.7161471041736318E-4</v>
      </c>
      <c r="H346" s="16">
        <f t="shared" si="27"/>
        <v>6.7296787661226889E-4</v>
      </c>
      <c r="I346" s="16">
        <f t="shared" si="27"/>
        <v>6.7526021777644934E-4</v>
      </c>
      <c r="J346" s="16">
        <f t="shared" si="27"/>
        <v>5.52200601811819E-4</v>
      </c>
      <c r="K346" s="16">
        <f t="shared" si="27"/>
        <v>4.3716749414019325E-4</v>
      </c>
      <c r="L346" s="16">
        <f t="shared" si="27"/>
        <v>3.4443745893419784E-4</v>
      </c>
      <c r="M346" s="16">
        <f t="shared" si="27"/>
        <v>2.4982948727389601E-4</v>
      </c>
      <c r="N346" s="16">
        <f t="shared" si="27"/>
        <v>2.1256422731579284E-4</v>
      </c>
      <c r="O346" s="12">
        <f t="shared" si="26"/>
        <v>-0.22009243484751734</v>
      </c>
      <c r="P346" s="17" t="s">
        <v>960</v>
      </c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</row>
    <row r="347" spans="1:68" ht="16.5" customHeight="1" x14ac:dyDescent="0.25">
      <c r="A347" s="3"/>
      <c r="B347" s="210" t="s">
        <v>808</v>
      </c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3"/>
      <c r="O347" s="12"/>
      <c r="P347" s="5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</row>
    <row r="348" spans="1:68" ht="16.5" customHeight="1" x14ac:dyDescent="0.25">
      <c r="A348" s="3"/>
      <c r="B348" s="14">
        <f t="shared" ref="B348:N348" si="28">IFERROR(VLOOKUP($B$347,$4:$127,MATCH($P348&amp;"/"&amp;B$315,$2:$2,0),FALSE),"")</f>
        <v>10966885</v>
      </c>
      <c r="C348" s="14">
        <f t="shared" si="28"/>
        <v>11879171</v>
      </c>
      <c r="D348" s="14">
        <f t="shared" si="28"/>
        <v>12864803</v>
      </c>
      <c r="E348" s="14">
        <f t="shared" si="28"/>
        <v>16430551</v>
      </c>
      <c r="F348" s="14">
        <f t="shared" si="28"/>
        <v>19183104</v>
      </c>
      <c r="G348" s="14">
        <f t="shared" si="28"/>
        <v>24429644</v>
      </c>
      <c r="H348" s="14">
        <f t="shared" si="28"/>
        <v>28833230</v>
      </c>
      <c r="I348" s="14">
        <f t="shared" si="28"/>
        <v>29758336</v>
      </c>
      <c r="J348" s="14">
        <f t="shared" si="28"/>
        <v>30477196</v>
      </c>
      <c r="K348" s="14">
        <f t="shared" si="28"/>
        <v>32189121</v>
      </c>
      <c r="L348" s="14">
        <f t="shared" si="28"/>
        <v>34334527</v>
      </c>
      <c r="M348" s="14">
        <f t="shared" si="28"/>
        <v>37299742</v>
      </c>
      <c r="N348" s="14">
        <f t="shared" si="28"/>
        <v>42846843</v>
      </c>
      <c r="O348" s="12"/>
      <c r="P348" s="15" t="s">
        <v>956</v>
      </c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</row>
    <row r="349" spans="1:68" ht="16.5" customHeight="1" x14ac:dyDescent="0.25">
      <c r="A349" s="3"/>
      <c r="B349" s="14">
        <f t="shared" ref="B349:N349" si="29">IFERROR(VLOOKUP($B$347,$4:$127,MATCH($P349&amp;"/"&amp;B$315,$2:$2,0),FALSE),"")</f>
        <v>11099408</v>
      </c>
      <c r="C349" s="14">
        <f t="shared" si="29"/>
        <v>11721647</v>
      </c>
      <c r="D349" s="14">
        <f t="shared" si="29"/>
        <v>13617681</v>
      </c>
      <c r="E349" s="14">
        <f t="shared" si="29"/>
        <v>17126966</v>
      </c>
      <c r="F349" s="14">
        <f t="shared" si="29"/>
        <v>20532775</v>
      </c>
      <c r="G349" s="14">
        <f t="shared" si="29"/>
        <v>26175793</v>
      </c>
      <c r="H349" s="14">
        <f t="shared" si="29"/>
        <v>29206769</v>
      </c>
      <c r="I349" s="14">
        <f t="shared" si="29"/>
        <v>29842233</v>
      </c>
      <c r="J349" s="14">
        <f t="shared" si="29"/>
        <v>30811309</v>
      </c>
      <c r="K349" s="14">
        <f t="shared" si="29"/>
        <v>32607711</v>
      </c>
      <c r="L349" s="14">
        <f t="shared" si="29"/>
        <v>34859050</v>
      </c>
      <c r="M349" s="14">
        <f t="shared" si="29"/>
        <v>38539468</v>
      </c>
      <c r="N349" s="14">
        <f t="shared" si="29"/>
        <v>46447138</v>
      </c>
      <c r="O349" s="12"/>
      <c r="P349" s="15" t="s">
        <v>957</v>
      </c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</row>
    <row r="350" spans="1:68" ht="16.5" customHeight="1" x14ac:dyDescent="0.25">
      <c r="A350" s="3"/>
      <c r="B350" s="14">
        <f t="shared" ref="B350:N350" si="30">IFERROR(VLOOKUP($B$347,$4:$127,MATCH($P350&amp;"/"&amp;B$315,$2:$2,0),FALSE),"")</f>
        <v>11595668</v>
      </c>
      <c r="C350" s="14">
        <f t="shared" si="30"/>
        <v>12026134</v>
      </c>
      <c r="D350" s="14">
        <f t="shared" si="30"/>
        <v>14635651</v>
      </c>
      <c r="E350" s="14">
        <f t="shared" si="30"/>
        <v>18039653</v>
      </c>
      <c r="F350" s="14">
        <f t="shared" si="30"/>
        <v>21990464</v>
      </c>
      <c r="G350" s="14">
        <f t="shared" si="30"/>
        <v>27423603</v>
      </c>
      <c r="H350" s="14">
        <f t="shared" si="30"/>
        <v>29126618</v>
      </c>
      <c r="I350" s="14">
        <f t="shared" si="30"/>
        <v>29658149</v>
      </c>
      <c r="J350" s="14">
        <f t="shared" si="30"/>
        <v>31433738</v>
      </c>
      <c r="K350" s="14">
        <f t="shared" si="30"/>
        <v>33344217</v>
      </c>
      <c r="L350" s="14">
        <f t="shared" si="30"/>
        <v>35570635</v>
      </c>
      <c r="M350" s="14">
        <f t="shared" si="30"/>
        <v>40272232</v>
      </c>
      <c r="N350" s="14" t="str">
        <f t="shared" si="30"/>
        <v/>
      </c>
      <c r="O350" s="12"/>
      <c r="P350" s="15" t="s">
        <v>958</v>
      </c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</row>
    <row r="351" spans="1:68" ht="16.5" customHeight="1" x14ac:dyDescent="0.25">
      <c r="A351" s="3"/>
      <c r="B351" s="14">
        <f t="shared" ref="B351:M351" si="31">IFERROR(VLOOKUP($B$347,$4:$127,MATCH($P351&amp;"/"&amp;B$315,$2:$2,0),FALSE),"")</f>
        <v>11937703.960000001</v>
      </c>
      <c r="C351" s="14">
        <f t="shared" si="31"/>
        <v>12569195.960000001</v>
      </c>
      <c r="D351" s="14">
        <f t="shared" si="31"/>
        <v>15394851.699999999</v>
      </c>
      <c r="E351" s="14">
        <f t="shared" si="31"/>
        <v>18214882.73</v>
      </c>
      <c r="F351" s="14">
        <f t="shared" si="31"/>
        <v>23095598.741999999</v>
      </c>
      <c r="G351" s="14">
        <f t="shared" si="31"/>
        <v>28380614.967999998</v>
      </c>
      <c r="H351" s="14">
        <f t="shared" si="31"/>
        <v>29465403.460000001</v>
      </c>
      <c r="I351" s="14">
        <f t="shared" si="31"/>
        <v>30249479.329999998</v>
      </c>
      <c r="J351" s="14">
        <f t="shared" si="31"/>
        <v>31706539.149999999</v>
      </c>
      <c r="K351" s="14">
        <f t="shared" si="31"/>
        <v>33999188.409999996</v>
      </c>
      <c r="L351" s="14">
        <f t="shared" si="31"/>
        <v>36252183.600000001</v>
      </c>
      <c r="M351" s="14">
        <f t="shared" si="31"/>
        <v>41815007.964000002</v>
      </c>
      <c r="N351" s="14">
        <f>IFERROR(VLOOKUP($B$347,$4:$127,MATCH($P351&amp;"/"&amp;N$315,$2:$2,0),FALSE),IFERROR(VLOOKUP($B$347,$4:$127,MATCH($P350&amp;"/"&amp;N$315,$2:$2,0),FALSE),IFERROR(VLOOKUP($B$347,$4:$127,MATCH($P349&amp;"/"&amp;N$315,$2:$2,0),FALSE),IFERROR(VLOOKUP($B$347,$4:$127,MATCH($P348&amp;"/"&amp;N$315,$2:$2,0),FALSE),""))))</f>
        <v>46447138</v>
      </c>
      <c r="O351" s="12">
        <f>RATE(M$315-I$315,,-I351,M351)</f>
        <v>8.4310267071194503E-2</v>
      </c>
      <c r="P351" s="15" t="s">
        <v>959</v>
      </c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</row>
    <row r="352" spans="1:68" ht="16.5" customHeight="1" x14ac:dyDescent="0.25">
      <c r="A352" s="3"/>
      <c r="B352" s="213" t="s">
        <v>809</v>
      </c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</row>
    <row r="353" spans="1:68" ht="16.5" customHeight="1" x14ac:dyDescent="0.25">
      <c r="A353" s="3"/>
      <c r="B353" s="214" t="s">
        <v>810</v>
      </c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3"/>
      <c r="O353" s="12"/>
      <c r="P353" s="5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</row>
    <row r="354" spans="1:68" ht="16.5" customHeight="1" x14ac:dyDescent="0.25">
      <c r="A354" s="3"/>
      <c r="B354" s="14">
        <f t="shared" ref="B354:N354" si="32">IFERROR(VLOOKUP($B$353,$4:$127,MATCH($P354&amp;"/"&amp;B$315,$2:$2,0),FALSE),"")</f>
        <v>9032725</v>
      </c>
      <c r="C354" s="14">
        <f t="shared" si="32"/>
        <v>9908060</v>
      </c>
      <c r="D354" s="14">
        <f t="shared" si="32"/>
        <v>10784722</v>
      </c>
      <c r="E354" s="14">
        <f t="shared" si="32"/>
        <v>13446345</v>
      </c>
      <c r="F354" s="14">
        <f t="shared" si="32"/>
        <v>15998555</v>
      </c>
      <c r="G354" s="14">
        <f t="shared" si="32"/>
        <v>18303890</v>
      </c>
      <c r="H354" s="14">
        <f t="shared" si="32"/>
        <v>16912749</v>
      </c>
      <c r="I354" s="14">
        <f t="shared" si="32"/>
        <v>15689647</v>
      </c>
      <c r="J354" s="14">
        <f t="shared" si="32"/>
        <v>15529349</v>
      </c>
      <c r="K354" s="14">
        <f t="shared" si="32"/>
        <v>15288647</v>
      </c>
      <c r="L354" s="14">
        <f t="shared" si="32"/>
        <v>14741368</v>
      </c>
      <c r="M354" s="14">
        <f t="shared" si="32"/>
        <v>15212422</v>
      </c>
      <c r="N354" s="14">
        <f t="shared" si="32"/>
        <v>23077392</v>
      </c>
      <c r="O354" s="12"/>
      <c r="P354" s="15" t="s">
        <v>956</v>
      </c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</row>
    <row r="355" spans="1:68" ht="16.5" customHeight="1" x14ac:dyDescent="0.25">
      <c r="A355" s="3"/>
      <c r="B355" s="14">
        <f t="shared" ref="B355:N355" si="33">IFERROR(VLOOKUP($B$353,$4:$127,MATCH($P355&amp;"/"&amp;B$315,$2:$2,0),FALSE),"")</f>
        <v>9213567</v>
      </c>
      <c r="C355" s="14">
        <f t="shared" si="33"/>
        <v>9808323</v>
      </c>
      <c r="D355" s="14">
        <f t="shared" si="33"/>
        <v>11105743</v>
      </c>
      <c r="E355" s="14">
        <f t="shared" si="33"/>
        <v>14251522</v>
      </c>
      <c r="F355" s="14">
        <f t="shared" si="33"/>
        <v>16336097</v>
      </c>
      <c r="G355" s="14">
        <f t="shared" si="33"/>
        <v>19470221</v>
      </c>
      <c r="H355" s="14">
        <f t="shared" si="33"/>
        <v>14773557</v>
      </c>
      <c r="I355" s="14">
        <f t="shared" si="33"/>
        <v>15501440</v>
      </c>
      <c r="J355" s="14">
        <f t="shared" si="33"/>
        <v>16271792</v>
      </c>
      <c r="K355" s="14">
        <f t="shared" si="33"/>
        <v>15469738</v>
      </c>
      <c r="L355" s="14">
        <f t="shared" si="33"/>
        <v>14271804</v>
      </c>
      <c r="M355" s="14">
        <f t="shared" si="33"/>
        <v>13899888</v>
      </c>
      <c r="N355" s="14">
        <f t="shared" si="33"/>
        <v>30735631</v>
      </c>
      <c r="O355" s="12"/>
      <c r="P355" s="15" t="s">
        <v>957</v>
      </c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</row>
    <row r="356" spans="1:68" ht="16.5" customHeight="1" x14ac:dyDescent="0.25">
      <c r="A356" s="3"/>
      <c r="B356" s="14">
        <f t="shared" ref="B356:N356" si="34">IFERROR(VLOOKUP($B$353,$4:$127,MATCH($P356&amp;"/"&amp;B$315,$2:$2,0),FALSE),"")</f>
        <v>9648200</v>
      </c>
      <c r="C356" s="14">
        <f t="shared" si="34"/>
        <v>10055818</v>
      </c>
      <c r="D356" s="14">
        <f t="shared" si="34"/>
        <v>11847251</v>
      </c>
      <c r="E356" s="14">
        <f t="shared" si="34"/>
        <v>15079049</v>
      </c>
      <c r="F356" s="14">
        <f t="shared" si="34"/>
        <v>17624982</v>
      </c>
      <c r="G356" s="14">
        <f t="shared" si="34"/>
        <v>20752663</v>
      </c>
      <c r="H356" s="14">
        <f t="shared" si="34"/>
        <v>14424617</v>
      </c>
      <c r="I356" s="14">
        <f t="shared" si="34"/>
        <v>15802644</v>
      </c>
      <c r="J356" s="14">
        <f t="shared" si="34"/>
        <v>15234357</v>
      </c>
      <c r="K356" s="14">
        <f t="shared" si="34"/>
        <v>15872453</v>
      </c>
      <c r="L356" s="14">
        <f t="shared" si="34"/>
        <v>15058244</v>
      </c>
      <c r="M356" s="14">
        <f t="shared" si="34"/>
        <v>14354960</v>
      </c>
      <c r="N356" s="14" t="str">
        <f t="shared" si="34"/>
        <v/>
      </c>
      <c r="O356" s="12"/>
      <c r="P356" s="15" t="s">
        <v>958</v>
      </c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</row>
    <row r="357" spans="1:68" ht="16.5" customHeight="1" x14ac:dyDescent="0.25">
      <c r="A357" s="3"/>
      <c r="B357" s="14">
        <f t="shared" ref="B357:M357" si="35">IFERROR(VLOOKUP($B$353,$4:$127,MATCH($P357&amp;"/"&amp;B$315,$2:$2,0),FALSE),"")</f>
        <v>9932598.8800000008</v>
      </c>
      <c r="C357" s="14">
        <f t="shared" si="35"/>
        <v>10531489.109999999</v>
      </c>
      <c r="D357" s="14">
        <f t="shared" si="35"/>
        <v>12448519.99</v>
      </c>
      <c r="E357" s="14">
        <f t="shared" si="35"/>
        <v>15069256.35</v>
      </c>
      <c r="F357" s="14">
        <f t="shared" si="35"/>
        <v>17480615.758000001</v>
      </c>
      <c r="G357" s="14">
        <f t="shared" si="35"/>
        <v>21296707.219999999</v>
      </c>
      <c r="H357" s="14">
        <f t="shared" si="35"/>
        <v>15297242.32</v>
      </c>
      <c r="I357" s="14">
        <f t="shared" si="35"/>
        <v>15784987.82</v>
      </c>
      <c r="J357" s="14">
        <f t="shared" si="35"/>
        <v>14986332.220000001</v>
      </c>
      <c r="K357" s="14">
        <f t="shared" si="35"/>
        <v>15783936.59</v>
      </c>
      <c r="L357" s="14">
        <f t="shared" si="35"/>
        <v>15847079.93</v>
      </c>
      <c r="M357" s="14">
        <f t="shared" si="35"/>
        <v>16587612.372</v>
      </c>
      <c r="N357" s="14">
        <f>IFERROR(VLOOKUP($B$353,$4:$127,MATCH($P357&amp;"/"&amp;N$315,$2:$2,0),FALSE),IFERROR(VLOOKUP($B$353,$4:$127,MATCH($P356&amp;"/"&amp;N$315,$2:$2,0),FALSE),IFERROR(VLOOKUP($B$353,$4:$127,MATCH($P355&amp;"/"&amp;N$315,$2:$2,0),FALSE),IFERROR(VLOOKUP($B$353,$4:$127,MATCH($P354&amp;"/"&amp;N$315,$2:$2,0),FALSE),""))))</f>
        <v>30735631</v>
      </c>
      <c r="O357" s="12">
        <f t="shared" ref="O357:O358" si="36">RATE(M$315-I$315,,-I357,M357)</f>
        <v>1.2476394786630434E-2</v>
      </c>
      <c r="P357" s="15" t="s">
        <v>959</v>
      </c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</row>
    <row r="358" spans="1:68" ht="16.5" customHeight="1" x14ac:dyDescent="0.25">
      <c r="A358" s="11"/>
      <c r="B358" s="16">
        <f t="shared" ref="B358:N358" si="37">+B357/B$351</f>
        <v>0.83203595207934777</v>
      </c>
      <c r="C358" s="16">
        <f t="shared" si="37"/>
        <v>0.83788089099058005</v>
      </c>
      <c r="D358" s="16">
        <f t="shared" si="37"/>
        <v>0.8086157783514083</v>
      </c>
      <c r="E358" s="16">
        <f t="shared" si="37"/>
        <v>0.82730460433768593</v>
      </c>
      <c r="F358" s="16">
        <f t="shared" si="37"/>
        <v>0.75688082189490968</v>
      </c>
      <c r="G358" s="16">
        <f t="shared" si="37"/>
        <v>0.75039625617741834</v>
      </c>
      <c r="H358" s="16">
        <f t="shared" si="37"/>
        <v>0.51915943865375469</v>
      </c>
      <c r="I358" s="16">
        <f t="shared" si="37"/>
        <v>0.52182676097651703</v>
      </c>
      <c r="J358" s="16">
        <f t="shared" si="37"/>
        <v>0.47265745873749837</v>
      </c>
      <c r="K358" s="16">
        <f t="shared" si="37"/>
        <v>0.4642445107706617</v>
      </c>
      <c r="L358" s="16">
        <f t="shared" si="37"/>
        <v>0.43713449387914938</v>
      </c>
      <c r="M358" s="16">
        <f t="shared" si="37"/>
        <v>0.39669040327053995</v>
      </c>
      <c r="N358" s="16">
        <f t="shared" si="37"/>
        <v>0.6617335819485799</v>
      </c>
      <c r="O358" s="12">
        <f t="shared" si="36"/>
        <v>-6.6248447945220945E-2</v>
      </c>
      <c r="P358" s="17" t="s">
        <v>960</v>
      </c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</row>
    <row r="359" spans="1:68" ht="16.5" customHeight="1" x14ac:dyDescent="0.25">
      <c r="A359" s="3"/>
      <c r="B359" s="214" t="s">
        <v>816</v>
      </c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3"/>
      <c r="O359" s="12"/>
      <c r="P359" s="5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</row>
    <row r="360" spans="1:68" ht="16.5" customHeight="1" x14ac:dyDescent="0.25">
      <c r="A360" s="3"/>
      <c r="B360" s="14">
        <f t="shared" ref="B360:N360" si="38">IFERROR(VLOOKUP($B$359,$4:$127,MATCH($P360&amp;"/"&amp;B$315,$2:$2,0),FALSE),"")</f>
        <v>0</v>
      </c>
      <c r="C360" s="14">
        <f t="shared" si="38"/>
        <v>0</v>
      </c>
      <c r="D360" s="14">
        <f t="shared" si="38"/>
        <v>0</v>
      </c>
      <c r="E360" s="14">
        <f t="shared" si="38"/>
        <v>698963</v>
      </c>
      <c r="F360" s="14">
        <f t="shared" si="38"/>
        <v>699431</v>
      </c>
      <c r="G360" s="14">
        <f t="shared" si="38"/>
        <v>2047785</v>
      </c>
      <c r="H360" s="14">
        <f t="shared" si="38"/>
        <v>7507913</v>
      </c>
      <c r="I360" s="14">
        <f t="shared" si="38"/>
        <v>9046019</v>
      </c>
      <c r="J360" s="14">
        <f t="shared" si="38"/>
        <v>9767326</v>
      </c>
      <c r="K360" s="14">
        <f t="shared" si="38"/>
        <v>11401005</v>
      </c>
      <c r="L360" s="14">
        <f t="shared" si="38"/>
        <v>13663913</v>
      </c>
      <c r="M360" s="14">
        <f t="shared" si="38"/>
        <v>15802016</v>
      </c>
      <c r="N360" s="14">
        <f t="shared" si="38"/>
        <v>13077699</v>
      </c>
      <c r="O360" s="12"/>
      <c r="P360" s="15" t="s">
        <v>956</v>
      </c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</row>
    <row r="361" spans="1:68" ht="16.5" customHeight="1" x14ac:dyDescent="0.25">
      <c r="A361" s="3"/>
      <c r="B361" s="14">
        <f t="shared" ref="B361:N361" si="39">IFERROR(VLOOKUP($B$359,$4:$127,MATCH($P361&amp;"/"&amp;B$315,$2:$2,0),FALSE),"")</f>
        <v>0</v>
      </c>
      <c r="C361" s="14">
        <f t="shared" si="39"/>
        <v>0</v>
      </c>
      <c r="D361" s="14">
        <f t="shared" si="39"/>
        <v>499044</v>
      </c>
      <c r="E361" s="14">
        <f t="shared" si="39"/>
        <v>699079</v>
      </c>
      <c r="F361" s="14">
        <f t="shared" si="39"/>
        <v>699547</v>
      </c>
      <c r="G361" s="14">
        <f t="shared" si="39"/>
        <v>2845568</v>
      </c>
      <c r="H361" s="14">
        <f t="shared" si="39"/>
        <v>10159707</v>
      </c>
      <c r="I361" s="14">
        <f t="shared" si="39"/>
        <v>9636281</v>
      </c>
      <c r="J361" s="14">
        <f t="shared" si="39"/>
        <v>9677133</v>
      </c>
      <c r="K361" s="14">
        <f t="shared" si="39"/>
        <v>11943197</v>
      </c>
      <c r="L361" s="14">
        <f t="shared" si="39"/>
        <v>14931407</v>
      </c>
      <c r="M361" s="14">
        <f t="shared" si="39"/>
        <v>18641776</v>
      </c>
      <c r="N361" s="14">
        <f t="shared" si="39"/>
        <v>9361845</v>
      </c>
      <c r="O361" s="12"/>
      <c r="P361" s="15" t="s">
        <v>957</v>
      </c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</row>
    <row r="362" spans="1:68" ht="16.5" customHeight="1" x14ac:dyDescent="0.25">
      <c r="A362" s="3"/>
      <c r="B362" s="14">
        <f t="shared" ref="B362:N362" si="40">IFERROR(VLOOKUP($B$359,$4:$127,MATCH($P362&amp;"/"&amp;B$315,$2:$2,0),FALSE),"")</f>
        <v>0</v>
      </c>
      <c r="C362" s="14">
        <f t="shared" si="40"/>
        <v>0</v>
      </c>
      <c r="D362" s="14">
        <f t="shared" si="40"/>
        <v>698731</v>
      </c>
      <c r="E362" s="14">
        <f t="shared" si="40"/>
        <v>699197</v>
      </c>
      <c r="F362" s="14">
        <f t="shared" si="40"/>
        <v>699664</v>
      </c>
      <c r="G362" s="14">
        <f t="shared" si="40"/>
        <v>2646122</v>
      </c>
      <c r="H362" s="14">
        <f t="shared" si="40"/>
        <v>10263821</v>
      </c>
      <c r="I362" s="14">
        <f t="shared" si="40"/>
        <v>8986684</v>
      </c>
      <c r="J362" s="14">
        <f t="shared" si="40"/>
        <v>11087179</v>
      </c>
      <c r="K362" s="14">
        <f t="shared" si="40"/>
        <v>12028792</v>
      </c>
      <c r="L362" s="14">
        <f t="shared" si="40"/>
        <v>14681395</v>
      </c>
      <c r="M362" s="14">
        <f t="shared" si="40"/>
        <v>19660836</v>
      </c>
      <c r="N362" s="14" t="str">
        <f t="shared" si="40"/>
        <v/>
      </c>
      <c r="O362" s="12"/>
      <c r="P362" s="15" t="s">
        <v>958</v>
      </c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</row>
    <row r="363" spans="1:68" ht="16.5" customHeight="1" x14ac:dyDescent="0.25">
      <c r="A363" s="3"/>
      <c r="B363" s="14">
        <f t="shared" ref="B363:M363" si="41">IFERROR(VLOOKUP($B$359,$4:$127,MATCH($P363&amp;"/"&amp;B$315,$2:$2,0),FALSE),"")</f>
        <v>0</v>
      </c>
      <c r="C363" s="14">
        <f t="shared" si="41"/>
        <v>0</v>
      </c>
      <c r="D363" s="14">
        <f t="shared" si="41"/>
        <v>698848.18</v>
      </c>
      <c r="E363" s="14">
        <f t="shared" si="41"/>
        <v>699314.42</v>
      </c>
      <c r="F363" s="14">
        <f t="shared" si="41"/>
        <v>1697926.9410000001</v>
      </c>
      <c r="G363" s="14">
        <f t="shared" si="41"/>
        <v>2746640.5980000002</v>
      </c>
      <c r="H363" s="14">
        <f t="shared" si="41"/>
        <v>9348761.5299999993</v>
      </c>
      <c r="I363" s="14">
        <f t="shared" si="41"/>
        <v>9416149.6899999995</v>
      </c>
      <c r="J363" s="14">
        <f t="shared" si="41"/>
        <v>11362665.82</v>
      </c>
      <c r="K363" s="14">
        <f t="shared" si="41"/>
        <v>12532196.880000001</v>
      </c>
      <c r="L363" s="14">
        <f t="shared" si="41"/>
        <v>14376999.130000001</v>
      </c>
      <c r="M363" s="14">
        <f t="shared" si="41"/>
        <v>18666550.739</v>
      </c>
      <c r="N363" s="14">
        <f>IFERROR(VLOOKUP($B$359,$4:$127,MATCH($P363&amp;"/"&amp;N$315,$2:$2,0),FALSE),IFERROR(VLOOKUP($B$359,$4:$127,MATCH($P362&amp;"/"&amp;N$315,$2:$2,0),FALSE),IFERROR(VLOOKUP($B$359,$4:$127,MATCH($P361&amp;"/"&amp;N$315,$2:$2,0),FALSE),IFERROR(VLOOKUP($B$359,$4:$127,MATCH($P360&amp;"/"&amp;N$315,$2:$2,0),FALSE),""))))</f>
        <v>9361845</v>
      </c>
      <c r="O363" s="12">
        <f t="shared" ref="O363:O364" si="42">RATE(M$315-I$315,,-I363,M363)</f>
        <v>0.18658179325398067</v>
      </c>
      <c r="P363" s="15" t="s">
        <v>959</v>
      </c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</row>
    <row r="364" spans="1:68" ht="16.5" customHeight="1" x14ac:dyDescent="0.25">
      <c r="A364" s="18"/>
      <c r="B364" s="19">
        <f t="shared" ref="B364:N364" si="43">+B363/B$388</f>
        <v>0</v>
      </c>
      <c r="C364" s="19">
        <f t="shared" si="43"/>
        <v>0</v>
      </c>
      <c r="D364" s="19">
        <f t="shared" si="43"/>
        <v>0.3579547751327215</v>
      </c>
      <c r="E364" s="19">
        <f t="shared" si="43"/>
        <v>0.3418045378585125</v>
      </c>
      <c r="F364" s="19">
        <f t="shared" si="43"/>
        <v>0.49164937050545282</v>
      </c>
      <c r="G364" s="19">
        <f t="shared" si="43"/>
        <v>0.72348310619124623</v>
      </c>
      <c r="H364" s="19">
        <f t="shared" si="43"/>
        <v>2.2676717253498069</v>
      </c>
      <c r="I364" s="19">
        <f t="shared" si="43"/>
        <v>2.1661325005039003</v>
      </c>
      <c r="J364" s="19">
        <f t="shared" si="43"/>
        <v>2.4818306535264676</v>
      </c>
      <c r="K364" s="19">
        <f t="shared" si="43"/>
        <v>2.5941713830201936</v>
      </c>
      <c r="L364" s="19">
        <f t="shared" si="43"/>
        <v>2.8075163601156872</v>
      </c>
      <c r="M364" s="19">
        <f t="shared" si="43"/>
        <v>3.4414997128064173</v>
      </c>
      <c r="N364" s="19">
        <f t="shared" si="43"/>
        <v>1.7878494881570675</v>
      </c>
      <c r="O364" s="12">
        <f t="shared" si="42"/>
        <v>0.12270505942233027</v>
      </c>
      <c r="P364" s="17" t="s">
        <v>961</v>
      </c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</row>
    <row r="365" spans="1:68" ht="16.5" customHeight="1" x14ac:dyDescent="0.25">
      <c r="A365" s="11"/>
      <c r="B365" s="214" t="s">
        <v>819</v>
      </c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3"/>
      <c r="O365" s="12"/>
      <c r="P365" s="5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</row>
    <row r="366" spans="1:68" ht="16.5" customHeight="1" x14ac:dyDescent="0.25">
      <c r="A366" s="3"/>
      <c r="B366" s="14">
        <f t="shared" ref="B366:N366" si="44">IFERROR(VLOOKUP($B$365,$4:$127,MATCH($P366&amp;"/"&amp;B$315,$2:$2,0),FALSE),"")</f>
        <v>0</v>
      </c>
      <c r="C366" s="14">
        <f t="shared" si="44"/>
        <v>0</v>
      </c>
      <c r="D366" s="14">
        <f t="shared" si="44"/>
        <v>0</v>
      </c>
      <c r="E366" s="14">
        <f t="shared" si="44"/>
        <v>37317</v>
      </c>
      <c r="F366" s="14">
        <f t="shared" si="44"/>
        <v>44059</v>
      </c>
      <c r="G366" s="14">
        <f t="shared" si="44"/>
        <v>73101</v>
      </c>
      <c r="H366" s="14">
        <f t="shared" si="44"/>
        <v>78398</v>
      </c>
      <c r="I366" s="14">
        <f t="shared" si="44"/>
        <v>86600</v>
      </c>
      <c r="J366" s="14">
        <f t="shared" si="44"/>
        <v>90662</v>
      </c>
      <c r="K366" s="14">
        <f t="shared" si="44"/>
        <v>90215</v>
      </c>
      <c r="L366" s="14">
        <f t="shared" si="44"/>
        <v>96010</v>
      </c>
      <c r="M366" s="14">
        <f t="shared" si="44"/>
        <v>107796</v>
      </c>
      <c r="N366" s="14">
        <f t="shared" si="44"/>
        <v>144142</v>
      </c>
      <c r="O366" s="12"/>
      <c r="P366" s="15" t="s">
        <v>956</v>
      </c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</row>
    <row r="367" spans="1:68" ht="16.5" customHeight="1" x14ac:dyDescent="0.25">
      <c r="A367" s="3"/>
      <c r="B367" s="14">
        <f t="shared" ref="B367:N367" si="45">IFERROR(VLOOKUP($B$365,$4:$127,MATCH($P367&amp;"/"&amp;B$315,$2:$2,0),FALSE),"")</f>
        <v>0</v>
      </c>
      <c r="C367" s="14">
        <f t="shared" si="45"/>
        <v>0</v>
      </c>
      <c r="D367" s="14">
        <f t="shared" si="45"/>
        <v>0</v>
      </c>
      <c r="E367" s="14">
        <f t="shared" si="45"/>
        <v>39110</v>
      </c>
      <c r="F367" s="14">
        <f t="shared" si="45"/>
        <v>45892</v>
      </c>
      <c r="G367" s="14">
        <f t="shared" si="45"/>
        <v>75124</v>
      </c>
      <c r="H367" s="14">
        <f t="shared" si="45"/>
        <v>80437</v>
      </c>
      <c r="I367" s="14">
        <f t="shared" si="45"/>
        <v>88685</v>
      </c>
      <c r="J367" s="14">
        <f t="shared" si="45"/>
        <v>93413</v>
      </c>
      <c r="K367" s="14">
        <f t="shared" si="45"/>
        <v>91748</v>
      </c>
      <c r="L367" s="14">
        <f t="shared" si="45"/>
        <v>96515</v>
      </c>
      <c r="M367" s="14">
        <f t="shared" si="45"/>
        <v>135064</v>
      </c>
      <c r="N367" s="14">
        <f t="shared" si="45"/>
        <v>147535</v>
      </c>
      <c r="O367" s="12"/>
      <c r="P367" s="15" t="s">
        <v>957</v>
      </c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</row>
    <row r="368" spans="1:68" ht="16.5" customHeight="1" x14ac:dyDescent="0.25">
      <c r="A368" s="3"/>
      <c r="B368" s="14">
        <f t="shared" ref="B368:N368" si="46">IFERROR(VLOOKUP($B$365,$4:$127,MATCH($P368&amp;"/"&amp;B$315,$2:$2,0),FALSE),"")</f>
        <v>0</v>
      </c>
      <c r="C368" s="14">
        <f t="shared" si="46"/>
        <v>0</v>
      </c>
      <c r="D368" s="14">
        <f t="shared" si="46"/>
        <v>0</v>
      </c>
      <c r="E368" s="14">
        <f t="shared" si="46"/>
        <v>40902</v>
      </c>
      <c r="F368" s="14">
        <f t="shared" si="46"/>
        <v>47725</v>
      </c>
      <c r="G368" s="14">
        <f t="shared" si="46"/>
        <v>77147</v>
      </c>
      <c r="H368" s="14">
        <f t="shared" si="46"/>
        <v>82477</v>
      </c>
      <c r="I368" s="14">
        <f t="shared" si="46"/>
        <v>90769</v>
      </c>
      <c r="J368" s="14">
        <f t="shared" si="46"/>
        <v>96163</v>
      </c>
      <c r="K368" s="14">
        <f t="shared" si="46"/>
        <v>92063</v>
      </c>
      <c r="L368" s="14">
        <f t="shared" si="46"/>
        <v>98873</v>
      </c>
      <c r="M368" s="14">
        <f t="shared" si="46"/>
        <v>138284</v>
      </c>
      <c r="N368" s="14" t="str">
        <f t="shared" si="46"/>
        <v/>
      </c>
      <c r="O368" s="12"/>
      <c r="P368" s="15" t="s">
        <v>958</v>
      </c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</row>
    <row r="369" spans="1:68" ht="16.5" customHeight="1" x14ac:dyDescent="0.25">
      <c r="A369" s="3"/>
      <c r="B369" s="14">
        <f t="shared" ref="B369:M369" si="47">IFERROR(VLOOKUP($B$365,$4:$127,MATCH($P369&amp;"/"&amp;B$315,$2:$2,0),FALSE),"")</f>
        <v>0</v>
      </c>
      <c r="C369" s="14">
        <f t="shared" si="47"/>
        <v>0</v>
      </c>
      <c r="D369" s="14">
        <f t="shared" si="47"/>
        <v>0</v>
      </c>
      <c r="E369" s="14">
        <f t="shared" si="47"/>
        <v>42694.07</v>
      </c>
      <c r="F369" s="14">
        <f t="shared" si="47"/>
        <v>49557.411999999997</v>
      </c>
      <c r="G369" s="14">
        <f t="shared" si="47"/>
        <v>79170.441000000006</v>
      </c>
      <c r="H369" s="14">
        <f t="shared" si="47"/>
        <v>84515.93</v>
      </c>
      <c r="I369" s="14">
        <f t="shared" si="47"/>
        <v>92853.3</v>
      </c>
      <c r="J369" s="14">
        <f t="shared" si="47"/>
        <v>98913.05</v>
      </c>
      <c r="K369" s="14">
        <f t="shared" si="47"/>
        <v>94500.35</v>
      </c>
      <c r="L369" s="14">
        <f t="shared" si="47"/>
        <v>106210.71</v>
      </c>
      <c r="M369" s="14">
        <f t="shared" si="47"/>
        <v>142186.18700000001</v>
      </c>
      <c r="N369" s="14">
        <f>IFERROR(VLOOKUP($B$365,$4:$127,MATCH($P369&amp;"/"&amp;N$315,$2:$2,0),FALSE),IFERROR(VLOOKUP($B$365,$4:$127,MATCH($P368&amp;"/"&amp;N$315,$2:$2,0),FALSE),IFERROR(VLOOKUP($B$365,$4:$127,MATCH($P367&amp;"/"&amp;N$315,$2:$2,0),FALSE),IFERROR(VLOOKUP($B$365,$4:$127,MATCH($P366&amp;"/"&amp;N$315,$2:$2,0),FALSE),""))))</f>
        <v>147535</v>
      </c>
      <c r="O369" s="12">
        <f t="shared" ref="O369:O370" si="48">RATE(M$315-I$315,,-I369,M369)</f>
        <v>0.11241033784366118</v>
      </c>
      <c r="P369" s="15" t="s">
        <v>959</v>
      </c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</row>
    <row r="370" spans="1:68" ht="16.5" customHeight="1" x14ac:dyDescent="0.25">
      <c r="A370" s="3"/>
      <c r="B370" s="16">
        <f t="shared" ref="B370:N370" si="49">+B369/B$351</f>
        <v>0</v>
      </c>
      <c r="C370" s="16">
        <f t="shared" si="49"/>
        <v>0</v>
      </c>
      <c r="D370" s="16">
        <f t="shared" si="49"/>
        <v>0</v>
      </c>
      <c r="E370" s="16">
        <f t="shared" si="49"/>
        <v>2.3439113296997876E-3</v>
      </c>
      <c r="F370" s="16">
        <f t="shared" si="49"/>
        <v>2.145751342219089E-3</v>
      </c>
      <c r="G370" s="16">
        <f t="shared" si="49"/>
        <v>2.7895956831544022E-3</v>
      </c>
      <c r="H370" s="16">
        <f t="shared" si="49"/>
        <v>2.8683106313046897E-3</v>
      </c>
      <c r="I370" s="16">
        <f t="shared" si="49"/>
        <v>3.0695834128924163E-3</v>
      </c>
      <c r="J370" s="16">
        <f t="shared" si="49"/>
        <v>3.1196419619326384E-3</v>
      </c>
      <c r="K370" s="16">
        <f t="shared" si="49"/>
        <v>2.7794884060292784E-3</v>
      </c>
      <c r="L370" s="16">
        <f t="shared" si="49"/>
        <v>2.9297741391776468E-3</v>
      </c>
      <c r="M370" s="16">
        <f t="shared" si="49"/>
        <v>3.4003625473995615E-3</v>
      </c>
      <c r="N370" s="16">
        <f t="shared" si="49"/>
        <v>3.1764066927008508E-3</v>
      </c>
      <c r="O370" s="12">
        <f t="shared" si="48"/>
        <v>2.5915156967447912E-2</v>
      </c>
      <c r="P370" s="17" t="s">
        <v>960</v>
      </c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</row>
    <row r="371" spans="1:68" ht="16.5" customHeight="1" x14ac:dyDescent="0.25">
      <c r="A371" s="3"/>
      <c r="B371" s="215" t="s">
        <v>823</v>
      </c>
      <c r="C371" s="199"/>
      <c r="D371" s="199"/>
      <c r="E371" s="199"/>
      <c r="F371" s="199"/>
      <c r="G371" s="199"/>
      <c r="H371" s="199"/>
      <c r="I371" s="199"/>
      <c r="J371" s="199"/>
      <c r="K371" s="199"/>
      <c r="L371" s="199"/>
      <c r="M371" s="199"/>
      <c r="N371" s="200"/>
      <c r="O371" s="12"/>
      <c r="P371" s="5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</row>
    <row r="372" spans="1:68" ht="16.5" customHeight="1" x14ac:dyDescent="0.25">
      <c r="A372" s="3"/>
      <c r="B372" s="14">
        <f t="shared" ref="B372:N372" si="50">IFERROR(VLOOKUP($B$371,$4:$127,MATCH($P372&amp;"/"&amp;B$315,$2:$2,0),FALSE),"")</f>
        <v>9242229</v>
      </c>
      <c r="C372" s="14">
        <f t="shared" si="50"/>
        <v>10113170</v>
      </c>
      <c r="D372" s="14">
        <f t="shared" si="50"/>
        <v>10994923</v>
      </c>
      <c r="E372" s="14">
        <f t="shared" si="50"/>
        <v>14435930</v>
      </c>
      <c r="F372" s="14">
        <f t="shared" si="50"/>
        <v>17041933</v>
      </c>
      <c r="G372" s="14">
        <f t="shared" si="50"/>
        <v>20777863</v>
      </c>
      <c r="H372" s="14">
        <f t="shared" si="50"/>
        <v>24880641</v>
      </c>
      <c r="I372" s="14">
        <f t="shared" si="50"/>
        <v>25466811</v>
      </c>
      <c r="J372" s="14">
        <f t="shared" si="50"/>
        <v>25958150</v>
      </c>
      <c r="K372" s="14">
        <f t="shared" si="50"/>
        <v>27435215</v>
      </c>
      <c r="L372" s="14">
        <f t="shared" si="50"/>
        <v>29323940</v>
      </c>
      <c r="M372" s="14">
        <f t="shared" si="50"/>
        <v>31983385</v>
      </c>
      <c r="N372" s="14">
        <f t="shared" si="50"/>
        <v>37235564</v>
      </c>
      <c r="O372" s="12"/>
      <c r="P372" s="15" t="s">
        <v>956</v>
      </c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</row>
    <row r="373" spans="1:68" ht="16.5" customHeight="1" x14ac:dyDescent="0.25">
      <c r="A373" s="3"/>
      <c r="B373" s="14">
        <f t="shared" ref="B373:N373" si="51">IFERROR(VLOOKUP($B$371,$4:$127,MATCH($P373&amp;"/"&amp;B$315,$2:$2,0),FALSE),"")</f>
        <v>9443074</v>
      </c>
      <c r="C373" s="14">
        <f t="shared" si="51"/>
        <v>10031048</v>
      </c>
      <c r="D373" s="14">
        <f t="shared" si="51"/>
        <v>11815153</v>
      </c>
      <c r="E373" s="14">
        <f t="shared" si="51"/>
        <v>15252292</v>
      </c>
      <c r="F373" s="14">
        <f t="shared" si="51"/>
        <v>17361612</v>
      </c>
      <c r="G373" s="14">
        <f t="shared" si="51"/>
        <v>22706332</v>
      </c>
      <c r="H373" s="14">
        <f t="shared" si="51"/>
        <v>25430196</v>
      </c>
      <c r="I373" s="14">
        <f t="shared" si="51"/>
        <v>25836801</v>
      </c>
      <c r="J373" s="14">
        <f t="shared" si="51"/>
        <v>26583861</v>
      </c>
      <c r="K373" s="14">
        <f t="shared" si="51"/>
        <v>28161732</v>
      </c>
      <c r="L373" s="14">
        <f t="shared" si="51"/>
        <v>30176589</v>
      </c>
      <c r="M373" s="14">
        <f t="shared" si="51"/>
        <v>33581636</v>
      </c>
      <c r="N373" s="14">
        <f t="shared" si="51"/>
        <v>41210766</v>
      </c>
      <c r="O373" s="12"/>
      <c r="P373" s="15" t="s">
        <v>957</v>
      </c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</row>
    <row r="374" spans="1:68" ht="16.5" customHeight="1" x14ac:dyDescent="0.25">
      <c r="A374" s="3"/>
      <c r="B374" s="14">
        <f t="shared" ref="B374:N374" si="52">IFERROR(VLOOKUP($B$371,$4:$127,MATCH($P374&amp;"/"&amp;B$315,$2:$2,0),FALSE),"")</f>
        <v>9889239</v>
      </c>
      <c r="C374" s="14">
        <f t="shared" si="52"/>
        <v>10284096</v>
      </c>
      <c r="D374" s="14">
        <f t="shared" si="52"/>
        <v>12760420</v>
      </c>
      <c r="E374" s="14">
        <f t="shared" si="52"/>
        <v>16073327</v>
      </c>
      <c r="F374" s="14">
        <f t="shared" si="52"/>
        <v>18682157</v>
      </c>
      <c r="G374" s="14">
        <f t="shared" si="52"/>
        <v>23790823</v>
      </c>
      <c r="H374" s="14">
        <f t="shared" si="52"/>
        <v>25180062</v>
      </c>
      <c r="I374" s="14">
        <f t="shared" si="52"/>
        <v>25476216</v>
      </c>
      <c r="J374" s="14">
        <f t="shared" si="52"/>
        <v>27016704</v>
      </c>
      <c r="K374" s="14">
        <f t="shared" si="52"/>
        <v>28702641</v>
      </c>
      <c r="L374" s="14">
        <f t="shared" si="52"/>
        <v>30666243</v>
      </c>
      <c r="M374" s="14">
        <f t="shared" si="52"/>
        <v>35089033</v>
      </c>
      <c r="N374" s="14" t="str">
        <f t="shared" si="52"/>
        <v/>
      </c>
      <c r="O374" s="12"/>
      <c r="P374" s="15" t="s">
        <v>958</v>
      </c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</row>
    <row r="375" spans="1:68" ht="16.5" customHeight="1" x14ac:dyDescent="0.25">
      <c r="A375" s="3"/>
      <c r="B375" s="14">
        <f t="shared" ref="B375:M375" si="53">IFERROR(VLOOKUP($B$371,$4:$127,MATCH($P375&amp;"/"&amp;B$315,$2:$2,0),FALSE),"")</f>
        <v>10211417.9</v>
      </c>
      <c r="C375" s="14">
        <f t="shared" si="53"/>
        <v>10773478.42</v>
      </c>
      <c r="D375" s="14">
        <f t="shared" si="53"/>
        <v>13442515.17</v>
      </c>
      <c r="E375" s="14">
        <f t="shared" si="53"/>
        <v>16168934.41</v>
      </c>
      <c r="F375" s="14">
        <f t="shared" si="53"/>
        <v>19642066.524</v>
      </c>
      <c r="G375" s="14">
        <f t="shared" si="53"/>
        <v>24584202.067000002</v>
      </c>
      <c r="H375" s="14">
        <f t="shared" si="53"/>
        <v>25342777.850000001</v>
      </c>
      <c r="I375" s="14">
        <f t="shared" si="53"/>
        <v>25902492.390000001</v>
      </c>
      <c r="J375" s="14">
        <f t="shared" si="53"/>
        <v>27128198.640000001</v>
      </c>
      <c r="K375" s="14">
        <f t="shared" si="53"/>
        <v>29168282.879999999</v>
      </c>
      <c r="L375" s="14">
        <f t="shared" si="53"/>
        <v>31131287.66</v>
      </c>
      <c r="M375" s="14">
        <f t="shared" si="53"/>
        <v>36391049.719999999</v>
      </c>
      <c r="N375" s="14">
        <f>IFERROR(VLOOKUP($B$371,$4:$127,MATCH($P375&amp;"/"&amp;N$315,$2:$2,0),FALSE),IFERROR(VLOOKUP($B$371,$4:$127,MATCH($P374&amp;"/"&amp;N$315,$2:$2,0),FALSE),IFERROR(VLOOKUP($B$371,$4:$127,MATCH($P373&amp;"/"&amp;N$315,$2:$2,0),FALSE),IFERROR(VLOOKUP($B$371,$4:$127,MATCH($P372&amp;"/"&amp;N$315,$2:$2,0),FALSE),""))))</f>
        <v>41210766</v>
      </c>
      <c r="O375" s="12">
        <f t="shared" ref="O375:O376" si="54">RATE(M$315-I$315,,-I375,M375)</f>
        <v>8.8712619909222828E-2</v>
      </c>
      <c r="P375" s="15" t="s">
        <v>959</v>
      </c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</row>
    <row r="376" spans="1:68" ht="16.5" customHeight="1" x14ac:dyDescent="0.25">
      <c r="A376" s="3"/>
      <c r="B376" s="16">
        <f t="shared" ref="B376:N376" si="55">+B375/B$351</f>
        <v>0.85539212014434973</v>
      </c>
      <c r="C376" s="16">
        <f t="shared" si="55"/>
        <v>0.85713345979212496</v>
      </c>
      <c r="D376" s="16">
        <f t="shared" si="55"/>
        <v>0.87318250490194727</v>
      </c>
      <c r="E376" s="16">
        <f t="shared" si="55"/>
        <v>0.88767710721352522</v>
      </c>
      <c r="F376" s="16">
        <f t="shared" si="55"/>
        <v>0.85046795034070055</v>
      </c>
      <c r="G376" s="16">
        <f t="shared" si="55"/>
        <v>0.86623218329551466</v>
      </c>
      <c r="H376" s="16">
        <f t="shared" si="55"/>
        <v>0.86008589308486605</v>
      </c>
      <c r="I376" s="16">
        <f t="shared" si="55"/>
        <v>0.85629547892122349</v>
      </c>
      <c r="J376" s="16">
        <f t="shared" si="55"/>
        <v>0.85560264119838514</v>
      </c>
      <c r="K376" s="16">
        <f t="shared" si="55"/>
        <v>0.85791115153269037</v>
      </c>
      <c r="L376" s="16">
        <f t="shared" si="55"/>
        <v>0.85874241407074847</v>
      </c>
      <c r="M376" s="16">
        <f t="shared" si="55"/>
        <v>0.87028680590782914</v>
      </c>
      <c r="N376" s="16">
        <f t="shared" si="55"/>
        <v>0.88726168660811777</v>
      </c>
      <c r="O376" s="12">
        <f t="shared" si="54"/>
        <v>4.0600490235282085E-3</v>
      </c>
      <c r="P376" s="17" t="s">
        <v>960</v>
      </c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</row>
    <row r="377" spans="1:68" ht="16.5" customHeight="1" x14ac:dyDescent="0.25">
      <c r="A377" s="3"/>
      <c r="B377" s="216" t="s">
        <v>962</v>
      </c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3"/>
      <c r="O377" s="12"/>
      <c r="P377" s="17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</row>
    <row r="378" spans="1:68" ht="16.5" customHeight="1" x14ac:dyDescent="0.25">
      <c r="A378" s="3"/>
      <c r="B378" s="217" t="s">
        <v>832</v>
      </c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</row>
    <row r="379" spans="1:68" ht="16.5" customHeight="1" x14ac:dyDescent="0.25">
      <c r="A379" s="3"/>
      <c r="B379" s="14">
        <f t="shared" ref="B379:N379" si="56">IFERROR(VLOOKUP($B$378,$4:$127,MATCH($P379&amp;"/"&amp;B$315,$2:$2,0),FALSE),"")</f>
        <v>400914</v>
      </c>
      <c r="C379" s="14">
        <f t="shared" si="56"/>
        <v>432569</v>
      </c>
      <c r="D379" s="14">
        <f t="shared" si="56"/>
        <v>527157</v>
      </c>
      <c r="E379" s="14">
        <f t="shared" si="56"/>
        <v>637997</v>
      </c>
      <c r="F379" s="14">
        <f t="shared" si="56"/>
        <v>769095</v>
      </c>
      <c r="G379" s="14">
        <f t="shared" si="56"/>
        <v>1107276</v>
      </c>
      <c r="H379" s="14">
        <f t="shared" si="56"/>
        <v>1377356</v>
      </c>
      <c r="I379" s="14">
        <f t="shared" si="56"/>
        <v>1649473</v>
      </c>
      <c r="J379" s="14">
        <f t="shared" si="56"/>
        <v>1863964</v>
      </c>
      <c r="K379" s="14">
        <f t="shared" si="56"/>
        <v>2098824</v>
      </c>
      <c r="L379" s="14">
        <f t="shared" si="56"/>
        <v>2355505</v>
      </c>
      <c r="M379" s="14">
        <f t="shared" si="56"/>
        <v>2661275</v>
      </c>
      <c r="N379" s="14">
        <f t="shared" si="56"/>
        <v>2956197</v>
      </c>
      <c r="O379" s="12"/>
      <c r="P379" s="15" t="s">
        <v>956</v>
      </c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</row>
    <row r="380" spans="1:68" ht="16.5" customHeight="1" x14ac:dyDescent="0.25">
      <c r="A380" s="3"/>
      <c r="B380" s="14">
        <f t="shared" ref="B380:N380" si="57">IFERROR(VLOOKUP($B$378,$4:$127,MATCH($P380&amp;"/"&amp;B$315,$2:$2,0),FALSE),"")</f>
        <v>332592</v>
      </c>
      <c r="C380" s="14">
        <f t="shared" si="57"/>
        <v>357167</v>
      </c>
      <c r="D380" s="14">
        <f t="shared" si="57"/>
        <v>459805</v>
      </c>
      <c r="E380" s="14">
        <f t="shared" si="57"/>
        <v>518050</v>
      </c>
      <c r="F380" s="14">
        <f t="shared" si="57"/>
        <v>649856</v>
      </c>
      <c r="G380" s="14">
        <f t="shared" si="57"/>
        <v>924956</v>
      </c>
      <c r="H380" s="14">
        <f t="shared" si="57"/>
        <v>1166862</v>
      </c>
      <c r="I380" s="14">
        <f t="shared" si="57"/>
        <v>1363380</v>
      </c>
      <c r="J380" s="14">
        <f t="shared" si="57"/>
        <v>1572366</v>
      </c>
      <c r="K380" s="14">
        <f t="shared" si="57"/>
        <v>1790897</v>
      </c>
      <c r="L380" s="14">
        <f t="shared" si="57"/>
        <v>2027379</v>
      </c>
      <c r="M380" s="14">
        <f t="shared" si="57"/>
        <v>2302750</v>
      </c>
      <c r="N380" s="14">
        <f t="shared" si="57"/>
        <v>2581290</v>
      </c>
      <c r="O380" s="12"/>
      <c r="P380" s="15" t="s">
        <v>957</v>
      </c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</row>
    <row r="381" spans="1:68" ht="16.5" customHeight="1" x14ac:dyDescent="0.25">
      <c r="A381" s="3"/>
      <c r="B381" s="14">
        <f t="shared" ref="B381:N381" si="58">IFERROR(VLOOKUP($B$378,$4:$127,MATCH($P381&amp;"/"&amp;B$315,$2:$2,0),FALSE),"")</f>
        <v>382687</v>
      </c>
      <c r="C381" s="14">
        <f t="shared" si="58"/>
        <v>408606</v>
      </c>
      <c r="D381" s="14">
        <f t="shared" si="58"/>
        <v>532508</v>
      </c>
      <c r="E381" s="14">
        <f t="shared" si="58"/>
        <v>609702</v>
      </c>
      <c r="F381" s="14">
        <f t="shared" si="58"/>
        <v>787000</v>
      </c>
      <c r="G381" s="14">
        <f t="shared" si="58"/>
        <v>1088275</v>
      </c>
      <c r="H381" s="14">
        <f t="shared" si="58"/>
        <v>1336845</v>
      </c>
      <c r="I381" s="14">
        <f t="shared" si="58"/>
        <v>1539881</v>
      </c>
      <c r="J381" s="14">
        <f t="shared" si="58"/>
        <v>1761952</v>
      </c>
      <c r="K381" s="14">
        <f t="shared" si="58"/>
        <v>1986494</v>
      </c>
      <c r="L381" s="14">
        <f t="shared" si="58"/>
        <v>2249310</v>
      </c>
      <c r="M381" s="14">
        <f t="shared" si="58"/>
        <v>2528117</v>
      </c>
      <c r="N381" s="14" t="str">
        <f t="shared" si="58"/>
        <v/>
      </c>
      <c r="O381" s="12"/>
      <c r="P381" s="15" t="s">
        <v>958</v>
      </c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</row>
    <row r="382" spans="1:68" ht="16.5" customHeight="1" x14ac:dyDescent="0.25">
      <c r="A382" s="3"/>
      <c r="B382" s="14">
        <f t="shared" ref="B382:M382" si="59">IFERROR(VLOOKUP($B$378,$4:$127,MATCH($P382&amp;"/"&amp;B$315,$2:$2,0),FALSE),"")</f>
        <v>392853.45</v>
      </c>
      <c r="C382" s="14">
        <f t="shared" si="59"/>
        <v>452994.36</v>
      </c>
      <c r="D382" s="14">
        <f t="shared" si="59"/>
        <v>595711.93999999994</v>
      </c>
      <c r="E382" s="14">
        <f t="shared" si="59"/>
        <v>673872.16</v>
      </c>
      <c r="F382" s="14">
        <f t="shared" si="59"/>
        <v>909027.89</v>
      </c>
      <c r="G382" s="14">
        <f t="shared" si="59"/>
        <v>1221180.044</v>
      </c>
      <c r="H382" s="14">
        <f t="shared" si="59"/>
        <v>1480573.85</v>
      </c>
      <c r="I382" s="14">
        <f t="shared" si="59"/>
        <v>1691905.05</v>
      </c>
      <c r="J382" s="14">
        <f t="shared" si="59"/>
        <v>1923258.61</v>
      </c>
      <c r="K382" s="14">
        <f t="shared" si="59"/>
        <v>2175823.64</v>
      </c>
      <c r="L382" s="14">
        <f t="shared" si="59"/>
        <v>2465814.0499999998</v>
      </c>
      <c r="M382" s="14">
        <f t="shared" si="59"/>
        <v>2768876.3509999998</v>
      </c>
      <c r="N382" s="14">
        <f>IFERROR(VLOOKUP($B$378,$4:$127,MATCH($P382&amp;"/"&amp;N$315,$2:$2,0),FALSE),IFERROR(VLOOKUP($B$378,$4:$127,MATCH($P381&amp;"/"&amp;N$315,$2:$2,0),FALSE),IFERROR(VLOOKUP($B$378,$4:$127,MATCH($P380&amp;"/"&amp;N$315,$2:$2,0),FALSE),IFERROR(VLOOKUP($B$378,$4:$127,MATCH($P379&amp;"/"&amp;N$315,$2:$2,0),FALSE),""))))</f>
        <v>2581290</v>
      </c>
      <c r="O382" s="12">
        <f t="shared" ref="O382:O383" si="60">RATE(M$315-I$315,,-I382,M382)</f>
        <v>0.13105023372240129</v>
      </c>
      <c r="P382" s="15" t="s">
        <v>959</v>
      </c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</row>
    <row r="383" spans="1:68" ht="16.5" customHeight="1" x14ac:dyDescent="0.25">
      <c r="A383" s="20"/>
      <c r="B383" s="16">
        <f t="shared" ref="B383:N383" si="61">+B382/B$351</f>
        <v>3.2908627263361953E-2</v>
      </c>
      <c r="C383" s="16">
        <f t="shared" si="61"/>
        <v>3.6040042771359575E-2</v>
      </c>
      <c r="D383" s="16">
        <f t="shared" si="61"/>
        <v>3.8695529623062233E-2</v>
      </c>
      <c r="E383" s="16">
        <f t="shared" si="61"/>
        <v>3.6995690281888517E-2</v>
      </c>
      <c r="F383" s="16">
        <f t="shared" si="61"/>
        <v>3.9359355873589331E-2</v>
      </c>
      <c r="G383" s="16">
        <f t="shared" si="61"/>
        <v>4.3028667468161537E-2</v>
      </c>
      <c r="H383" s="16">
        <f t="shared" si="61"/>
        <v>5.0247872967696332E-2</v>
      </c>
      <c r="I383" s="16">
        <f t="shared" si="61"/>
        <v>5.5931708164049257E-2</v>
      </c>
      <c r="J383" s="16">
        <f t="shared" si="61"/>
        <v>6.0658105916299609E-2</v>
      </c>
      <c r="K383" s="16">
        <f t="shared" si="61"/>
        <v>6.3996340552647926E-2</v>
      </c>
      <c r="L383" s="16">
        <f t="shared" si="61"/>
        <v>6.8018359313395949E-2</v>
      </c>
      <c r="M383" s="16">
        <f t="shared" si="61"/>
        <v>6.6217286228519245E-2</v>
      </c>
      <c r="N383" s="16">
        <f t="shared" si="61"/>
        <v>5.5574791282080718E-2</v>
      </c>
      <c r="O383" s="12">
        <f t="shared" si="60"/>
        <v>4.3105712516638479E-2</v>
      </c>
      <c r="P383" s="17" t="s">
        <v>960</v>
      </c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</row>
    <row r="384" spans="1:68" ht="16.5" customHeight="1" x14ac:dyDescent="0.25">
      <c r="A384" s="3"/>
      <c r="B384" s="216" t="s">
        <v>837</v>
      </c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</row>
    <row r="385" spans="1:68" ht="16.5" customHeight="1" x14ac:dyDescent="0.25">
      <c r="A385" s="3"/>
      <c r="B385" s="14">
        <f t="shared" ref="B385:N385" si="62">IFERROR(VLOOKUP($B$384,$4:$127,MATCH($P385&amp;"/"&amp;B$315,$2:$2,0),FALSE),"")</f>
        <v>1724656</v>
      </c>
      <c r="C385" s="14">
        <f t="shared" si="62"/>
        <v>1766001</v>
      </c>
      <c r="D385" s="14">
        <f t="shared" si="62"/>
        <v>1869880</v>
      </c>
      <c r="E385" s="14">
        <f t="shared" si="62"/>
        <v>1994621</v>
      </c>
      <c r="F385" s="14">
        <f t="shared" si="62"/>
        <v>2141171</v>
      </c>
      <c r="G385" s="14">
        <f t="shared" si="62"/>
        <v>3651781</v>
      </c>
      <c r="H385" s="14">
        <f t="shared" si="62"/>
        <v>3952589</v>
      </c>
      <c r="I385" s="14">
        <f t="shared" si="62"/>
        <v>4291525</v>
      </c>
      <c r="J385" s="14">
        <f t="shared" si="62"/>
        <v>4519046</v>
      </c>
      <c r="K385" s="14">
        <f t="shared" si="62"/>
        <v>4753906</v>
      </c>
      <c r="L385" s="14">
        <f t="shared" si="62"/>
        <v>5010587</v>
      </c>
      <c r="M385" s="14">
        <f t="shared" si="62"/>
        <v>5316357</v>
      </c>
      <c r="N385" s="14">
        <f t="shared" si="62"/>
        <v>5611279</v>
      </c>
      <c r="O385" s="12"/>
      <c r="P385" s="15" t="s">
        <v>956</v>
      </c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</row>
    <row r="386" spans="1:68" ht="16.5" customHeight="1" x14ac:dyDescent="0.25">
      <c r="A386" s="3"/>
      <c r="B386" s="14">
        <f t="shared" ref="B386:N386" si="63">IFERROR(VLOOKUP($B$384,$4:$127,MATCH($P386&amp;"/"&amp;B$315,$2:$2,0),FALSE),"")</f>
        <v>1656334</v>
      </c>
      <c r="C386" s="14">
        <f t="shared" si="63"/>
        <v>1690599</v>
      </c>
      <c r="D386" s="14">
        <f t="shared" si="63"/>
        <v>1802528</v>
      </c>
      <c r="E386" s="14">
        <f t="shared" si="63"/>
        <v>1874674</v>
      </c>
      <c r="F386" s="14">
        <f t="shared" si="63"/>
        <v>3171163</v>
      </c>
      <c r="G386" s="14">
        <f t="shared" si="63"/>
        <v>3469461</v>
      </c>
      <c r="H386" s="14">
        <f t="shared" si="63"/>
        <v>3776573</v>
      </c>
      <c r="I386" s="14">
        <f t="shared" si="63"/>
        <v>4005432</v>
      </c>
      <c r="J386" s="14">
        <f t="shared" si="63"/>
        <v>4227448</v>
      </c>
      <c r="K386" s="14">
        <f t="shared" si="63"/>
        <v>4445979</v>
      </c>
      <c r="L386" s="14">
        <f t="shared" si="63"/>
        <v>4682461</v>
      </c>
      <c r="M386" s="14">
        <f t="shared" si="63"/>
        <v>4957832</v>
      </c>
      <c r="N386" s="14">
        <f t="shared" si="63"/>
        <v>5236372</v>
      </c>
      <c r="O386" s="12"/>
      <c r="P386" s="15" t="s">
        <v>957</v>
      </c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</row>
    <row r="387" spans="1:68" ht="16.5" customHeight="1" x14ac:dyDescent="0.25">
      <c r="A387" s="3"/>
      <c r="B387" s="14">
        <f t="shared" ref="B387:N387" si="64">IFERROR(VLOOKUP($B$384,$4:$127,MATCH($P387&amp;"/"&amp;B$315,$2:$2,0),FALSE),"")</f>
        <v>1706429</v>
      </c>
      <c r="C387" s="14">
        <f t="shared" si="64"/>
        <v>1742038</v>
      </c>
      <c r="D387" s="14">
        <f t="shared" si="64"/>
        <v>1875231</v>
      </c>
      <c r="E387" s="14">
        <f t="shared" si="64"/>
        <v>1966326</v>
      </c>
      <c r="F387" s="14">
        <f t="shared" si="64"/>
        <v>3308307</v>
      </c>
      <c r="G387" s="14">
        <f t="shared" si="64"/>
        <v>3632780</v>
      </c>
      <c r="H387" s="14">
        <f t="shared" si="64"/>
        <v>3946556</v>
      </c>
      <c r="I387" s="14">
        <f t="shared" si="64"/>
        <v>4181933</v>
      </c>
      <c r="J387" s="14">
        <f t="shared" si="64"/>
        <v>4417034</v>
      </c>
      <c r="K387" s="14">
        <f t="shared" si="64"/>
        <v>4641576</v>
      </c>
      <c r="L387" s="14">
        <f t="shared" si="64"/>
        <v>4904392</v>
      </c>
      <c r="M387" s="14">
        <f t="shared" si="64"/>
        <v>5183199</v>
      </c>
      <c r="N387" s="14" t="str">
        <f t="shared" si="64"/>
        <v/>
      </c>
      <c r="O387" s="12"/>
      <c r="P387" s="15" t="s">
        <v>958</v>
      </c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</row>
    <row r="388" spans="1:68" ht="16.5" customHeight="1" x14ac:dyDescent="0.25">
      <c r="A388" s="3"/>
      <c r="B388" s="14">
        <f t="shared" ref="B388:M388" si="65">IFERROR(VLOOKUP($B$384,$4:$127,MATCH($P388&amp;"/"&amp;B$315,$2:$2,0),FALSE),"")</f>
        <v>1726286.06</v>
      </c>
      <c r="C388" s="14">
        <f t="shared" si="65"/>
        <v>1795717.53</v>
      </c>
      <c r="D388" s="14">
        <f t="shared" si="65"/>
        <v>1952336.52</v>
      </c>
      <c r="E388" s="14">
        <f t="shared" si="65"/>
        <v>2045948.32</v>
      </c>
      <c r="F388" s="14">
        <f t="shared" si="65"/>
        <v>3453532.2179999999</v>
      </c>
      <c r="G388" s="14">
        <f t="shared" si="65"/>
        <v>3796412.9010000001</v>
      </c>
      <c r="H388" s="14">
        <f t="shared" si="65"/>
        <v>4122625.61</v>
      </c>
      <c r="I388" s="14">
        <f t="shared" si="65"/>
        <v>4346986.9400000004</v>
      </c>
      <c r="J388" s="14">
        <f t="shared" si="65"/>
        <v>4578340.51</v>
      </c>
      <c r="K388" s="14">
        <f t="shared" si="65"/>
        <v>4830905.53</v>
      </c>
      <c r="L388" s="14">
        <f t="shared" si="65"/>
        <v>5120895.9400000004</v>
      </c>
      <c r="M388" s="14">
        <f t="shared" si="65"/>
        <v>5423958.2439999999</v>
      </c>
      <c r="N388" s="14">
        <f>IFERROR(VLOOKUP($B$384,$4:$127,MATCH($P388&amp;"/"&amp;N$315,$2:$2,0),FALSE),IFERROR(VLOOKUP($B$384,$4:$127,MATCH($P387&amp;"/"&amp;N$315,$2:$2,0),FALSE),IFERROR(VLOOKUP($B$384,$4:$127,MATCH($P386&amp;"/"&amp;N$315,$2:$2,0),FALSE),IFERROR(VLOOKUP($B$384,$4:$127,MATCH($P385&amp;"/"&amp;N$315,$2:$2,0),FALSE),""))))</f>
        <v>5236372</v>
      </c>
      <c r="O388" s="12">
        <f t="shared" ref="O388:O389" si="66">RATE(M$315-I$315,,-I388,M388)</f>
        <v>5.689538253735614E-2</v>
      </c>
      <c r="P388" s="15" t="s">
        <v>959</v>
      </c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</row>
    <row r="389" spans="1:68" ht="16.5" customHeight="1" x14ac:dyDescent="0.25">
      <c r="A389" s="20"/>
      <c r="B389" s="16">
        <f t="shared" ref="B389:N389" si="67">+B388/B$351</f>
        <v>0.14460787985565021</v>
      </c>
      <c r="C389" s="16">
        <f t="shared" si="67"/>
        <v>0.14286653941227914</v>
      </c>
      <c r="D389" s="16">
        <f t="shared" si="67"/>
        <v>0.12681749444848503</v>
      </c>
      <c r="E389" s="16">
        <f t="shared" si="67"/>
        <v>0.11232289278647473</v>
      </c>
      <c r="F389" s="16">
        <f t="shared" si="67"/>
        <v>0.14953204965929953</v>
      </c>
      <c r="G389" s="16">
        <f t="shared" si="67"/>
        <v>0.13376781670448545</v>
      </c>
      <c r="H389" s="16">
        <f t="shared" si="67"/>
        <v>0.13991410691513401</v>
      </c>
      <c r="I389" s="16">
        <f t="shared" si="67"/>
        <v>0.14370452107877654</v>
      </c>
      <c r="J389" s="16">
        <f t="shared" si="67"/>
        <v>0.14439735880161489</v>
      </c>
      <c r="K389" s="16">
        <f t="shared" si="67"/>
        <v>0.14208884846730965</v>
      </c>
      <c r="L389" s="16">
        <f t="shared" si="67"/>
        <v>0.14125758592925144</v>
      </c>
      <c r="M389" s="16">
        <f t="shared" si="67"/>
        <v>0.1297131940921708</v>
      </c>
      <c r="N389" s="16">
        <f t="shared" si="67"/>
        <v>0.11273831339188219</v>
      </c>
      <c r="O389" s="12">
        <f t="shared" si="66"/>
        <v>-2.5283247209203306E-2</v>
      </c>
      <c r="P389" s="17" t="s">
        <v>960</v>
      </c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</row>
    <row r="390" spans="1:68" ht="16.5" customHeight="1" x14ac:dyDescent="0.25">
      <c r="A390" s="3"/>
      <c r="B390" s="210" t="s">
        <v>963</v>
      </c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3"/>
      <c r="O390" s="12"/>
      <c r="P390" s="21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</row>
    <row r="391" spans="1:68" ht="16.5" customHeight="1" x14ac:dyDescent="0.25">
      <c r="A391" s="3"/>
      <c r="B391" s="210" t="s">
        <v>853</v>
      </c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3"/>
      <c r="O391" s="12"/>
      <c r="P391" s="15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</row>
    <row r="392" spans="1:68" ht="16.5" customHeight="1" x14ac:dyDescent="0.25">
      <c r="A392" s="3"/>
      <c r="B392" s="22">
        <f t="shared" ref="B392:N392" si="68">IFERROR(VLOOKUP($B$391,$131:$202,MATCH($P392&amp;"/"&amp;B$315,$129:$129,0),FALSE),"")</f>
        <v>224030</v>
      </c>
      <c r="C392" s="22">
        <f t="shared" si="68"/>
        <v>241191</v>
      </c>
      <c r="D392" s="22">
        <f t="shared" si="68"/>
        <v>255252</v>
      </c>
      <c r="E392" s="22">
        <f t="shared" si="68"/>
        <v>329293</v>
      </c>
      <c r="F392" s="22">
        <f t="shared" si="68"/>
        <v>388158</v>
      </c>
      <c r="G392" s="22">
        <f t="shared" si="68"/>
        <v>472528</v>
      </c>
      <c r="H392" s="22">
        <f t="shared" si="68"/>
        <v>561371</v>
      </c>
      <c r="I392" s="22">
        <f t="shared" si="68"/>
        <v>570278</v>
      </c>
      <c r="J392" s="22">
        <f t="shared" si="68"/>
        <v>588209</v>
      </c>
      <c r="K392" s="22">
        <f t="shared" si="68"/>
        <v>608279</v>
      </c>
      <c r="L392" s="22">
        <f t="shared" si="68"/>
        <v>636753</v>
      </c>
      <c r="M392" s="22">
        <f t="shared" si="68"/>
        <v>675257</v>
      </c>
      <c r="N392" s="22">
        <f t="shared" si="68"/>
        <v>786085</v>
      </c>
      <c r="O392" s="23"/>
      <c r="P392" s="15" t="s">
        <v>956</v>
      </c>
      <c r="Q392" s="24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</row>
    <row r="393" spans="1:68" ht="16.5" customHeight="1" x14ac:dyDescent="0.25">
      <c r="A393" s="3"/>
      <c r="B393" s="13">
        <f t="shared" ref="B393:N393" si="69">IFERROR(VLOOKUP($B$391,$131:$202,MATCH($P393&amp;"/"&amp;B$315,$129:$129,0),FALSE),"")</f>
        <v>242832</v>
      </c>
      <c r="C393" s="13">
        <f t="shared" si="69"/>
        <v>259787</v>
      </c>
      <c r="D393" s="13">
        <f t="shared" si="69"/>
        <v>271808</v>
      </c>
      <c r="E393" s="13">
        <f t="shared" si="69"/>
        <v>359970</v>
      </c>
      <c r="F393" s="13">
        <f t="shared" si="69"/>
        <v>411899</v>
      </c>
      <c r="G393" s="13">
        <f t="shared" si="69"/>
        <v>505813</v>
      </c>
      <c r="H393" s="13">
        <f t="shared" si="69"/>
        <v>577504</v>
      </c>
      <c r="I393" s="13">
        <f t="shared" si="69"/>
        <v>578541</v>
      </c>
      <c r="J393" s="13">
        <f t="shared" si="69"/>
        <v>593731</v>
      </c>
      <c r="K393" s="13">
        <f t="shared" si="69"/>
        <v>622166</v>
      </c>
      <c r="L393" s="13">
        <f t="shared" si="69"/>
        <v>653184</v>
      </c>
      <c r="M393" s="13">
        <f t="shared" si="69"/>
        <v>702724</v>
      </c>
      <c r="N393" s="13">
        <f t="shared" si="69"/>
        <v>762967</v>
      </c>
      <c r="O393" s="23"/>
      <c r="P393" s="15" t="s">
        <v>957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</row>
    <row r="394" spans="1:68" ht="16.5" customHeight="1" x14ac:dyDescent="0.25">
      <c r="A394" s="3"/>
      <c r="B394" s="13">
        <f t="shared" ref="B394:N394" si="70">IFERROR(VLOOKUP($B$391,$131:$202,MATCH($P394&amp;"/"&amp;B$315,$129:$129,0),FALSE),"")</f>
        <v>230854</v>
      </c>
      <c r="C394" s="13">
        <f t="shared" si="70"/>
        <v>246620</v>
      </c>
      <c r="D394" s="13">
        <f t="shared" si="70"/>
        <v>287484</v>
      </c>
      <c r="E394" s="13">
        <f t="shared" si="70"/>
        <v>374889</v>
      </c>
      <c r="F394" s="13">
        <f t="shared" si="70"/>
        <v>437990</v>
      </c>
      <c r="G394" s="13">
        <f t="shared" si="70"/>
        <v>543016</v>
      </c>
      <c r="H394" s="13">
        <f t="shared" si="70"/>
        <v>585216</v>
      </c>
      <c r="I394" s="13">
        <f t="shared" si="70"/>
        <v>592976</v>
      </c>
      <c r="J394" s="13">
        <f t="shared" si="70"/>
        <v>607726</v>
      </c>
      <c r="K394" s="13">
        <f t="shared" si="70"/>
        <v>636933</v>
      </c>
      <c r="L394" s="13">
        <f t="shared" si="70"/>
        <v>666944</v>
      </c>
      <c r="M394" s="13">
        <f t="shared" si="70"/>
        <v>736197</v>
      </c>
      <c r="N394" s="13" t="str">
        <f t="shared" si="70"/>
        <v/>
      </c>
      <c r="O394" s="23"/>
      <c r="P394" s="15" t="s">
        <v>958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</row>
    <row r="395" spans="1:68" ht="16.5" customHeight="1" x14ac:dyDescent="0.25">
      <c r="A395" s="3"/>
      <c r="B395" s="25">
        <f t="shared" ref="B395:N395" si="71">IFERROR(VLOOKUP($B$391,$131:$202,MATCH($P395&amp;"/"&amp;B$315,$129:$129,0),FALSE),"")</f>
        <v>305753.45</v>
      </c>
      <c r="C395" s="25">
        <f t="shared" si="71"/>
        <v>300273.55</v>
      </c>
      <c r="D395" s="25">
        <f t="shared" si="71"/>
        <v>366465.23</v>
      </c>
      <c r="E395" s="25">
        <f t="shared" si="71"/>
        <v>382651.68</v>
      </c>
      <c r="F395" s="25">
        <f t="shared" si="71"/>
        <v>460683.81099999999</v>
      </c>
      <c r="G395" s="25">
        <f t="shared" si="71"/>
        <v>561734.06299999997</v>
      </c>
      <c r="H395" s="25">
        <f t="shared" si="71"/>
        <v>581667.68999999994</v>
      </c>
      <c r="I395" s="25">
        <f t="shared" si="71"/>
        <v>568944.31000000006</v>
      </c>
      <c r="J395" s="25">
        <f t="shared" si="71"/>
        <v>611824.43000000005</v>
      </c>
      <c r="K395" s="25">
        <f t="shared" si="71"/>
        <v>646085.77</v>
      </c>
      <c r="L395" s="25">
        <f t="shared" si="71"/>
        <v>674847.37</v>
      </c>
      <c r="M395" s="25">
        <f t="shared" si="71"/>
        <v>786639.21200000006</v>
      </c>
      <c r="N395" s="25" t="str">
        <f t="shared" si="71"/>
        <v/>
      </c>
      <c r="O395" s="23"/>
      <c r="P395" s="15" t="s">
        <v>964</v>
      </c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</row>
    <row r="396" spans="1:68" ht="16.5" customHeight="1" x14ac:dyDescent="0.25">
      <c r="A396" s="3"/>
      <c r="B396" s="22">
        <f t="shared" ref="B396:M396" si="72">SUM(B392:B395)</f>
        <v>1003469.45</v>
      </c>
      <c r="C396" s="22">
        <f t="shared" si="72"/>
        <v>1047871.55</v>
      </c>
      <c r="D396" s="22">
        <f t="shared" si="72"/>
        <v>1181009.23</v>
      </c>
      <c r="E396" s="22">
        <f t="shared" si="72"/>
        <v>1446803.68</v>
      </c>
      <c r="F396" s="22">
        <f t="shared" si="72"/>
        <v>1698730.811</v>
      </c>
      <c r="G396" s="22">
        <f t="shared" si="72"/>
        <v>2083091.0630000001</v>
      </c>
      <c r="H396" s="22">
        <f t="shared" si="72"/>
        <v>2305758.69</v>
      </c>
      <c r="I396" s="22">
        <f t="shared" si="72"/>
        <v>2310739.31</v>
      </c>
      <c r="J396" s="22">
        <f t="shared" si="72"/>
        <v>2401490.4300000002</v>
      </c>
      <c r="K396" s="22">
        <f t="shared" si="72"/>
        <v>2513463.77</v>
      </c>
      <c r="L396" s="22">
        <f t="shared" si="72"/>
        <v>2631728.37</v>
      </c>
      <c r="M396" s="22">
        <f t="shared" si="72"/>
        <v>2900817.2120000003</v>
      </c>
      <c r="N396" s="22">
        <f>IF(N393="",N392*4,IF(N394="",(N393+N392)*2,IF(N395="",((N394+N393+N392)/3)*4,SUM(N392:N395))))</f>
        <v>3098104</v>
      </c>
      <c r="O396" s="12">
        <f>RATE(M$315-I$315,,-I396,M396)</f>
        <v>5.8503632570993766E-2</v>
      </c>
      <c r="P396" s="15" t="s">
        <v>959</v>
      </c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</row>
    <row r="397" spans="1:68" ht="16.5" customHeight="1" x14ac:dyDescent="0.25">
      <c r="A397" s="18"/>
      <c r="B397" s="26"/>
      <c r="C397" s="27">
        <f t="shared" ref="C397:N397" si="73">C396/B396-1</f>
        <v>4.4248581758019823E-2</v>
      </c>
      <c r="D397" s="27">
        <f t="shared" si="73"/>
        <v>0.12705534375849781</v>
      </c>
      <c r="E397" s="27">
        <f t="shared" si="73"/>
        <v>0.22505704718328068</v>
      </c>
      <c r="F397" s="27">
        <f t="shared" si="73"/>
        <v>0.17412668662827846</v>
      </c>
      <c r="G397" s="27">
        <f t="shared" si="73"/>
        <v>0.22626318985392202</v>
      </c>
      <c r="H397" s="27">
        <f t="shared" si="73"/>
        <v>0.10689289150869907</v>
      </c>
      <c r="I397" s="27">
        <f t="shared" si="73"/>
        <v>2.1600785986846116E-3</v>
      </c>
      <c r="J397" s="27">
        <f t="shared" si="73"/>
        <v>3.9273629702521573E-2</v>
      </c>
      <c r="K397" s="27">
        <f t="shared" si="73"/>
        <v>4.66266026302673E-2</v>
      </c>
      <c r="L397" s="27">
        <f t="shared" si="73"/>
        <v>4.7052438714881628E-2</v>
      </c>
      <c r="M397" s="27">
        <f t="shared" si="73"/>
        <v>0.10224795425980848</v>
      </c>
      <c r="N397" s="16">
        <f t="shared" si="73"/>
        <v>6.8010761651534191E-2</v>
      </c>
      <c r="O397" s="23"/>
      <c r="P397" s="17" t="s">
        <v>965</v>
      </c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</row>
    <row r="398" spans="1:68" ht="16.5" customHeight="1" x14ac:dyDescent="0.25">
      <c r="A398" s="3"/>
      <c r="B398" s="210" t="s">
        <v>862</v>
      </c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3"/>
      <c r="O398" s="12"/>
      <c r="P398" s="15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</row>
    <row r="399" spans="1:68" ht="16.5" customHeight="1" x14ac:dyDescent="0.25">
      <c r="A399" s="3"/>
      <c r="B399" s="22">
        <f t="shared" ref="B399:N399" si="74">IFERROR(VLOOKUP($B$398,$131:$202,MATCH($P399&amp;"/"&amp;B$315,$129:$129,0),FALSE),"")</f>
        <v>0</v>
      </c>
      <c r="C399" s="22">
        <f t="shared" si="74"/>
        <v>0</v>
      </c>
      <c r="D399" s="22">
        <f t="shared" si="74"/>
        <v>0</v>
      </c>
      <c r="E399" s="22">
        <f t="shared" si="74"/>
        <v>0</v>
      </c>
      <c r="F399" s="22">
        <f t="shared" si="74"/>
        <v>0</v>
      </c>
      <c r="G399" s="22">
        <f t="shared" si="74"/>
        <v>0</v>
      </c>
      <c r="H399" s="22">
        <f t="shared" si="74"/>
        <v>0</v>
      </c>
      <c r="I399" s="22">
        <f t="shared" si="74"/>
        <v>0</v>
      </c>
      <c r="J399" s="22">
        <f t="shared" si="74"/>
        <v>0</v>
      </c>
      <c r="K399" s="22">
        <f t="shared" si="74"/>
        <v>0</v>
      </c>
      <c r="L399" s="22">
        <f t="shared" si="74"/>
        <v>0</v>
      </c>
      <c r="M399" s="22">
        <f t="shared" si="74"/>
        <v>0</v>
      </c>
      <c r="N399" s="22">
        <f t="shared" si="74"/>
        <v>0</v>
      </c>
      <c r="O399" s="23"/>
      <c r="P399" s="15" t="s">
        <v>956</v>
      </c>
      <c r="Q399" s="24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</row>
    <row r="400" spans="1:68" ht="16.5" customHeight="1" x14ac:dyDescent="0.25">
      <c r="A400" s="3"/>
      <c r="B400" s="13">
        <f t="shared" ref="B400:N400" si="75">IFERROR(VLOOKUP($B$398,$131:$202,MATCH($P400&amp;"/"&amp;B$315,$129:$129,0),FALSE),"")</f>
        <v>0</v>
      </c>
      <c r="C400" s="13">
        <f t="shared" si="75"/>
        <v>10989</v>
      </c>
      <c r="D400" s="13">
        <f t="shared" si="75"/>
        <v>0</v>
      </c>
      <c r="E400" s="13">
        <f t="shared" si="75"/>
        <v>23535</v>
      </c>
      <c r="F400" s="13">
        <f t="shared" si="75"/>
        <v>0</v>
      </c>
      <c r="G400" s="13">
        <f t="shared" si="75"/>
        <v>0</v>
      </c>
      <c r="H400" s="13">
        <f t="shared" si="75"/>
        <v>0</v>
      </c>
      <c r="I400" s="13">
        <f t="shared" si="75"/>
        <v>0</v>
      </c>
      <c r="J400" s="13">
        <f t="shared" si="75"/>
        <v>0</v>
      </c>
      <c r="K400" s="13">
        <f t="shared" si="75"/>
        <v>0</v>
      </c>
      <c r="L400" s="13">
        <f t="shared" si="75"/>
        <v>0</v>
      </c>
      <c r="M400" s="13">
        <f t="shared" si="75"/>
        <v>0</v>
      </c>
      <c r="N400" s="13">
        <f t="shared" si="75"/>
        <v>0</v>
      </c>
      <c r="O400" s="23"/>
      <c r="P400" s="15" t="s">
        <v>957</v>
      </c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</row>
    <row r="401" spans="1:68" ht="16.5" customHeight="1" x14ac:dyDescent="0.25">
      <c r="A401" s="3"/>
      <c r="B401" s="13">
        <f t="shared" ref="B401:N401" si="76">IFERROR(VLOOKUP($B$398,$131:$202,MATCH($P401&amp;"/"&amp;B$315,$129:$129,0),FALSE),"")</f>
        <v>0</v>
      </c>
      <c r="C401" s="13">
        <f t="shared" si="76"/>
        <v>0</v>
      </c>
      <c r="D401" s="13">
        <f t="shared" si="76"/>
        <v>0</v>
      </c>
      <c r="E401" s="13">
        <f t="shared" si="76"/>
        <v>27229</v>
      </c>
      <c r="F401" s="13">
        <f t="shared" si="76"/>
        <v>0</v>
      </c>
      <c r="G401" s="13">
        <f t="shared" si="76"/>
        <v>0</v>
      </c>
      <c r="H401" s="13">
        <f t="shared" si="76"/>
        <v>0</v>
      </c>
      <c r="I401" s="13">
        <f t="shared" si="76"/>
        <v>0</v>
      </c>
      <c r="J401" s="13">
        <f t="shared" si="76"/>
        <v>0</v>
      </c>
      <c r="K401" s="13">
        <f t="shared" si="76"/>
        <v>0</v>
      </c>
      <c r="L401" s="13">
        <f t="shared" si="76"/>
        <v>0</v>
      </c>
      <c r="M401" s="13">
        <f t="shared" si="76"/>
        <v>0</v>
      </c>
      <c r="N401" s="13" t="str">
        <f t="shared" si="76"/>
        <v/>
      </c>
      <c r="O401" s="23"/>
      <c r="P401" s="15" t="s">
        <v>958</v>
      </c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</row>
    <row r="402" spans="1:68" ht="16.5" customHeight="1" x14ac:dyDescent="0.25">
      <c r="A402" s="3"/>
      <c r="B402" s="25">
        <f t="shared" ref="B402:N402" si="77">IFERROR(VLOOKUP($B$398,$131:$202,MATCH($P402&amp;"/"&amp;B$315,$129:$129,0),FALSE),"")</f>
        <v>0</v>
      </c>
      <c r="C402" s="25">
        <f t="shared" si="77"/>
        <v>14072.602500000001</v>
      </c>
      <c r="D402" s="25">
        <f t="shared" si="77"/>
        <v>19827.884999999998</v>
      </c>
      <c r="E402" s="25">
        <f t="shared" si="77"/>
        <v>0</v>
      </c>
      <c r="F402" s="25">
        <f t="shared" si="77"/>
        <v>0</v>
      </c>
      <c r="G402" s="25">
        <f t="shared" si="77"/>
        <v>0</v>
      </c>
      <c r="H402" s="25">
        <f t="shared" si="77"/>
        <v>0</v>
      </c>
      <c r="I402" s="25">
        <f t="shared" si="77"/>
        <v>0</v>
      </c>
      <c r="J402" s="25">
        <f t="shared" si="77"/>
        <v>0</v>
      </c>
      <c r="K402" s="25">
        <f t="shared" si="77"/>
        <v>0</v>
      </c>
      <c r="L402" s="25">
        <f t="shared" si="77"/>
        <v>0</v>
      </c>
      <c r="M402" s="25">
        <f t="shared" si="77"/>
        <v>0</v>
      </c>
      <c r="N402" s="25" t="str">
        <f t="shared" si="77"/>
        <v/>
      </c>
      <c r="O402" s="23"/>
      <c r="P402" s="15" t="s">
        <v>964</v>
      </c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</row>
    <row r="403" spans="1:68" ht="16.5" customHeight="1" x14ac:dyDescent="0.25">
      <c r="A403" s="3"/>
      <c r="B403" s="22">
        <f t="shared" ref="B403:M403" si="78">SUM(B399:B402)</f>
        <v>0</v>
      </c>
      <c r="C403" s="22">
        <f t="shared" si="78"/>
        <v>25061.602500000001</v>
      </c>
      <c r="D403" s="22">
        <f t="shared" si="78"/>
        <v>19827.884999999998</v>
      </c>
      <c r="E403" s="22">
        <f t="shared" si="78"/>
        <v>50764</v>
      </c>
      <c r="F403" s="22">
        <f t="shared" si="78"/>
        <v>0</v>
      </c>
      <c r="G403" s="22">
        <f t="shared" si="78"/>
        <v>0</v>
      </c>
      <c r="H403" s="22">
        <f t="shared" si="78"/>
        <v>0</v>
      </c>
      <c r="I403" s="22">
        <f t="shared" si="78"/>
        <v>0</v>
      </c>
      <c r="J403" s="22">
        <f t="shared" si="78"/>
        <v>0</v>
      </c>
      <c r="K403" s="22">
        <f t="shared" si="78"/>
        <v>0</v>
      </c>
      <c r="L403" s="22">
        <f t="shared" si="78"/>
        <v>0</v>
      </c>
      <c r="M403" s="22">
        <f t="shared" si="78"/>
        <v>0</v>
      </c>
      <c r="N403" s="22">
        <f>IF(N400="",N399*4,IF(N401="",(N400+N399)*2,IF(N402="",((N401+N400+N399)/3)*4,SUM(N399:N402))))</f>
        <v>0</v>
      </c>
      <c r="O403" s="12" t="e">
        <f>RATE(M$315-I$315,,-I403,M403)</f>
        <v>#NUM!</v>
      </c>
      <c r="P403" s="15" t="s">
        <v>959</v>
      </c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</row>
    <row r="404" spans="1:68" ht="16.5" customHeight="1" x14ac:dyDescent="0.25">
      <c r="A404" s="18"/>
      <c r="B404" s="26"/>
      <c r="C404" s="27" t="e">
        <f t="shared" ref="C404:N404" si="79">C403/B403-1</f>
        <v>#DIV/0!</v>
      </c>
      <c r="D404" s="27">
        <f t="shared" si="79"/>
        <v>-0.20883411186495371</v>
      </c>
      <c r="E404" s="27">
        <f t="shared" si="79"/>
        <v>1.5602327227538391</v>
      </c>
      <c r="F404" s="27">
        <f t="shared" si="79"/>
        <v>-1</v>
      </c>
      <c r="G404" s="27" t="e">
        <f t="shared" si="79"/>
        <v>#DIV/0!</v>
      </c>
      <c r="H404" s="27" t="e">
        <f t="shared" si="79"/>
        <v>#DIV/0!</v>
      </c>
      <c r="I404" s="27" t="e">
        <f t="shared" si="79"/>
        <v>#DIV/0!</v>
      </c>
      <c r="J404" s="27" t="e">
        <f t="shared" si="79"/>
        <v>#DIV/0!</v>
      </c>
      <c r="K404" s="27" t="e">
        <f t="shared" si="79"/>
        <v>#DIV/0!</v>
      </c>
      <c r="L404" s="27" t="e">
        <f t="shared" si="79"/>
        <v>#DIV/0!</v>
      </c>
      <c r="M404" s="27" t="e">
        <f t="shared" si="79"/>
        <v>#DIV/0!</v>
      </c>
      <c r="N404" s="16" t="e">
        <f t="shared" si="79"/>
        <v>#DIV/0!</v>
      </c>
      <c r="O404" s="23"/>
      <c r="P404" s="17" t="s">
        <v>965</v>
      </c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</row>
    <row r="405" spans="1:68" ht="16.5" customHeight="1" x14ac:dyDescent="0.25">
      <c r="A405" s="3"/>
      <c r="B405" s="210" t="s">
        <v>865</v>
      </c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3"/>
      <c r="O405" s="12"/>
      <c r="P405" s="15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</row>
    <row r="406" spans="1:68" ht="16.5" customHeight="1" x14ac:dyDescent="0.25">
      <c r="A406" s="3"/>
      <c r="B406" s="22">
        <f t="shared" ref="B406:N406" si="80">IFERROR(VLOOKUP($B$405,$131:$202,MATCH($P406&amp;"/"&amp;B$315,$129:$129,0),FALSE),"")</f>
        <v>60908</v>
      </c>
      <c r="C406" s="22">
        <f t="shared" si="80"/>
        <v>50486</v>
      </c>
      <c r="D406" s="22">
        <f t="shared" si="80"/>
        <v>61984</v>
      </c>
      <c r="E406" s="22">
        <f t="shared" si="80"/>
        <v>51939</v>
      </c>
      <c r="F406" s="22">
        <f t="shared" si="80"/>
        <v>71923</v>
      </c>
      <c r="G406" s="22">
        <f t="shared" si="80"/>
        <v>94498</v>
      </c>
      <c r="H406" s="22">
        <f t="shared" si="80"/>
        <v>91397</v>
      </c>
      <c r="I406" s="22">
        <f t="shared" si="80"/>
        <v>99629</v>
      </c>
      <c r="J406" s="22">
        <f t="shared" si="80"/>
        <v>101008</v>
      </c>
      <c r="K406" s="22">
        <f t="shared" si="80"/>
        <v>97470</v>
      </c>
      <c r="L406" s="22">
        <f t="shared" si="80"/>
        <v>104724</v>
      </c>
      <c r="M406" s="22">
        <f t="shared" si="80"/>
        <v>109947</v>
      </c>
      <c r="N406" s="22">
        <f t="shared" si="80"/>
        <v>108731</v>
      </c>
      <c r="O406" s="12"/>
      <c r="P406" s="15" t="s">
        <v>956</v>
      </c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</row>
    <row r="407" spans="1:68" ht="16.5" customHeight="1" x14ac:dyDescent="0.25">
      <c r="A407" s="3"/>
      <c r="B407" s="13">
        <f t="shared" ref="B407:N407" si="81">IFERROR(VLOOKUP($B$405,$131:$202,MATCH($P407&amp;"/"&amp;B$315,$129:$129,0),FALSE),"")</f>
        <v>39645</v>
      </c>
      <c r="C407" s="13">
        <f t="shared" si="81"/>
        <v>22321</v>
      </c>
      <c r="D407" s="13">
        <f t="shared" si="81"/>
        <v>58271</v>
      </c>
      <c r="E407" s="13">
        <f t="shared" si="81"/>
        <v>25014</v>
      </c>
      <c r="F407" s="13">
        <f t="shared" si="81"/>
        <v>90003</v>
      </c>
      <c r="G407" s="13">
        <f t="shared" si="81"/>
        <v>95285</v>
      </c>
      <c r="H407" s="13">
        <f t="shared" si="81"/>
        <v>93963</v>
      </c>
      <c r="I407" s="13">
        <f t="shared" si="81"/>
        <v>99231</v>
      </c>
      <c r="J407" s="13">
        <f t="shared" si="81"/>
        <v>104035</v>
      </c>
      <c r="K407" s="13">
        <f t="shared" si="81"/>
        <v>104430</v>
      </c>
      <c r="L407" s="13">
        <f t="shared" si="81"/>
        <v>113343</v>
      </c>
      <c r="M407" s="13">
        <f t="shared" si="81"/>
        <v>115638</v>
      </c>
      <c r="N407" s="13">
        <f t="shared" si="81"/>
        <v>81441</v>
      </c>
      <c r="O407" s="12"/>
      <c r="P407" s="15" t="s">
        <v>957</v>
      </c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</row>
    <row r="408" spans="1:68" ht="16.5" customHeight="1" x14ac:dyDescent="0.25">
      <c r="A408" s="3"/>
      <c r="B408" s="13">
        <f t="shared" ref="B408:N408" si="82">IFERROR(VLOOKUP($B$405,$131:$202,MATCH($P408&amp;"/"&amp;B$315,$129:$129,0),FALSE),"")</f>
        <v>56500</v>
      </c>
      <c r="C408" s="13">
        <f t="shared" si="82"/>
        <v>55042</v>
      </c>
      <c r="D408" s="13">
        <f t="shared" si="82"/>
        <v>63691</v>
      </c>
      <c r="E408" s="13">
        <f t="shared" si="82"/>
        <v>28431</v>
      </c>
      <c r="F408" s="13">
        <f t="shared" si="82"/>
        <v>95718</v>
      </c>
      <c r="G408" s="13">
        <f t="shared" si="82"/>
        <v>97402</v>
      </c>
      <c r="H408" s="13">
        <f t="shared" si="82"/>
        <v>95886</v>
      </c>
      <c r="I408" s="13">
        <f t="shared" si="82"/>
        <v>101106</v>
      </c>
      <c r="J408" s="13">
        <f t="shared" si="82"/>
        <v>104071</v>
      </c>
      <c r="K408" s="13">
        <f t="shared" si="82"/>
        <v>104467</v>
      </c>
      <c r="L408" s="13">
        <f t="shared" si="82"/>
        <v>112261</v>
      </c>
      <c r="M408" s="13">
        <f t="shared" si="82"/>
        <v>115716</v>
      </c>
      <c r="N408" s="13" t="str">
        <f t="shared" si="82"/>
        <v/>
      </c>
      <c r="O408" s="12"/>
      <c r="P408" s="15" t="s">
        <v>958</v>
      </c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</row>
    <row r="409" spans="1:68" ht="16.5" customHeight="1" x14ac:dyDescent="0.25">
      <c r="A409" s="3"/>
      <c r="B409" s="25">
        <f t="shared" ref="B409:N409" si="83">IFERROR(VLOOKUP($B$405,$131:$202,MATCH($P409&amp;"/"&amp;B$315,$129:$129,0),FALSE),"")</f>
        <v>-8438.0400000000009</v>
      </c>
      <c r="C409" s="25">
        <f t="shared" si="83"/>
        <v>-49204.77</v>
      </c>
      <c r="D409" s="25">
        <f t="shared" si="83"/>
        <v>-80763.490000000005</v>
      </c>
      <c r="E409" s="25">
        <f t="shared" si="83"/>
        <v>128535.65</v>
      </c>
      <c r="F409" s="25">
        <f t="shared" si="83"/>
        <v>95059.682000000001</v>
      </c>
      <c r="G409" s="25">
        <f t="shared" si="83"/>
        <v>90123.657000000007</v>
      </c>
      <c r="H409" s="25">
        <f t="shared" si="83"/>
        <v>97921.919999999998</v>
      </c>
      <c r="I409" s="25">
        <f t="shared" si="83"/>
        <v>111401.49</v>
      </c>
      <c r="J409" s="25">
        <f t="shared" si="83"/>
        <v>105323.52</v>
      </c>
      <c r="K409" s="25">
        <f t="shared" si="83"/>
        <v>113525.17</v>
      </c>
      <c r="L409" s="25">
        <f t="shared" si="83"/>
        <v>120927.45</v>
      </c>
      <c r="M409" s="25">
        <f t="shared" si="83"/>
        <v>103740.43399999999</v>
      </c>
      <c r="N409" s="25" t="str">
        <f t="shared" si="83"/>
        <v/>
      </c>
      <c r="O409" s="12"/>
      <c r="P409" s="15" t="s">
        <v>964</v>
      </c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</row>
    <row r="410" spans="1:68" ht="16.5" customHeight="1" x14ac:dyDescent="0.25">
      <c r="A410" s="3"/>
      <c r="B410" s="25">
        <f t="shared" ref="B410:M410" si="84">SUM(B406:B409)</f>
        <v>148614.96</v>
      </c>
      <c r="C410" s="25">
        <f t="shared" si="84"/>
        <v>78644.23000000001</v>
      </c>
      <c r="D410" s="25">
        <f t="shared" si="84"/>
        <v>103182.51</v>
      </c>
      <c r="E410" s="25">
        <f t="shared" si="84"/>
        <v>233919.65</v>
      </c>
      <c r="F410" s="25">
        <f t="shared" si="84"/>
        <v>352703.68200000003</v>
      </c>
      <c r="G410" s="25">
        <f t="shared" si="84"/>
        <v>377308.65700000001</v>
      </c>
      <c r="H410" s="25">
        <f t="shared" si="84"/>
        <v>379167.92</v>
      </c>
      <c r="I410" s="25">
        <f t="shared" si="84"/>
        <v>411367.49</v>
      </c>
      <c r="J410" s="25">
        <f t="shared" si="84"/>
        <v>414437.52</v>
      </c>
      <c r="K410" s="25">
        <f t="shared" si="84"/>
        <v>419892.17</v>
      </c>
      <c r="L410" s="25">
        <f t="shared" si="84"/>
        <v>451255.45</v>
      </c>
      <c r="M410" s="25">
        <f t="shared" si="84"/>
        <v>445041.43400000001</v>
      </c>
      <c r="N410" s="25">
        <f>IF(N407="",N406*4,IF(N408="",(N407+N406)*2,IF(N409="",((N408+N407+N406)/3)*4,SUM(N406:N409))))</f>
        <v>380344</v>
      </c>
      <c r="O410" s="12">
        <f>RATE(M$315-I$315,,-I410,M410)</f>
        <v>1.9864840471256855E-2</v>
      </c>
      <c r="P410" s="15" t="s">
        <v>959</v>
      </c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</row>
    <row r="411" spans="1:68" ht="16.5" customHeight="1" x14ac:dyDescent="0.25">
      <c r="A411" s="3"/>
      <c r="B411" s="210" t="s">
        <v>966</v>
      </c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3"/>
      <c r="O411" s="12"/>
      <c r="P411" s="15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</row>
    <row r="412" spans="1:68" ht="16.5" customHeight="1" x14ac:dyDescent="0.25">
      <c r="A412" s="3"/>
      <c r="B412" s="13">
        <f t="shared" ref="B412:N412" si="85">B392+B406+B399</f>
        <v>284938</v>
      </c>
      <c r="C412" s="13">
        <f t="shared" si="85"/>
        <v>291677</v>
      </c>
      <c r="D412" s="13">
        <f t="shared" si="85"/>
        <v>317236</v>
      </c>
      <c r="E412" s="13">
        <f t="shared" si="85"/>
        <v>381232</v>
      </c>
      <c r="F412" s="13">
        <f t="shared" si="85"/>
        <v>460081</v>
      </c>
      <c r="G412" s="13">
        <f t="shared" si="85"/>
        <v>567026</v>
      </c>
      <c r="H412" s="13">
        <f t="shared" si="85"/>
        <v>652768</v>
      </c>
      <c r="I412" s="13">
        <f t="shared" si="85"/>
        <v>669907</v>
      </c>
      <c r="J412" s="13">
        <f t="shared" si="85"/>
        <v>689217</v>
      </c>
      <c r="K412" s="13">
        <f t="shared" si="85"/>
        <v>705749</v>
      </c>
      <c r="L412" s="13">
        <f t="shared" si="85"/>
        <v>741477</v>
      </c>
      <c r="M412" s="13">
        <f t="shared" si="85"/>
        <v>785204</v>
      </c>
      <c r="N412" s="13">
        <f t="shared" si="85"/>
        <v>894816</v>
      </c>
      <c r="O412" s="12"/>
      <c r="P412" s="15" t="s">
        <v>956</v>
      </c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</row>
    <row r="413" spans="1:68" ht="16.5" customHeight="1" x14ac:dyDescent="0.25">
      <c r="A413" s="3"/>
      <c r="B413" s="13">
        <f t="shared" ref="B413:N413" si="86">B393+B407+B400</f>
        <v>282477</v>
      </c>
      <c r="C413" s="13">
        <f t="shared" si="86"/>
        <v>293097</v>
      </c>
      <c r="D413" s="13">
        <f t="shared" si="86"/>
        <v>330079</v>
      </c>
      <c r="E413" s="13">
        <f t="shared" si="86"/>
        <v>408519</v>
      </c>
      <c r="F413" s="13">
        <f t="shared" si="86"/>
        <v>501902</v>
      </c>
      <c r="G413" s="13">
        <f t="shared" si="86"/>
        <v>601098</v>
      </c>
      <c r="H413" s="13">
        <f t="shared" si="86"/>
        <v>671467</v>
      </c>
      <c r="I413" s="13">
        <f t="shared" si="86"/>
        <v>677772</v>
      </c>
      <c r="J413" s="13">
        <f t="shared" si="86"/>
        <v>697766</v>
      </c>
      <c r="K413" s="13">
        <f t="shared" si="86"/>
        <v>726596</v>
      </c>
      <c r="L413" s="13">
        <f t="shared" si="86"/>
        <v>766527</v>
      </c>
      <c r="M413" s="13">
        <f t="shared" si="86"/>
        <v>818362</v>
      </c>
      <c r="N413" s="13">
        <f t="shared" si="86"/>
        <v>844408</v>
      </c>
      <c r="O413" s="12"/>
      <c r="P413" s="15" t="s">
        <v>957</v>
      </c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</row>
    <row r="414" spans="1:68" ht="16.5" customHeight="1" x14ac:dyDescent="0.25">
      <c r="A414" s="3"/>
      <c r="B414" s="13">
        <f t="shared" ref="B414:M414" si="87">B394+B408+B401</f>
        <v>287354</v>
      </c>
      <c r="C414" s="13">
        <f t="shared" si="87"/>
        <v>301662</v>
      </c>
      <c r="D414" s="13">
        <f t="shared" si="87"/>
        <v>351175</v>
      </c>
      <c r="E414" s="13">
        <f t="shared" si="87"/>
        <v>430549</v>
      </c>
      <c r="F414" s="13">
        <f t="shared" si="87"/>
        <v>533708</v>
      </c>
      <c r="G414" s="13">
        <f t="shared" si="87"/>
        <v>640418</v>
      </c>
      <c r="H414" s="13">
        <f t="shared" si="87"/>
        <v>681102</v>
      </c>
      <c r="I414" s="13">
        <f t="shared" si="87"/>
        <v>694082</v>
      </c>
      <c r="J414" s="13">
        <f t="shared" si="87"/>
        <v>711797</v>
      </c>
      <c r="K414" s="13">
        <f t="shared" si="87"/>
        <v>741400</v>
      </c>
      <c r="L414" s="13">
        <f t="shared" si="87"/>
        <v>779205</v>
      </c>
      <c r="M414" s="13">
        <f t="shared" si="87"/>
        <v>851913</v>
      </c>
      <c r="N414" s="13" t="str">
        <f t="shared" ref="N414:N415" si="88">IFERROR(VLOOKUP($B$405,$131:$202,MATCH($P414&amp;"/"&amp;N$315,$129:$129,0),FALSE),"")</f>
        <v/>
      </c>
      <c r="O414" s="12"/>
      <c r="P414" s="15" t="s">
        <v>958</v>
      </c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</row>
    <row r="415" spans="1:68" ht="16.5" customHeight="1" x14ac:dyDescent="0.25">
      <c r="A415" s="3"/>
      <c r="B415" s="13">
        <f t="shared" ref="B415:M415" si="89">B395+B409+B402</f>
        <v>297315.41000000003</v>
      </c>
      <c r="C415" s="13">
        <f t="shared" si="89"/>
        <v>265141.38250000001</v>
      </c>
      <c r="D415" s="13">
        <f t="shared" si="89"/>
        <v>305529.625</v>
      </c>
      <c r="E415" s="13">
        <f t="shared" si="89"/>
        <v>511187.32999999996</v>
      </c>
      <c r="F415" s="13">
        <f t="shared" si="89"/>
        <v>555743.49300000002</v>
      </c>
      <c r="G415" s="13">
        <f t="shared" si="89"/>
        <v>651857.72</v>
      </c>
      <c r="H415" s="13">
        <f t="shared" si="89"/>
        <v>679589.61</v>
      </c>
      <c r="I415" s="13">
        <f t="shared" si="89"/>
        <v>680345.8</v>
      </c>
      <c r="J415" s="13">
        <f t="shared" si="89"/>
        <v>717147.95000000007</v>
      </c>
      <c r="K415" s="13">
        <f t="shared" si="89"/>
        <v>759610.94000000006</v>
      </c>
      <c r="L415" s="13">
        <f t="shared" si="89"/>
        <v>795774.82</v>
      </c>
      <c r="M415" s="13">
        <f t="shared" si="89"/>
        <v>890379.64600000007</v>
      </c>
      <c r="N415" s="13" t="str">
        <f t="shared" si="88"/>
        <v/>
      </c>
      <c r="O415" s="12"/>
      <c r="P415" s="15" t="s">
        <v>964</v>
      </c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</row>
    <row r="416" spans="1:68" ht="16.5" customHeight="1" x14ac:dyDescent="0.25">
      <c r="A416" s="3"/>
      <c r="B416" s="28">
        <f t="shared" ref="B416:M416" si="90">SUM(B412:B415)</f>
        <v>1152084.4100000001</v>
      </c>
      <c r="C416" s="28">
        <f t="shared" si="90"/>
        <v>1151577.3825000001</v>
      </c>
      <c r="D416" s="28">
        <f t="shared" si="90"/>
        <v>1304019.625</v>
      </c>
      <c r="E416" s="28">
        <f t="shared" si="90"/>
        <v>1731487.33</v>
      </c>
      <c r="F416" s="28">
        <f t="shared" si="90"/>
        <v>2051434.493</v>
      </c>
      <c r="G416" s="28">
        <f t="shared" si="90"/>
        <v>2460399.7199999997</v>
      </c>
      <c r="H416" s="28">
        <f t="shared" si="90"/>
        <v>2684926.61</v>
      </c>
      <c r="I416" s="28">
        <f t="shared" si="90"/>
        <v>2722106.8</v>
      </c>
      <c r="J416" s="28">
        <f t="shared" si="90"/>
        <v>2815927.95</v>
      </c>
      <c r="K416" s="28">
        <f t="shared" si="90"/>
        <v>2933355.94</v>
      </c>
      <c r="L416" s="28">
        <f t="shared" si="90"/>
        <v>3082983.82</v>
      </c>
      <c r="M416" s="28">
        <f t="shared" si="90"/>
        <v>3345858.6460000002</v>
      </c>
      <c r="N416" s="28">
        <f>IF(N413="",N412*4,IF(N414="",(N413+N412)*2,IF(N415="",((N414+N413+N412)/3)*4,SUM(N412:N415))))</f>
        <v>3478448</v>
      </c>
      <c r="O416" s="12">
        <f>RATE(M$315-I$315,,-I416,M416)</f>
        <v>5.2932684936533435E-2</v>
      </c>
      <c r="P416" s="15" t="s">
        <v>959</v>
      </c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</row>
    <row r="417" spans="1:68" ht="16.5" customHeight="1" x14ac:dyDescent="0.25">
      <c r="A417" s="3"/>
      <c r="B417" s="215" t="s">
        <v>967</v>
      </c>
      <c r="C417" s="199"/>
      <c r="D417" s="199"/>
      <c r="E417" s="199"/>
      <c r="F417" s="199"/>
      <c r="G417" s="199"/>
      <c r="H417" s="199"/>
      <c r="I417" s="199"/>
      <c r="J417" s="199"/>
      <c r="K417" s="199"/>
      <c r="L417" s="199"/>
      <c r="M417" s="199"/>
      <c r="N417" s="200"/>
      <c r="O417" s="12"/>
      <c r="P417" s="15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</row>
    <row r="418" spans="1:68" ht="16.5" customHeight="1" x14ac:dyDescent="0.25">
      <c r="A418" s="3"/>
      <c r="B418" s="218" t="s">
        <v>858</v>
      </c>
      <c r="C418" s="219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20"/>
      <c r="O418" s="12"/>
      <c r="P418" s="15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</row>
    <row r="419" spans="1:68" ht="16.5" customHeight="1" x14ac:dyDescent="0.25">
      <c r="A419" s="3"/>
      <c r="B419" s="22">
        <f t="shared" ref="B419:N419" si="91">IFERROR(VLOOKUP($B$418,$131:$202,MATCH($P419&amp;"/"&amp;B$315,$129:$129,0),FALSE),"")</f>
        <v>99910</v>
      </c>
      <c r="C419" s="22">
        <f t="shared" si="91"/>
        <v>110624</v>
      </c>
      <c r="D419" s="22">
        <f t="shared" si="91"/>
        <v>105667</v>
      </c>
      <c r="E419" s="22">
        <f t="shared" si="91"/>
        <v>133658</v>
      </c>
      <c r="F419" s="22">
        <f t="shared" si="91"/>
        <v>175482</v>
      </c>
      <c r="G419" s="22">
        <f t="shared" si="91"/>
        <v>194314</v>
      </c>
      <c r="H419" s="22">
        <f t="shared" si="91"/>
        <v>223641</v>
      </c>
      <c r="I419" s="22">
        <f t="shared" si="91"/>
        <v>231385</v>
      </c>
      <c r="J419" s="22">
        <f t="shared" si="91"/>
        <v>214978</v>
      </c>
      <c r="K419" s="22">
        <f t="shared" si="91"/>
        <v>190623</v>
      </c>
      <c r="L419" s="22">
        <f t="shared" si="91"/>
        <v>186012</v>
      </c>
      <c r="M419" s="22">
        <f t="shared" si="91"/>
        <v>199301</v>
      </c>
      <c r="N419" s="22">
        <f t="shared" si="91"/>
        <v>219939</v>
      </c>
      <c r="O419" s="12"/>
      <c r="P419" s="15" t="s">
        <v>956</v>
      </c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</row>
    <row r="420" spans="1:68" ht="16.5" customHeight="1" x14ac:dyDescent="0.25">
      <c r="A420" s="3"/>
      <c r="B420" s="13">
        <f t="shared" ref="B420:N420" si="92">IFERROR(VLOOKUP($B$418,$131:$202,MATCH($P420&amp;"/"&amp;B$315,$129:$129,0),FALSE),"")</f>
        <v>100243</v>
      </c>
      <c r="C420" s="13">
        <f t="shared" si="92"/>
        <v>99916</v>
      </c>
      <c r="D420" s="13">
        <f t="shared" si="92"/>
        <v>109581</v>
      </c>
      <c r="E420" s="13">
        <f t="shared" si="92"/>
        <v>151527</v>
      </c>
      <c r="F420" s="13">
        <f t="shared" si="92"/>
        <v>182074</v>
      </c>
      <c r="G420" s="13">
        <f t="shared" si="92"/>
        <v>205763</v>
      </c>
      <c r="H420" s="13">
        <f t="shared" si="92"/>
        <v>229053</v>
      </c>
      <c r="I420" s="13">
        <f t="shared" si="92"/>
        <v>231456</v>
      </c>
      <c r="J420" s="13">
        <f t="shared" si="92"/>
        <v>215048</v>
      </c>
      <c r="K420" s="13">
        <f t="shared" si="92"/>
        <v>195757</v>
      </c>
      <c r="L420" s="13">
        <f t="shared" si="92"/>
        <v>190877</v>
      </c>
      <c r="M420" s="13">
        <f t="shared" si="92"/>
        <v>210559</v>
      </c>
      <c r="N420" s="13">
        <f t="shared" si="92"/>
        <v>234068</v>
      </c>
      <c r="O420" s="12"/>
      <c r="P420" s="15" t="s">
        <v>957</v>
      </c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</row>
    <row r="421" spans="1:68" ht="16.5" customHeight="1" x14ac:dyDescent="0.25">
      <c r="A421" s="3"/>
      <c r="B421" s="13">
        <f t="shared" ref="B421:N421" si="93">IFERROR(VLOOKUP($B$418,$131:$202,MATCH($P421&amp;"/"&amp;B$315,$129:$129,0),FALSE),"")</f>
        <v>114923</v>
      </c>
      <c r="C421" s="13">
        <f t="shared" si="93"/>
        <v>102085</v>
      </c>
      <c r="D421" s="13">
        <f t="shared" si="93"/>
        <v>117324</v>
      </c>
      <c r="E421" s="13">
        <f t="shared" si="93"/>
        <v>164525</v>
      </c>
      <c r="F421" s="13">
        <f t="shared" si="93"/>
        <v>184192</v>
      </c>
      <c r="G421" s="13">
        <f t="shared" si="93"/>
        <v>220277</v>
      </c>
      <c r="H421" s="13">
        <f t="shared" si="93"/>
        <v>236571</v>
      </c>
      <c r="I421" s="13">
        <f t="shared" si="93"/>
        <v>224570</v>
      </c>
      <c r="J421" s="13">
        <f t="shared" si="93"/>
        <v>204438</v>
      </c>
      <c r="K421" s="13">
        <f t="shared" si="93"/>
        <v>195210</v>
      </c>
      <c r="L421" s="13">
        <f t="shared" si="93"/>
        <v>191121</v>
      </c>
      <c r="M421" s="13">
        <f t="shared" si="93"/>
        <v>222841</v>
      </c>
      <c r="N421" s="13" t="str">
        <f t="shared" si="93"/>
        <v/>
      </c>
      <c r="O421" s="12"/>
      <c r="P421" s="15" t="s">
        <v>958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</row>
    <row r="422" spans="1:68" ht="16.5" customHeight="1" x14ac:dyDescent="0.25">
      <c r="A422" s="3"/>
      <c r="B422" s="25">
        <f t="shared" ref="B422:N422" si="94">IFERROR(VLOOKUP($B$418,$131:$202,MATCH($P422&amp;"/"&amp;B$315,$129:$129,0),FALSE),"")</f>
        <v>133508.16</v>
      </c>
      <c r="C422" s="25">
        <f t="shared" si="94"/>
        <v>106399.65</v>
      </c>
      <c r="D422" s="25">
        <f t="shared" si="94"/>
        <v>126850.92</v>
      </c>
      <c r="E422" s="25">
        <f t="shared" si="94"/>
        <v>174647.6</v>
      </c>
      <c r="F422" s="25">
        <f t="shared" si="94"/>
        <v>191092.23199999999</v>
      </c>
      <c r="G422" s="25">
        <f t="shared" si="94"/>
        <v>228604.307</v>
      </c>
      <c r="H422" s="25">
        <f t="shared" si="94"/>
        <v>237035.63</v>
      </c>
      <c r="I422" s="25">
        <f t="shared" si="94"/>
        <v>216569.91</v>
      </c>
      <c r="J422" s="25">
        <f t="shared" si="94"/>
        <v>196162.13</v>
      </c>
      <c r="K422" s="25">
        <f t="shared" si="94"/>
        <v>190359.59</v>
      </c>
      <c r="L422" s="25">
        <f t="shared" si="94"/>
        <v>196053.61</v>
      </c>
      <c r="M422" s="25">
        <f t="shared" si="94"/>
        <v>226020.38399999999</v>
      </c>
      <c r="N422" s="25" t="str">
        <f t="shared" si="94"/>
        <v/>
      </c>
      <c r="O422" s="12"/>
      <c r="P422" s="15" t="s">
        <v>964</v>
      </c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</row>
    <row r="423" spans="1:68" ht="16.5" customHeight="1" x14ac:dyDescent="0.25">
      <c r="A423" s="3"/>
      <c r="B423" s="25">
        <f t="shared" ref="B423:M423" si="95">SUM(B419:B422)</f>
        <v>448584.16000000003</v>
      </c>
      <c r="C423" s="25">
        <f t="shared" si="95"/>
        <v>419024.65</v>
      </c>
      <c r="D423" s="25">
        <f t="shared" si="95"/>
        <v>459422.92</v>
      </c>
      <c r="E423" s="25">
        <f t="shared" si="95"/>
        <v>624357.6</v>
      </c>
      <c r="F423" s="25">
        <f t="shared" si="95"/>
        <v>732840.23199999996</v>
      </c>
      <c r="G423" s="25">
        <f t="shared" si="95"/>
        <v>848958.30700000003</v>
      </c>
      <c r="H423" s="25">
        <f t="shared" si="95"/>
        <v>926300.63</v>
      </c>
      <c r="I423" s="25">
        <f t="shared" si="95"/>
        <v>903980.91</v>
      </c>
      <c r="J423" s="25">
        <f t="shared" si="95"/>
        <v>830626.13</v>
      </c>
      <c r="K423" s="25">
        <f t="shared" si="95"/>
        <v>771949.59</v>
      </c>
      <c r="L423" s="25">
        <f t="shared" si="95"/>
        <v>764063.61</v>
      </c>
      <c r="M423" s="25">
        <f t="shared" si="95"/>
        <v>858721.38399999996</v>
      </c>
      <c r="N423" s="25">
        <f>IF(N420="",N419*4,IF(N421="",(N420+N419)*2,IF(N422="",((N421+N420+N419)/3)*4,SUM(N419:N422))))</f>
        <v>908014</v>
      </c>
      <c r="O423" s="12">
        <f t="shared" ref="O423:O424" si="96">RATE(M$315-I$315,,-I423,M423)</f>
        <v>-1.2758837704638707E-2</v>
      </c>
      <c r="P423" s="15" t="s">
        <v>959</v>
      </c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</row>
    <row r="424" spans="1:68" ht="16.5" customHeight="1" x14ac:dyDescent="0.25">
      <c r="A424" s="3"/>
      <c r="B424" s="29">
        <f t="shared" ref="B424:N424" si="97">B423/B$396</f>
        <v>0.44703320066196339</v>
      </c>
      <c r="C424" s="30">
        <f t="shared" si="97"/>
        <v>0.39988169351482061</v>
      </c>
      <c r="D424" s="30">
        <f t="shared" si="97"/>
        <v>0.3890087463584006</v>
      </c>
      <c r="E424" s="30">
        <f t="shared" si="97"/>
        <v>0.43154272319793935</v>
      </c>
      <c r="F424" s="30">
        <f t="shared" si="97"/>
        <v>0.43140456819559031</v>
      </c>
      <c r="G424" s="30">
        <f t="shared" si="97"/>
        <v>0.40754738094711895</v>
      </c>
      <c r="H424" s="30">
        <f t="shared" si="97"/>
        <v>0.40173355261213395</v>
      </c>
      <c r="I424" s="30">
        <f t="shared" si="97"/>
        <v>0.39120852191673666</v>
      </c>
      <c r="J424" s="30">
        <f t="shared" si="97"/>
        <v>0.34587942538667538</v>
      </c>
      <c r="K424" s="30">
        <f t="shared" si="97"/>
        <v>0.30712580750666635</v>
      </c>
      <c r="L424" s="30">
        <f t="shared" si="97"/>
        <v>0.29032768681974574</v>
      </c>
      <c r="M424" s="30">
        <f t="shared" si="97"/>
        <v>0.29602740236360675</v>
      </c>
      <c r="N424" s="31">
        <f t="shared" si="97"/>
        <v>0.29308699772506025</v>
      </c>
      <c r="O424" s="12">
        <f t="shared" si="96"/>
        <v>-6.7323784333654463E-2</v>
      </c>
      <c r="P424" s="17" t="s">
        <v>960</v>
      </c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</row>
    <row r="425" spans="1:68" ht="16.5" customHeight="1" x14ac:dyDescent="0.25">
      <c r="A425" s="18"/>
      <c r="B425" s="26"/>
      <c r="C425" s="16">
        <f t="shared" ref="C425:N425" si="98">C423/B423-1</f>
        <v>-6.5895126568891849E-2</v>
      </c>
      <c r="D425" s="16">
        <f t="shared" si="98"/>
        <v>9.6410246986662784E-2</v>
      </c>
      <c r="E425" s="16">
        <f t="shared" si="98"/>
        <v>0.35900403053465424</v>
      </c>
      <c r="F425" s="16">
        <f t="shared" si="98"/>
        <v>0.17375079922147174</v>
      </c>
      <c r="G425" s="16">
        <f t="shared" si="98"/>
        <v>0.1584493726321512</v>
      </c>
      <c r="H425" s="16">
        <f t="shared" si="98"/>
        <v>9.1102616420949856E-2</v>
      </c>
      <c r="I425" s="16">
        <f t="shared" si="98"/>
        <v>-2.4095546604561813E-2</v>
      </c>
      <c r="J425" s="16">
        <f t="shared" si="98"/>
        <v>-8.1146381730561101E-2</v>
      </c>
      <c r="K425" s="16">
        <f t="shared" si="98"/>
        <v>-7.0641336554148615E-2</v>
      </c>
      <c r="L425" s="16">
        <f t="shared" si="98"/>
        <v>-1.0215667061886702E-2</v>
      </c>
      <c r="M425" s="16">
        <f t="shared" si="98"/>
        <v>0.1238872951952259</v>
      </c>
      <c r="N425" s="16">
        <f t="shared" si="98"/>
        <v>5.7402339010577119E-2</v>
      </c>
      <c r="O425" s="23"/>
      <c r="P425" s="17" t="s">
        <v>965</v>
      </c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</row>
    <row r="426" spans="1:68" ht="16.5" customHeight="1" x14ac:dyDescent="0.25">
      <c r="A426" s="3"/>
      <c r="B426" s="216" t="s">
        <v>968</v>
      </c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3"/>
      <c r="O426" s="12"/>
      <c r="P426" s="15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</row>
    <row r="427" spans="1:68" ht="16.5" customHeight="1" x14ac:dyDescent="0.25">
      <c r="A427" s="3"/>
      <c r="B427" s="22">
        <f t="shared" ref="B427:N427" si="99">IFERROR(B392-B419,"")</f>
        <v>124120</v>
      </c>
      <c r="C427" s="22">
        <f t="shared" si="99"/>
        <v>130567</v>
      </c>
      <c r="D427" s="22">
        <f t="shared" si="99"/>
        <v>149585</v>
      </c>
      <c r="E427" s="22">
        <f t="shared" si="99"/>
        <v>195635</v>
      </c>
      <c r="F427" s="22">
        <f t="shared" si="99"/>
        <v>212676</v>
      </c>
      <c r="G427" s="22">
        <f t="shared" si="99"/>
        <v>278214</v>
      </c>
      <c r="H427" s="22">
        <f t="shared" si="99"/>
        <v>337730</v>
      </c>
      <c r="I427" s="22">
        <f t="shared" si="99"/>
        <v>338893</v>
      </c>
      <c r="J427" s="22">
        <f t="shared" si="99"/>
        <v>373231</v>
      </c>
      <c r="K427" s="22">
        <f t="shared" si="99"/>
        <v>417656</v>
      </c>
      <c r="L427" s="22">
        <f t="shared" si="99"/>
        <v>450741</v>
      </c>
      <c r="M427" s="22">
        <f t="shared" si="99"/>
        <v>475956</v>
      </c>
      <c r="N427" s="22">
        <f t="shared" si="99"/>
        <v>566146</v>
      </c>
      <c r="O427" s="12"/>
      <c r="P427" s="15" t="s">
        <v>956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</row>
    <row r="428" spans="1:68" ht="16.5" customHeight="1" x14ac:dyDescent="0.25">
      <c r="A428" s="3"/>
      <c r="B428" s="13">
        <f t="shared" ref="B428:N428" si="100">IFERROR(B393-B420,"")</f>
        <v>142589</v>
      </c>
      <c r="C428" s="13">
        <f t="shared" si="100"/>
        <v>159871</v>
      </c>
      <c r="D428" s="13">
        <f t="shared" si="100"/>
        <v>162227</v>
      </c>
      <c r="E428" s="13">
        <f t="shared" si="100"/>
        <v>208443</v>
      </c>
      <c r="F428" s="13">
        <f t="shared" si="100"/>
        <v>229825</v>
      </c>
      <c r="G428" s="13">
        <f t="shared" si="100"/>
        <v>300050</v>
      </c>
      <c r="H428" s="13">
        <f t="shared" si="100"/>
        <v>348451</v>
      </c>
      <c r="I428" s="13">
        <f t="shared" si="100"/>
        <v>347085</v>
      </c>
      <c r="J428" s="13">
        <f t="shared" si="100"/>
        <v>378683</v>
      </c>
      <c r="K428" s="13">
        <f t="shared" si="100"/>
        <v>426409</v>
      </c>
      <c r="L428" s="13">
        <f t="shared" si="100"/>
        <v>462307</v>
      </c>
      <c r="M428" s="13">
        <f t="shared" si="100"/>
        <v>492165</v>
      </c>
      <c r="N428" s="13">
        <f t="shared" si="100"/>
        <v>528899</v>
      </c>
      <c r="O428" s="12"/>
      <c r="P428" s="15" t="s">
        <v>957</v>
      </c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</row>
    <row r="429" spans="1:68" ht="16.5" customHeight="1" x14ac:dyDescent="0.25">
      <c r="A429" s="3"/>
      <c r="B429" s="13">
        <f t="shared" ref="B429:N429" si="101">IFERROR(B394-B421,"")</f>
        <v>115931</v>
      </c>
      <c r="C429" s="13">
        <f t="shared" si="101"/>
        <v>144535</v>
      </c>
      <c r="D429" s="13">
        <f t="shared" si="101"/>
        <v>170160</v>
      </c>
      <c r="E429" s="13">
        <f t="shared" si="101"/>
        <v>210364</v>
      </c>
      <c r="F429" s="13">
        <f t="shared" si="101"/>
        <v>253798</v>
      </c>
      <c r="G429" s="13">
        <f t="shared" si="101"/>
        <v>322739</v>
      </c>
      <c r="H429" s="13">
        <f t="shared" si="101"/>
        <v>348645</v>
      </c>
      <c r="I429" s="13">
        <f t="shared" si="101"/>
        <v>368406</v>
      </c>
      <c r="J429" s="13">
        <f t="shared" si="101"/>
        <v>403288</v>
      </c>
      <c r="K429" s="13">
        <f t="shared" si="101"/>
        <v>441723</v>
      </c>
      <c r="L429" s="13">
        <f t="shared" si="101"/>
        <v>475823</v>
      </c>
      <c r="M429" s="13">
        <f t="shared" si="101"/>
        <v>513356</v>
      </c>
      <c r="N429" s="13" t="str">
        <f t="shared" si="101"/>
        <v/>
      </c>
      <c r="O429" s="12"/>
      <c r="P429" s="15" t="s">
        <v>958</v>
      </c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</row>
    <row r="430" spans="1:68" ht="16.5" customHeight="1" x14ac:dyDescent="0.25">
      <c r="A430" s="3"/>
      <c r="B430" s="25">
        <f t="shared" ref="B430:N430" si="102">IFERROR(B395-B422,"")</f>
        <v>172245.29</v>
      </c>
      <c r="C430" s="25">
        <f t="shared" si="102"/>
        <v>193873.9</v>
      </c>
      <c r="D430" s="25">
        <f t="shared" si="102"/>
        <v>239614.31</v>
      </c>
      <c r="E430" s="25">
        <f t="shared" si="102"/>
        <v>208004.08</v>
      </c>
      <c r="F430" s="25">
        <f t="shared" si="102"/>
        <v>269591.57900000003</v>
      </c>
      <c r="G430" s="25">
        <f t="shared" si="102"/>
        <v>333129.75599999994</v>
      </c>
      <c r="H430" s="25">
        <f t="shared" si="102"/>
        <v>344632.05999999994</v>
      </c>
      <c r="I430" s="25">
        <f t="shared" si="102"/>
        <v>352374.4</v>
      </c>
      <c r="J430" s="25">
        <f t="shared" si="102"/>
        <v>415662.30000000005</v>
      </c>
      <c r="K430" s="25">
        <f t="shared" si="102"/>
        <v>455726.18000000005</v>
      </c>
      <c r="L430" s="25">
        <f t="shared" si="102"/>
        <v>478793.76</v>
      </c>
      <c r="M430" s="25">
        <f t="shared" si="102"/>
        <v>560618.8280000001</v>
      </c>
      <c r="N430" s="25" t="str">
        <f t="shared" si="102"/>
        <v/>
      </c>
      <c r="O430" s="12"/>
      <c r="P430" s="15" t="s">
        <v>964</v>
      </c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</row>
    <row r="431" spans="1:68" ht="16.5" customHeight="1" x14ac:dyDescent="0.25">
      <c r="A431" s="3"/>
      <c r="B431" s="22">
        <f t="shared" ref="B431:N431" si="103">IFERROR(B396-B423,"")</f>
        <v>554885.28999999992</v>
      </c>
      <c r="C431" s="22">
        <f t="shared" si="103"/>
        <v>628846.9</v>
      </c>
      <c r="D431" s="22">
        <f t="shared" si="103"/>
        <v>721586.31</v>
      </c>
      <c r="E431" s="22">
        <f t="shared" si="103"/>
        <v>822446.07999999996</v>
      </c>
      <c r="F431" s="22">
        <f t="shared" si="103"/>
        <v>965890.57900000003</v>
      </c>
      <c r="G431" s="22">
        <f t="shared" si="103"/>
        <v>1234132.7560000001</v>
      </c>
      <c r="H431" s="22">
        <f t="shared" si="103"/>
        <v>1379458.06</v>
      </c>
      <c r="I431" s="22">
        <f t="shared" si="103"/>
        <v>1406758.4</v>
      </c>
      <c r="J431" s="22">
        <f t="shared" si="103"/>
        <v>1570864.3000000003</v>
      </c>
      <c r="K431" s="22">
        <f t="shared" si="103"/>
        <v>1741514.1800000002</v>
      </c>
      <c r="L431" s="22">
        <f t="shared" si="103"/>
        <v>1867664.7600000002</v>
      </c>
      <c r="M431" s="22">
        <f t="shared" si="103"/>
        <v>2042095.8280000002</v>
      </c>
      <c r="N431" s="22">
        <f t="shared" si="103"/>
        <v>2190090</v>
      </c>
      <c r="O431" s="12">
        <f t="shared" ref="O431:O432" si="104">RATE(M$315-I$315,,-I431,M431)</f>
        <v>9.7650678640981453E-2</v>
      </c>
      <c r="P431" s="15" t="s">
        <v>959</v>
      </c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</row>
    <row r="432" spans="1:68" ht="16.5" customHeight="1" x14ac:dyDescent="0.25">
      <c r="A432" s="3"/>
      <c r="B432" s="16">
        <f t="shared" ref="B432:N432" si="105">B431/B$396</f>
        <v>0.55296679933803661</v>
      </c>
      <c r="C432" s="16">
        <f t="shared" si="105"/>
        <v>0.60011830648517939</v>
      </c>
      <c r="D432" s="16">
        <f t="shared" si="105"/>
        <v>0.61099125364159945</v>
      </c>
      <c r="E432" s="16">
        <f t="shared" si="105"/>
        <v>0.56845727680206071</v>
      </c>
      <c r="F432" s="16">
        <f t="shared" si="105"/>
        <v>0.56859543180440963</v>
      </c>
      <c r="G432" s="16">
        <f t="shared" si="105"/>
        <v>0.59245261905288105</v>
      </c>
      <c r="H432" s="16">
        <f t="shared" si="105"/>
        <v>0.59826644738786616</v>
      </c>
      <c r="I432" s="16">
        <f t="shared" si="105"/>
        <v>0.60879147808326328</v>
      </c>
      <c r="J432" s="16">
        <f t="shared" si="105"/>
        <v>0.65412057461332473</v>
      </c>
      <c r="K432" s="16">
        <f t="shared" si="105"/>
        <v>0.69287419249333371</v>
      </c>
      <c r="L432" s="16">
        <f t="shared" si="105"/>
        <v>0.70967231318025426</v>
      </c>
      <c r="M432" s="16">
        <f t="shared" si="105"/>
        <v>0.70397259763639319</v>
      </c>
      <c r="N432" s="16">
        <f t="shared" si="105"/>
        <v>0.70691300227493981</v>
      </c>
      <c r="O432" s="12">
        <f t="shared" si="104"/>
        <v>3.6983383774429175E-2</v>
      </c>
      <c r="P432" s="32" t="s">
        <v>969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</row>
    <row r="433" spans="1:68" ht="16.5" customHeight="1" x14ac:dyDescent="0.25">
      <c r="A433" s="18"/>
      <c r="B433" s="26"/>
      <c r="C433" s="16">
        <f t="shared" ref="C433:N433" si="106">C431/B431-1</f>
        <v>0.1332917115175285</v>
      </c>
      <c r="D433" s="16">
        <f t="shared" si="106"/>
        <v>0.14747533938705915</v>
      </c>
      <c r="E433" s="16">
        <f t="shared" si="106"/>
        <v>0.13977506031121889</v>
      </c>
      <c r="F433" s="16">
        <f t="shared" si="106"/>
        <v>0.1744120404829459</v>
      </c>
      <c r="G433" s="16">
        <f t="shared" si="106"/>
        <v>0.27771487043357945</v>
      </c>
      <c r="H433" s="16">
        <f t="shared" si="106"/>
        <v>0.11775500106732451</v>
      </c>
      <c r="I433" s="16">
        <f t="shared" si="106"/>
        <v>1.9790627052481691E-2</v>
      </c>
      <c r="J433" s="16">
        <f t="shared" si="106"/>
        <v>0.11665535460815479</v>
      </c>
      <c r="K433" s="16">
        <f t="shared" si="106"/>
        <v>0.10863438681495263</v>
      </c>
      <c r="L433" s="16">
        <f t="shared" si="106"/>
        <v>7.2437297065246931E-2</v>
      </c>
      <c r="M433" s="16">
        <f t="shared" si="106"/>
        <v>9.3395277212383609E-2</v>
      </c>
      <c r="N433" s="16">
        <f t="shared" si="106"/>
        <v>7.2471707728301471E-2</v>
      </c>
      <c r="O433" s="23"/>
      <c r="P433" s="17" t="s">
        <v>965</v>
      </c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</row>
    <row r="434" spans="1:68" ht="16.5" customHeight="1" x14ac:dyDescent="0.25">
      <c r="A434" s="3"/>
      <c r="B434" s="213" t="s">
        <v>970</v>
      </c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3"/>
      <c r="O434" s="12"/>
      <c r="P434" s="5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</row>
    <row r="435" spans="1:68" ht="16.5" customHeight="1" x14ac:dyDescent="0.25">
      <c r="A435" s="3"/>
      <c r="B435" s="213" t="s">
        <v>971</v>
      </c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3"/>
      <c r="O435" s="12"/>
      <c r="P435" s="5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</row>
    <row r="436" spans="1:68" ht="16.5" customHeight="1" x14ac:dyDescent="0.25">
      <c r="A436" s="3"/>
      <c r="B436" s="22" t="str">
        <f t="shared" ref="B436:N436" si="107">IFERROR(VLOOKUP($B$435,$131:$202,MATCH($P436&amp;"/"&amp;B$315,$129:$129,0),FALSE),"")</f>
        <v/>
      </c>
      <c r="C436" s="22" t="str">
        <f t="shared" si="107"/>
        <v/>
      </c>
      <c r="D436" s="22" t="str">
        <f t="shared" si="107"/>
        <v/>
      </c>
      <c r="E436" s="22" t="str">
        <f t="shared" si="107"/>
        <v/>
      </c>
      <c r="F436" s="22" t="str">
        <f t="shared" si="107"/>
        <v/>
      </c>
      <c r="G436" s="22" t="str">
        <f t="shared" si="107"/>
        <v/>
      </c>
      <c r="H436" s="22" t="str">
        <f t="shared" si="107"/>
        <v/>
      </c>
      <c r="I436" s="22" t="str">
        <f t="shared" si="107"/>
        <v/>
      </c>
      <c r="J436" s="22" t="str">
        <f t="shared" si="107"/>
        <v/>
      </c>
      <c r="K436" s="22" t="str">
        <f t="shared" si="107"/>
        <v/>
      </c>
      <c r="L436" s="22" t="str">
        <f t="shared" si="107"/>
        <v/>
      </c>
      <c r="M436" s="22" t="str">
        <f t="shared" si="107"/>
        <v/>
      </c>
      <c r="N436" s="22" t="str">
        <f t="shared" si="107"/>
        <v/>
      </c>
      <c r="O436" s="12"/>
      <c r="P436" s="15" t="s">
        <v>956</v>
      </c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</row>
    <row r="437" spans="1:68" ht="16.5" customHeight="1" x14ac:dyDescent="0.25">
      <c r="A437" s="3"/>
      <c r="B437" s="13" t="str">
        <f t="shared" ref="B437:N437" si="108">IFERROR(VLOOKUP($B$435,$131:$202,MATCH($P437&amp;"/"&amp;B$315,$129:$129,0),FALSE),"")</f>
        <v/>
      </c>
      <c r="C437" s="13" t="str">
        <f t="shared" si="108"/>
        <v/>
      </c>
      <c r="D437" s="13" t="str">
        <f t="shared" si="108"/>
        <v/>
      </c>
      <c r="E437" s="13" t="str">
        <f t="shared" si="108"/>
        <v/>
      </c>
      <c r="F437" s="13" t="str">
        <f t="shared" si="108"/>
        <v/>
      </c>
      <c r="G437" s="13" t="str">
        <f t="shared" si="108"/>
        <v/>
      </c>
      <c r="H437" s="13" t="str">
        <f t="shared" si="108"/>
        <v/>
      </c>
      <c r="I437" s="13" t="str">
        <f t="shared" si="108"/>
        <v/>
      </c>
      <c r="J437" s="13" t="str">
        <f t="shared" si="108"/>
        <v/>
      </c>
      <c r="K437" s="13" t="str">
        <f t="shared" si="108"/>
        <v/>
      </c>
      <c r="L437" s="13" t="str">
        <f t="shared" si="108"/>
        <v/>
      </c>
      <c r="M437" s="13" t="str">
        <f t="shared" si="108"/>
        <v/>
      </c>
      <c r="N437" s="13" t="str">
        <f t="shared" si="108"/>
        <v/>
      </c>
      <c r="O437" s="12"/>
      <c r="P437" s="15" t="s">
        <v>957</v>
      </c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</row>
    <row r="438" spans="1:68" ht="16.5" customHeight="1" x14ac:dyDescent="0.25">
      <c r="A438" s="3"/>
      <c r="B438" s="13" t="str">
        <f t="shared" ref="B438:N438" si="109">IFERROR(VLOOKUP($B$435,$131:$202,MATCH($P438&amp;"/"&amp;B$315,$129:$129,0),FALSE),"")</f>
        <v/>
      </c>
      <c r="C438" s="13" t="str">
        <f t="shared" si="109"/>
        <v/>
      </c>
      <c r="D438" s="13" t="str">
        <f t="shared" si="109"/>
        <v/>
      </c>
      <c r="E438" s="13" t="str">
        <f t="shared" si="109"/>
        <v/>
      </c>
      <c r="F438" s="13" t="str">
        <f t="shared" si="109"/>
        <v/>
      </c>
      <c r="G438" s="13" t="str">
        <f t="shared" si="109"/>
        <v/>
      </c>
      <c r="H438" s="13" t="str">
        <f t="shared" si="109"/>
        <v/>
      </c>
      <c r="I438" s="13" t="str">
        <f t="shared" si="109"/>
        <v/>
      </c>
      <c r="J438" s="13" t="str">
        <f t="shared" si="109"/>
        <v/>
      </c>
      <c r="K438" s="13" t="str">
        <f t="shared" si="109"/>
        <v/>
      </c>
      <c r="L438" s="13" t="str">
        <f t="shared" si="109"/>
        <v/>
      </c>
      <c r="M438" s="13" t="str">
        <f t="shared" si="109"/>
        <v/>
      </c>
      <c r="N438" s="13" t="str">
        <f t="shared" si="109"/>
        <v/>
      </c>
      <c r="O438" s="12"/>
      <c r="P438" s="15" t="s">
        <v>958</v>
      </c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</row>
    <row r="439" spans="1:68" ht="16.5" customHeight="1" x14ac:dyDescent="0.25">
      <c r="A439" s="3"/>
      <c r="B439" s="25" t="str">
        <f t="shared" ref="B439:N439" si="110">IFERROR(VLOOKUP($B$435,$131:$202,MATCH($P439&amp;"/"&amp;B$315,$129:$129,0),FALSE),"")</f>
        <v/>
      </c>
      <c r="C439" s="25" t="str">
        <f t="shared" si="110"/>
        <v/>
      </c>
      <c r="D439" s="25" t="str">
        <f t="shared" si="110"/>
        <v/>
      </c>
      <c r="E439" s="25" t="str">
        <f t="shared" si="110"/>
        <v/>
      </c>
      <c r="F439" s="25" t="str">
        <f t="shared" si="110"/>
        <v/>
      </c>
      <c r="G439" s="25" t="str">
        <f t="shared" si="110"/>
        <v/>
      </c>
      <c r="H439" s="25" t="str">
        <f t="shared" si="110"/>
        <v/>
      </c>
      <c r="I439" s="25" t="str">
        <f t="shared" si="110"/>
        <v/>
      </c>
      <c r="J439" s="25" t="str">
        <f t="shared" si="110"/>
        <v/>
      </c>
      <c r="K439" s="25" t="str">
        <f t="shared" si="110"/>
        <v/>
      </c>
      <c r="L439" s="25" t="str">
        <f t="shared" si="110"/>
        <v/>
      </c>
      <c r="M439" s="25" t="str">
        <f t="shared" si="110"/>
        <v/>
      </c>
      <c r="N439" s="25" t="str">
        <f t="shared" si="110"/>
        <v/>
      </c>
      <c r="O439" s="12"/>
      <c r="P439" s="15" t="s">
        <v>964</v>
      </c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</row>
    <row r="440" spans="1:68" ht="16.5" customHeight="1" x14ac:dyDescent="0.25">
      <c r="A440" s="3"/>
      <c r="B440" s="25">
        <f t="shared" ref="B440:M440" si="111">SUM(B436:B439)</f>
        <v>0</v>
      </c>
      <c r="C440" s="25">
        <f t="shared" si="111"/>
        <v>0</v>
      </c>
      <c r="D440" s="25">
        <f t="shared" si="111"/>
        <v>0</v>
      </c>
      <c r="E440" s="25">
        <f t="shared" si="111"/>
        <v>0</v>
      </c>
      <c r="F440" s="25">
        <f t="shared" si="111"/>
        <v>0</v>
      </c>
      <c r="G440" s="25">
        <f t="shared" si="111"/>
        <v>0</v>
      </c>
      <c r="H440" s="25">
        <f t="shared" si="111"/>
        <v>0</v>
      </c>
      <c r="I440" s="25">
        <f t="shared" si="111"/>
        <v>0</v>
      </c>
      <c r="J440" s="25">
        <f t="shared" si="111"/>
        <v>0</v>
      </c>
      <c r="K440" s="25">
        <f t="shared" si="111"/>
        <v>0</v>
      </c>
      <c r="L440" s="25">
        <f t="shared" si="111"/>
        <v>0</v>
      </c>
      <c r="M440" s="25">
        <f t="shared" si="111"/>
        <v>0</v>
      </c>
      <c r="N440" s="25" t="e">
        <f>IF(N437="",N436*4,IF(N438="",(N437+N436)*2,IF(N439="",((N438+N437+N436)/3)*4,SUM(N436:N439))))</f>
        <v>#VALUE!</v>
      </c>
      <c r="O440" s="12" t="e">
        <f t="shared" ref="O440:O441" si="112">RATE(M$315-I$315,,-I440,M440)</f>
        <v>#NUM!</v>
      </c>
      <c r="P440" s="15" t="s">
        <v>959</v>
      </c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</row>
    <row r="441" spans="1:68" ht="16.5" customHeight="1" x14ac:dyDescent="0.25">
      <c r="A441" s="3"/>
      <c r="B441" s="29">
        <f t="shared" ref="B441:N441" si="113">+B440/(B$396+B$410)</f>
        <v>0</v>
      </c>
      <c r="C441" s="16">
        <f t="shared" si="113"/>
        <v>0</v>
      </c>
      <c r="D441" s="16">
        <f t="shared" si="113"/>
        <v>0</v>
      </c>
      <c r="E441" s="16">
        <f t="shared" si="113"/>
        <v>0</v>
      </c>
      <c r="F441" s="16">
        <f t="shared" si="113"/>
        <v>0</v>
      </c>
      <c r="G441" s="16">
        <f t="shared" si="113"/>
        <v>0</v>
      </c>
      <c r="H441" s="16">
        <f t="shared" si="113"/>
        <v>0</v>
      </c>
      <c r="I441" s="16">
        <f t="shared" si="113"/>
        <v>0</v>
      </c>
      <c r="J441" s="16">
        <f t="shared" si="113"/>
        <v>0</v>
      </c>
      <c r="K441" s="16">
        <f t="shared" si="113"/>
        <v>0</v>
      </c>
      <c r="L441" s="16">
        <f t="shared" si="113"/>
        <v>0</v>
      </c>
      <c r="M441" s="16">
        <f t="shared" si="113"/>
        <v>0</v>
      </c>
      <c r="N441" s="16" t="e">
        <f t="shared" si="113"/>
        <v>#VALUE!</v>
      </c>
      <c r="O441" s="12" t="e">
        <f t="shared" si="112"/>
        <v>#NUM!</v>
      </c>
      <c r="P441" s="17" t="s">
        <v>960</v>
      </c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</row>
    <row r="442" spans="1:68" ht="16.5" customHeight="1" x14ac:dyDescent="0.25">
      <c r="A442" s="18"/>
      <c r="B442" s="26"/>
      <c r="C442" s="16" t="e">
        <f t="shared" ref="C442:N442" si="114">C440/B440-1</f>
        <v>#DIV/0!</v>
      </c>
      <c r="D442" s="16" t="e">
        <f t="shared" si="114"/>
        <v>#DIV/0!</v>
      </c>
      <c r="E442" s="16" t="e">
        <f t="shared" si="114"/>
        <v>#DIV/0!</v>
      </c>
      <c r="F442" s="16" t="e">
        <f t="shared" si="114"/>
        <v>#DIV/0!</v>
      </c>
      <c r="G442" s="16" t="e">
        <f t="shared" si="114"/>
        <v>#DIV/0!</v>
      </c>
      <c r="H442" s="16" t="e">
        <f t="shared" si="114"/>
        <v>#DIV/0!</v>
      </c>
      <c r="I442" s="16" t="e">
        <f t="shared" si="114"/>
        <v>#DIV/0!</v>
      </c>
      <c r="J442" s="16" t="e">
        <f t="shared" si="114"/>
        <v>#DIV/0!</v>
      </c>
      <c r="K442" s="16" t="e">
        <f t="shared" si="114"/>
        <v>#DIV/0!</v>
      </c>
      <c r="L442" s="16" t="e">
        <f t="shared" si="114"/>
        <v>#DIV/0!</v>
      </c>
      <c r="M442" s="16" t="e">
        <f t="shared" si="114"/>
        <v>#DIV/0!</v>
      </c>
      <c r="N442" s="16" t="e">
        <f t="shared" si="114"/>
        <v>#VALUE!</v>
      </c>
      <c r="O442" s="23"/>
      <c r="P442" s="17" t="s">
        <v>965</v>
      </c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</row>
    <row r="443" spans="1:68" ht="16.5" customHeight="1" x14ac:dyDescent="0.25">
      <c r="A443" s="3"/>
      <c r="B443" s="214" t="s">
        <v>867</v>
      </c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3"/>
      <c r="O443" s="12"/>
      <c r="P443" s="5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</row>
    <row r="444" spans="1:68" ht="16.5" customHeight="1" x14ac:dyDescent="0.25">
      <c r="A444" s="3"/>
      <c r="B444" s="22">
        <f t="shared" ref="B444:N444" si="115">IFERROR(VLOOKUP($B$443,$131:$202,MATCH($P444&amp;"/"&amp;B$315,$129:$129,0),FALSE),"")</f>
        <v>85237</v>
      </c>
      <c r="C444" s="22">
        <f t="shared" si="115"/>
        <v>88885</v>
      </c>
      <c r="D444" s="22">
        <f t="shared" si="115"/>
        <v>93283</v>
      </c>
      <c r="E444" s="22">
        <f t="shared" si="115"/>
        <v>117291</v>
      </c>
      <c r="F444" s="22">
        <f t="shared" si="115"/>
        <v>129838</v>
      </c>
      <c r="G444" s="22">
        <f t="shared" si="115"/>
        <v>149717</v>
      </c>
      <c r="H444" s="22">
        <f t="shared" si="115"/>
        <v>160149</v>
      </c>
      <c r="I444" s="22">
        <f t="shared" si="115"/>
        <v>172376</v>
      </c>
      <c r="J444" s="22">
        <f t="shared" si="115"/>
        <v>182997</v>
      </c>
      <c r="K444" s="22">
        <f t="shared" si="115"/>
        <v>195556</v>
      </c>
      <c r="L444" s="22">
        <f t="shared" si="115"/>
        <v>210836</v>
      </c>
      <c r="M444" s="22">
        <f t="shared" si="115"/>
        <v>225380</v>
      </c>
      <c r="N444" s="22">
        <f t="shared" si="115"/>
        <v>254743</v>
      </c>
      <c r="O444" s="12"/>
      <c r="P444" s="15" t="s">
        <v>956</v>
      </c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</row>
    <row r="445" spans="1:68" ht="16.5" customHeight="1" x14ac:dyDescent="0.25">
      <c r="A445" s="3"/>
      <c r="B445" s="13">
        <f t="shared" ref="B445:N445" si="116">IFERROR(VLOOKUP($B$443,$131:$202,MATCH($P445&amp;"/"&amp;B$315,$129:$129,0),FALSE),"")</f>
        <v>101136</v>
      </c>
      <c r="C445" s="13">
        <f t="shared" si="116"/>
        <v>93967</v>
      </c>
      <c r="D445" s="13">
        <f t="shared" si="116"/>
        <v>98150</v>
      </c>
      <c r="E445" s="13">
        <f t="shared" si="116"/>
        <v>126451</v>
      </c>
      <c r="F445" s="13">
        <f t="shared" si="116"/>
        <v>143311</v>
      </c>
      <c r="G445" s="13">
        <f t="shared" si="116"/>
        <v>168327</v>
      </c>
      <c r="H445" s="13">
        <f t="shared" si="116"/>
        <v>176278</v>
      </c>
      <c r="I445" s="13">
        <f t="shared" si="116"/>
        <v>177521</v>
      </c>
      <c r="J445" s="13">
        <f t="shared" si="116"/>
        <v>191162</v>
      </c>
      <c r="K445" s="13">
        <f t="shared" si="116"/>
        <v>204878</v>
      </c>
      <c r="L445" s="13">
        <f t="shared" si="116"/>
        <v>220796</v>
      </c>
      <c r="M445" s="13">
        <f t="shared" si="116"/>
        <v>255731</v>
      </c>
      <c r="N445" s="13">
        <f t="shared" si="116"/>
        <v>236075</v>
      </c>
      <c r="O445" s="12"/>
      <c r="P445" s="15" t="s">
        <v>957</v>
      </c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</row>
    <row r="446" spans="1:68" ht="16.5" customHeight="1" x14ac:dyDescent="0.25">
      <c r="A446" s="3"/>
      <c r="B446" s="13">
        <f t="shared" ref="B446:N446" si="117">IFERROR(VLOOKUP($B$443,$131:$202,MATCH($P446&amp;"/"&amp;B$315,$129:$129,0),FALSE),"")</f>
        <v>86773</v>
      </c>
      <c r="C446" s="13">
        <f t="shared" si="117"/>
        <v>90628</v>
      </c>
      <c r="D446" s="13">
        <f t="shared" si="117"/>
        <v>108909</v>
      </c>
      <c r="E446" s="13">
        <f t="shared" si="117"/>
        <v>119608</v>
      </c>
      <c r="F446" s="13">
        <f t="shared" si="117"/>
        <v>142149</v>
      </c>
      <c r="G446" s="13">
        <f t="shared" si="117"/>
        <v>159863</v>
      </c>
      <c r="H446" s="13">
        <f t="shared" si="117"/>
        <v>170112</v>
      </c>
      <c r="I446" s="13">
        <f t="shared" si="117"/>
        <v>174588</v>
      </c>
      <c r="J446" s="13">
        <f t="shared" si="117"/>
        <v>185633</v>
      </c>
      <c r="K446" s="13">
        <f t="shared" si="117"/>
        <v>197704</v>
      </c>
      <c r="L446" s="13">
        <f t="shared" si="117"/>
        <v>217710</v>
      </c>
      <c r="M446" s="13">
        <f t="shared" si="117"/>
        <v>232007</v>
      </c>
      <c r="N446" s="13" t="str">
        <f t="shared" si="117"/>
        <v/>
      </c>
      <c r="O446" s="12"/>
      <c r="P446" s="15" t="s">
        <v>958</v>
      </c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</row>
    <row r="447" spans="1:68" ht="16.5" customHeight="1" x14ac:dyDescent="0.25">
      <c r="A447" s="3"/>
      <c r="B447" s="25">
        <f t="shared" ref="B447:N447" si="118">IFERROR(VLOOKUP($B$443,$131:$202,MATCH($P447&amp;"/"&amp;B$315,$129:$129,0),FALSE),"")</f>
        <v>106231.97</v>
      </c>
      <c r="C447" s="25">
        <f t="shared" si="118"/>
        <v>99919.07</v>
      </c>
      <c r="D447" s="25">
        <f t="shared" si="118"/>
        <v>117330.55</v>
      </c>
      <c r="E447" s="25">
        <f t="shared" si="118"/>
        <v>123476.11</v>
      </c>
      <c r="F447" s="25">
        <f t="shared" si="118"/>
        <v>159019.47899999999</v>
      </c>
      <c r="G447" s="25">
        <f t="shared" si="118"/>
        <v>177165.14300000001</v>
      </c>
      <c r="H447" s="25">
        <f t="shared" si="118"/>
        <v>168440.85</v>
      </c>
      <c r="I447" s="25">
        <f t="shared" si="118"/>
        <v>169910.7</v>
      </c>
      <c r="J447" s="25">
        <f t="shared" si="118"/>
        <v>177931.54</v>
      </c>
      <c r="K447" s="25">
        <f t="shared" si="118"/>
        <v>179265.92000000001</v>
      </c>
      <c r="L447" s="25">
        <f t="shared" si="118"/>
        <v>209596.27</v>
      </c>
      <c r="M447" s="25">
        <f t="shared" si="118"/>
        <v>231460.481</v>
      </c>
      <c r="N447" s="25" t="str">
        <f t="shared" si="118"/>
        <v/>
      </c>
      <c r="O447" s="12"/>
      <c r="P447" s="15" t="s">
        <v>964</v>
      </c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</row>
    <row r="448" spans="1:68" ht="16.5" customHeight="1" x14ac:dyDescent="0.25">
      <c r="A448" s="3"/>
      <c r="B448" s="25">
        <f t="shared" ref="B448:M448" si="119">SUM(B444:B447)</f>
        <v>379377.97</v>
      </c>
      <c r="C448" s="25">
        <f t="shared" si="119"/>
        <v>373399.07</v>
      </c>
      <c r="D448" s="25">
        <f t="shared" si="119"/>
        <v>417672.55</v>
      </c>
      <c r="E448" s="25">
        <f t="shared" si="119"/>
        <v>486826.11</v>
      </c>
      <c r="F448" s="25">
        <f t="shared" si="119"/>
        <v>574317.47900000005</v>
      </c>
      <c r="G448" s="25">
        <f t="shared" si="119"/>
        <v>655072.14300000004</v>
      </c>
      <c r="H448" s="25">
        <f t="shared" si="119"/>
        <v>674979.85</v>
      </c>
      <c r="I448" s="25">
        <f t="shared" si="119"/>
        <v>694395.7</v>
      </c>
      <c r="J448" s="25">
        <f t="shared" si="119"/>
        <v>737723.54</v>
      </c>
      <c r="K448" s="25">
        <f t="shared" si="119"/>
        <v>777403.92</v>
      </c>
      <c r="L448" s="25">
        <f t="shared" si="119"/>
        <v>858938.27</v>
      </c>
      <c r="M448" s="25">
        <f t="shared" si="119"/>
        <v>944578.48100000003</v>
      </c>
      <c r="N448" s="25">
        <f>IF(N445="",N444*4,IF(N446="",(N445+N444)*2,IF(N447="",((N446+N445+N444)/3)*4,SUM(N444:N447))))</f>
        <v>981636</v>
      </c>
      <c r="O448" s="12">
        <f t="shared" ref="O448:O449" si="120">RATE(M$315-I$315,,-I448,M448)</f>
        <v>7.9960213709985822E-2</v>
      </c>
      <c r="P448" s="15" t="s">
        <v>959</v>
      </c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</row>
    <row r="449" spans="1:68" ht="16.5" customHeight="1" x14ac:dyDescent="0.25">
      <c r="A449" s="3"/>
      <c r="B449" s="29">
        <f t="shared" ref="B449:N449" si="121">+B448/(B$396+B$410)</f>
        <v>0.32929702607467798</v>
      </c>
      <c r="C449" s="30">
        <f t="shared" si="121"/>
        <v>0.33146368353579564</v>
      </c>
      <c r="D449" s="30">
        <f t="shared" si="121"/>
        <v>0.3252415795790744</v>
      </c>
      <c r="E449" s="30">
        <f t="shared" si="121"/>
        <v>0.2896527354088671</v>
      </c>
      <c r="F449" s="30">
        <f t="shared" si="121"/>
        <v>0.27995896576747287</v>
      </c>
      <c r="G449" s="30">
        <f t="shared" si="121"/>
        <v>0.26624622725936581</v>
      </c>
      <c r="H449" s="30">
        <f t="shared" si="121"/>
        <v>0.25139601488027263</v>
      </c>
      <c r="I449" s="30">
        <f t="shared" si="121"/>
        <v>0.25509495071978805</v>
      </c>
      <c r="J449" s="30">
        <f t="shared" si="121"/>
        <v>0.261982391985562</v>
      </c>
      <c r="K449" s="30">
        <f t="shared" si="121"/>
        <v>0.26502202115983242</v>
      </c>
      <c r="L449" s="30">
        <f t="shared" si="121"/>
        <v>0.27860615564307434</v>
      </c>
      <c r="M449" s="30">
        <f t="shared" si="121"/>
        <v>0.28231272774456595</v>
      </c>
      <c r="N449" s="31">
        <f t="shared" si="121"/>
        <v>0.28220516736199591</v>
      </c>
      <c r="O449" s="12">
        <f t="shared" si="120"/>
        <v>2.5668809754148019E-2</v>
      </c>
      <c r="P449" s="17" t="s">
        <v>960</v>
      </c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</row>
    <row r="450" spans="1:68" ht="16.5" customHeight="1" x14ac:dyDescent="0.25">
      <c r="A450" s="3"/>
      <c r="B450" s="216" t="s">
        <v>972</v>
      </c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3"/>
      <c r="O450" s="12"/>
      <c r="P450" s="5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</row>
    <row r="451" spans="1:68" ht="16.5" customHeight="1" x14ac:dyDescent="0.25">
      <c r="A451" s="3"/>
      <c r="B451" s="22">
        <f t="shared" ref="B451:N451" si="122">IFERROR(B427+B406-B444,"")</f>
        <v>99791</v>
      </c>
      <c r="C451" s="22">
        <f t="shared" si="122"/>
        <v>92168</v>
      </c>
      <c r="D451" s="22">
        <f t="shared" si="122"/>
        <v>118286</v>
      </c>
      <c r="E451" s="22">
        <f t="shared" si="122"/>
        <v>130283</v>
      </c>
      <c r="F451" s="22">
        <f t="shared" si="122"/>
        <v>154761</v>
      </c>
      <c r="G451" s="22">
        <f t="shared" si="122"/>
        <v>222995</v>
      </c>
      <c r="H451" s="22">
        <f t="shared" si="122"/>
        <v>268978</v>
      </c>
      <c r="I451" s="22">
        <f t="shared" si="122"/>
        <v>266146</v>
      </c>
      <c r="J451" s="22">
        <f t="shared" si="122"/>
        <v>291242</v>
      </c>
      <c r="K451" s="22">
        <f t="shared" si="122"/>
        <v>319570</v>
      </c>
      <c r="L451" s="22">
        <f t="shared" si="122"/>
        <v>344629</v>
      </c>
      <c r="M451" s="22">
        <f t="shared" si="122"/>
        <v>360523</v>
      </c>
      <c r="N451" s="22">
        <f t="shared" si="122"/>
        <v>420134</v>
      </c>
      <c r="O451" s="12"/>
      <c r="P451" s="15" t="s">
        <v>956</v>
      </c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</row>
    <row r="452" spans="1:68" ht="16.5" customHeight="1" x14ac:dyDescent="0.25">
      <c r="A452" s="3"/>
      <c r="B452" s="13">
        <f t="shared" ref="B452:N452" si="123">IFERROR(B428+B407-B445,"")</f>
        <v>81098</v>
      </c>
      <c r="C452" s="13">
        <f t="shared" si="123"/>
        <v>88225</v>
      </c>
      <c r="D452" s="13">
        <f t="shared" si="123"/>
        <v>122348</v>
      </c>
      <c r="E452" s="13">
        <f t="shared" si="123"/>
        <v>107006</v>
      </c>
      <c r="F452" s="13">
        <f t="shared" si="123"/>
        <v>176517</v>
      </c>
      <c r="G452" s="13">
        <f t="shared" si="123"/>
        <v>227008</v>
      </c>
      <c r="H452" s="13">
        <f t="shared" si="123"/>
        <v>266136</v>
      </c>
      <c r="I452" s="13">
        <f t="shared" si="123"/>
        <v>268795</v>
      </c>
      <c r="J452" s="13">
        <f t="shared" si="123"/>
        <v>291556</v>
      </c>
      <c r="K452" s="13">
        <f t="shared" si="123"/>
        <v>325961</v>
      </c>
      <c r="L452" s="13">
        <f t="shared" si="123"/>
        <v>354854</v>
      </c>
      <c r="M452" s="13">
        <f t="shared" si="123"/>
        <v>352072</v>
      </c>
      <c r="N452" s="13">
        <f t="shared" si="123"/>
        <v>374265</v>
      </c>
      <c r="O452" s="12"/>
      <c r="P452" s="15" t="s">
        <v>957</v>
      </c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</row>
    <row r="453" spans="1:68" ht="16.5" customHeight="1" x14ac:dyDescent="0.25">
      <c r="A453" s="3"/>
      <c r="B453" s="13">
        <f t="shared" ref="B453:N453" si="124">IFERROR(B429+B408-B446,"")</f>
        <v>85658</v>
      </c>
      <c r="C453" s="13">
        <f t="shared" si="124"/>
        <v>108949</v>
      </c>
      <c r="D453" s="13">
        <f t="shared" si="124"/>
        <v>124942</v>
      </c>
      <c r="E453" s="13">
        <f t="shared" si="124"/>
        <v>119187</v>
      </c>
      <c r="F453" s="13">
        <f t="shared" si="124"/>
        <v>207367</v>
      </c>
      <c r="G453" s="13">
        <f t="shared" si="124"/>
        <v>260278</v>
      </c>
      <c r="H453" s="13">
        <f t="shared" si="124"/>
        <v>274419</v>
      </c>
      <c r="I453" s="13">
        <f t="shared" si="124"/>
        <v>294924</v>
      </c>
      <c r="J453" s="13">
        <f t="shared" si="124"/>
        <v>321726</v>
      </c>
      <c r="K453" s="13">
        <f t="shared" si="124"/>
        <v>348486</v>
      </c>
      <c r="L453" s="13">
        <f t="shared" si="124"/>
        <v>370374</v>
      </c>
      <c r="M453" s="13">
        <f t="shared" si="124"/>
        <v>397065</v>
      </c>
      <c r="N453" s="13" t="str">
        <f t="shared" si="124"/>
        <v/>
      </c>
      <c r="O453" s="12"/>
      <c r="P453" s="15" t="s">
        <v>958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</row>
    <row r="454" spans="1:68" ht="16.5" customHeight="1" x14ac:dyDescent="0.25">
      <c r="A454" s="3"/>
      <c r="B454" s="25">
        <f t="shared" ref="B454:N454" si="125">IFERROR(B430+B409-B447,"")</f>
        <v>57575.28</v>
      </c>
      <c r="C454" s="25">
        <f t="shared" si="125"/>
        <v>44750.06</v>
      </c>
      <c r="D454" s="25">
        <f t="shared" si="125"/>
        <v>41520.270000000004</v>
      </c>
      <c r="E454" s="25">
        <f t="shared" si="125"/>
        <v>213063.62</v>
      </c>
      <c r="F454" s="25">
        <f t="shared" si="125"/>
        <v>205631.78200000006</v>
      </c>
      <c r="G454" s="25">
        <f t="shared" si="125"/>
        <v>246088.26999999993</v>
      </c>
      <c r="H454" s="25">
        <f t="shared" si="125"/>
        <v>274113.12999999989</v>
      </c>
      <c r="I454" s="25">
        <f t="shared" si="125"/>
        <v>293865.19</v>
      </c>
      <c r="J454" s="25">
        <f t="shared" si="125"/>
        <v>343054.28</v>
      </c>
      <c r="K454" s="25">
        <f t="shared" si="125"/>
        <v>389985.43000000005</v>
      </c>
      <c r="L454" s="25">
        <f t="shared" si="125"/>
        <v>390124.93999999994</v>
      </c>
      <c r="M454" s="25">
        <f t="shared" si="125"/>
        <v>432898.78100000008</v>
      </c>
      <c r="N454" s="25" t="str">
        <f t="shared" si="125"/>
        <v/>
      </c>
      <c r="O454" s="12"/>
      <c r="P454" s="15" t="s">
        <v>964</v>
      </c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</row>
    <row r="455" spans="1:68" ht="16.5" customHeight="1" x14ac:dyDescent="0.25">
      <c r="A455" s="3"/>
      <c r="B455" s="28">
        <f t="shared" ref="B455:M455" si="126">IFERROR(B431+B410-B440-B448,"")</f>
        <v>324122.27999999991</v>
      </c>
      <c r="C455" s="25">
        <f t="shared" si="126"/>
        <v>334092.06</v>
      </c>
      <c r="D455" s="25">
        <f t="shared" si="126"/>
        <v>407096.27000000008</v>
      </c>
      <c r="E455" s="25">
        <f t="shared" si="126"/>
        <v>569539.62</v>
      </c>
      <c r="F455" s="25">
        <f t="shared" si="126"/>
        <v>744276.78199999989</v>
      </c>
      <c r="G455" s="25">
        <f t="shared" si="126"/>
        <v>956369.27000000014</v>
      </c>
      <c r="H455" s="25">
        <f t="shared" si="126"/>
        <v>1083646.1299999999</v>
      </c>
      <c r="I455" s="25">
        <f t="shared" si="126"/>
        <v>1123730.19</v>
      </c>
      <c r="J455" s="25">
        <f t="shared" si="126"/>
        <v>1247578.2800000003</v>
      </c>
      <c r="K455" s="25">
        <f t="shared" si="126"/>
        <v>1384002.4300000002</v>
      </c>
      <c r="L455" s="25">
        <f t="shared" si="126"/>
        <v>1459981.9400000004</v>
      </c>
      <c r="M455" s="25">
        <f t="shared" si="126"/>
        <v>1542558.781</v>
      </c>
      <c r="N455" s="25">
        <f>IFERROR(N431+N410-N448,"")</f>
        <v>1588798</v>
      </c>
      <c r="O455" s="12">
        <f t="shared" ref="O455:O456" si="127">RATE(M$315-I$315,,-I455,M455)</f>
        <v>8.2417782359567288E-2</v>
      </c>
      <c r="P455" s="15" t="s">
        <v>959</v>
      </c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</row>
    <row r="456" spans="1:68" ht="16.5" customHeight="1" x14ac:dyDescent="0.25">
      <c r="A456" s="3"/>
      <c r="B456" s="16">
        <f t="shared" ref="B456:N456" si="128">+B455/(B$396+B$410)</f>
        <v>0.2813355316560528</v>
      </c>
      <c r="C456" s="16">
        <f t="shared" si="128"/>
        <v>0.2965711319196967</v>
      </c>
      <c r="D456" s="16">
        <f t="shared" si="128"/>
        <v>0.31700583123202464</v>
      </c>
      <c r="E456" s="16">
        <f t="shared" si="128"/>
        <v>0.33886577870017431</v>
      </c>
      <c r="F456" s="16">
        <f t="shared" si="128"/>
        <v>0.3628079690283339</v>
      </c>
      <c r="G456" s="16">
        <f t="shared" si="128"/>
        <v>0.38870483613938961</v>
      </c>
      <c r="H456" s="16">
        <f t="shared" si="128"/>
        <v>0.40360363146015377</v>
      </c>
      <c r="I456" s="16">
        <f t="shared" si="128"/>
        <v>0.41281634871930817</v>
      </c>
      <c r="J456" s="16">
        <f t="shared" si="128"/>
        <v>0.44304339533971393</v>
      </c>
      <c r="K456" s="16">
        <f t="shared" si="128"/>
        <v>0.47181537403196977</v>
      </c>
      <c r="L456" s="16">
        <f t="shared" si="128"/>
        <v>0.47356133708155507</v>
      </c>
      <c r="M456" s="16">
        <f t="shared" si="128"/>
        <v>0.46103525109888932</v>
      </c>
      <c r="N456" s="16">
        <f t="shared" si="128"/>
        <v>0.45675485158898449</v>
      </c>
      <c r="O456" s="12">
        <f t="shared" si="127"/>
        <v>2.8002832322450537E-2</v>
      </c>
      <c r="P456" s="17" t="s">
        <v>973</v>
      </c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</row>
    <row r="457" spans="1:68" ht="16.5" customHeight="1" x14ac:dyDescent="0.25">
      <c r="A457" s="18"/>
      <c r="B457" s="26"/>
      <c r="C457" s="16">
        <f t="shared" ref="C457:N457" si="129">C455/B455-1</f>
        <v>3.0759317131793917E-2</v>
      </c>
      <c r="D457" s="16">
        <f t="shared" si="129"/>
        <v>0.21851524995835003</v>
      </c>
      <c r="E457" s="16">
        <f t="shared" si="129"/>
        <v>0.39902932542221503</v>
      </c>
      <c r="F457" s="16">
        <f t="shared" si="129"/>
        <v>0.30680422549005448</v>
      </c>
      <c r="G457" s="16">
        <f t="shared" si="129"/>
        <v>0.28496453621738849</v>
      </c>
      <c r="H457" s="16">
        <f t="shared" si="129"/>
        <v>0.13308338524929786</v>
      </c>
      <c r="I457" s="16">
        <f t="shared" si="129"/>
        <v>3.6989990450111199E-2</v>
      </c>
      <c r="J457" s="16">
        <f t="shared" si="129"/>
        <v>0.11021158913600093</v>
      </c>
      <c r="K457" s="16">
        <f t="shared" si="129"/>
        <v>0.10935117434073938</v>
      </c>
      <c r="L457" s="16">
        <f t="shared" si="129"/>
        <v>5.4898393494872799E-2</v>
      </c>
      <c r="M457" s="16">
        <f t="shared" si="129"/>
        <v>5.6560179778661901E-2</v>
      </c>
      <c r="N457" s="16">
        <f t="shared" si="129"/>
        <v>2.9975660940469551E-2</v>
      </c>
      <c r="O457" s="23"/>
      <c r="P457" s="17" t="s">
        <v>965</v>
      </c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</row>
    <row r="458" spans="1:68" ht="16.5" customHeight="1" x14ac:dyDescent="0.25">
      <c r="A458" s="3"/>
      <c r="B458" s="216" t="s">
        <v>974</v>
      </c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3"/>
      <c r="O458" s="12"/>
      <c r="P458" s="17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</row>
    <row r="459" spans="1:68" ht="16.5" customHeight="1" x14ac:dyDescent="0.25">
      <c r="A459" s="3"/>
      <c r="B459" s="22">
        <f t="shared" ref="B459:N459" si="130">IFERROR(B451+B497,"")</f>
        <v>103049</v>
      </c>
      <c r="C459" s="22">
        <f t="shared" si="130"/>
        <v>95539</v>
      </c>
      <c r="D459" s="22">
        <f t="shared" si="130"/>
        <v>122358</v>
      </c>
      <c r="E459" s="22">
        <f t="shared" si="130"/>
        <v>134475</v>
      </c>
      <c r="F459" s="22">
        <f t="shared" si="130"/>
        <v>159374</v>
      </c>
      <c r="G459" s="22">
        <f t="shared" si="130"/>
        <v>228253</v>
      </c>
      <c r="H459" s="22">
        <f t="shared" si="130"/>
        <v>274905</v>
      </c>
      <c r="I459" s="22">
        <f t="shared" si="130"/>
        <v>272604</v>
      </c>
      <c r="J459" s="22">
        <f t="shared" si="130"/>
        <v>298441</v>
      </c>
      <c r="K459" s="22">
        <f t="shared" si="130"/>
        <v>326362</v>
      </c>
      <c r="L459" s="22">
        <f t="shared" si="130"/>
        <v>351239</v>
      </c>
      <c r="M459" s="22">
        <f t="shared" si="130"/>
        <v>367438</v>
      </c>
      <c r="N459" s="22">
        <f t="shared" si="130"/>
        <v>435907</v>
      </c>
      <c r="O459" s="12"/>
      <c r="P459" s="15" t="s">
        <v>956</v>
      </c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</row>
    <row r="460" spans="1:68" ht="16.5" customHeight="1" x14ac:dyDescent="0.25">
      <c r="A460" s="3"/>
      <c r="B460" s="13">
        <f t="shared" ref="B460:N460" si="131">IFERROR(B452+B498-B497,"")</f>
        <v>84370</v>
      </c>
      <c r="C460" s="13">
        <f t="shared" si="131"/>
        <v>91566</v>
      </c>
      <c r="D460" s="13">
        <f t="shared" si="131"/>
        <v>126421</v>
      </c>
      <c r="E460" s="13">
        <f t="shared" si="131"/>
        <v>111114</v>
      </c>
      <c r="F460" s="13">
        <f t="shared" si="131"/>
        <v>181131</v>
      </c>
      <c r="G460" s="13">
        <f t="shared" si="131"/>
        <v>232426</v>
      </c>
      <c r="H460" s="13">
        <f t="shared" si="131"/>
        <v>272375</v>
      </c>
      <c r="I460" s="13">
        <f t="shared" si="131"/>
        <v>275768</v>
      </c>
      <c r="J460" s="13">
        <f t="shared" si="131"/>
        <v>298676</v>
      </c>
      <c r="K460" s="13">
        <f t="shared" si="131"/>
        <v>332929</v>
      </c>
      <c r="L460" s="13">
        <f t="shared" si="131"/>
        <v>361493</v>
      </c>
      <c r="M460" s="13">
        <f t="shared" si="131"/>
        <v>359197</v>
      </c>
      <c r="N460" s="13">
        <f t="shared" si="131"/>
        <v>390312</v>
      </c>
      <c r="O460" s="12"/>
      <c r="P460" s="15" t="s">
        <v>957</v>
      </c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</row>
    <row r="461" spans="1:68" ht="16.5" customHeight="1" x14ac:dyDescent="0.25">
      <c r="A461" s="3"/>
      <c r="B461" s="13">
        <f t="shared" ref="B461:N461" si="132">IFERROR(B453+B499-B498,"")</f>
        <v>89137</v>
      </c>
      <c r="C461" s="13">
        <f t="shared" si="132"/>
        <v>112727</v>
      </c>
      <c r="D461" s="13">
        <f t="shared" si="132"/>
        <v>128982</v>
      </c>
      <c r="E461" s="13">
        <f t="shared" si="132"/>
        <v>123734</v>
      </c>
      <c r="F461" s="13">
        <f t="shared" si="132"/>
        <v>212292</v>
      </c>
      <c r="G461" s="13">
        <f t="shared" si="132"/>
        <v>265946</v>
      </c>
      <c r="H461" s="13">
        <f t="shared" si="132"/>
        <v>280739</v>
      </c>
      <c r="I461" s="13">
        <f t="shared" si="132"/>
        <v>302124</v>
      </c>
      <c r="J461" s="13">
        <f t="shared" si="132"/>
        <v>328672</v>
      </c>
      <c r="K461" s="13">
        <f t="shared" si="132"/>
        <v>355375</v>
      </c>
      <c r="L461" s="13">
        <f t="shared" si="132"/>
        <v>377324</v>
      </c>
      <c r="M461" s="13">
        <f t="shared" si="132"/>
        <v>404417</v>
      </c>
      <c r="N461" s="13" t="str">
        <f t="shared" si="132"/>
        <v/>
      </c>
      <c r="O461" s="12"/>
      <c r="P461" s="15" t="s">
        <v>958</v>
      </c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</row>
    <row r="462" spans="1:68" ht="16.5" customHeight="1" x14ac:dyDescent="0.25">
      <c r="A462" s="3"/>
      <c r="B462" s="25">
        <f t="shared" ref="B462:N462" si="133">IFERROR(B454+B500-B499,"")</f>
        <v>60507.64</v>
      </c>
      <c r="C462" s="25">
        <f t="shared" si="133"/>
        <v>48589.07</v>
      </c>
      <c r="D462" s="25">
        <f t="shared" si="133"/>
        <v>45651.08</v>
      </c>
      <c r="E462" s="25">
        <f t="shared" si="133"/>
        <v>217811.28</v>
      </c>
      <c r="F462" s="25">
        <f t="shared" si="133"/>
        <v>210803.38000000006</v>
      </c>
      <c r="G462" s="25">
        <f t="shared" si="133"/>
        <v>251892.99999999994</v>
      </c>
      <c r="H462" s="25">
        <f t="shared" si="133"/>
        <v>280684.85999999987</v>
      </c>
      <c r="I462" s="25">
        <f t="shared" si="133"/>
        <v>301084.94</v>
      </c>
      <c r="J462" s="25">
        <f t="shared" si="133"/>
        <v>349972.25</v>
      </c>
      <c r="K462" s="25">
        <f t="shared" si="133"/>
        <v>396694.07000000007</v>
      </c>
      <c r="L462" s="25">
        <f t="shared" si="133"/>
        <v>397036.91999999993</v>
      </c>
      <c r="M462" s="25">
        <f t="shared" si="133"/>
        <v>440366.31600000005</v>
      </c>
      <c r="N462" s="25" t="str">
        <f t="shared" si="133"/>
        <v/>
      </c>
      <c r="O462" s="12"/>
      <c r="P462" s="15" t="s">
        <v>964</v>
      </c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</row>
    <row r="463" spans="1:68" ht="16.5" customHeight="1" x14ac:dyDescent="0.25">
      <c r="A463" s="3"/>
      <c r="B463" s="28">
        <f t="shared" ref="B463:N463" si="134">IFERROR(B455+B500,"")</f>
        <v>337063.6399999999</v>
      </c>
      <c r="C463" s="25">
        <f t="shared" si="134"/>
        <v>348421.07</v>
      </c>
      <c r="D463" s="25">
        <f t="shared" si="134"/>
        <v>423412.08000000007</v>
      </c>
      <c r="E463" s="25">
        <f t="shared" si="134"/>
        <v>587134.28</v>
      </c>
      <c r="F463" s="25">
        <f t="shared" si="134"/>
        <v>763600.37999999989</v>
      </c>
      <c r="G463" s="25">
        <f t="shared" si="134"/>
        <v>978518.00000000012</v>
      </c>
      <c r="H463" s="25">
        <f t="shared" si="134"/>
        <v>1108703.8599999999</v>
      </c>
      <c r="I463" s="25">
        <f t="shared" si="134"/>
        <v>1151580.94</v>
      </c>
      <c r="J463" s="25">
        <f t="shared" si="134"/>
        <v>1275761.2500000002</v>
      </c>
      <c r="K463" s="25">
        <f t="shared" si="134"/>
        <v>1411360.07</v>
      </c>
      <c r="L463" s="25">
        <f t="shared" si="134"/>
        <v>1487092.9200000004</v>
      </c>
      <c r="M463" s="25">
        <f t="shared" si="134"/>
        <v>1571418.3159999999</v>
      </c>
      <c r="N463" s="25">
        <f t="shared" si="134"/>
        <v>1652438</v>
      </c>
      <c r="O463" s="12">
        <f t="shared" ref="O463:O464" si="135">RATE(M$315-I$315,,-I463,M463)</f>
        <v>8.080995371432749E-2</v>
      </c>
      <c r="P463" s="15" t="s">
        <v>959</v>
      </c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</row>
    <row r="464" spans="1:68" ht="16.5" customHeight="1" x14ac:dyDescent="0.25">
      <c r="A464" s="3"/>
      <c r="B464" s="16">
        <f t="shared" ref="B464:N464" si="136">+B463/(B$396+B$410)</f>
        <v>0.29256852802999039</v>
      </c>
      <c r="C464" s="16">
        <f t="shared" si="136"/>
        <v>0.3092908916020688</v>
      </c>
      <c r="D464" s="16">
        <f t="shared" si="136"/>
        <v>0.32971095110765941</v>
      </c>
      <c r="E464" s="16">
        <f t="shared" si="136"/>
        <v>0.34933428335287053</v>
      </c>
      <c r="F464" s="16">
        <f t="shared" si="136"/>
        <v>0.37222752303599871</v>
      </c>
      <c r="G464" s="16">
        <f t="shared" si="136"/>
        <v>0.3977069221906756</v>
      </c>
      <c r="H464" s="16">
        <f t="shared" si="136"/>
        <v>0.41293637445084574</v>
      </c>
      <c r="I464" s="16">
        <f t="shared" si="136"/>
        <v>0.4230476702824445</v>
      </c>
      <c r="J464" s="16">
        <f t="shared" si="136"/>
        <v>0.45305180837457154</v>
      </c>
      <c r="K464" s="16">
        <f t="shared" si="136"/>
        <v>0.48114177033694727</v>
      </c>
      <c r="L464" s="16">
        <f t="shared" si="136"/>
        <v>0.48235508417296857</v>
      </c>
      <c r="M464" s="16">
        <f t="shared" si="136"/>
        <v>0.46966070066308468</v>
      </c>
      <c r="N464" s="16">
        <f t="shared" si="136"/>
        <v>0.47505036729023981</v>
      </c>
      <c r="O464" s="12">
        <f t="shared" si="135"/>
        <v>2.6475831909015084E-2</v>
      </c>
      <c r="P464" s="17" t="s">
        <v>975</v>
      </c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</row>
    <row r="465" spans="1:68" ht="16.5" customHeight="1" x14ac:dyDescent="0.25">
      <c r="A465" s="18"/>
      <c r="B465" s="26"/>
      <c r="C465" s="16">
        <f t="shared" ref="C465:N465" si="137">C463/B463-1</f>
        <v>3.3695209604928333E-2</v>
      </c>
      <c r="D465" s="16">
        <f t="shared" si="137"/>
        <v>0.21523098473924107</v>
      </c>
      <c r="E465" s="16">
        <f t="shared" si="137"/>
        <v>0.38667342698394425</v>
      </c>
      <c r="F465" s="16">
        <f t="shared" si="137"/>
        <v>0.30055492586806531</v>
      </c>
      <c r="G465" s="16">
        <f t="shared" si="137"/>
        <v>0.28145300294376518</v>
      </c>
      <c r="H465" s="16">
        <f t="shared" si="137"/>
        <v>0.13304390925869503</v>
      </c>
      <c r="I465" s="16">
        <f t="shared" si="137"/>
        <v>3.867315840318275E-2</v>
      </c>
      <c r="J465" s="16">
        <f t="shared" si="137"/>
        <v>0.10783463470661503</v>
      </c>
      <c r="K465" s="16">
        <f t="shared" si="137"/>
        <v>0.10628855516657199</v>
      </c>
      <c r="L465" s="16">
        <f t="shared" si="137"/>
        <v>5.3659481807502463E-2</v>
      </c>
      <c r="M465" s="16">
        <f t="shared" si="137"/>
        <v>5.6704860110556865E-2</v>
      </c>
      <c r="N465" s="16">
        <f t="shared" si="137"/>
        <v>5.1558317206225057E-2</v>
      </c>
      <c r="O465" s="23"/>
      <c r="P465" s="17" t="s">
        <v>965</v>
      </c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</row>
    <row r="466" spans="1:68" ht="16.5" customHeight="1" x14ac:dyDescent="0.25">
      <c r="A466" s="3"/>
      <c r="B466" s="213" t="s">
        <v>872</v>
      </c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3"/>
      <c r="O466" s="12"/>
      <c r="P466" s="5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</row>
    <row r="467" spans="1:68" ht="16.5" customHeight="1" x14ac:dyDescent="0.25">
      <c r="A467" s="3"/>
      <c r="B467" s="22">
        <f t="shared" ref="B467:N467" si="138">IFERROR(VLOOKUP($B$466,$131:$202,MATCH($P467&amp;"/"&amp;B$315,$129:$129,0),FALSE),"")</f>
        <v>18218</v>
      </c>
      <c r="C467" s="22">
        <f t="shared" si="138"/>
        <v>31095</v>
      </c>
      <c r="D467" s="22">
        <f t="shared" si="138"/>
        <v>18572</v>
      </c>
      <c r="E467" s="22">
        <f t="shared" si="138"/>
        <v>13085</v>
      </c>
      <c r="F467" s="22">
        <f t="shared" si="138"/>
        <v>26552</v>
      </c>
      <c r="G467" s="22">
        <f t="shared" si="138"/>
        <v>31520</v>
      </c>
      <c r="H467" s="22">
        <f t="shared" si="138"/>
        <v>73195</v>
      </c>
      <c r="I467" s="22">
        <f t="shared" si="138"/>
        <v>54326</v>
      </c>
      <c r="J467" s="22">
        <f t="shared" si="138"/>
        <v>74793</v>
      </c>
      <c r="K467" s="22">
        <f t="shared" si="138"/>
        <v>103312</v>
      </c>
      <c r="L467" s="22">
        <f t="shared" si="138"/>
        <v>123781</v>
      </c>
      <c r="M467" s="22">
        <f t="shared" si="138"/>
        <v>119536</v>
      </c>
      <c r="N467" s="22">
        <f t="shared" si="138"/>
        <v>170942</v>
      </c>
      <c r="O467" s="12"/>
      <c r="P467" s="15" t="s">
        <v>956</v>
      </c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</row>
    <row r="468" spans="1:68" ht="16.5" customHeight="1" x14ac:dyDescent="0.25">
      <c r="A468" s="3"/>
      <c r="B468" s="13">
        <f t="shared" ref="B468:N468" si="139">IFERROR(VLOOKUP($B$466,$131:$202,MATCH($P468&amp;"/"&amp;B$315,$129:$129,0),FALSE),"")</f>
        <v>16903</v>
      </c>
      <c r="C468" s="13">
        <f t="shared" si="139"/>
        <v>24949</v>
      </c>
      <c r="D468" s="13">
        <f t="shared" si="139"/>
        <v>29856</v>
      </c>
      <c r="E468" s="13">
        <f t="shared" si="139"/>
        <v>8572</v>
      </c>
      <c r="F468" s="13">
        <f t="shared" si="139"/>
        <v>25424</v>
      </c>
      <c r="G468" s="13">
        <f t="shared" si="139"/>
        <v>24878</v>
      </c>
      <c r="H468" s="13">
        <f t="shared" si="139"/>
        <v>54620</v>
      </c>
      <c r="I468" s="13">
        <f t="shared" si="139"/>
        <v>55598</v>
      </c>
      <c r="J468" s="13">
        <f t="shared" si="139"/>
        <v>67268</v>
      </c>
      <c r="K468" s="13">
        <f t="shared" si="139"/>
        <v>97512</v>
      </c>
      <c r="L468" s="13">
        <f t="shared" si="139"/>
        <v>117989</v>
      </c>
      <c r="M468" s="13">
        <f t="shared" si="139"/>
        <v>95414</v>
      </c>
      <c r="N468" s="13">
        <f t="shared" si="139"/>
        <v>78026</v>
      </c>
      <c r="O468" s="12"/>
      <c r="P468" s="15" t="s">
        <v>957</v>
      </c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</row>
    <row r="469" spans="1:68" ht="16.5" customHeight="1" x14ac:dyDescent="0.25">
      <c r="A469" s="3"/>
      <c r="B469" s="13">
        <f t="shared" ref="B469:N469" si="140">IFERROR(VLOOKUP($B$466,$131:$202,MATCH($P469&amp;"/"&amp;B$315,$129:$129,0),FALSE),"")</f>
        <v>16054</v>
      </c>
      <c r="C469" s="13">
        <f t="shared" si="140"/>
        <v>29789</v>
      </c>
      <c r="D469" s="13">
        <f t="shared" si="140"/>
        <v>21694</v>
      </c>
      <c r="E469" s="13">
        <f t="shared" si="140"/>
        <v>11701</v>
      </c>
      <c r="F469" s="13">
        <f t="shared" si="140"/>
        <v>23949</v>
      </c>
      <c r="G469" s="13">
        <f t="shared" si="140"/>
        <v>55412</v>
      </c>
      <c r="H469" s="13">
        <f t="shared" si="140"/>
        <v>61505</v>
      </c>
      <c r="I469" s="13">
        <f t="shared" si="140"/>
        <v>73737</v>
      </c>
      <c r="J469" s="13">
        <f t="shared" si="140"/>
        <v>92615</v>
      </c>
      <c r="K469" s="13">
        <f t="shared" si="140"/>
        <v>108738</v>
      </c>
      <c r="L469" s="13">
        <f t="shared" si="140"/>
        <v>96487</v>
      </c>
      <c r="M469" s="13">
        <f t="shared" si="140"/>
        <v>118560</v>
      </c>
      <c r="N469" s="13" t="str">
        <f t="shared" si="140"/>
        <v/>
      </c>
      <c r="O469" s="12"/>
      <c r="P469" s="15" t="s">
        <v>958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</row>
    <row r="470" spans="1:68" ht="16.5" customHeight="1" x14ac:dyDescent="0.25">
      <c r="A470" s="3"/>
      <c r="B470" s="25">
        <f t="shared" ref="B470:N470" si="141">IFERROR(VLOOKUP($B$466,$131:$202,MATCH($P470&amp;"/"&amp;B$315,$129:$129,0),FALSE),"")</f>
        <v>23517.75</v>
      </c>
      <c r="C470" s="25">
        <f t="shared" si="141"/>
        <v>28020.85</v>
      </c>
      <c r="D470" s="25">
        <f t="shared" si="141"/>
        <v>19395.68</v>
      </c>
      <c r="E470" s="25">
        <f t="shared" si="141"/>
        <v>25339.05</v>
      </c>
      <c r="F470" s="25">
        <f t="shared" si="141"/>
        <v>21965.22</v>
      </c>
      <c r="G470" s="25">
        <f t="shared" si="141"/>
        <v>40596.302000000003</v>
      </c>
      <c r="H470" s="25">
        <f t="shared" si="141"/>
        <v>53084.41</v>
      </c>
      <c r="I470" s="25">
        <f t="shared" si="141"/>
        <v>86352.04</v>
      </c>
      <c r="J470" s="25">
        <f t="shared" si="141"/>
        <v>145115.70000000001</v>
      </c>
      <c r="K470" s="25">
        <f t="shared" si="141"/>
        <v>154216.43</v>
      </c>
      <c r="L470" s="25">
        <f t="shared" si="141"/>
        <v>120798.64</v>
      </c>
      <c r="M470" s="25">
        <f t="shared" si="141"/>
        <v>133494.33199999999</v>
      </c>
      <c r="N470" s="25" t="str">
        <f t="shared" si="141"/>
        <v/>
      </c>
      <c r="O470" s="12"/>
      <c r="P470" s="15" t="s">
        <v>964</v>
      </c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</row>
    <row r="471" spans="1:68" ht="16.5" customHeight="1" x14ac:dyDescent="0.25">
      <c r="A471" s="3"/>
      <c r="B471" s="25">
        <f t="shared" ref="B471:M471" si="142">SUM(B467:B470)</f>
        <v>74692.75</v>
      </c>
      <c r="C471" s="25">
        <f t="shared" si="142"/>
        <v>113853.85</v>
      </c>
      <c r="D471" s="25">
        <f t="shared" si="142"/>
        <v>89517.68</v>
      </c>
      <c r="E471" s="25">
        <f t="shared" si="142"/>
        <v>58697.05</v>
      </c>
      <c r="F471" s="25">
        <f t="shared" si="142"/>
        <v>97890.22</v>
      </c>
      <c r="G471" s="25">
        <f t="shared" si="142"/>
        <v>152406.302</v>
      </c>
      <c r="H471" s="25">
        <f t="shared" si="142"/>
        <v>242404.41</v>
      </c>
      <c r="I471" s="25">
        <f t="shared" si="142"/>
        <v>270013.03999999998</v>
      </c>
      <c r="J471" s="25">
        <f t="shared" si="142"/>
        <v>379791.7</v>
      </c>
      <c r="K471" s="25">
        <f t="shared" si="142"/>
        <v>463778.43</v>
      </c>
      <c r="L471" s="25">
        <f t="shared" si="142"/>
        <v>459055.64</v>
      </c>
      <c r="M471" s="25">
        <f t="shared" si="142"/>
        <v>467004.33199999999</v>
      </c>
      <c r="N471" s="25">
        <f>IF(N468="",N467*4,IF(N469="",(N468+N467)*2,IF(N470="",((N469+N468+N467)/3)*4,SUM(N467:N470))))</f>
        <v>497936</v>
      </c>
      <c r="O471" s="12">
        <f t="shared" ref="O471:O472" si="143">RATE(M$315-I$315,,-I471,M471)</f>
        <v>0.14679038401347924</v>
      </c>
      <c r="P471" s="15" t="s">
        <v>959</v>
      </c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</row>
    <row r="472" spans="1:68" ht="16.5" customHeight="1" x14ac:dyDescent="0.25">
      <c r="A472" s="3"/>
      <c r="B472" s="16">
        <f t="shared" ref="B472:N472" si="144">+B471/(B$396+B$410)</f>
        <v>6.4832706138259436E-2</v>
      </c>
      <c r="C472" s="16">
        <f t="shared" si="144"/>
        <v>0.10106724825461388</v>
      </c>
      <c r="D472" s="16">
        <f t="shared" si="144"/>
        <v>6.970740989192159E-2</v>
      </c>
      <c r="E472" s="16">
        <f t="shared" si="144"/>
        <v>3.4923683721341581E-2</v>
      </c>
      <c r="F472" s="16">
        <f t="shared" si="144"/>
        <v>4.7717936075475746E-2</v>
      </c>
      <c r="G472" s="16">
        <f t="shared" si="144"/>
        <v>6.1943716202341292E-2</v>
      </c>
      <c r="H472" s="16">
        <f t="shared" si="144"/>
        <v>9.0283439814394045E-2</v>
      </c>
      <c r="I472" s="16">
        <f t="shared" si="144"/>
        <v>9.9192669442653758E-2</v>
      </c>
      <c r="J472" s="16">
        <f t="shared" si="144"/>
        <v>0.13487266249124022</v>
      </c>
      <c r="K472" s="16">
        <f t="shared" si="144"/>
        <v>0.15810506446755998</v>
      </c>
      <c r="L472" s="16">
        <f t="shared" si="144"/>
        <v>0.14889978890644973</v>
      </c>
      <c r="M472" s="16">
        <f t="shared" si="144"/>
        <v>0.1395768265818125</v>
      </c>
      <c r="N472" s="16">
        <f t="shared" si="144"/>
        <v>0.14314889858925589</v>
      </c>
      <c r="O472" s="12">
        <f t="shared" si="143"/>
        <v>8.9139315760348503E-2</v>
      </c>
      <c r="P472" s="17" t="s">
        <v>960</v>
      </c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</row>
    <row r="473" spans="1:68" ht="16.5" customHeight="1" x14ac:dyDescent="0.25">
      <c r="A473" s="3"/>
      <c r="B473" s="216" t="s">
        <v>976</v>
      </c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3"/>
      <c r="O473" s="12"/>
      <c r="P473" s="5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</row>
    <row r="474" spans="1:68" ht="16.5" customHeight="1" x14ac:dyDescent="0.25">
      <c r="A474" s="3"/>
      <c r="B474" s="22">
        <f t="shared" ref="B474:N474" si="145">IFERROR(B451-B467,"")</f>
        <v>81573</v>
      </c>
      <c r="C474" s="22">
        <f t="shared" si="145"/>
        <v>61073</v>
      </c>
      <c r="D474" s="22">
        <f t="shared" si="145"/>
        <v>99714</v>
      </c>
      <c r="E474" s="22">
        <f t="shared" si="145"/>
        <v>117198</v>
      </c>
      <c r="F474" s="22">
        <f t="shared" si="145"/>
        <v>128209</v>
      </c>
      <c r="G474" s="22">
        <f t="shared" si="145"/>
        <v>191475</v>
      </c>
      <c r="H474" s="22">
        <f t="shared" si="145"/>
        <v>195783</v>
      </c>
      <c r="I474" s="22">
        <f t="shared" si="145"/>
        <v>211820</v>
      </c>
      <c r="J474" s="22">
        <f t="shared" si="145"/>
        <v>216449</v>
      </c>
      <c r="K474" s="22">
        <f t="shared" si="145"/>
        <v>216258</v>
      </c>
      <c r="L474" s="22">
        <f t="shared" si="145"/>
        <v>220848</v>
      </c>
      <c r="M474" s="22">
        <f t="shared" si="145"/>
        <v>240987</v>
      </c>
      <c r="N474" s="22">
        <f t="shared" si="145"/>
        <v>249192</v>
      </c>
      <c r="O474" s="12"/>
      <c r="P474" s="15" t="s">
        <v>956</v>
      </c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</row>
    <row r="475" spans="1:68" ht="16.5" customHeight="1" x14ac:dyDescent="0.25">
      <c r="A475" s="3"/>
      <c r="B475" s="13">
        <f t="shared" ref="B475:N475" si="146">IFERROR(B452-B468,"")</f>
        <v>64195</v>
      </c>
      <c r="C475" s="13">
        <f t="shared" si="146"/>
        <v>63276</v>
      </c>
      <c r="D475" s="13">
        <f t="shared" si="146"/>
        <v>92492</v>
      </c>
      <c r="E475" s="13">
        <f t="shared" si="146"/>
        <v>98434</v>
      </c>
      <c r="F475" s="13">
        <f t="shared" si="146"/>
        <v>151093</v>
      </c>
      <c r="G475" s="13">
        <f t="shared" si="146"/>
        <v>202130</v>
      </c>
      <c r="H475" s="13">
        <f t="shared" si="146"/>
        <v>211516</v>
      </c>
      <c r="I475" s="13">
        <f t="shared" si="146"/>
        <v>213197</v>
      </c>
      <c r="J475" s="13">
        <f t="shared" si="146"/>
        <v>224288</v>
      </c>
      <c r="K475" s="13">
        <f t="shared" si="146"/>
        <v>228449</v>
      </c>
      <c r="L475" s="13">
        <f t="shared" si="146"/>
        <v>236865</v>
      </c>
      <c r="M475" s="13">
        <f t="shared" si="146"/>
        <v>256658</v>
      </c>
      <c r="N475" s="13">
        <f t="shared" si="146"/>
        <v>296239</v>
      </c>
      <c r="O475" s="12"/>
      <c r="P475" s="15" t="s">
        <v>957</v>
      </c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</row>
    <row r="476" spans="1:68" ht="16.5" customHeight="1" x14ac:dyDescent="0.25">
      <c r="A476" s="3"/>
      <c r="B476" s="13">
        <f t="shared" ref="B476:N476" si="147">IFERROR(B453-B469,"")</f>
        <v>69604</v>
      </c>
      <c r="C476" s="13">
        <f t="shared" si="147"/>
        <v>79160</v>
      </c>
      <c r="D476" s="13">
        <f t="shared" si="147"/>
        <v>103248</v>
      </c>
      <c r="E476" s="13">
        <f t="shared" si="147"/>
        <v>107486</v>
      </c>
      <c r="F476" s="13">
        <f t="shared" si="147"/>
        <v>183418</v>
      </c>
      <c r="G476" s="13">
        <f t="shared" si="147"/>
        <v>204866</v>
      </c>
      <c r="H476" s="13">
        <f t="shared" si="147"/>
        <v>212914</v>
      </c>
      <c r="I476" s="13">
        <f t="shared" si="147"/>
        <v>221187</v>
      </c>
      <c r="J476" s="13">
        <f t="shared" si="147"/>
        <v>229111</v>
      </c>
      <c r="K476" s="13">
        <f t="shared" si="147"/>
        <v>239748</v>
      </c>
      <c r="L476" s="13">
        <f t="shared" si="147"/>
        <v>273887</v>
      </c>
      <c r="M476" s="13">
        <f t="shared" si="147"/>
        <v>278505</v>
      </c>
      <c r="N476" s="13" t="str">
        <f t="shared" si="147"/>
        <v/>
      </c>
      <c r="O476" s="12"/>
      <c r="P476" s="15" t="s">
        <v>958</v>
      </c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</row>
    <row r="477" spans="1:68" ht="16.5" customHeight="1" x14ac:dyDescent="0.25">
      <c r="A477" s="3"/>
      <c r="B477" s="13">
        <f t="shared" ref="B477:N477" si="148">IFERROR(B454-B470,"")</f>
        <v>34057.53</v>
      </c>
      <c r="C477" s="25">
        <f t="shared" si="148"/>
        <v>16729.21</v>
      </c>
      <c r="D477" s="25">
        <f t="shared" si="148"/>
        <v>22124.590000000004</v>
      </c>
      <c r="E477" s="25">
        <f t="shared" si="148"/>
        <v>187724.57</v>
      </c>
      <c r="F477" s="25">
        <f t="shared" si="148"/>
        <v>183666.56200000006</v>
      </c>
      <c r="G477" s="25">
        <f t="shared" si="148"/>
        <v>205491.96799999994</v>
      </c>
      <c r="H477" s="25">
        <f t="shared" si="148"/>
        <v>221028.71999999988</v>
      </c>
      <c r="I477" s="25">
        <f t="shared" si="148"/>
        <v>207513.15000000002</v>
      </c>
      <c r="J477" s="25">
        <f t="shared" si="148"/>
        <v>197938.58000000002</v>
      </c>
      <c r="K477" s="25">
        <f t="shared" si="148"/>
        <v>235769.00000000006</v>
      </c>
      <c r="L477" s="25">
        <f t="shared" si="148"/>
        <v>269326.29999999993</v>
      </c>
      <c r="M477" s="25">
        <f t="shared" si="148"/>
        <v>299404.44900000008</v>
      </c>
      <c r="N477" s="25" t="str">
        <f t="shared" si="148"/>
        <v/>
      </c>
      <c r="O477" s="12"/>
      <c r="P477" s="15" t="s">
        <v>964</v>
      </c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</row>
    <row r="478" spans="1:68" ht="16.5" customHeight="1" x14ac:dyDescent="0.25">
      <c r="A478" s="3"/>
      <c r="B478" s="28">
        <f t="shared" ref="B478:M478" si="149">B455-B471</f>
        <v>249429.52999999991</v>
      </c>
      <c r="C478" s="25">
        <f t="shared" si="149"/>
        <v>220238.21</v>
      </c>
      <c r="D478" s="25">
        <f t="shared" si="149"/>
        <v>317578.59000000008</v>
      </c>
      <c r="E478" s="25">
        <f t="shared" si="149"/>
        <v>510842.57</v>
      </c>
      <c r="F478" s="25">
        <f t="shared" si="149"/>
        <v>646386.56199999992</v>
      </c>
      <c r="G478" s="25">
        <f t="shared" si="149"/>
        <v>803962.96800000011</v>
      </c>
      <c r="H478" s="25">
        <f t="shared" si="149"/>
        <v>841241.71999999986</v>
      </c>
      <c r="I478" s="25">
        <f t="shared" si="149"/>
        <v>853717.14999999991</v>
      </c>
      <c r="J478" s="25">
        <f t="shared" si="149"/>
        <v>867786.58000000031</v>
      </c>
      <c r="K478" s="25">
        <f t="shared" si="149"/>
        <v>920224.00000000023</v>
      </c>
      <c r="L478" s="25">
        <f t="shared" si="149"/>
        <v>1000926.3000000004</v>
      </c>
      <c r="M478" s="25">
        <f t="shared" si="149"/>
        <v>1075554.449</v>
      </c>
      <c r="N478" s="25">
        <f>IFERROR(N455-N471,"")</f>
        <v>1090862</v>
      </c>
      <c r="O478" s="12">
        <f t="shared" ref="O478:O479" si="150">RATE(M$315-I$315,,-I478,M478)</f>
        <v>5.9447886163424168E-2</v>
      </c>
      <c r="P478" s="15" t="s">
        <v>959</v>
      </c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</row>
    <row r="479" spans="1:68" ht="16.5" customHeight="1" x14ac:dyDescent="0.25">
      <c r="A479" s="3"/>
      <c r="B479" s="16">
        <f t="shared" ref="B479:N479" si="151">+B478/(B$396+B$410)</f>
        <v>0.21650282551779337</v>
      </c>
      <c r="C479" s="16">
        <f t="shared" si="151"/>
        <v>0.19550388366508278</v>
      </c>
      <c r="D479" s="16">
        <f t="shared" si="151"/>
        <v>0.24729842134010308</v>
      </c>
      <c r="E479" s="16">
        <f t="shared" si="151"/>
        <v>0.30394209497883273</v>
      </c>
      <c r="F479" s="16">
        <f t="shared" si="151"/>
        <v>0.3150900329528582</v>
      </c>
      <c r="G479" s="16">
        <f t="shared" si="151"/>
        <v>0.32676111993704832</v>
      </c>
      <c r="H479" s="16">
        <f t="shared" si="151"/>
        <v>0.31332019164575969</v>
      </c>
      <c r="I479" s="16">
        <f t="shared" si="151"/>
        <v>0.31362367927665435</v>
      </c>
      <c r="J479" s="16">
        <f t="shared" si="151"/>
        <v>0.30817073284847374</v>
      </c>
      <c r="K479" s="16">
        <f t="shared" si="151"/>
        <v>0.31371030956440976</v>
      </c>
      <c r="L479" s="16">
        <f t="shared" si="151"/>
        <v>0.32466154817510534</v>
      </c>
      <c r="M479" s="16">
        <f t="shared" si="151"/>
        <v>0.32145842451707685</v>
      </c>
      <c r="N479" s="16">
        <f t="shared" si="151"/>
        <v>0.3136059529997286</v>
      </c>
      <c r="O479" s="12">
        <f t="shared" si="150"/>
        <v>6.1876711800055925E-3</v>
      </c>
      <c r="P479" s="17" t="s">
        <v>977</v>
      </c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</row>
    <row r="480" spans="1:68" ht="16.5" customHeight="1" x14ac:dyDescent="0.25">
      <c r="A480" s="3"/>
      <c r="B480" s="213" t="s">
        <v>875</v>
      </c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3"/>
      <c r="O480" s="12"/>
      <c r="P480" s="5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</row>
    <row r="481" spans="1:68" ht="16.5" customHeight="1" x14ac:dyDescent="0.25">
      <c r="A481" s="3"/>
      <c r="B481" s="22">
        <f t="shared" ref="B481:N481" si="152">IFERROR(VLOOKUP($B$480,$131:$202,MATCH($P481&amp;"/"&amp;B$315,$129:$129,0),FALSE),"")</f>
        <v>19280</v>
      </c>
      <c r="C481" s="22">
        <f t="shared" si="152"/>
        <v>21357</v>
      </c>
      <c r="D481" s="22">
        <f t="shared" si="152"/>
        <v>25551</v>
      </c>
      <c r="E481" s="22">
        <f t="shared" si="152"/>
        <v>39388</v>
      </c>
      <c r="F481" s="22">
        <f t="shared" si="152"/>
        <v>32986</v>
      </c>
      <c r="G481" s="22">
        <f t="shared" si="152"/>
        <v>38772</v>
      </c>
      <c r="H481" s="22">
        <f t="shared" si="152"/>
        <v>39607</v>
      </c>
      <c r="I481" s="22">
        <f t="shared" si="152"/>
        <v>42921</v>
      </c>
      <c r="J481" s="22">
        <f t="shared" si="152"/>
        <v>43855</v>
      </c>
      <c r="K481" s="22">
        <f t="shared" si="152"/>
        <v>40692</v>
      </c>
      <c r="L481" s="22">
        <f t="shared" si="152"/>
        <v>41167</v>
      </c>
      <c r="M481" s="22">
        <f t="shared" si="152"/>
        <v>45526</v>
      </c>
      <c r="N481" s="22">
        <f t="shared" si="152"/>
        <v>48710</v>
      </c>
      <c r="O481" s="12"/>
      <c r="P481" s="15" t="s">
        <v>956</v>
      </c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</row>
    <row r="482" spans="1:68" ht="16.5" customHeight="1" x14ac:dyDescent="0.25">
      <c r="A482" s="3"/>
      <c r="B482" s="13">
        <f t="shared" ref="B482:N482" si="153">IFERROR(VLOOKUP($B$480,$131:$202,MATCH($P482&amp;"/"&amp;B$315,$129:$129,0),FALSE),"")</f>
        <v>17517</v>
      </c>
      <c r="C482" s="13">
        <f t="shared" si="153"/>
        <v>25467</v>
      </c>
      <c r="D482" s="13">
        <f t="shared" si="153"/>
        <v>26445</v>
      </c>
      <c r="E482" s="13">
        <f t="shared" si="153"/>
        <v>39516</v>
      </c>
      <c r="F482" s="13">
        <f t="shared" si="153"/>
        <v>40332</v>
      </c>
      <c r="G482" s="13">
        <f t="shared" si="153"/>
        <v>40864</v>
      </c>
      <c r="H482" s="13">
        <f t="shared" si="153"/>
        <v>42748</v>
      </c>
      <c r="I482" s="13">
        <f t="shared" si="153"/>
        <v>43039</v>
      </c>
      <c r="J482" s="13">
        <f t="shared" si="153"/>
        <v>41091</v>
      </c>
      <c r="K482" s="13">
        <f t="shared" si="153"/>
        <v>43899</v>
      </c>
      <c r="L482" s="13">
        <f t="shared" si="153"/>
        <v>44266</v>
      </c>
      <c r="M482" s="13">
        <f t="shared" si="153"/>
        <v>48711</v>
      </c>
      <c r="N482" s="13">
        <f t="shared" si="153"/>
        <v>65885</v>
      </c>
      <c r="O482" s="12"/>
      <c r="P482" s="15" t="s">
        <v>957</v>
      </c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</row>
    <row r="483" spans="1:68" ht="16.5" customHeight="1" x14ac:dyDescent="0.25">
      <c r="A483" s="3"/>
      <c r="B483" s="13">
        <f t="shared" ref="B483:N483" si="154">IFERROR(VLOOKUP($B$480,$131:$202,MATCH($P483&amp;"/"&amp;B$315,$129:$129,0),FALSE),"")</f>
        <v>19509</v>
      </c>
      <c r="C483" s="13">
        <f t="shared" si="154"/>
        <v>27721</v>
      </c>
      <c r="D483" s="13">
        <f t="shared" si="154"/>
        <v>30546</v>
      </c>
      <c r="E483" s="13">
        <f t="shared" si="154"/>
        <v>43064</v>
      </c>
      <c r="F483" s="13">
        <f t="shared" si="154"/>
        <v>46274</v>
      </c>
      <c r="G483" s="13">
        <f t="shared" si="154"/>
        <v>41547</v>
      </c>
      <c r="H483" s="13">
        <f t="shared" si="154"/>
        <v>42932</v>
      </c>
      <c r="I483" s="13">
        <f t="shared" si="154"/>
        <v>44686</v>
      </c>
      <c r="J483" s="13">
        <f t="shared" si="154"/>
        <v>39525</v>
      </c>
      <c r="K483" s="13">
        <f t="shared" si="154"/>
        <v>44151</v>
      </c>
      <c r="L483" s="13">
        <f t="shared" si="154"/>
        <v>51956</v>
      </c>
      <c r="M483" s="13">
        <f t="shared" si="154"/>
        <v>53138</v>
      </c>
      <c r="N483" s="13" t="str">
        <f t="shared" si="154"/>
        <v/>
      </c>
      <c r="O483" s="12"/>
      <c r="P483" s="15" t="s">
        <v>958</v>
      </c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</row>
    <row r="484" spans="1:68" ht="16.5" customHeight="1" x14ac:dyDescent="0.25">
      <c r="A484" s="3"/>
      <c r="B484" s="25">
        <f t="shared" ref="B484:N484" si="155">IFERROR(VLOOKUP($B$480,$131:$202,MATCH($P484&amp;"/"&amp;B$315,$129:$129,0),FALSE),"")</f>
        <v>14201.22</v>
      </c>
      <c r="C484" s="25">
        <f t="shared" si="155"/>
        <v>19341.14</v>
      </c>
      <c r="D484" s="25">
        <f t="shared" si="155"/>
        <v>24331.13</v>
      </c>
      <c r="E484" s="25">
        <f t="shared" si="155"/>
        <v>33359.69</v>
      </c>
      <c r="F484" s="25">
        <f t="shared" si="155"/>
        <v>38440.906000000003</v>
      </c>
      <c r="G484" s="25">
        <f t="shared" si="155"/>
        <v>41858.182000000001</v>
      </c>
      <c r="H484" s="25">
        <f t="shared" si="155"/>
        <v>44959.22</v>
      </c>
      <c r="I484" s="25">
        <f t="shared" si="155"/>
        <v>42458.39</v>
      </c>
      <c r="J484" s="25">
        <f t="shared" si="155"/>
        <v>36631.839999999997</v>
      </c>
      <c r="K484" s="25">
        <f t="shared" si="155"/>
        <v>46439.46</v>
      </c>
      <c r="L484" s="25">
        <f t="shared" si="155"/>
        <v>52247.86</v>
      </c>
      <c r="M484" s="25">
        <f t="shared" si="155"/>
        <v>58644.997000000003</v>
      </c>
      <c r="N484" s="25" t="str">
        <f t="shared" si="155"/>
        <v/>
      </c>
      <c r="O484" s="12"/>
      <c r="P484" s="15" t="s">
        <v>964</v>
      </c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</row>
    <row r="485" spans="1:68" ht="16.5" customHeight="1" x14ac:dyDescent="0.25">
      <c r="A485" s="3"/>
      <c r="B485" s="25">
        <f t="shared" ref="B485:M485" si="156">SUM(B481:B484)</f>
        <v>70507.22</v>
      </c>
      <c r="C485" s="25">
        <f t="shared" si="156"/>
        <v>93886.14</v>
      </c>
      <c r="D485" s="25">
        <f t="shared" si="156"/>
        <v>106873.13</v>
      </c>
      <c r="E485" s="25">
        <f t="shared" si="156"/>
        <v>155327.69</v>
      </c>
      <c r="F485" s="25">
        <f t="shared" si="156"/>
        <v>158032.90600000002</v>
      </c>
      <c r="G485" s="25">
        <f t="shared" si="156"/>
        <v>163041.182</v>
      </c>
      <c r="H485" s="25">
        <f t="shared" si="156"/>
        <v>170246.22</v>
      </c>
      <c r="I485" s="25">
        <f t="shared" si="156"/>
        <v>173104.39</v>
      </c>
      <c r="J485" s="25">
        <f t="shared" si="156"/>
        <v>161102.84</v>
      </c>
      <c r="K485" s="25">
        <f t="shared" si="156"/>
        <v>175181.46</v>
      </c>
      <c r="L485" s="25">
        <f t="shared" si="156"/>
        <v>189636.86</v>
      </c>
      <c r="M485" s="25">
        <f t="shared" si="156"/>
        <v>206019.997</v>
      </c>
      <c r="N485" s="25">
        <f>IF(N482="",N481*4,IF(N483="",(N482+N481)*2,IF(N484="",((N483+N482+N481)/3)*4,SUM(N481:N484))))</f>
        <v>229190</v>
      </c>
      <c r="O485" s="12">
        <f t="shared" ref="O485:O486" si="157">RATE(M$315-I$315,,-I485,M485)</f>
        <v>4.4480469576466564E-2</v>
      </c>
      <c r="P485" s="15" t="s">
        <v>959</v>
      </c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</row>
    <row r="486" spans="1:68" ht="16.5" customHeight="1" x14ac:dyDescent="0.25">
      <c r="A486" s="3"/>
      <c r="B486" s="16">
        <f t="shared" ref="B486:N486" si="158">+B485/B$478</f>
        <v>0.2826739079370435</v>
      </c>
      <c r="C486" s="16">
        <f t="shared" si="158"/>
        <v>0.42629360273133349</v>
      </c>
      <c r="D486" s="16">
        <f t="shared" si="158"/>
        <v>0.33652498425665273</v>
      </c>
      <c r="E486" s="16">
        <f t="shared" si="158"/>
        <v>0.30406175820468523</v>
      </c>
      <c r="F486" s="16">
        <f t="shared" si="158"/>
        <v>0.24448668225871942</v>
      </c>
      <c r="G486" s="16">
        <f t="shared" si="158"/>
        <v>0.20279688056477743</v>
      </c>
      <c r="H486" s="16">
        <f t="shared" si="158"/>
        <v>0.20237491312247333</v>
      </c>
      <c r="I486" s="16">
        <f t="shared" si="158"/>
        <v>0.20276550611639937</v>
      </c>
      <c r="J486" s="16">
        <f t="shared" si="158"/>
        <v>0.18564799653850367</v>
      </c>
      <c r="K486" s="16">
        <f t="shared" si="158"/>
        <v>0.19036827989706848</v>
      </c>
      <c r="L486" s="16">
        <f t="shared" si="158"/>
        <v>0.18946136194043448</v>
      </c>
      <c r="M486" s="16">
        <f t="shared" si="158"/>
        <v>0.19154771494046416</v>
      </c>
      <c r="N486" s="16">
        <f t="shared" si="158"/>
        <v>0.21009990264579753</v>
      </c>
      <c r="O486" s="12">
        <f t="shared" si="157"/>
        <v>-1.4127562839510048E-2</v>
      </c>
      <c r="P486" s="17" t="s">
        <v>978</v>
      </c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</row>
    <row r="487" spans="1:68" ht="16.5" customHeight="1" x14ac:dyDescent="0.25">
      <c r="A487" s="3"/>
      <c r="B487" s="216" t="s">
        <v>877</v>
      </c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3"/>
      <c r="O487" s="12"/>
      <c r="P487" s="5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</row>
    <row r="488" spans="1:68" ht="16.5" customHeight="1" x14ac:dyDescent="0.25">
      <c r="A488" s="3"/>
      <c r="B488" s="22">
        <f t="shared" ref="B488:N488" si="159">IFERROR(VLOOKUP($B$487,$131:$202,MATCH($P488&amp;"/"&amp;B$315,$129:$129,0),FALSE),"")</f>
        <v>62293</v>
      </c>
      <c r="C488" s="22">
        <f t="shared" si="159"/>
        <v>39716</v>
      </c>
      <c r="D488" s="22">
        <f t="shared" si="159"/>
        <v>74163</v>
      </c>
      <c r="E488" s="22">
        <f t="shared" si="159"/>
        <v>77810</v>
      </c>
      <c r="F488" s="22">
        <f t="shared" si="159"/>
        <v>95223</v>
      </c>
      <c r="G488" s="22">
        <f t="shared" si="159"/>
        <v>152703</v>
      </c>
      <c r="H488" s="22">
        <f t="shared" si="159"/>
        <v>156176</v>
      </c>
      <c r="I488" s="22">
        <f t="shared" si="159"/>
        <v>168899</v>
      </c>
      <c r="J488" s="22">
        <f t="shared" si="159"/>
        <v>172594</v>
      </c>
      <c r="K488" s="22">
        <f t="shared" si="159"/>
        <v>175566</v>
      </c>
      <c r="L488" s="22">
        <f t="shared" si="159"/>
        <v>179681</v>
      </c>
      <c r="M488" s="22">
        <f t="shared" si="159"/>
        <v>195461</v>
      </c>
      <c r="N488" s="22">
        <f t="shared" si="159"/>
        <v>200482</v>
      </c>
      <c r="O488" s="12"/>
      <c r="P488" s="15" t="s">
        <v>956</v>
      </c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</row>
    <row r="489" spans="1:68" ht="16.5" customHeight="1" x14ac:dyDescent="0.25">
      <c r="A489" s="3"/>
      <c r="B489" s="13">
        <f t="shared" ref="B489:N489" si="160">IFERROR(VLOOKUP($B$487,$131:$202,MATCH($P489&amp;"/"&amp;B$315,$129:$129,0),FALSE),"")</f>
        <v>46678</v>
      </c>
      <c r="C489" s="13">
        <f t="shared" si="160"/>
        <v>48798</v>
      </c>
      <c r="D489" s="13">
        <f t="shared" si="160"/>
        <v>66047</v>
      </c>
      <c r="E489" s="13">
        <f t="shared" si="160"/>
        <v>82453</v>
      </c>
      <c r="F489" s="13">
        <f t="shared" si="160"/>
        <v>110761</v>
      </c>
      <c r="G489" s="13">
        <f t="shared" si="160"/>
        <v>161266</v>
      </c>
      <c r="H489" s="13">
        <f t="shared" si="160"/>
        <v>168768</v>
      </c>
      <c r="I489" s="13">
        <f t="shared" si="160"/>
        <v>170158</v>
      </c>
      <c r="J489" s="13">
        <f t="shared" si="160"/>
        <v>183197</v>
      </c>
      <c r="K489" s="13">
        <f t="shared" si="160"/>
        <v>184550</v>
      </c>
      <c r="L489" s="13">
        <f t="shared" si="160"/>
        <v>192599</v>
      </c>
      <c r="M489" s="13">
        <f t="shared" si="160"/>
        <v>207947</v>
      </c>
      <c r="N489" s="13">
        <f t="shared" si="160"/>
        <v>230354</v>
      </c>
      <c r="O489" s="12"/>
      <c r="P489" s="15" t="s">
        <v>957</v>
      </c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</row>
    <row r="490" spans="1:68" ht="16.5" customHeight="1" x14ac:dyDescent="0.25">
      <c r="A490" s="3"/>
      <c r="B490" s="13">
        <f t="shared" ref="B490:N490" si="161">IFERROR(VLOOKUP($B$487,$131:$202,MATCH($P490&amp;"/"&amp;B$315,$129:$129,0),FALSE),"")</f>
        <v>50095</v>
      </c>
      <c r="C490" s="13">
        <f t="shared" si="161"/>
        <v>51439</v>
      </c>
      <c r="D490" s="13">
        <f t="shared" si="161"/>
        <v>72702</v>
      </c>
      <c r="E490" s="13">
        <f t="shared" si="161"/>
        <v>91651</v>
      </c>
      <c r="F490" s="13">
        <f t="shared" si="161"/>
        <v>137144</v>
      </c>
      <c r="G490" s="13">
        <f t="shared" si="161"/>
        <v>163319</v>
      </c>
      <c r="H490" s="13">
        <f t="shared" si="161"/>
        <v>169982</v>
      </c>
      <c r="I490" s="13">
        <f t="shared" si="161"/>
        <v>176501</v>
      </c>
      <c r="J490" s="13">
        <f t="shared" si="161"/>
        <v>189586</v>
      </c>
      <c r="K490" s="13">
        <f t="shared" si="161"/>
        <v>195597</v>
      </c>
      <c r="L490" s="13">
        <f t="shared" si="161"/>
        <v>221931</v>
      </c>
      <c r="M490" s="13">
        <f t="shared" si="161"/>
        <v>225367</v>
      </c>
      <c r="N490" s="13" t="str">
        <f t="shared" si="161"/>
        <v/>
      </c>
      <c r="O490" s="12"/>
      <c r="P490" s="15" t="s">
        <v>958</v>
      </c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</row>
    <row r="491" spans="1:68" ht="16.5" customHeight="1" x14ac:dyDescent="0.25">
      <c r="A491" s="3"/>
      <c r="B491" s="13">
        <f t="shared" ref="B491:N491" si="162">IFERROR(VLOOKUP($B$487,$131:$202,MATCH($P491&amp;"/"&amp;B$315,$129:$129,0),FALSE),"")</f>
        <v>19856.3</v>
      </c>
      <c r="C491" s="25">
        <f t="shared" si="162"/>
        <v>53678.48</v>
      </c>
      <c r="D491" s="25">
        <f t="shared" si="162"/>
        <v>77104.990000000005</v>
      </c>
      <c r="E491" s="25">
        <f t="shared" si="162"/>
        <v>79621.87</v>
      </c>
      <c r="F491" s="25">
        <f t="shared" si="162"/>
        <v>145225.65599999999</v>
      </c>
      <c r="G491" s="25">
        <f t="shared" si="162"/>
        <v>163633.78599999999</v>
      </c>
      <c r="H491" s="25">
        <f t="shared" si="162"/>
        <v>176069.51</v>
      </c>
      <c r="I491" s="25">
        <f t="shared" si="162"/>
        <v>165054.76999999999</v>
      </c>
      <c r="J491" s="25">
        <f t="shared" si="162"/>
        <v>161306.73000000001</v>
      </c>
      <c r="K491" s="25">
        <f t="shared" si="162"/>
        <v>189329.54</v>
      </c>
      <c r="L491" s="25">
        <f t="shared" si="162"/>
        <v>217078.46</v>
      </c>
      <c r="M491" s="25">
        <f t="shared" si="162"/>
        <v>240759.45199999999</v>
      </c>
      <c r="N491" s="25" t="str">
        <f t="shared" si="162"/>
        <v/>
      </c>
      <c r="O491" s="12"/>
      <c r="P491" s="15" t="s">
        <v>964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</row>
    <row r="492" spans="1:68" ht="16.5" customHeight="1" x14ac:dyDescent="0.25">
      <c r="A492" s="3"/>
      <c r="B492" s="33">
        <f t="shared" ref="B492:M492" si="163">SUM(B488:B491)</f>
        <v>178922.3</v>
      </c>
      <c r="C492" s="25">
        <f t="shared" si="163"/>
        <v>193631.48</v>
      </c>
      <c r="D492" s="25">
        <f t="shared" si="163"/>
        <v>290016.99</v>
      </c>
      <c r="E492" s="25">
        <f t="shared" si="163"/>
        <v>331535.87</v>
      </c>
      <c r="F492" s="25">
        <f t="shared" si="163"/>
        <v>488353.65599999996</v>
      </c>
      <c r="G492" s="25">
        <f t="shared" si="163"/>
        <v>640921.78599999996</v>
      </c>
      <c r="H492" s="25">
        <f t="shared" si="163"/>
        <v>670995.51</v>
      </c>
      <c r="I492" s="25">
        <f t="shared" si="163"/>
        <v>680612.77</v>
      </c>
      <c r="J492" s="25">
        <f t="shared" si="163"/>
        <v>706683.73</v>
      </c>
      <c r="K492" s="25">
        <f t="shared" si="163"/>
        <v>745042.54</v>
      </c>
      <c r="L492" s="25">
        <f t="shared" si="163"/>
        <v>811289.46</v>
      </c>
      <c r="M492" s="25">
        <f t="shared" si="163"/>
        <v>869534.45200000005</v>
      </c>
      <c r="N492" s="25">
        <f>IF(N489="",N488*4,IF(N490="",(N489+N488)*2,IF(N491="",((N490+N489+N488)/3)*4,SUM(N488:N491))))</f>
        <v>861672</v>
      </c>
      <c r="O492" s="12">
        <f t="shared" ref="O492:O493" si="164">RATE(M$315-I$315,,-I492,M492)</f>
        <v>6.3155218259114479E-2</v>
      </c>
      <c r="P492" s="15" t="s">
        <v>959</v>
      </c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</row>
    <row r="493" spans="1:68" ht="16.5" customHeight="1" x14ac:dyDescent="0.25">
      <c r="A493" s="3"/>
      <c r="B493" s="16">
        <f t="shared" ref="B493:N493" si="165">+B492/(B$396+B$410)</f>
        <v>0.15530311706934738</v>
      </c>
      <c r="C493" s="16">
        <f t="shared" si="165"/>
        <v>0.17188527976057291</v>
      </c>
      <c r="D493" s="16">
        <f t="shared" si="165"/>
        <v>0.22583620573669161</v>
      </c>
      <c r="E493" s="16">
        <f t="shared" si="165"/>
        <v>0.19725784969022833</v>
      </c>
      <c r="F493" s="16">
        <f t="shared" si="165"/>
        <v>0.23805471618342333</v>
      </c>
      <c r="G493" s="16">
        <f t="shared" si="165"/>
        <v>0.26049498412396171</v>
      </c>
      <c r="H493" s="16">
        <f t="shared" si="165"/>
        <v>0.24991204880642903</v>
      </c>
      <c r="I493" s="16">
        <f t="shared" si="165"/>
        <v>0.25003161889166142</v>
      </c>
      <c r="J493" s="16">
        <f t="shared" si="165"/>
        <v>0.25095945015212479</v>
      </c>
      <c r="K493" s="16">
        <f t="shared" si="165"/>
        <v>0.25398981754665617</v>
      </c>
      <c r="L493" s="16">
        <f t="shared" si="165"/>
        <v>0.2631507355753816</v>
      </c>
      <c r="M493" s="16">
        <f t="shared" si="165"/>
        <v>0.25988379785246912</v>
      </c>
      <c r="N493" s="16">
        <f t="shared" si="165"/>
        <v>0.24771737280534306</v>
      </c>
      <c r="O493" s="12">
        <f t="shared" si="164"/>
        <v>9.7086294975493818E-3</v>
      </c>
      <c r="P493" s="17" t="s">
        <v>979</v>
      </c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</row>
    <row r="494" spans="1:68" ht="16.5" customHeight="1" x14ac:dyDescent="0.25">
      <c r="A494" s="18"/>
      <c r="B494" s="26"/>
      <c r="C494" s="16">
        <f t="shared" ref="C494:N494" si="166">C492/B492-1</f>
        <v>8.2209875459906545E-2</v>
      </c>
      <c r="D494" s="16">
        <f t="shared" si="166"/>
        <v>0.49777809889177105</v>
      </c>
      <c r="E494" s="16">
        <f t="shared" si="166"/>
        <v>0.14316016451312041</v>
      </c>
      <c r="F494" s="16">
        <f t="shared" si="166"/>
        <v>0.47300397993134191</v>
      </c>
      <c r="G494" s="16">
        <f t="shared" si="166"/>
        <v>0.31241320327086886</v>
      </c>
      <c r="H494" s="16">
        <f t="shared" si="166"/>
        <v>4.6922611552480564E-2</v>
      </c>
      <c r="I494" s="16">
        <f t="shared" si="166"/>
        <v>1.4332823180888354E-2</v>
      </c>
      <c r="J494" s="16">
        <f t="shared" si="166"/>
        <v>3.8305129067736976E-2</v>
      </c>
      <c r="K494" s="16">
        <f t="shared" si="166"/>
        <v>5.4280024247905123E-2</v>
      </c>
      <c r="L494" s="16">
        <f t="shared" si="166"/>
        <v>8.8916963050190256E-2</v>
      </c>
      <c r="M494" s="16">
        <f t="shared" si="166"/>
        <v>7.1793108220585156E-2</v>
      </c>
      <c r="N494" s="16">
        <f t="shared" si="166"/>
        <v>-9.0421397127115055E-3</v>
      </c>
      <c r="O494" s="23"/>
      <c r="P494" s="17" t="s">
        <v>965</v>
      </c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</row>
    <row r="495" spans="1:68" ht="16.5" customHeight="1" x14ac:dyDescent="0.25">
      <c r="A495" s="3"/>
      <c r="B495" s="210" t="s">
        <v>884</v>
      </c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</row>
    <row r="496" spans="1:68" ht="16.5" customHeight="1" x14ac:dyDescent="0.25">
      <c r="A496" s="3"/>
      <c r="B496" s="211" t="s">
        <v>887</v>
      </c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</row>
    <row r="497" spans="1:68" ht="16.5" customHeight="1" x14ac:dyDescent="0.25">
      <c r="A497" s="3"/>
      <c r="B497" s="13">
        <f t="shared" ref="B497:N497" si="167">IFERROR(VLOOKUP($B$496,$207:$310,MATCH($P497&amp;"/"&amp;B$315,$205:$205,0),FALSE),"")</f>
        <v>3258</v>
      </c>
      <c r="C497" s="13">
        <f t="shared" si="167"/>
        <v>3371</v>
      </c>
      <c r="D497" s="13">
        <f t="shared" si="167"/>
        <v>4072</v>
      </c>
      <c r="E497" s="13">
        <f t="shared" si="167"/>
        <v>4192</v>
      </c>
      <c r="F497" s="13">
        <f t="shared" si="167"/>
        <v>4613</v>
      </c>
      <c r="G497" s="13">
        <f t="shared" si="167"/>
        <v>5258</v>
      </c>
      <c r="H497" s="13">
        <f t="shared" si="167"/>
        <v>5927</v>
      </c>
      <c r="I497" s="13">
        <f t="shared" si="167"/>
        <v>6458</v>
      </c>
      <c r="J497" s="13">
        <f t="shared" si="167"/>
        <v>7199</v>
      </c>
      <c r="K497" s="13">
        <f t="shared" si="167"/>
        <v>6792</v>
      </c>
      <c r="L497" s="13">
        <f t="shared" si="167"/>
        <v>6610</v>
      </c>
      <c r="M497" s="13">
        <f t="shared" si="167"/>
        <v>6915</v>
      </c>
      <c r="N497" s="14">
        <f t="shared" si="167"/>
        <v>15773</v>
      </c>
      <c r="O497" s="12"/>
      <c r="P497" s="15" t="s">
        <v>956</v>
      </c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</row>
    <row r="498" spans="1:68" ht="16.5" customHeight="1" x14ac:dyDescent="0.25">
      <c r="A498" s="3"/>
      <c r="B498" s="13">
        <f t="shared" ref="B498:N498" si="168">IFERROR(VLOOKUP($B$496,$207:$310,MATCH($P498&amp;"/"&amp;B$315,$205:$205,0),FALSE),"")</f>
        <v>6530</v>
      </c>
      <c r="C498" s="13">
        <f t="shared" si="168"/>
        <v>6712</v>
      </c>
      <c r="D498" s="13">
        <f t="shared" si="168"/>
        <v>8145</v>
      </c>
      <c r="E498" s="13">
        <f t="shared" si="168"/>
        <v>8300</v>
      </c>
      <c r="F498" s="13">
        <f t="shared" si="168"/>
        <v>9227</v>
      </c>
      <c r="G498" s="13">
        <f t="shared" si="168"/>
        <v>10676</v>
      </c>
      <c r="H498" s="13">
        <f t="shared" si="168"/>
        <v>12166</v>
      </c>
      <c r="I498" s="13">
        <f t="shared" si="168"/>
        <v>13431</v>
      </c>
      <c r="J498" s="13">
        <f t="shared" si="168"/>
        <v>14319</v>
      </c>
      <c r="K498" s="13">
        <f t="shared" si="168"/>
        <v>13760</v>
      </c>
      <c r="L498" s="13">
        <f t="shared" si="168"/>
        <v>13249</v>
      </c>
      <c r="M498" s="13">
        <f t="shared" si="168"/>
        <v>14040</v>
      </c>
      <c r="N498" s="14">
        <f t="shared" si="168"/>
        <v>31820</v>
      </c>
      <c r="O498" s="12"/>
      <c r="P498" s="15" t="s">
        <v>957</v>
      </c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</row>
    <row r="499" spans="1:68" ht="16.5" customHeight="1" x14ac:dyDescent="0.25">
      <c r="A499" s="3"/>
      <c r="B499" s="13">
        <f t="shared" ref="B499:N499" si="169">IFERROR(VLOOKUP($B$496,$207:$310,MATCH($P499&amp;"/"&amp;B$315,$205:$205,0),FALSE),"")</f>
        <v>10009</v>
      </c>
      <c r="C499" s="13">
        <f t="shared" si="169"/>
        <v>10490</v>
      </c>
      <c r="D499" s="13">
        <f t="shared" si="169"/>
        <v>12185</v>
      </c>
      <c r="E499" s="13">
        <f t="shared" si="169"/>
        <v>12847</v>
      </c>
      <c r="F499" s="13">
        <f t="shared" si="169"/>
        <v>14152</v>
      </c>
      <c r="G499" s="13">
        <f t="shared" si="169"/>
        <v>16344</v>
      </c>
      <c r="H499" s="13">
        <f t="shared" si="169"/>
        <v>18486</v>
      </c>
      <c r="I499" s="13">
        <f t="shared" si="169"/>
        <v>20631</v>
      </c>
      <c r="J499" s="13">
        <f t="shared" si="169"/>
        <v>21265</v>
      </c>
      <c r="K499" s="13">
        <f t="shared" si="169"/>
        <v>20649</v>
      </c>
      <c r="L499" s="13">
        <f t="shared" si="169"/>
        <v>20199</v>
      </c>
      <c r="M499" s="13">
        <f t="shared" si="169"/>
        <v>21392</v>
      </c>
      <c r="N499" s="14" t="str">
        <f t="shared" si="169"/>
        <v/>
      </c>
      <c r="O499" s="12"/>
      <c r="P499" s="15" t="s">
        <v>958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</row>
    <row r="500" spans="1:68" ht="16.5" customHeight="1" x14ac:dyDescent="0.25">
      <c r="A500" s="3"/>
      <c r="B500" s="13">
        <f t="shared" ref="B500:M500" si="170">IFERROR(VLOOKUP($B$496,$207:$310,MATCH($P500&amp;"/"&amp;B$315,$205:$205,0),FALSE),"")</f>
        <v>12941.36</v>
      </c>
      <c r="C500" s="13">
        <f t="shared" si="170"/>
        <v>14329.01</v>
      </c>
      <c r="D500" s="13">
        <f t="shared" si="170"/>
        <v>16315.81</v>
      </c>
      <c r="E500" s="13">
        <f t="shared" si="170"/>
        <v>17594.66</v>
      </c>
      <c r="F500" s="13">
        <f t="shared" si="170"/>
        <v>19323.598000000002</v>
      </c>
      <c r="G500" s="13">
        <f t="shared" si="170"/>
        <v>22148.73</v>
      </c>
      <c r="H500" s="13">
        <f t="shared" si="170"/>
        <v>25057.73</v>
      </c>
      <c r="I500" s="13">
        <f t="shared" si="170"/>
        <v>27850.75</v>
      </c>
      <c r="J500" s="13">
        <f t="shared" si="170"/>
        <v>28182.97</v>
      </c>
      <c r="K500" s="13">
        <f t="shared" si="170"/>
        <v>27357.64</v>
      </c>
      <c r="L500" s="13">
        <f t="shared" si="170"/>
        <v>27110.98</v>
      </c>
      <c r="M500" s="13">
        <f t="shared" si="170"/>
        <v>28859.535</v>
      </c>
      <c r="N500" s="14">
        <f>IFERROR(VLOOKUP($B$496,$207:$310,MATCH($P500&amp;"/"&amp;N$315,$205:$205,0),FALSE),IFERROR((VLOOKUP($B$496,$207:$310,MATCH($P499&amp;"/"&amp;N$315,$205:$205,0),FALSE)/3)*4,IFERROR(VLOOKUP($B$496,$207:$310,MATCH($P498&amp;"/"&amp;N$315,$205:$205,0),FALSE)*2,IFERROR(VLOOKUP($B$496,$207:$310,MATCH($P497&amp;"/"&amp;N$315,$205:$205,0),FALSE)*4,""))))</f>
        <v>63640</v>
      </c>
      <c r="O500" s="12">
        <f t="shared" ref="O500:O501" si="171">RATE(M$315-I$315,,-I500,M500)</f>
        <v>8.9348155272551584E-3</v>
      </c>
      <c r="P500" s="15" t="s">
        <v>959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</row>
    <row r="501" spans="1:68" ht="16.5" customHeight="1" x14ac:dyDescent="0.25">
      <c r="A501" s="3"/>
      <c r="B501" s="16">
        <f t="shared" ref="B501:N501" si="172">B500/(B$396+B410)</f>
        <v>1.1232996373937567E-2</v>
      </c>
      <c r="C501" s="16">
        <f t="shared" si="172"/>
        <v>1.2719759682372137E-2</v>
      </c>
      <c r="D501" s="16">
        <f t="shared" si="172"/>
        <v>1.270511987563477E-2</v>
      </c>
      <c r="E501" s="16">
        <f t="shared" si="172"/>
        <v>1.0468504652696171E-2</v>
      </c>
      <c r="F501" s="16">
        <f t="shared" si="172"/>
        <v>9.419554007664822E-3</v>
      </c>
      <c r="G501" s="16">
        <f t="shared" si="172"/>
        <v>9.0020860512860078E-3</v>
      </c>
      <c r="H501" s="16">
        <f t="shared" si="172"/>
        <v>9.3327429906920247E-3</v>
      </c>
      <c r="I501" s="16">
        <f t="shared" si="172"/>
        <v>1.0231321563136319E-2</v>
      </c>
      <c r="J501" s="16">
        <f t="shared" si="172"/>
        <v>1.0008413034857656E-2</v>
      </c>
      <c r="K501" s="16">
        <f t="shared" si="172"/>
        <v>9.3263963049775682E-3</v>
      </c>
      <c r="L501" s="16">
        <f t="shared" si="172"/>
        <v>8.7937470914135375E-3</v>
      </c>
      <c r="M501" s="16">
        <f t="shared" si="172"/>
        <v>8.6254495641953661E-3</v>
      </c>
      <c r="N501" s="16">
        <f t="shared" si="172"/>
        <v>1.8295515701255271E-2</v>
      </c>
      <c r="O501" s="12">
        <f t="shared" si="171"/>
        <v>-4.1786023018108583E-2</v>
      </c>
      <c r="P501" s="17" t="s">
        <v>960</v>
      </c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</row>
    <row r="502" spans="1:68" ht="16.5" customHeight="1" x14ac:dyDescent="0.25">
      <c r="A502" s="3"/>
      <c r="B502" s="214" t="s">
        <v>890</v>
      </c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</row>
    <row r="503" spans="1:68" ht="16.5" customHeight="1" x14ac:dyDescent="0.25">
      <c r="A503" s="3"/>
      <c r="B503" s="14">
        <f t="shared" ref="B503:N503" si="173">IFERROR(VLOOKUP($B$502,$207:$310,MATCH($P503&amp;"/"&amp;B$315,$205:$205,0),FALSE),"")</f>
        <v>0</v>
      </c>
      <c r="C503" s="14">
        <f t="shared" si="173"/>
        <v>0</v>
      </c>
      <c r="D503" s="14">
        <f t="shared" si="173"/>
        <v>18572</v>
      </c>
      <c r="E503" s="14">
        <f t="shared" si="173"/>
        <v>13085</v>
      </c>
      <c r="F503" s="14">
        <f t="shared" si="173"/>
        <v>26552</v>
      </c>
      <c r="G503" s="14">
        <f t="shared" si="173"/>
        <v>31520</v>
      </c>
      <c r="H503" s="14">
        <f t="shared" si="173"/>
        <v>73195</v>
      </c>
      <c r="I503" s="14">
        <f t="shared" si="173"/>
        <v>54326</v>
      </c>
      <c r="J503" s="14">
        <f t="shared" si="173"/>
        <v>74793</v>
      </c>
      <c r="K503" s="14">
        <f t="shared" si="173"/>
        <v>103312</v>
      </c>
      <c r="L503" s="14">
        <f t="shared" si="173"/>
        <v>123781</v>
      </c>
      <c r="M503" s="14">
        <f t="shared" si="173"/>
        <v>119536</v>
      </c>
      <c r="N503" s="14">
        <f t="shared" si="173"/>
        <v>170942</v>
      </c>
      <c r="O503" s="12"/>
      <c r="P503" s="15" t="s">
        <v>956</v>
      </c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</row>
    <row r="504" spans="1:68" ht="16.5" customHeight="1" x14ac:dyDescent="0.25">
      <c r="A504" s="3"/>
      <c r="B504" s="14">
        <f t="shared" ref="B504:N504" si="174">IFERROR(VLOOKUP($B$502,$207:$310,MATCH($P504&amp;"/"&amp;B$315,$205:$205,0),FALSE),"")</f>
        <v>0</v>
      </c>
      <c r="C504" s="14">
        <f t="shared" si="174"/>
        <v>56044</v>
      </c>
      <c r="D504" s="14">
        <f t="shared" si="174"/>
        <v>48428</v>
      </c>
      <c r="E504" s="14">
        <f t="shared" si="174"/>
        <v>21657</v>
      </c>
      <c r="F504" s="14">
        <f t="shared" si="174"/>
        <v>51976</v>
      </c>
      <c r="G504" s="14">
        <f t="shared" si="174"/>
        <v>56398</v>
      </c>
      <c r="H504" s="14">
        <f t="shared" si="174"/>
        <v>127815</v>
      </c>
      <c r="I504" s="14">
        <f t="shared" si="174"/>
        <v>109924</v>
      </c>
      <c r="J504" s="14">
        <f t="shared" si="174"/>
        <v>142061</v>
      </c>
      <c r="K504" s="14">
        <f t="shared" si="174"/>
        <v>200824</v>
      </c>
      <c r="L504" s="14">
        <f t="shared" si="174"/>
        <v>241770</v>
      </c>
      <c r="M504" s="14">
        <f t="shared" si="174"/>
        <v>214950</v>
      </c>
      <c r="N504" s="14">
        <f t="shared" si="174"/>
        <v>248968</v>
      </c>
      <c r="O504" s="12"/>
      <c r="P504" s="15" t="s">
        <v>957</v>
      </c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</row>
    <row r="505" spans="1:68" ht="16.5" customHeight="1" x14ac:dyDescent="0.25">
      <c r="A505" s="3"/>
      <c r="B505" s="14">
        <f t="shared" ref="B505:N505" si="175">IFERROR(VLOOKUP($B$502,$207:$310,MATCH($P505&amp;"/"&amp;B$315,$205:$205,0),FALSE),"")</f>
        <v>0</v>
      </c>
      <c r="C505" s="14">
        <f t="shared" si="175"/>
        <v>85833</v>
      </c>
      <c r="D505" s="14">
        <f t="shared" si="175"/>
        <v>70122</v>
      </c>
      <c r="E505" s="14">
        <f t="shared" si="175"/>
        <v>33358</v>
      </c>
      <c r="F505" s="14">
        <f t="shared" si="175"/>
        <v>75925</v>
      </c>
      <c r="G505" s="14">
        <f t="shared" si="175"/>
        <v>111810</v>
      </c>
      <c r="H505" s="14">
        <f t="shared" si="175"/>
        <v>189320</v>
      </c>
      <c r="I505" s="14">
        <f t="shared" si="175"/>
        <v>183661</v>
      </c>
      <c r="J505" s="14">
        <f t="shared" si="175"/>
        <v>234676</v>
      </c>
      <c r="K505" s="14">
        <f t="shared" si="175"/>
        <v>309562</v>
      </c>
      <c r="L505" s="14">
        <f t="shared" si="175"/>
        <v>338257</v>
      </c>
      <c r="M505" s="14">
        <f t="shared" si="175"/>
        <v>333510</v>
      </c>
      <c r="N505" s="14" t="str">
        <f t="shared" si="175"/>
        <v/>
      </c>
      <c r="O505" s="12"/>
      <c r="P505" s="15" t="s">
        <v>958</v>
      </c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</row>
    <row r="506" spans="1:68" ht="16.5" customHeight="1" x14ac:dyDescent="0.25">
      <c r="A506" s="3"/>
      <c r="B506" s="14">
        <f t="shared" ref="B506:N506" si="176">IFERROR(VLOOKUP($B$502,$207:$310,MATCH($P506&amp;"/"&amp;B$315,$205:$205,0),FALSE),"")</f>
        <v>0</v>
      </c>
      <c r="C506" s="14">
        <f t="shared" si="176"/>
        <v>113853.85</v>
      </c>
      <c r="D506" s="14">
        <f t="shared" si="176"/>
        <v>89517.68</v>
      </c>
      <c r="E506" s="14">
        <f t="shared" si="176"/>
        <v>58697.05</v>
      </c>
      <c r="F506" s="14">
        <f t="shared" si="176"/>
        <v>97890.22</v>
      </c>
      <c r="G506" s="14">
        <f t="shared" si="176"/>
        <v>152406.302</v>
      </c>
      <c r="H506" s="14">
        <f t="shared" si="176"/>
        <v>242404.41</v>
      </c>
      <c r="I506" s="14">
        <f t="shared" si="176"/>
        <v>270013.03999999998</v>
      </c>
      <c r="J506" s="14">
        <f t="shared" si="176"/>
        <v>379791.7</v>
      </c>
      <c r="K506" s="14">
        <f t="shared" si="176"/>
        <v>463778.43</v>
      </c>
      <c r="L506" s="14">
        <f t="shared" si="176"/>
        <v>459055.64</v>
      </c>
      <c r="M506" s="14">
        <f t="shared" si="176"/>
        <v>467004.33199999999</v>
      </c>
      <c r="N506" s="14" t="str">
        <f t="shared" si="176"/>
        <v/>
      </c>
      <c r="O506" s="12"/>
      <c r="P506" s="15" t="s">
        <v>959</v>
      </c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</row>
    <row r="507" spans="1:68" ht="16.5" customHeight="1" x14ac:dyDescent="0.25">
      <c r="A507" s="3"/>
      <c r="B507" s="214" t="s">
        <v>980</v>
      </c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</row>
    <row r="508" spans="1:68" ht="16.5" customHeight="1" x14ac:dyDescent="0.25">
      <c r="A508" s="3"/>
      <c r="B508" s="13" t="str">
        <f t="shared" ref="B508:N508" si="177">IFERROR(VLOOKUP($B$507,$207:$310,MATCH($P508&amp;"/"&amp;B$315,$205:$205,0),FALSE),"")</f>
        <v/>
      </c>
      <c r="C508" s="13" t="str">
        <f t="shared" si="177"/>
        <v/>
      </c>
      <c r="D508" s="13" t="str">
        <f t="shared" si="177"/>
        <v/>
      </c>
      <c r="E508" s="13" t="str">
        <f t="shared" si="177"/>
        <v/>
      </c>
      <c r="F508" s="13" t="str">
        <f t="shared" si="177"/>
        <v/>
      </c>
      <c r="G508" s="13" t="str">
        <f t="shared" si="177"/>
        <v/>
      </c>
      <c r="H508" s="13" t="str">
        <f t="shared" si="177"/>
        <v/>
      </c>
      <c r="I508" s="13" t="str">
        <f t="shared" si="177"/>
        <v/>
      </c>
      <c r="J508" s="13" t="str">
        <f t="shared" si="177"/>
        <v/>
      </c>
      <c r="K508" s="13" t="str">
        <f t="shared" si="177"/>
        <v/>
      </c>
      <c r="L508" s="13" t="str">
        <f t="shared" si="177"/>
        <v/>
      </c>
      <c r="M508" s="13" t="str">
        <f t="shared" si="177"/>
        <v/>
      </c>
      <c r="N508" s="14" t="str">
        <f t="shared" si="177"/>
        <v/>
      </c>
      <c r="O508" s="12"/>
      <c r="P508" s="15" t="s">
        <v>956</v>
      </c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</row>
    <row r="509" spans="1:68" ht="16.5" customHeight="1" x14ac:dyDescent="0.25">
      <c r="A509" s="3"/>
      <c r="B509" s="13" t="str">
        <f t="shared" ref="B509:N509" si="178">IFERROR(VLOOKUP($B$507,$207:$310,MATCH($P509&amp;"/"&amp;B$315,$205:$205,0),FALSE),"")</f>
        <v/>
      </c>
      <c r="C509" s="13" t="str">
        <f t="shared" si="178"/>
        <v/>
      </c>
      <c r="D509" s="13" t="str">
        <f t="shared" si="178"/>
        <v/>
      </c>
      <c r="E509" s="13" t="str">
        <f t="shared" si="178"/>
        <v/>
      </c>
      <c r="F509" s="13" t="str">
        <f t="shared" si="178"/>
        <v/>
      </c>
      <c r="G509" s="13" t="str">
        <f t="shared" si="178"/>
        <v/>
      </c>
      <c r="H509" s="13" t="str">
        <f t="shared" si="178"/>
        <v/>
      </c>
      <c r="I509" s="13" t="str">
        <f t="shared" si="178"/>
        <v/>
      </c>
      <c r="J509" s="13" t="str">
        <f t="shared" si="178"/>
        <v/>
      </c>
      <c r="K509" s="13" t="str">
        <f t="shared" si="178"/>
        <v/>
      </c>
      <c r="L509" s="13" t="str">
        <f t="shared" si="178"/>
        <v/>
      </c>
      <c r="M509" s="13" t="str">
        <f t="shared" si="178"/>
        <v/>
      </c>
      <c r="N509" s="14" t="str">
        <f t="shared" si="178"/>
        <v/>
      </c>
      <c r="O509" s="12"/>
      <c r="P509" s="15" t="s">
        <v>957</v>
      </c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</row>
    <row r="510" spans="1:68" ht="16.5" customHeight="1" x14ac:dyDescent="0.25">
      <c r="A510" s="3"/>
      <c r="B510" s="13" t="str">
        <f t="shared" ref="B510:N510" si="179">IFERROR(VLOOKUP($B$507,$207:$310,MATCH($P510&amp;"/"&amp;B$315,$205:$205,0),FALSE),"")</f>
        <v/>
      </c>
      <c r="C510" s="13" t="str">
        <f t="shared" si="179"/>
        <v/>
      </c>
      <c r="D510" s="13" t="str">
        <f t="shared" si="179"/>
        <v/>
      </c>
      <c r="E510" s="13" t="str">
        <f t="shared" si="179"/>
        <v/>
      </c>
      <c r="F510" s="13" t="str">
        <f t="shared" si="179"/>
        <v/>
      </c>
      <c r="G510" s="13" t="str">
        <f t="shared" si="179"/>
        <v/>
      </c>
      <c r="H510" s="13" t="str">
        <f t="shared" si="179"/>
        <v/>
      </c>
      <c r="I510" s="13" t="str">
        <f t="shared" si="179"/>
        <v/>
      </c>
      <c r="J510" s="13" t="str">
        <f t="shared" si="179"/>
        <v/>
      </c>
      <c r="K510" s="13" t="str">
        <f t="shared" si="179"/>
        <v/>
      </c>
      <c r="L510" s="13" t="str">
        <f t="shared" si="179"/>
        <v/>
      </c>
      <c r="M510" s="13" t="str">
        <f t="shared" si="179"/>
        <v/>
      </c>
      <c r="N510" s="14" t="str">
        <f t="shared" si="179"/>
        <v/>
      </c>
      <c r="O510" s="12"/>
      <c r="P510" s="15" t="s">
        <v>958</v>
      </c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</row>
    <row r="511" spans="1:68" ht="16.5" customHeight="1" x14ac:dyDescent="0.25">
      <c r="A511" s="3"/>
      <c r="B511" s="13" t="str">
        <f t="shared" ref="B511:N511" si="180">IFERROR(VLOOKUP($B$507,$207:$310,MATCH($P511&amp;"/"&amp;B$315,$205:$205,0),FALSE),"")</f>
        <v/>
      </c>
      <c r="C511" s="13" t="str">
        <f t="shared" si="180"/>
        <v/>
      </c>
      <c r="D511" s="13" t="str">
        <f t="shared" si="180"/>
        <v/>
      </c>
      <c r="E511" s="13" t="str">
        <f t="shared" si="180"/>
        <v/>
      </c>
      <c r="F511" s="13" t="str">
        <f t="shared" si="180"/>
        <v/>
      </c>
      <c r="G511" s="13" t="str">
        <f t="shared" si="180"/>
        <v/>
      </c>
      <c r="H511" s="13" t="str">
        <f t="shared" si="180"/>
        <v/>
      </c>
      <c r="I511" s="13" t="str">
        <f t="shared" si="180"/>
        <v/>
      </c>
      <c r="J511" s="13" t="str">
        <f t="shared" si="180"/>
        <v/>
      </c>
      <c r="K511" s="13" t="str">
        <f t="shared" si="180"/>
        <v/>
      </c>
      <c r="L511" s="13" t="str">
        <f t="shared" si="180"/>
        <v/>
      </c>
      <c r="M511" s="13" t="str">
        <f t="shared" si="180"/>
        <v/>
      </c>
      <c r="N511" s="14" t="str">
        <f t="shared" si="180"/>
        <v/>
      </c>
      <c r="O511" s="12"/>
      <c r="P511" s="15" t="s">
        <v>959</v>
      </c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</row>
    <row r="512" spans="1:68" ht="16.5" customHeight="1" x14ac:dyDescent="0.25">
      <c r="A512" s="3"/>
      <c r="B512" s="210" t="s">
        <v>916</v>
      </c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</row>
    <row r="513" spans="1:68" ht="16.5" customHeight="1" x14ac:dyDescent="0.25">
      <c r="A513" s="3"/>
      <c r="B513" s="13">
        <f t="shared" ref="B513:N513" si="181">IFERROR(VLOOKUP($B$512,$207:$310,MATCH($P513&amp;"/"&amp;B$315,$205:$205,0),FALSE),"")</f>
        <v>-66627</v>
      </c>
      <c r="C513" s="13">
        <f t="shared" si="181"/>
        <v>-16508</v>
      </c>
      <c r="D513" s="13">
        <f t="shared" si="181"/>
        <v>-449194</v>
      </c>
      <c r="E513" s="13">
        <f t="shared" si="181"/>
        <v>-962290</v>
      </c>
      <c r="F513" s="13">
        <f t="shared" si="181"/>
        <v>-1171128</v>
      </c>
      <c r="G513" s="13">
        <f t="shared" si="181"/>
        <v>-1230394</v>
      </c>
      <c r="H513" s="13">
        <f t="shared" si="181"/>
        <v>-398064</v>
      </c>
      <c r="I513" s="13">
        <f t="shared" si="181"/>
        <v>-7360</v>
      </c>
      <c r="J513" s="13">
        <f t="shared" si="181"/>
        <v>4738</v>
      </c>
      <c r="K513" s="13">
        <f t="shared" si="181"/>
        <v>-255084</v>
      </c>
      <c r="L513" s="13">
        <f t="shared" si="181"/>
        <v>-198671</v>
      </c>
      <c r="M513" s="13">
        <f t="shared" si="181"/>
        <v>-680555</v>
      </c>
      <c r="N513" s="14">
        <f t="shared" si="181"/>
        <v>-1227642</v>
      </c>
      <c r="O513" s="12"/>
      <c r="P513" s="15" t="s">
        <v>956</v>
      </c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</row>
    <row r="514" spans="1:68" ht="16.5" customHeight="1" x14ac:dyDescent="0.25">
      <c r="A514" s="3"/>
      <c r="B514" s="13">
        <f t="shared" ref="B514:N514" si="182">IFERROR(VLOOKUP($B$512,$207:$310,MATCH($P514&amp;"/"&amp;B$315,$205:$205,0),FALSE),"")</f>
        <v>-132408</v>
      </c>
      <c r="C514" s="13">
        <f t="shared" si="182"/>
        <v>210858</v>
      </c>
      <c r="D514" s="13">
        <f t="shared" si="182"/>
        <v>-1058360</v>
      </c>
      <c r="E514" s="13">
        <f t="shared" si="182"/>
        <v>-1622804</v>
      </c>
      <c r="F514" s="13">
        <f t="shared" si="182"/>
        <v>-2522360</v>
      </c>
      <c r="G514" s="13">
        <f t="shared" si="182"/>
        <v>-2586869</v>
      </c>
      <c r="H514" s="13">
        <f t="shared" si="182"/>
        <v>-528267</v>
      </c>
      <c r="I514" s="13">
        <f t="shared" si="182"/>
        <v>5127</v>
      </c>
      <c r="J514" s="13">
        <f t="shared" si="182"/>
        <v>-304142</v>
      </c>
      <c r="K514" s="13">
        <f t="shared" si="182"/>
        <v>-533122</v>
      </c>
      <c r="L514" s="13">
        <f t="shared" si="182"/>
        <v>-394727</v>
      </c>
      <c r="M514" s="13">
        <f t="shared" si="182"/>
        <v>-1773104</v>
      </c>
      <c r="N514" s="14">
        <f t="shared" si="182"/>
        <v>-510929</v>
      </c>
      <c r="O514" s="12"/>
      <c r="P514" s="15" t="s">
        <v>957</v>
      </c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</row>
    <row r="515" spans="1:68" ht="16.5" customHeight="1" x14ac:dyDescent="0.25">
      <c r="A515" s="3"/>
      <c r="B515" s="13">
        <f t="shared" ref="B515:N515" si="183">IFERROR(VLOOKUP($B$512,$207:$310,MATCH($P515&amp;"/"&amp;B$315,$205:$205,0),FALSE),"")</f>
        <v>-535512</v>
      </c>
      <c r="C515" s="13">
        <f t="shared" si="183"/>
        <v>34124</v>
      </c>
      <c r="D515" s="13">
        <f t="shared" si="183"/>
        <v>-2011117</v>
      </c>
      <c r="E515" s="13">
        <f t="shared" si="183"/>
        <v>-2409652</v>
      </c>
      <c r="F515" s="13">
        <f t="shared" si="183"/>
        <v>-3748775</v>
      </c>
      <c r="G515" s="13">
        <f t="shared" si="183"/>
        <v>-3803235</v>
      </c>
      <c r="H515" s="13">
        <f t="shared" si="183"/>
        <v>-316926</v>
      </c>
      <c r="I515" s="13">
        <f t="shared" si="183"/>
        <v>406532</v>
      </c>
      <c r="J515" s="13">
        <f t="shared" si="183"/>
        <v>-594777</v>
      </c>
      <c r="K515" s="13">
        <f t="shared" si="183"/>
        <v>-925614</v>
      </c>
      <c r="L515" s="13">
        <f t="shared" si="183"/>
        <v>-841434</v>
      </c>
      <c r="M515" s="13">
        <f t="shared" si="183"/>
        <v>-2969407</v>
      </c>
      <c r="N515" s="14" t="str">
        <f t="shared" si="183"/>
        <v/>
      </c>
      <c r="O515" s="12"/>
      <c r="P515" s="15" t="s">
        <v>958</v>
      </c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</row>
    <row r="516" spans="1:68" ht="16.5" customHeight="1" x14ac:dyDescent="0.25">
      <c r="A516" s="3"/>
      <c r="B516" s="13">
        <f t="shared" ref="B516:N516" si="184">IFERROR(VLOOKUP($B$512,$207:$310,MATCH($P516&amp;"/"&amp;B$315,$205:$205,0),FALSE),"")</f>
        <v>-812909.61</v>
      </c>
      <c r="C516" s="13">
        <f t="shared" si="184"/>
        <v>-276821.31</v>
      </c>
      <c r="D516" s="13">
        <f t="shared" si="184"/>
        <v>-2576243.25</v>
      </c>
      <c r="E516" s="13">
        <f t="shared" si="184"/>
        <v>-2105311.13</v>
      </c>
      <c r="F516" s="13">
        <f t="shared" si="184"/>
        <v>-4605486.3739999998</v>
      </c>
      <c r="G516" s="13">
        <f t="shared" si="184"/>
        <v>-4455273.5319999997</v>
      </c>
      <c r="H516" s="13">
        <f t="shared" si="184"/>
        <v>-303524.69</v>
      </c>
      <c r="I516" s="13">
        <f t="shared" si="184"/>
        <v>-41618.93</v>
      </c>
      <c r="J516" s="13">
        <f t="shared" si="184"/>
        <v>-663185.18000000005</v>
      </c>
      <c r="K516" s="13">
        <f t="shared" si="184"/>
        <v>-1255350.23</v>
      </c>
      <c r="L516" s="13">
        <f t="shared" si="184"/>
        <v>-1402623.64</v>
      </c>
      <c r="M516" s="13">
        <f t="shared" si="184"/>
        <v>-4209169.2719999999</v>
      </c>
      <c r="N516" s="14" t="str">
        <f t="shared" si="184"/>
        <v/>
      </c>
      <c r="O516" s="12"/>
      <c r="P516" s="15" t="s">
        <v>959</v>
      </c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</row>
    <row r="517" spans="1:68" ht="16.5" customHeight="1" x14ac:dyDescent="0.25">
      <c r="A517" s="3"/>
      <c r="B517" s="34">
        <f t="shared" ref="B517:M517" si="185">B516/B$492</f>
        <v>-4.5433666457451087</v>
      </c>
      <c r="C517" s="34">
        <f t="shared" si="185"/>
        <v>-1.4296296759183991</v>
      </c>
      <c r="D517" s="34">
        <f t="shared" si="185"/>
        <v>-8.8830769880068061</v>
      </c>
      <c r="E517" s="34">
        <f t="shared" si="185"/>
        <v>-6.3501760156450038</v>
      </c>
      <c r="F517" s="34">
        <f t="shared" si="185"/>
        <v>-9.4306376483848826</v>
      </c>
      <c r="G517" s="34">
        <f t="shared" si="185"/>
        <v>-6.9513529253006228</v>
      </c>
      <c r="H517" s="34">
        <f t="shared" si="185"/>
        <v>-0.4523498078250926</v>
      </c>
      <c r="I517" s="34">
        <f t="shared" si="185"/>
        <v>-6.114920529628029E-2</v>
      </c>
      <c r="J517" s="34">
        <f t="shared" si="185"/>
        <v>-0.93844693438746651</v>
      </c>
      <c r="K517" s="34">
        <f t="shared" si="185"/>
        <v>-1.6849376547008978</v>
      </c>
      <c r="L517" s="34">
        <f t="shared" si="185"/>
        <v>-1.7288818715825545</v>
      </c>
      <c r="M517" s="34">
        <f t="shared" si="185"/>
        <v>-4.8407159282976862</v>
      </c>
      <c r="N517" s="34">
        <f>IFERROR(N516/N$492,IFERROR(N515/N$492,IFERROR(N514/N$492,N513/N$492)))</f>
        <v>-0.5929506819300151</v>
      </c>
      <c r="O517" s="12">
        <f>RATE(M$315-I$315,,-I517,M517)</f>
        <v>1.9828381912813884</v>
      </c>
      <c r="P517" s="17" t="s">
        <v>981</v>
      </c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</row>
    <row r="518" spans="1:68" ht="16.5" customHeight="1" x14ac:dyDescent="0.25">
      <c r="A518" s="3"/>
      <c r="B518" s="216" t="s">
        <v>982</v>
      </c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</row>
    <row r="519" spans="1:68" ht="16.5" customHeight="1" x14ac:dyDescent="0.25">
      <c r="A519" s="3"/>
      <c r="B519" s="13">
        <f t="shared" ref="B519:N519" si="186">IFERROR(B513+B535,"")</f>
        <v>-71072</v>
      </c>
      <c r="C519" s="13">
        <f t="shared" si="186"/>
        <v>-18388</v>
      </c>
      <c r="D519" s="13">
        <f t="shared" si="186"/>
        <v>-449814</v>
      </c>
      <c r="E519" s="13">
        <f t="shared" si="186"/>
        <v>-966746</v>
      </c>
      <c r="F519" s="13">
        <f t="shared" si="186"/>
        <v>-1170720</v>
      </c>
      <c r="G519" s="13">
        <f t="shared" si="186"/>
        <v>-1234710</v>
      </c>
      <c r="H519" s="13">
        <f t="shared" si="186"/>
        <v>-403056</v>
      </c>
      <c r="I519" s="13">
        <f t="shared" si="186"/>
        <v>-32376</v>
      </c>
      <c r="J519" s="13">
        <f t="shared" si="186"/>
        <v>1323</v>
      </c>
      <c r="K519" s="13">
        <f t="shared" si="186"/>
        <v>-258953</v>
      </c>
      <c r="L519" s="13">
        <f t="shared" si="186"/>
        <v>-204972</v>
      </c>
      <c r="M519" s="13">
        <f t="shared" si="186"/>
        <v>-688347</v>
      </c>
      <c r="N519" s="14">
        <f t="shared" si="186"/>
        <v>-1231079</v>
      </c>
      <c r="O519" s="12"/>
      <c r="P519" s="15" t="s">
        <v>956</v>
      </c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</row>
    <row r="520" spans="1:68" ht="16.5" customHeight="1" x14ac:dyDescent="0.25">
      <c r="A520" s="3"/>
      <c r="B520" s="13">
        <f t="shared" ref="B520:N520" si="187">IFERROR(B514+B536,"")</f>
        <v>-136811</v>
      </c>
      <c r="C520" s="13">
        <f t="shared" si="187"/>
        <v>206234</v>
      </c>
      <c r="D520" s="13">
        <f t="shared" si="187"/>
        <v>-1059512</v>
      </c>
      <c r="E520" s="13">
        <f t="shared" si="187"/>
        <v>-1629767</v>
      </c>
      <c r="F520" s="13">
        <f t="shared" si="187"/>
        <v>-2524886</v>
      </c>
      <c r="G520" s="13">
        <f t="shared" si="187"/>
        <v>-2596073</v>
      </c>
      <c r="H520" s="13">
        <f t="shared" si="187"/>
        <v>-549853</v>
      </c>
      <c r="I520" s="13">
        <f t="shared" si="187"/>
        <v>-31295</v>
      </c>
      <c r="J520" s="13">
        <f t="shared" si="187"/>
        <v>-313082</v>
      </c>
      <c r="K520" s="13">
        <f t="shared" si="187"/>
        <v>-540844</v>
      </c>
      <c r="L520" s="13">
        <f t="shared" si="187"/>
        <v>-412181</v>
      </c>
      <c r="M520" s="13">
        <f t="shared" si="187"/>
        <v>-1790777</v>
      </c>
      <c r="N520" s="14">
        <f t="shared" si="187"/>
        <v>-517990</v>
      </c>
      <c r="O520" s="12"/>
      <c r="P520" s="15" t="s">
        <v>957</v>
      </c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</row>
    <row r="521" spans="1:68" ht="16.5" customHeight="1" x14ac:dyDescent="0.25">
      <c r="A521" s="3"/>
      <c r="B521" s="13">
        <f t="shared" ref="B521:N521" si="188">IFERROR(B515+B537,"")</f>
        <v>-541265</v>
      </c>
      <c r="C521" s="13">
        <f t="shared" si="188"/>
        <v>19723</v>
      </c>
      <c r="D521" s="13">
        <f t="shared" si="188"/>
        <v>-2020435</v>
      </c>
      <c r="E521" s="13">
        <f t="shared" si="188"/>
        <v>-2428085</v>
      </c>
      <c r="F521" s="13">
        <f t="shared" si="188"/>
        <v>-3759158</v>
      </c>
      <c r="G521" s="13">
        <f t="shared" si="188"/>
        <v>-3813875</v>
      </c>
      <c r="H521" s="13">
        <f t="shared" si="188"/>
        <v>-359119</v>
      </c>
      <c r="I521" s="13">
        <f t="shared" si="188"/>
        <v>360865</v>
      </c>
      <c r="J521" s="13">
        <f t="shared" si="188"/>
        <v>-609535</v>
      </c>
      <c r="K521" s="13">
        <f t="shared" si="188"/>
        <v>-934790</v>
      </c>
      <c r="L521" s="13">
        <f t="shared" si="188"/>
        <v>-891306</v>
      </c>
      <c r="M521" s="13">
        <f t="shared" si="188"/>
        <v>-2992627</v>
      </c>
      <c r="N521" s="14" t="str">
        <f t="shared" si="188"/>
        <v/>
      </c>
      <c r="O521" s="12"/>
      <c r="P521" s="15" t="s">
        <v>958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</row>
    <row r="522" spans="1:68" ht="16.5" customHeight="1" x14ac:dyDescent="0.25">
      <c r="A522" s="3"/>
      <c r="B522" s="13">
        <f t="shared" ref="B522:N522" si="189">IFERROR(B516+B538,"")</f>
        <v>-817564.9</v>
      </c>
      <c r="C522" s="25">
        <f t="shared" si="189"/>
        <v>-298666.39</v>
      </c>
      <c r="D522" s="25">
        <f t="shared" si="189"/>
        <v>-2595566.94</v>
      </c>
      <c r="E522" s="25">
        <f t="shared" si="189"/>
        <v>-2129741.7799999998</v>
      </c>
      <c r="F522" s="25">
        <f t="shared" si="189"/>
        <v>-4624135.87</v>
      </c>
      <c r="G522" s="25">
        <f t="shared" si="189"/>
        <v>-4473722.5689999992</v>
      </c>
      <c r="H522" s="25">
        <f t="shared" si="189"/>
        <v>-360593.13</v>
      </c>
      <c r="I522" s="25">
        <f t="shared" si="189"/>
        <v>-109023.82</v>
      </c>
      <c r="J522" s="25">
        <f t="shared" si="189"/>
        <v>-689335.45000000007</v>
      </c>
      <c r="K522" s="25">
        <f t="shared" si="189"/>
        <v>-1269421.75</v>
      </c>
      <c r="L522" s="25">
        <f t="shared" si="189"/>
        <v>-1455321.65</v>
      </c>
      <c r="M522" s="25">
        <f t="shared" si="189"/>
        <v>-4239790.0949999997</v>
      </c>
      <c r="N522" s="25" t="str">
        <f t="shared" si="189"/>
        <v/>
      </c>
      <c r="O522" s="12">
        <f>RATE(M$315-I$315,,-I522,M522)</f>
        <v>1.4972138806111119</v>
      </c>
      <c r="P522" s="15" t="s">
        <v>959</v>
      </c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</row>
    <row r="523" spans="1:68" ht="16.5" customHeight="1" x14ac:dyDescent="0.25">
      <c r="A523" s="3"/>
      <c r="B523" s="213" t="s">
        <v>917</v>
      </c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3"/>
      <c r="O523" s="12"/>
      <c r="P523" s="15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</row>
    <row r="524" spans="1:68" ht="16.5" customHeight="1" x14ac:dyDescent="0.25">
      <c r="A524" s="3"/>
      <c r="B524" s="214" t="s">
        <v>921</v>
      </c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</row>
    <row r="525" spans="1:68" ht="16.5" customHeight="1" x14ac:dyDescent="0.25">
      <c r="A525" s="3"/>
      <c r="B525" s="13">
        <f t="shared" ref="B525:N525" si="190">IFERROR(VLOOKUP($B$524,$207:$310,MATCH($P525&amp;"/"&amp;B$315,$205:$205,0),FALSE),"")</f>
        <v>-4445</v>
      </c>
      <c r="C525" s="13">
        <f t="shared" si="190"/>
        <v>-1880</v>
      </c>
      <c r="D525" s="13">
        <f t="shared" si="190"/>
        <v>-98</v>
      </c>
      <c r="E525" s="13">
        <f t="shared" si="190"/>
        <v>-4456</v>
      </c>
      <c r="F525" s="13">
        <f t="shared" si="190"/>
        <v>408</v>
      </c>
      <c r="G525" s="13">
        <f t="shared" si="190"/>
        <v>-4025</v>
      </c>
      <c r="H525" s="13">
        <f t="shared" si="190"/>
        <v>-4980</v>
      </c>
      <c r="I525" s="13">
        <f t="shared" si="190"/>
        <v>-24207</v>
      </c>
      <c r="J525" s="13">
        <f t="shared" si="190"/>
        <v>-2877</v>
      </c>
      <c r="K525" s="13">
        <f t="shared" si="190"/>
        <v>-3869</v>
      </c>
      <c r="L525" s="13">
        <f t="shared" si="190"/>
        <v>-6301</v>
      </c>
      <c r="M525" s="13">
        <f t="shared" si="190"/>
        <v>-7197</v>
      </c>
      <c r="N525" s="14">
        <f t="shared" si="190"/>
        <v>-3437</v>
      </c>
      <c r="O525" s="12"/>
      <c r="P525" s="15" t="s">
        <v>956</v>
      </c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</row>
    <row r="526" spans="1:68" ht="16.5" customHeight="1" x14ac:dyDescent="0.25">
      <c r="A526" s="3"/>
      <c r="B526" s="13">
        <f t="shared" ref="B526:N526" si="191">IFERROR(VLOOKUP($B$524,$207:$310,MATCH($P526&amp;"/"&amp;B$315,$205:$205,0),FALSE),"")</f>
        <v>-4403</v>
      </c>
      <c r="C526" s="13">
        <f t="shared" si="191"/>
        <v>-4624</v>
      </c>
      <c r="D526" s="13">
        <f t="shared" si="191"/>
        <v>-630</v>
      </c>
      <c r="E526" s="13">
        <f t="shared" si="191"/>
        <v>-6890</v>
      </c>
      <c r="F526" s="13">
        <f t="shared" si="191"/>
        <v>-2526</v>
      </c>
      <c r="G526" s="13">
        <f t="shared" si="191"/>
        <v>-8913</v>
      </c>
      <c r="H526" s="13">
        <f t="shared" si="191"/>
        <v>-21574</v>
      </c>
      <c r="I526" s="13">
        <f t="shared" si="191"/>
        <v>-35613</v>
      </c>
      <c r="J526" s="13">
        <f t="shared" si="191"/>
        <v>-8332</v>
      </c>
      <c r="K526" s="13">
        <f t="shared" si="191"/>
        <v>-7012</v>
      </c>
      <c r="L526" s="13">
        <f t="shared" si="191"/>
        <v>-17291</v>
      </c>
      <c r="M526" s="13">
        <f t="shared" si="191"/>
        <v>-17078</v>
      </c>
      <c r="N526" s="14">
        <f t="shared" si="191"/>
        <v>-6515</v>
      </c>
      <c r="O526" s="12"/>
      <c r="P526" s="15" t="s">
        <v>957</v>
      </c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</row>
    <row r="527" spans="1:68" ht="16.5" customHeight="1" x14ac:dyDescent="0.25">
      <c r="A527" s="3"/>
      <c r="B527" s="13">
        <f t="shared" ref="B527:N527" si="192">IFERROR(VLOOKUP($B$524,$207:$310,MATCH($P527&amp;"/"&amp;B$315,$205:$205,0),FALSE),"")</f>
        <v>-5753</v>
      </c>
      <c r="C527" s="13">
        <f t="shared" si="192"/>
        <v>-10172</v>
      </c>
      <c r="D527" s="13">
        <f t="shared" si="192"/>
        <v>-6905</v>
      </c>
      <c r="E527" s="13">
        <f t="shared" si="192"/>
        <v>-18360</v>
      </c>
      <c r="F527" s="13">
        <f t="shared" si="192"/>
        <v>-9698</v>
      </c>
      <c r="G527" s="13">
        <f t="shared" si="192"/>
        <v>-10349</v>
      </c>
      <c r="H527" s="13">
        <f t="shared" si="192"/>
        <v>-41705</v>
      </c>
      <c r="I527" s="13">
        <f t="shared" si="192"/>
        <v>-44462</v>
      </c>
      <c r="J527" s="13">
        <f t="shared" si="192"/>
        <v>-13720</v>
      </c>
      <c r="K527" s="13">
        <f t="shared" si="192"/>
        <v>-8298</v>
      </c>
      <c r="L527" s="13">
        <f t="shared" si="192"/>
        <v>-49642</v>
      </c>
      <c r="M527" s="13">
        <f t="shared" si="192"/>
        <v>-22625</v>
      </c>
      <c r="N527" s="14" t="str">
        <f t="shared" si="192"/>
        <v/>
      </c>
      <c r="O527" s="12"/>
      <c r="P527" s="15" t="s">
        <v>958</v>
      </c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</row>
    <row r="528" spans="1:68" ht="16.5" customHeight="1" x14ac:dyDescent="0.25">
      <c r="A528" s="3"/>
      <c r="B528" s="13">
        <f t="shared" ref="B528:N528" si="193">IFERROR(VLOOKUP($B$524,$207:$310,MATCH($P528&amp;"/"&amp;B$315,$205:$205,0),FALSE),"")</f>
        <v>-4655.29</v>
      </c>
      <c r="C528" s="13">
        <f t="shared" si="193"/>
        <v>-16267.86</v>
      </c>
      <c r="D528" s="13">
        <f t="shared" si="193"/>
        <v>-16012.68</v>
      </c>
      <c r="E528" s="13">
        <f t="shared" si="193"/>
        <v>-21792.87</v>
      </c>
      <c r="F528" s="13">
        <f t="shared" si="193"/>
        <v>-17328.03</v>
      </c>
      <c r="G528" s="13">
        <f t="shared" si="193"/>
        <v>-15967.773999999999</v>
      </c>
      <c r="H528" s="13">
        <f t="shared" si="193"/>
        <v>-55702.44</v>
      </c>
      <c r="I528" s="13">
        <f t="shared" si="193"/>
        <v>-63220.3</v>
      </c>
      <c r="J528" s="13">
        <f t="shared" si="193"/>
        <v>-25112.19</v>
      </c>
      <c r="K528" s="13">
        <f t="shared" si="193"/>
        <v>-12890.14</v>
      </c>
      <c r="L528" s="13">
        <f t="shared" si="193"/>
        <v>-51467.33</v>
      </c>
      <c r="M528" s="13">
        <f t="shared" si="193"/>
        <v>-30025.823</v>
      </c>
      <c r="N528" s="14" t="str">
        <f t="shared" si="193"/>
        <v/>
      </c>
      <c r="O528" s="12"/>
      <c r="P528" s="15" t="s">
        <v>959</v>
      </c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</row>
    <row r="529" spans="1:68" ht="16.5" customHeight="1" x14ac:dyDescent="0.25">
      <c r="A529" s="3"/>
      <c r="B529" s="214" t="s">
        <v>924</v>
      </c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</row>
    <row r="530" spans="1:68" ht="16.5" customHeight="1" x14ac:dyDescent="0.25">
      <c r="A530" s="3"/>
      <c r="B530" s="13">
        <f t="shared" ref="B530:N530" si="194">IFERROR(VLOOKUP($B$529,$207:$310,MATCH($P530&amp;"/"&amp;B$315,$205:$205,0),FALSE),"")</f>
        <v>0</v>
      </c>
      <c r="C530" s="13">
        <f t="shared" si="194"/>
        <v>0</v>
      </c>
      <c r="D530" s="13">
        <f t="shared" si="194"/>
        <v>-522</v>
      </c>
      <c r="E530" s="13">
        <f t="shared" si="194"/>
        <v>0</v>
      </c>
      <c r="F530" s="13">
        <f t="shared" si="194"/>
        <v>0</v>
      </c>
      <c r="G530" s="13">
        <f t="shared" si="194"/>
        <v>-291</v>
      </c>
      <c r="H530" s="13">
        <f t="shared" si="194"/>
        <v>-12</v>
      </c>
      <c r="I530" s="13">
        <f t="shared" si="194"/>
        <v>-809</v>
      </c>
      <c r="J530" s="13">
        <f t="shared" si="194"/>
        <v>-538</v>
      </c>
      <c r="K530" s="13">
        <f t="shared" si="194"/>
        <v>0</v>
      </c>
      <c r="L530" s="13">
        <f t="shared" si="194"/>
        <v>0</v>
      </c>
      <c r="M530" s="13">
        <f t="shared" si="194"/>
        <v>-595</v>
      </c>
      <c r="N530" s="14">
        <f t="shared" si="194"/>
        <v>0</v>
      </c>
      <c r="O530" s="12"/>
      <c r="P530" s="15" t="s">
        <v>956</v>
      </c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</row>
    <row r="531" spans="1:68" ht="16.5" customHeight="1" x14ac:dyDescent="0.25">
      <c r="A531" s="3"/>
      <c r="B531" s="13">
        <f t="shared" ref="B531:N531" si="195">IFERROR(VLOOKUP($B$529,$207:$310,MATCH($P531&amp;"/"&amp;B$315,$205:$205,0),FALSE),"")</f>
        <v>0</v>
      </c>
      <c r="C531" s="13">
        <f t="shared" si="195"/>
        <v>0</v>
      </c>
      <c r="D531" s="13">
        <f t="shared" si="195"/>
        <v>-522</v>
      </c>
      <c r="E531" s="13">
        <f t="shared" si="195"/>
        <v>-73</v>
      </c>
      <c r="F531" s="13">
        <f t="shared" si="195"/>
        <v>0</v>
      </c>
      <c r="G531" s="13">
        <f t="shared" si="195"/>
        <v>-291</v>
      </c>
      <c r="H531" s="13">
        <f t="shared" si="195"/>
        <v>-12</v>
      </c>
      <c r="I531" s="13">
        <f t="shared" si="195"/>
        <v>-809</v>
      </c>
      <c r="J531" s="13">
        <f t="shared" si="195"/>
        <v>-608</v>
      </c>
      <c r="K531" s="13">
        <f t="shared" si="195"/>
        <v>-710</v>
      </c>
      <c r="L531" s="13">
        <f t="shared" si="195"/>
        <v>-163</v>
      </c>
      <c r="M531" s="13">
        <f t="shared" si="195"/>
        <v>-595</v>
      </c>
      <c r="N531" s="14">
        <f t="shared" si="195"/>
        <v>-546</v>
      </c>
      <c r="O531" s="12"/>
      <c r="P531" s="15" t="s">
        <v>957</v>
      </c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</row>
    <row r="532" spans="1:68" ht="16.5" customHeight="1" x14ac:dyDescent="0.25">
      <c r="A532" s="3"/>
      <c r="B532" s="13">
        <f t="shared" ref="B532:N532" si="196">IFERROR(VLOOKUP($B$529,$207:$310,MATCH($P532&amp;"/"&amp;B$315,$205:$205,0),FALSE),"")</f>
        <v>0</v>
      </c>
      <c r="C532" s="13">
        <f t="shared" si="196"/>
        <v>-4229</v>
      </c>
      <c r="D532" s="13">
        <f t="shared" si="196"/>
        <v>-2413</v>
      </c>
      <c r="E532" s="13">
        <f t="shared" si="196"/>
        <v>-73</v>
      </c>
      <c r="F532" s="13">
        <f t="shared" si="196"/>
        <v>-685</v>
      </c>
      <c r="G532" s="13">
        <f t="shared" si="196"/>
        <v>-291</v>
      </c>
      <c r="H532" s="13">
        <f t="shared" si="196"/>
        <v>-488</v>
      </c>
      <c r="I532" s="13">
        <f t="shared" si="196"/>
        <v>-1205</v>
      </c>
      <c r="J532" s="13">
        <f t="shared" si="196"/>
        <v>-1038</v>
      </c>
      <c r="K532" s="13">
        <f t="shared" si="196"/>
        <v>-878</v>
      </c>
      <c r="L532" s="13">
        <f t="shared" si="196"/>
        <v>-230</v>
      </c>
      <c r="M532" s="13">
        <f t="shared" si="196"/>
        <v>-595</v>
      </c>
      <c r="N532" s="14" t="str">
        <f t="shared" si="196"/>
        <v/>
      </c>
      <c r="O532" s="12"/>
      <c r="P532" s="15" t="s">
        <v>958</v>
      </c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</row>
    <row r="533" spans="1:68" ht="16.5" customHeight="1" x14ac:dyDescent="0.25">
      <c r="A533" s="3"/>
      <c r="B533" s="13">
        <f t="shared" ref="B533:N533" si="197">IFERROR(VLOOKUP($B$529,$207:$310,MATCH($P533&amp;"/"&amp;B$315,$205:$205,0),FALSE),"")</f>
        <v>0</v>
      </c>
      <c r="C533" s="13">
        <f t="shared" si="197"/>
        <v>-5577.22</v>
      </c>
      <c r="D533" s="13">
        <f t="shared" si="197"/>
        <v>-3311.01</v>
      </c>
      <c r="E533" s="13">
        <f t="shared" si="197"/>
        <v>-2637.78</v>
      </c>
      <c r="F533" s="13">
        <f t="shared" si="197"/>
        <v>-1321.4659999999999</v>
      </c>
      <c r="G533" s="13">
        <f t="shared" si="197"/>
        <v>-2481.2629999999999</v>
      </c>
      <c r="H533" s="13">
        <f t="shared" si="197"/>
        <v>-1366</v>
      </c>
      <c r="I533" s="13">
        <f t="shared" si="197"/>
        <v>-4184.59</v>
      </c>
      <c r="J533" s="13">
        <f t="shared" si="197"/>
        <v>-1038.08</v>
      </c>
      <c r="K533" s="13">
        <f t="shared" si="197"/>
        <v>-1181.3800000000001</v>
      </c>
      <c r="L533" s="13">
        <f t="shared" si="197"/>
        <v>-1230.68</v>
      </c>
      <c r="M533" s="13">
        <f t="shared" si="197"/>
        <v>-595</v>
      </c>
      <c r="N533" s="14" t="str">
        <f t="shared" si="197"/>
        <v/>
      </c>
      <c r="O533" s="12"/>
      <c r="P533" s="15" t="s">
        <v>959</v>
      </c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</row>
    <row r="534" spans="1:68" ht="16.5" customHeight="1" x14ac:dyDescent="0.25">
      <c r="A534" s="3"/>
      <c r="B534" s="214" t="s">
        <v>983</v>
      </c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</row>
    <row r="535" spans="1:68" ht="16.5" customHeight="1" x14ac:dyDescent="0.25">
      <c r="A535" s="3"/>
      <c r="B535" s="14">
        <f t="shared" ref="B535:N535" si="198">IFERROR(B525+B530,"")</f>
        <v>-4445</v>
      </c>
      <c r="C535" s="14">
        <f t="shared" si="198"/>
        <v>-1880</v>
      </c>
      <c r="D535" s="14">
        <f t="shared" si="198"/>
        <v>-620</v>
      </c>
      <c r="E535" s="14">
        <f t="shared" si="198"/>
        <v>-4456</v>
      </c>
      <c r="F535" s="14">
        <f t="shared" si="198"/>
        <v>408</v>
      </c>
      <c r="G535" s="14">
        <f t="shared" si="198"/>
        <v>-4316</v>
      </c>
      <c r="H535" s="14">
        <f t="shared" si="198"/>
        <v>-4992</v>
      </c>
      <c r="I535" s="14">
        <f t="shared" si="198"/>
        <v>-25016</v>
      </c>
      <c r="J535" s="14">
        <f t="shared" si="198"/>
        <v>-3415</v>
      </c>
      <c r="K535" s="14">
        <f t="shared" si="198"/>
        <v>-3869</v>
      </c>
      <c r="L535" s="14">
        <f t="shared" si="198"/>
        <v>-6301</v>
      </c>
      <c r="M535" s="14">
        <f t="shared" si="198"/>
        <v>-7792</v>
      </c>
      <c r="N535" s="14">
        <f t="shared" si="198"/>
        <v>-3437</v>
      </c>
      <c r="O535" s="12"/>
      <c r="P535" s="15" t="s">
        <v>956</v>
      </c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</row>
    <row r="536" spans="1:68" ht="16.5" customHeight="1" x14ac:dyDescent="0.25">
      <c r="A536" s="3"/>
      <c r="B536" s="14">
        <f t="shared" ref="B536:N536" si="199">IFERROR(B526+B531,"")</f>
        <v>-4403</v>
      </c>
      <c r="C536" s="14">
        <f t="shared" si="199"/>
        <v>-4624</v>
      </c>
      <c r="D536" s="14">
        <f t="shared" si="199"/>
        <v>-1152</v>
      </c>
      <c r="E536" s="14">
        <f t="shared" si="199"/>
        <v>-6963</v>
      </c>
      <c r="F536" s="14">
        <f t="shared" si="199"/>
        <v>-2526</v>
      </c>
      <c r="G536" s="14">
        <f t="shared" si="199"/>
        <v>-9204</v>
      </c>
      <c r="H536" s="14">
        <f t="shared" si="199"/>
        <v>-21586</v>
      </c>
      <c r="I536" s="14">
        <f t="shared" si="199"/>
        <v>-36422</v>
      </c>
      <c r="J536" s="14">
        <f t="shared" si="199"/>
        <v>-8940</v>
      </c>
      <c r="K536" s="14">
        <f t="shared" si="199"/>
        <v>-7722</v>
      </c>
      <c r="L536" s="14">
        <f t="shared" si="199"/>
        <v>-17454</v>
      </c>
      <c r="M536" s="14">
        <f t="shared" si="199"/>
        <v>-17673</v>
      </c>
      <c r="N536" s="14">
        <f t="shared" si="199"/>
        <v>-7061</v>
      </c>
      <c r="O536" s="12"/>
      <c r="P536" s="15" t="s">
        <v>957</v>
      </c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</row>
    <row r="537" spans="1:68" ht="16.5" customHeight="1" x14ac:dyDescent="0.25">
      <c r="A537" s="3"/>
      <c r="B537" s="14">
        <f t="shared" ref="B537:N537" si="200">IFERROR(B527+B532,"")</f>
        <v>-5753</v>
      </c>
      <c r="C537" s="14">
        <f t="shared" si="200"/>
        <v>-14401</v>
      </c>
      <c r="D537" s="14">
        <f t="shared" si="200"/>
        <v>-9318</v>
      </c>
      <c r="E537" s="14">
        <f t="shared" si="200"/>
        <v>-18433</v>
      </c>
      <c r="F537" s="14">
        <f t="shared" si="200"/>
        <v>-10383</v>
      </c>
      <c r="G537" s="14">
        <f t="shared" si="200"/>
        <v>-10640</v>
      </c>
      <c r="H537" s="14">
        <f t="shared" si="200"/>
        <v>-42193</v>
      </c>
      <c r="I537" s="14">
        <f t="shared" si="200"/>
        <v>-45667</v>
      </c>
      <c r="J537" s="14">
        <f t="shared" si="200"/>
        <v>-14758</v>
      </c>
      <c r="K537" s="14">
        <f t="shared" si="200"/>
        <v>-9176</v>
      </c>
      <c r="L537" s="14">
        <f t="shared" si="200"/>
        <v>-49872</v>
      </c>
      <c r="M537" s="14">
        <f t="shared" si="200"/>
        <v>-23220</v>
      </c>
      <c r="N537" s="14" t="str">
        <f t="shared" si="200"/>
        <v/>
      </c>
      <c r="O537" s="12"/>
      <c r="P537" s="15" t="s">
        <v>958</v>
      </c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</row>
    <row r="538" spans="1:68" ht="16.5" customHeight="1" x14ac:dyDescent="0.25">
      <c r="A538" s="3"/>
      <c r="B538" s="14">
        <f t="shared" ref="B538:N538" si="201">IFERROR(B528+B533,"")</f>
        <v>-4655.29</v>
      </c>
      <c r="C538" s="14">
        <f t="shared" si="201"/>
        <v>-21845.08</v>
      </c>
      <c r="D538" s="14">
        <f t="shared" si="201"/>
        <v>-19323.690000000002</v>
      </c>
      <c r="E538" s="14">
        <f t="shared" si="201"/>
        <v>-24430.649999999998</v>
      </c>
      <c r="F538" s="14">
        <f t="shared" si="201"/>
        <v>-18649.495999999999</v>
      </c>
      <c r="G538" s="14">
        <f t="shared" si="201"/>
        <v>-18449.037</v>
      </c>
      <c r="H538" s="14">
        <f t="shared" si="201"/>
        <v>-57068.44</v>
      </c>
      <c r="I538" s="14">
        <f t="shared" si="201"/>
        <v>-67404.89</v>
      </c>
      <c r="J538" s="14">
        <f t="shared" si="201"/>
        <v>-26150.269999999997</v>
      </c>
      <c r="K538" s="14">
        <f t="shared" si="201"/>
        <v>-14071.52</v>
      </c>
      <c r="L538" s="14">
        <f t="shared" si="201"/>
        <v>-52698.01</v>
      </c>
      <c r="M538" s="14">
        <f t="shared" si="201"/>
        <v>-30620.823</v>
      </c>
      <c r="N538" s="14" t="str">
        <f t="shared" si="201"/>
        <v/>
      </c>
      <c r="O538" s="12">
        <f>RATE(M$315-I$315,,-I538,M538)</f>
        <v>-0.1790222942335857</v>
      </c>
      <c r="P538" s="15" t="s">
        <v>959</v>
      </c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</row>
    <row r="539" spans="1:68" ht="16.5" customHeight="1" x14ac:dyDescent="0.25">
      <c r="A539" s="3"/>
      <c r="B539" s="213" t="s">
        <v>929</v>
      </c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</row>
    <row r="540" spans="1:68" ht="16.5" customHeight="1" x14ac:dyDescent="0.25">
      <c r="A540" s="3"/>
      <c r="B540" s="13">
        <f t="shared" ref="B540:N540" si="202">IFERROR(VLOOKUP($B$539,$207:$310,MATCH($P540&amp;"/"&amp;B$315,$205:$205,0),FALSE),"")</f>
        <v>-4856</v>
      </c>
      <c r="C540" s="13">
        <f t="shared" si="202"/>
        <v>-1880</v>
      </c>
      <c r="D540" s="13">
        <f t="shared" si="202"/>
        <v>-620</v>
      </c>
      <c r="E540" s="13">
        <f t="shared" si="202"/>
        <v>-4456</v>
      </c>
      <c r="F540" s="13">
        <f t="shared" si="202"/>
        <v>408</v>
      </c>
      <c r="G540" s="13">
        <f t="shared" si="202"/>
        <v>-4316</v>
      </c>
      <c r="H540" s="13">
        <f t="shared" si="202"/>
        <v>-4992</v>
      </c>
      <c r="I540" s="13">
        <f t="shared" si="202"/>
        <v>-25016</v>
      </c>
      <c r="J540" s="13">
        <f t="shared" si="202"/>
        <v>-3415</v>
      </c>
      <c r="K540" s="13">
        <f t="shared" si="202"/>
        <v>-3869</v>
      </c>
      <c r="L540" s="13">
        <f t="shared" si="202"/>
        <v>-6301</v>
      </c>
      <c r="M540" s="13">
        <f t="shared" si="202"/>
        <v>-7792</v>
      </c>
      <c r="N540" s="14">
        <f t="shared" si="202"/>
        <v>-3437</v>
      </c>
      <c r="O540" s="12"/>
      <c r="P540" s="15" t="s">
        <v>956</v>
      </c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</row>
    <row r="541" spans="1:68" ht="16.5" customHeight="1" x14ac:dyDescent="0.25">
      <c r="A541" s="3"/>
      <c r="B541" s="13">
        <f t="shared" ref="B541:N541" si="203">IFERROR(VLOOKUP($B$539,$207:$310,MATCH($P541&amp;"/"&amp;B$315,$205:$205,0),FALSE),"")</f>
        <v>-4791</v>
      </c>
      <c r="C541" s="13">
        <f t="shared" si="203"/>
        <v>-4601</v>
      </c>
      <c r="D541" s="13">
        <f t="shared" si="203"/>
        <v>-1126</v>
      </c>
      <c r="E541" s="13">
        <f t="shared" si="203"/>
        <v>-6934</v>
      </c>
      <c r="F541" s="13">
        <f t="shared" si="203"/>
        <v>-2488</v>
      </c>
      <c r="G541" s="13">
        <f t="shared" si="203"/>
        <v>-9134</v>
      </c>
      <c r="H541" s="13">
        <f t="shared" si="203"/>
        <v>-23891</v>
      </c>
      <c r="I541" s="13">
        <f t="shared" si="203"/>
        <v>-40149</v>
      </c>
      <c r="J541" s="13">
        <f t="shared" si="203"/>
        <v>-8855</v>
      </c>
      <c r="K541" s="13">
        <f t="shared" si="203"/>
        <v>-7631</v>
      </c>
      <c r="L541" s="13">
        <f t="shared" si="203"/>
        <v>-17355</v>
      </c>
      <c r="M541" s="13">
        <f t="shared" si="203"/>
        <v>-17568</v>
      </c>
      <c r="N541" s="14">
        <f t="shared" si="203"/>
        <v>-6941</v>
      </c>
      <c r="O541" s="12"/>
      <c r="P541" s="15" t="s">
        <v>957</v>
      </c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</row>
    <row r="542" spans="1:68" ht="16.5" customHeight="1" x14ac:dyDescent="0.25">
      <c r="A542" s="3"/>
      <c r="B542" s="13">
        <f t="shared" ref="B542:N542" si="204">IFERROR(VLOOKUP($B$539,$207:$310,MATCH($P542&amp;"/"&amp;B$315,$205:$205,0),FALSE),"")</f>
        <v>-6141</v>
      </c>
      <c r="C542" s="13">
        <f t="shared" si="204"/>
        <v>-14354</v>
      </c>
      <c r="D542" s="13">
        <f t="shared" si="204"/>
        <v>-9292</v>
      </c>
      <c r="E542" s="13">
        <f t="shared" si="204"/>
        <v>-18378</v>
      </c>
      <c r="F542" s="13">
        <f t="shared" si="204"/>
        <v>-10310</v>
      </c>
      <c r="G542" s="13">
        <f t="shared" si="204"/>
        <v>-10570</v>
      </c>
      <c r="H542" s="13">
        <f t="shared" si="204"/>
        <v>-45923</v>
      </c>
      <c r="I542" s="13">
        <f t="shared" si="204"/>
        <v>-49341</v>
      </c>
      <c r="J542" s="13">
        <f t="shared" si="204"/>
        <v>-14618</v>
      </c>
      <c r="K542" s="13">
        <f t="shared" si="204"/>
        <v>-9085</v>
      </c>
      <c r="L542" s="13">
        <f t="shared" si="204"/>
        <v>-49708</v>
      </c>
      <c r="M542" s="13">
        <f t="shared" si="204"/>
        <v>-23047</v>
      </c>
      <c r="N542" s="14" t="str">
        <f t="shared" si="204"/>
        <v/>
      </c>
      <c r="O542" s="12"/>
      <c r="P542" s="15" t="s">
        <v>958</v>
      </c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</row>
    <row r="543" spans="1:68" ht="16.5" customHeight="1" x14ac:dyDescent="0.25">
      <c r="A543" s="3"/>
      <c r="B543" s="13">
        <f t="shared" ref="B543:N543" si="205">IFERROR(VLOOKUP($B$539,$207:$310,MATCH($P543&amp;"/"&amp;B$315,$205:$205,0),FALSE),"")</f>
        <v>-5384.17</v>
      </c>
      <c r="C543" s="13">
        <f t="shared" si="205"/>
        <v>-21798.27</v>
      </c>
      <c r="D543" s="13">
        <f t="shared" si="205"/>
        <v>-19273.97</v>
      </c>
      <c r="E543" s="13">
        <f t="shared" si="205"/>
        <v>-24375.08</v>
      </c>
      <c r="F543" s="13">
        <f t="shared" si="205"/>
        <v>-18576.370999999999</v>
      </c>
      <c r="G543" s="13">
        <f t="shared" si="205"/>
        <v>-18337.886999999999</v>
      </c>
      <c r="H543" s="13">
        <f t="shared" si="205"/>
        <v>-60757.3</v>
      </c>
      <c r="I543" s="13">
        <f t="shared" si="205"/>
        <v>-72979.12</v>
      </c>
      <c r="J543" s="13">
        <f t="shared" si="205"/>
        <v>-26009.87</v>
      </c>
      <c r="K543" s="13">
        <f t="shared" si="205"/>
        <v>-14922.34</v>
      </c>
      <c r="L543" s="13">
        <f t="shared" si="205"/>
        <v>-52534.21</v>
      </c>
      <c r="M543" s="13">
        <f t="shared" si="205"/>
        <v>-31448.248</v>
      </c>
      <c r="N543" s="14" t="str">
        <f t="shared" si="205"/>
        <v/>
      </c>
      <c r="O543" s="12"/>
      <c r="P543" s="15" t="s">
        <v>959</v>
      </c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</row>
    <row r="544" spans="1:68" ht="16.5" customHeight="1" x14ac:dyDescent="0.25">
      <c r="A544" s="3"/>
      <c r="B544" s="216" t="s">
        <v>950</v>
      </c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</row>
    <row r="545" spans="1:68" ht="16.5" customHeight="1" x14ac:dyDescent="0.25">
      <c r="A545" s="3"/>
      <c r="B545" s="13">
        <f t="shared" ref="B545:N545" si="206">IFERROR(VLOOKUP($B$544,$207:$310,MATCH($P545&amp;"/"&amp;B$315,$205:$205,0),FALSE),"")</f>
        <v>24055</v>
      </c>
      <c r="C545" s="13">
        <f t="shared" si="206"/>
        <v>-38353</v>
      </c>
      <c r="D545" s="13">
        <f t="shared" si="206"/>
        <v>239764</v>
      </c>
      <c r="E545" s="13">
        <f t="shared" si="206"/>
        <v>982825</v>
      </c>
      <c r="F545" s="13">
        <f t="shared" si="206"/>
        <v>872594</v>
      </c>
      <c r="G545" s="13">
        <f t="shared" si="206"/>
        <v>1106907</v>
      </c>
      <c r="H545" s="13">
        <f t="shared" si="206"/>
        <v>253736</v>
      </c>
      <c r="I545" s="13">
        <f t="shared" si="206"/>
        <v>88000</v>
      </c>
      <c r="J545" s="13">
        <f t="shared" si="206"/>
        <v>82000</v>
      </c>
      <c r="K545" s="13">
        <f t="shared" si="206"/>
        <v>338500</v>
      </c>
      <c r="L545" s="13">
        <f t="shared" si="206"/>
        <v>90000</v>
      </c>
      <c r="M545" s="13">
        <f t="shared" si="206"/>
        <v>805000</v>
      </c>
      <c r="N545" s="13">
        <f t="shared" si="206"/>
        <v>1032016</v>
      </c>
      <c r="O545" s="12"/>
      <c r="P545" s="15" t="s">
        <v>956</v>
      </c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</row>
    <row r="546" spans="1:68" ht="16.5" customHeight="1" x14ac:dyDescent="0.25">
      <c r="A546" s="3"/>
      <c r="B546" s="13">
        <f t="shared" ref="B546:N546" si="207">IFERROR(VLOOKUP($B$544,$207:$310,MATCH($P546&amp;"/"&amp;B$315,$205:$205,0),FALSE),"")</f>
        <v>111701</v>
      </c>
      <c r="C546" s="13">
        <f t="shared" si="207"/>
        <v>-339669</v>
      </c>
      <c r="D546" s="13">
        <f t="shared" si="207"/>
        <v>918828</v>
      </c>
      <c r="E546" s="13">
        <f t="shared" si="207"/>
        <v>1603201</v>
      </c>
      <c r="F546" s="13">
        <f t="shared" si="207"/>
        <v>2058131</v>
      </c>
      <c r="G546" s="13">
        <f t="shared" si="207"/>
        <v>2710346</v>
      </c>
      <c r="H546" s="13">
        <f t="shared" si="207"/>
        <v>487496</v>
      </c>
      <c r="I546" s="13">
        <f t="shared" si="207"/>
        <v>17749</v>
      </c>
      <c r="J546" s="13">
        <f t="shared" si="207"/>
        <v>276605</v>
      </c>
      <c r="K546" s="13">
        <f t="shared" si="207"/>
        <v>531523</v>
      </c>
      <c r="L546" s="13">
        <f t="shared" si="207"/>
        <v>366275</v>
      </c>
      <c r="M546" s="13">
        <f t="shared" si="207"/>
        <v>1748528</v>
      </c>
      <c r="N546" s="13">
        <f t="shared" si="207"/>
        <v>4348269</v>
      </c>
      <c r="O546" s="12"/>
      <c r="P546" s="15" t="s">
        <v>957</v>
      </c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</row>
    <row r="547" spans="1:68" ht="16.5" customHeight="1" x14ac:dyDescent="0.25">
      <c r="A547" s="3"/>
      <c r="B547" s="13">
        <f t="shared" ref="B547:N547" si="208">IFERROR(VLOOKUP($B$544,$207:$310,MATCH($P547&amp;"/"&amp;B$315,$205:$205,0),FALSE),"")</f>
        <v>533655</v>
      </c>
      <c r="C547" s="13">
        <f t="shared" si="208"/>
        <v>-33503</v>
      </c>
      <c r="D547" s="13">
        <f t="shared" si="208"/>
        <v>1884463</v>
      </c>
      <c r="E547" s="13">
        <f t="shared" si="208"/>
        <v>2410001</v>
      </c>
      <c r="F547" s="13">
        <f t="shared" si="208"/>
        <v>3375431</v>
      </c>
      <c r="G547" s="13">
        <f t="shared" si="208"/>
        <v>3773777</v>
      </c>
      <c r="H547" s="13">
        <f t="shared" si="208"/>
        <v>232496</v>
      </c>
      <c r="I547" s="13">
        <f t="shared" si="208"/>
        <v>-312251</v>
      </c>
      <c r="J547" s="13">
        <f t="shared" si="208"/>
        <v>626205</v>
      </c>
      <c r="K547" s="13">
        <f t="shared" si="208"/>
        <v>1042523</v>
      </c>
      <c r="L547" s="13">
        <f t="shared" si="208"/>
        <v>902275</v>
      </c>
      <c r="M547" s="13">
        <f t="shared" si="208"/>
        <v>3203528</v>
      </c>
      <c r="N547" s="13" t="str">
        <f t="shared" si="208"/>
        <v/>
      </c>
      <c r="O547" s="12"/>
      <c r="P547" s="15" t="s">
        <v>958</v>
      </c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</row>
    <row r="548" spans="1:68" ht="16.5" customHeight="1" x14ac:dyDescent="0.25">
      <c r="A548" s="3"/>
      <c r="B548" s="13">
        <f t="shared" ref="B548:N548" si="209">IFERROR(VLOOKUP($B$544,$207:$310,MATCH($P548&amp;"/"&amp;B$315,$205:$205,0),FALSE),"")</f>
        <v>879944.2</v>
      </c>
      <c r="C548" s="13">
        <f t="shared" si="209"/>
        <v>445827.98</v>
      </c>
      <c r="D548" s="13">
        <f t="shared" si="209"/>
        <v>2500628.2000000002</v>
      </c>
      <c r="E548" s="13">
        <f t="shared" si="209"/>
        <v>2469000.9300000002</v>
      </c>
      <c r="F548" s="13">
        <f t="shared" si="209"/>
        <v>4288178.1100000003</v>
      </c>
      <c r="G548" s="13">
        <f t="shared" si="209"/>
        <v>4508386.1950000003</v>
      </c>
      <c r="H548" s="13">
        <f t="shared" si="209"/>
        <v>304496.09000000003</v>
      </c>
      <c r="I548" s="13">
        <f t="shared" si="209"/>
        <v>90748.56</v>
      </c>
      <c r="J548" s="13">
        <f t="shared" si="209"/>
        <v>670204.89</v>
      </c>
      <c r="K548" s="13">
        <f t="shared" si="209"/>
        <v>1480522.48</v>
      </c>
      <c r="L548" s="13">
        <f t="shared" si="209"/>
        <v>1371275.24</v>
      </c>
      <c r="M548" s="13">
        <f t="shared" si="209"/>
        <v>4478527.8530000001</v>
      </c>
      <c r="N548" s="13" t="str">
        <f t="shared" si="209"/>
        <v/>
      </c>
      <c r="O548" s="12"/>
      <c r="P548" s="15" t="s">
        <v>959</v>
      </c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</row>
    <row r="549" spans="1:68" ht="16.5" customHeight="1" x14ac:dyDescent="0.25">
      <c r="A549" s="3"/>
      <c r="B549" s="223" t="s">
        <v>952</v>
      </c>
      <c r="C549" s="206"/>
      <c r="D549" s="206"/>
      <c r="E549" s="206"/>
      <c r="F549" s="206"/>
      <c r="G549" s="206"/>
      <c r="H549" s="206"/>
      <c r="I549" s="206"/>
      <c r="J549" s="206"/>
      <c r="K549" s="206"/>
      <c r="L549" s="206"/>
      <c r="M549" s="206"/>
      <c r="N549" s="224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</row>
    <row r="550" spans="1:68" ht="16.5" customHeight="1" x14ac:dyDescent="0.25">
      <c r="A550" s="3"/>
      <c r="B550" s="13">
        <f t="shared" ref="B550:N550" si="210">IFERROR(VLOOKUP($B$549,$207:$310,MATCH($P550&amp;"/"&amp;B$315,$205:$205,0),FALSE),"")</f>
        <v>-47428</v>
      </c>
      <c r="C550" s="13">
        <f t="shared" si="210"/>
        <v>-56741</v>
      </c>
      <c r="D550" s="13">
        <f t="shared" si="210"/>
        <v>-210050</v>
      </c>
      <c r="E550" s="13">
        <f t="shared" si="210"/>
        <v>16079</v>
      </c>
      <c r="F550" s="13">
        <f t="shared" si="210"/>
        <v>-298126</v>
      </c>
      <c r="G550" s="13">
        <f t="shared" si="210"/>
        <v>-127803</v>
      </c>
      <c r="H550" s="13">
        <f t="shared" si="210"/>
        <v>-149320</v>
      </c>
      <c r="I550" s="13">
        <f t="shared" si="210"/>
        <v>55624</v>
      </c>
      <c r="J550" s="13">
        <f t="shared" si="210"/>
        <v>83323</v>
      </c>
      <c r="K550" s="13">
        <f t="shared" si="210"/>
        <v>79547</v>
      </c>
      <c r="L550" s="13">
        <f t="shared" si="210"/>
        <v>-114972</v>
      </c>
      <c r="M550" s="13">
        <f t="shared" si="210"/>
        <v>116653</v>
      </c>
      <c r="N550" s="14">
        <f t="shared" si="210"/>
        <v>-199063</v>
      </c>
      <c r="O550" s="12"/>
      <c r="P550" s="15" t="s">
        <v>956</v>
      </c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</row>
    <row r="551" spans="1:68" ht="16.5" customHeight="1" x14ac:dyDescent="0.25">
      <c r="A551" s="3"/>
      <c r="B551" s="13">
        <f t="shared" ref="B551:N551" si="211">IFERROR(VLOOKUP($B$549,$207:$310,MATCH($P551&amp;"/"&amp;B$315,$205:$205,0),FALSE),"")</f>
        <v>-25498</v>
      </c>
      <c r="C551" s="13">
        <f t="shared" si="211"/>
        <v>-133412</v>
      </c>
      <c r="D551" s="13">
        <f t="shared" si="211"/>
        <v>-140658</v>
      </c>
      <c r="E551" s="13">
        <f t="shared" si="211"/>
        <v>-26537</v>
      </c>
      <c r="F551" s="13">
        <f t="shared" si="211"/>
        <v>-466717</v>
      </c>
      <c r="G551" s="13">
        <f t="shared" si="211"/>
        <v>114343</v>
      </c>
      <c r="H551" s="13">
        <f t="shared" si="211"/>
        <v>-64662</v>
      </c>
      <c r="I551" s="13">
        <f t="shared" si="211"/>
        <v>-17273</v>
      </c>
      <c r="J551" s="13">
        <f t="shared" si="211"/>
        <v>-36392</v>
      </c>
      <c r="K551" s="13">
        <f t="shared" si="211"/>
        <v>-9230</v>
      </c>
      <c r="L551" s="13">
        <f t="shared" si="211"/>
        <v>-45807</v>
      </c>
      <c r="M551" s="13">
        <f t="shared" si="211"/>
        <v>-42144</v>
      </c>
      <c r="N551" s="14">
        <f t="shared" si="211"/>
        <v>3830399</v>
      </c>
      <c r="O551" s="12"/>
      <c r="P551" s="15" t="s">
        <v>957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</row>
    <row r="552" spans="1:68" ht="16.5" customHeight="1" x14ac:dyDescent="0.25">
      <c r="A552" s="3"/>
      <c r="B552" s="13">
        <f t="shared" ref="B552:N552" si="212">IFERROR(VLOOKUP($B$549,$207:$310,MATCH($P552&amp;"/"&amp;B$315,$205:$205,0),FALSE),"")</f>
        <v>-7998</v>
      </c>
      <c r="C552" s="13">
        <f t="shared" si="212"/>
        <v>-13733</v>
      </c>
      <c r="D552" s="13">
        <f t="shared" si="212"/>
        <v>-135946</v>
      </c>
      <c r="E552" s="13">
        <f t="shared" si="212"/>
        <v>-18029</v>
      </c>
      <c r="F552" s="13">
        <f t="shared" si="212"/>
        <v>-383654</v>
      </c>
      <c r="G552" s="13">
        <f t="shared" si="212"/>
        <v>-40028</v>
      </c>
      <c r="H552" s="13">
        <f t="shared" si="212"/>
        <v>-130353</v>
      </c>
      <c r="I552" s="13">
        <f t="shared" si="212"/>
        <v>44940</v>
      </c>
      <c r="J552" s="13">
        <f t="shared" si="212"/>
        <v>16810</v>
      </c>
      <c r="K552" s="13">
        <f t="shared" si="212"/>
        <v>107824</v>
      </c>
      <c r="L552" s="13">
        <f t="shared" si="212"/>
        <v>11133</v>
      </c>
      <c r="M552" s="13">
        <f t="shared" si="212"/>
        <v>211074</v>
      </c>
      <c r="N552" s="14" t="str">
        <f t="shared" si="212"/>
        <v/>
      </c>
      <c r="O552" s="12"/>
      <c r="P552" s="15" t="s">
        <v>958</v>
      </c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</row>
    <row r="553" spans="1:68" ht="16.5" customHeight="1" x14ac:dyDescent="0.25">
      <c r="A553" s="3"/>
      <c r="B553" s="13">
        <f t="shared" ref="B553:N553" si="213">IFERROR(VLOOKUP($B$549,$207:$310,MATCH($P553&amp;"/"&amp;B$315,$205:$205,0),FALSE),"")</f>
        <v>61650.41</v>
      </c>
      <c r="C553" s="13">
        <f t="shared" si="213"/>
        <v>147208.4</v>
      </c>
      <c r="D553" s="13">
        <f t="shared" si="213"/>
        <v>-94889.01</v>
      </c>
      <c r="E553" s="13">
        <f t="shared" si="213"/>
        <v>339314.72</v>
      </c>
      <c r="F553" s="13">
        <f t="shared" si="213"/>
        <v>-335884.63500000001</v>
      </c>
      <c r="G553" s="13">
        <f t="shared" si="213"/>
        <v>34774.775999999998</v>
      </c>
      <c r="H553" s="13">
        <f t="shared" si="213"/>
        <v>-59785.9</v>
      </c>
      <c r="I553" s="13">
        <f t="shared" si="213"/>
        <v>-23849.49</v>
      </c>
      <c r="J553" s="13">
        <f t="shared" si="213"/>
        <v>-18990.16</v>
      </c>
      <c r="K553" s="13">
        <f t="shared" si="213"/>
        <v>210249.91</v>
      </c>
      <c r="L553" s="13">
        <f t="shared" si="213"/>
        <v>-83882.61</v>
      </c>
      <c r="M553" s="13">
        <f t="shared" si="213"/>
        <v>237910.33300000001</v>
      </c>
      <c r="N553" s="14" t="str">
        <f t="shared" si="213"/>
        <v/>
      </c>
      <c r="O553" s="12"/>
      <c r="P553" s="15" t="s">
        <v>959</v>
      </c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</row>
    <row r="554" spans="1:68" ht="16.5" customHeight="1" x14ac:dyDescent="0.25">
      <c r="A554" s="3"/>
      <c r="B554" s="221" t="s">
        <v>984</v>
      </c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3"/>
      <c r="O554" s="35"/>
      <c r="P554" s="36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</row>
    <row r="555" spans="1:68" ht="16.5" customHeight="1" x14ac:dyDescent="0.25">
      <c r="A555" s="3"/>
      <c r="B555" s="222" t="s">
        <v>985</v>
      </c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3"/>
      <c r="O555" s="35"/>
      <c r="P555" s="36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</row>
    <row r="556" spans="1:68" ht="16.5" customHeight="1" x14ac:dyDescent="0.25">
      <c r="A556" s="3"/>
      <c r="B556" s="37">
        <f t="shared" ref="B556:N556" si="214">B492/B351</f>
        <v>1.4987999417603247E-2</v>
      </c>
      <c r="C556" s="37">
        <f t="shared" si="214"/>
        <v>1.5405239970496887E-2</v>
      </c>
      <c r="D556" s="37">
        <f t="shared" si="214"/>
        <v>1.8838569909705595E-2</v>
      </c>
      <c r="E556" s="37">
        <f t="shared" si="214"/>
        <v>1.8201372740871882E-2</v>
      </c>
      <c r="F556" s="37">
        <f t="shared" si="214"/>
        <v>2.114487965674235E-2</v>
      </c>
      <c r="G556" s="37">
        <f t="shared" si="214"/>
        <v>2.2583083091140155E-2</v>
      </c>
      <c r="H556" s="37">
        <f t="shared" si="214"/>
        <v>2.2772317063667318E-2</v>
      </c>
      <c r="I556" s="37">
        <f t="shared" si="214"/>
        <v>2.2499982977392956E-2</v>
      </c>
      <c r="J556" s="37">
        <f t="shared" si="214"/>
        <v>2.2288264469886174E-2</v>
      </c>
      <c r="K556" s="37">
        <f t="shared" si="214"/>
        <v>2.1913538964973198E-2</v>
      </c>
      <c r="L556" s="37">
        <f t="shared" si="214"/>
        <v>2.2379050844264177E-2</v>
      </c>
      <c r="M556" s="37">
        <f t="shared" si="214"/>
        <v>2.079479340883093E-2</v>
      </c>
      <c r="N556" s="37">
        <f t="shared" si="214"/>
        <v>1.8551670503358032E-2</v>
      </c>
      <c r="O556" s="12">
        <f t="shared" ref="O556:O558" si="215">RATE(M$315-I$315,,-I556,M556)</f>
        <v>-1.951014341054003E-2</v>
      </c>
      <c r="P556" s="36" t="s">
        <v>986</v>
      </c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</row>
    <row r="557" spans="1:68" ht="16.5" customHeight="1" x14ac:dyDescent="0.25">
      <c r="A557" s="3"/>
      <c r="B557" s="37">
        <f t="shared" ref="B557:N557" si="216">((B455*(1-B486))/(B388+B363))</f>
        <v>0.13468299017773178</v>
      </c>
      <c r="C557" s="37">
        <f t="shared" si="216"/>
        <v>0.10673769615573511</v>
      </c>
      <c r="D557" s="37">
        <f t="shared" si="216"/>
        <v>0.10187830525248127</v>
      </c>
      <c r="E557" s="37">
        <f t="shared" si="216"/>
        <v>0.14438122661278377</v>
      </c>
      <c r="F557" s="37">
        <f t="shared" si="216"/>
        <v>0.10915567871759647</v>
      </c>
      <c r="G557" s="37">
        <f t="shared" si="216"/>
        <v>0.11652366368279128</v>
      </c>
      <c r="H557" s="37">
        <f t="shared" si="216"/>
        <v>6.4161420765593516E-2</v>
      </c>
      <c r="I557" s="37">
        <f t="shared" si="216"/>
        <v>6.5092463540149609E-2</v>
      </c>
      <c r="J557" s="37">
        <f t="shared" si="216"/>
        <v>6.3732982144361766E-2</v>
      </c>
      <c r="K557" s="37">
        <f t="shared" si="216"/>
        <v>6.4535256520872941E-2</v>
      </c>
      <c r="L557" s="37">
        <f t="shared" si="216"/>
        <v>6.0692283397295078E-2</v>
      </c>
      <c r="M557" s="37">
        <f t="shared" si="216"/>
        <v>5.1766659318743961E-2</v>
      </c>
      <c r="N557" s="37">
        <f t="shared" si="216"/>
        <v>8.5968834062143507E-2</v>
      </c>
      <c r="O557" s="12">
        <f t="shared" si="215"/>
        <v>-5.5656799337071433E-2</v>
      </c>
      <c r="P557" s="36" t="s">
        <v>987</v>
      </c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</row>
    <row r="558" spans="1:68" ht="16.5" customHeight="1" x14ac:dyDescent="0.25">
      <c r="A558" s="3"/>
      <c r="B558" s="37">
        <f t="shared" ref="B558:N558" si="217">B492/B388</f>
        <v>0.1036458001636183</v>
      </c>
      <c r="C558" s="37">
        <f t="shared" si="217"/>
        <v>0.10782958720684763</v>
      </c>
      <c r="D558" s="37">
        <f t="shared" si="217"/>
        <v>0.14854866823881366</v>
      </c>
      <c r="E558" s="37">
        <f t="shared" si="217"/>
        <v>0.1620450852834836</v>
      </c>
      <c r="F558" s="37">
        <f t="shared" si="217"/>
        <v>0.14140700742696821</v>
      </c>
      <c r="G558" s="37">
        <f t="shared" si="217"/>
        <v>0.16882299231234224</v>
      </c>
      <c r="H558" s="37">
        <f t="shared" si="217"/>
        <v>0.16275926399244389</v>
      </c>
      <c r="I558" s="37">
        <f t="shared" si="217"/>
        <v>0.1565711559280645</v>
      </c>
      <c r="J558" s="37">
        <f t="shared" si="217"/>
        <v>0.15435368523954546</v>
      </c>
      <c r="K558" s="37">
        <f t="shared" si="217"/>
        <v>0.15422419986755567</v>
      </c>
      <c r="L558" s="37">
        <f t="shared" si="217"/>
        <v>0.1584272497441141</v>
      </c>
      <c r="M558" s="37">
        <f t="shared" si="217"/>
        <v>0.1603136331224308</v>
      </c>
      <c r="N558" s="37">
        <f t="shared" si="217"/>
        <v>0.16455515383551819</v>
      </c>
      <c r="O558" s="12">
        <f t="shared" si="215"/>
        <v>5.9228527510414774E-3</v>
      </c>
      <c r="P558" s="36" t="s">
        <v>988</v>
      </c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</row>
    <row r="559" spans="1:68" ht="16.5" customHeight="1" x14ac:dyDescent="0.25">
      <c r="A559" s="3"/>
      <c r="B559" s="222" t="s">
        <v>989</v>
      </c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3"/>
      <c r="O559" s="35"/>
      <c r="P559" s="36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</row>
    <row r="560" spans="1:68" ht="16.5" customHeight="1" x14ac:dyDescent="0.25">
      <c r="A560" s="3"/>
      <c r="B560" s="19">
        <f t="shared" ref="B560:N560" si="218">B363/B388</f>
        <v>0</v>
      </c>
      <c r="C560" s="34">
        <f t="shared" si="218"/>
        <v>0</v>
      </c>
      <c r="D560" s="34">
        <f t="shared" si="218"/>
        <v>0.3579547751327215</v>
      </c>
      <c r="E560" s="34">
        <f t="shared" si="218"/>
        <v>0.3418045378585125</v>
      </c>
      <c r="F560" s="34">
        <f t="shared" si="218"/>
        <v>0.49164937050545282</v>
      </c>
      <c r="G560" s="34">
        <f t="shared" si="218"/>
        <v>0.72348310619124623</v>
      </c>
      <c r="H560" s="34">
        <f t="shared" si="218"/>
        <v>2.2676717253498069</v>
      </c>
      <c r="I560" s="34">
        <f t="shared" si="218"/>
        <v>2.1661325005039003</v>
      </c>
      <c r="J560" s="34">
        <f t="shared" si="218"/>
        <v>2.4818306535264676</v>
      </c>
      <c r="K560" s="34">
        <f t="shared" si="218"/>
        <v>2.5941713830201936</v>
      </c>
      <c r="L560" s="34">
        <f t="shared" si="218"/>
        <v>2.8075163601156872</v>
      </c>
      <c r="M560" s="34">
        <f t="shared" si="218"/>
        <v>3.4414997128064173</v>
      </c>
      <c r="N560" s="34">
        <f t="shared" si="218"/>
        <v>1.7878494881570675</v>
      </c>
      <c r="O560" s="12">
        <f t="shared" ref="O560:O561" si="219">RATE(M$315-I$315,,-I560,M560)</f>
        <v>0.12270505942233027</v>
      </c>
      <c r="P560" s="36" t="s">
        <v>990</v>
      </c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</row>
    <row r="561" spans="1:68" ht="16.5" customHeight="1" x14ac:dyDescent="0.25">
      <c r="A561" s="3"/>
      <c r="B561" s="19">
        <f t="shared" ref="B561:N561" si="220">B363/B492</f>
        <v>0</v>
      </c>
      <c r="C561" s="34">
        <f t="shared" si="220"/>
        <v>0</v>
      </c>
      <c r="D561" s="34">
        <f t="shared" si="220"/>
        <v>2.4096801363258065</v>
      </c>
      <c r="E561" s="34">
        <f t="shared" si="220"/>
        <v>2.1093175227163203</v>
      </c>
      <c r="F561" s="34">
        <f t="shared" si="220"/>
        <v>3.4768388034756521</v>
      </c>
      <c r="G561" s="34">
        <f t="shared" si="220"/>
        <v>4.2854536356796586</v>
      </c>
      <c r="H561" s="34">
        <f t="shared" si="220"/>
        <v>13.932673752168624</v>
      </c>
      <c r="I561" s="34">
        <f t="shared" si="220"/>
        <v>13.834811959229032</v>
      </c>
      <c r="J561" s="34">
        <f t="shared" si="220"/>
        <v>16.078855841212025</v>
      </c>
      <c r="K561" s="34">
        <f t="shared" si="220"/>
        <v>16.820780300679207</v>
      </c>
      <c r="L561" s="34">
        <f t="shared" si="220"/>
        <v>17.721170850660382</v>
      </c>
      <c r="M561" s="34">
        <f t="shared" si="220"/>
        <v>21.467292866965092</v>
      </c>
      <c r="N561" s="34">
        <f t="shared" si="220"/>
        <v>10.86474319694733</v>
      </c>
      <c r="O561" s="12">
        <f t="shared" si="219"/>
        <v>0.11609459547875843</v>
      </c>
      <c r="P561" s="36" t="s">
        <v>991</v>
      </c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</row>
    <row r="562" spans="1:68" ht="16.5" customHeight="1" x14ac:dyDescent="0.25">
      <c r="A562" s="3"/>
      <c r="B562" s="222" t="s">
        <v>992</v>
      </c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3"/>
      <c r="O562" s="35"/>
      <c r="P562" s="36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</row>
    <row r="563" spans="1:68" ht="16.5" customHeight="1" x14ac:dyDescent="0.25">
      <c r="A563" s="3"/>
      <c r="B563" s="14">
        <v>351895.64</v>
      </c>
      <c r="C563" s="14">
        <v>351895.64</v>
      </c>
      <c r="D563" s="14">
        <v>351895.64</v>
      </c>
      <c r="E563" s="14">
        <v>351895.64</v>
      </c>
      <c r="F563" s="14">
        <v>351895.64</v>
      </c>
      <c r="G563" s="14">
        <v>351895.64</v>
      </c>
      <c r="H563" s="14">
        <v>351895.64</v>
      </c>
      <c r="I563" s="14">
        <v>351895.64</v>
      </c>
      <c r="J563" s="14">
        <v>351895.64</v>
      </c>
      <c r="K563" s="14">
        <v>351895.64</v>
      </c>
      <c r="L563" s="14">
        <v>351895.64</v>
      </c>
      <c r="M563" s="14">
        <v>351895.64</v>
      </c>
      <c r="N563" s="14">
        <v>351895.64</v>
      </c>
      <c r="O563" s="38"/>
      <c r="P563" s="39" t="s">
        <v>993</v>
      </c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</row>
    <row r="564" spans="1:68" ht="16.5" customHeight="1" x14ac:dyDescent="0.25">
      <c r="A564" s="3"/>
      <c r="B564" s="19">
        <f t="shared" ref="B564:N564" si="221">B388/B563</f>
        <v>4.9056761828592137</v>
      </c>
      <c r="C564" s="19">
        <f t="shared" si="221"/>
        <v>5.1029831742160825</v>
      </c>
      <c r="D564" s="19">
        <f t="shared" si="221"/>
        <v>5.5480554405277651</v>
      </c>
      <c r="E564" s="19">
        <f t="shared" si="221"/>
        <v>5.8140769234878844</v>
      </c>
      <c r="F564" s="19">
        <f t="shared" si="221"/>
        <v>9.8140807257515323</v>
      </c>
      <c r="G564" s="19">
        <f t="shared" si="221"/>
        <v>10.788462457221693</v>
      </c>
      <c r="H564" s="19">
        <f t="shared" si="221"/>
        <v>11.715477946814003</v>
      </c>
      <c r="I564" s="19">
        <f t="shared" si="221"/>
        <v>12.353057116592863</v>
      </c>
      <c r="J564" s="19">
        <f t="shared" si="221"/>
        <v>13.010506495618984</v>
      </c>
      <c r="K564" s="19">
        <f t="shared" si="221"/>
        <v>13.728233546741301</v>
      </c>
      <c r="L564" s="19">
        <f t="shared" si="221"/>
        <v>14.552314259989126</v>
      </c>
      <c r="M564" s="19">
        <f t="shared" si="221"/>
        <v>15.413542049000663</v>
      </c>
      <c r="N564" s="19">
        <f t="shared" si="221"/>
        <v>14.880468538911138</v>
      </c>
      <c r="O564" s="12">
        <f t="shared" ref="O564:O565" si="222">RATE(M$315-I$315,,-I564,M564)</f>
        <v>5.6895382537356293E-2</v>
      </c>
      <c r="P564" s="39" t="s">
        <v>994</v>
      </c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</row>
    <row r="565" spans="1:68" ht="16.5" customHeight="1" x14ac:dyDescent="0.25">
      <c r="A565" s="3"/>
      <c r="B565" s="19">
        <f t="shared" ref="B565:N565" si="223">B492/B563</f>
        <v>0.5084527333160479</v>
      </c>
      <c r="C565" s="19">
        <f t="shared" si="223"/>
        <v>0.55025256919920917</v>
      </c>
      <c r="D565" s="19">
        <f t="shared" si="223"/>
        <v>0.82415624700550416</v>
      </c>
      <c r="E565" s="19">
        <f t="shared" si="223"/>
        <v>0.94214259091132813</v>
      </c>
      <c r="F565" s="19">
        <f t="shared" si="223"/>
        <v>1.3877797860752124</v>
      </c>
      <c r="G565" s="19">
        <f t="shared" si="223"/>
        <v>1.8213405144775308</v>
      </c>
      <c r="H565" s="19">
        <f t="shared" si="223"/>
        <v>1.9068025679431548</v>
      </c>
      <c r="I565" s="19">
        <f t="shared" si="223"/>
        <v>1.9341324319903481</v>
      </c>
      <c r="J565" s="19">
        <f t="shared" si="223"/>
        <v>2.0082196244318342</v>
      </c>
      <c r="K565" s="19">
        <f t="shared" si="223"/>
        <v>2.117225834341113</v>
      </c>
      <c r="L565" s="19">
        <f t="shared" si="223"/>
        <v>2.3054831256221302</v>
      </c>
      <c r="M565" s="19">
        <f t="shared" si="223"/>
        <v>2.4710009251606526</v>
      </c>
      <c r="N565" s="19">
        <f t="shared" si="223"/>
        <v>2.4486577895651109</v>
      </c>
      <c r="O565" s="12">
        <f t="shared" si="222"/>
        <v>6.3155218259114396E-2</v>
      </c>
      <c r="P565" s="36" t="s">
        <v>995</v>
      </c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</row>
    <row r="566" spans="1:68" ht="16.5" customHeight="1" x14ac:dyDescent="0.25">
      <c r="A566" s="3"/>
      <c r="B566" s="40"/>
      <c r="C566" s="40">
        <f t="shared" ref="C566:N566" si="224">+C565/B565-1</f>
        <v>8.2209875459906323E-2</v>
      </c>
      <c r="D566" s="41">
        <f t="shared" si="224"/>
        <v>0.49777809889177105</v>
      </c>
      <c r="E566" s="40">
        <f t="shared" si="224"/>
        <v>0.14316016451312041</v>
      </c>
      <c r="F566" s="41">
        <f t="shared" si="224"/>
        <v>0.47300397993134191</v>
      </c>
      <c r="G566" s="40">
        <f t="shared" si="224"/>
        <v>0.31241320327086908</v>
      </c>
      <c r="H566" s="41">
        <f t="shared" si="224"/>
        <v>4.6922611552480564E-2</v>
      </c>
      <c r="I566" s="40">
        <f t="shared" si="224"/>
        <v>1.4332823180888354E-2</v>
      </c>
      <c r="J566" s="41">
        <f t="shared" si="224"/>
        <v>3.8305129067736976E-2</v>
      </c>
      <c r="K566" s="40">
        <f t="shared" si="224"/>
        <v>5.4280024247905123E-2</v>
      </c>
      <c r="L566" s="41">
        <f t="shared" si="224"/>
        <v>8.8916963050190256E-2</v>
      </c>
      <c r="M566" s="40">
        <f t="shared" si="224"/>
        <v>7.1793108220585156E-2</v>
      </c>
      <c r="N566" s="42">
        <f t="shared" si="224"/>
        <v>-9.0421397127113945E-3</v>
      </c>
      <c r="O566" s="12"/>
      <c r="P566" s="43" t="s">
        <v>996</v>
      </c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</row>
    <row r="567" spans="1:68" ht="16.5" customHeight="1" x14ac:dyDescent="0.25">
      <c r="A567" s="3"/>
      <c r="B567" s="19">
        <v>0.49409999999999998</v>
      </c>
      <c r="C567" s="19">
        <v>0.53069999999999995</v>
      </c>
      <c r="D567" s="19">
        <v>0.80520000000000003</v>
      </c>
      <c r="E567" s="19">
        <v>0.98040000000000005</v>
      </c>
      <c r="F567" s="19">
        <v>0.98040000000000005</v>
      </c>
      <c r="G567" s="19">
        <v>1</v>
      </c>
      <c r="H567" s="19">
        <v>1.3</v>
      </c>
      <c r="I567" s="19">
        <v>1.35</v>
      </c>
      <c r="J567" s="19">
        <v>1.4</v>
      </c>
      <c r="K567" s="19">
        <v>1.48</v>
      </c>
      <c r="L567" s="19">
        <v>1.61</v>
      </c>
      <c r="M567" s="19">
        <v>1.72</v>
      </c>
      <c r="N567" s="19"/>
      <c r="O567" s="12">
        <f t="shared" ref="O567:O568" si="225">RATE(M$315-I$315,,-I567,M567)</f>
        <v>6.2425949281498229E-2</v>
      </c>
      <c r="P567" s="39" t="s">
        <v>997</v>
      </c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</row>
    <row r="568" spans="1:68" ht="16.5" customHeight="1" x14ac:dyDescent="0.25">
      <c r="A568" s="3"/>
      <c r="B568" s="40">
        <f t="shared" ref="B568:N568" si="226">+B567/B577</f>
        <v>0.10859340659340659</v>
      </c>
      <c r="C568" s="40">
        <f t="shared" si="226"/>
        <v>0.1503399433427762</v>
      </c>
      <c r="D568" s="41">
        <f t="shared" si="226"/>
        <v>0.1357841483979764</v>
      </c>
      <c r="E568" s="40">
        <f t="shared" si="226"/>
        <v>0.11166287015945332</v>
      </c>
      <c r="F568" s="41">
        <f t="shared" si="226"/>
        <v>6.4841269841269852E-2</v>
      </c>
      <c r="G568" s="40">
        <f t="shared" si="226"/>
        <v>4.77326968973747E-2</v>
      </c>
      <c r="H568" s="41">
        <f t="shared" si="226"/>
        <v>6.8062827225130892E-2</v>
      </c>
      <c r="I568" s="40">
        <f t="shared" si="226"/>
        <v>6.6014669926650379E-2</v>
      </c>
      <c r="J568" s="41">
        <f t="shared" si="226"/>
        <v>6.7994171928120448E-2</v>
      </c>
      <c r="K568" s="40">
        <f t="shared" si="226"/>
        <v>6.6666666666666666E-2</v>
      </c>
      <c r="L568" s="41">
        <f t="shared" si="226"/>
        <v>6.8568994889267459E-2</v>
      </c>
      <c r="M568" s="40">
        <f t="shared" si="226"/>
        <v>6.9805194805194801E-2</v>
      </c>
      <c r="N568" s="42">
        <f t="shared" si="226"/>
        <v>0</v>
      </c>
      <c r="O568" s="12">
        <f t="shared" si="225"/>
        <v>1.4055726287847816E-2</v>
      </c>
      <c r="P568" s="43" t="s">
        <v>998</v>
      </c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</row>
    <row r="569" spans="1:68" ht="16.5" customHeight="1" x14ac:dyDescent="0.25">
      <c r="A569" s="3"/>
      <c r="B569" s="44">
        <f t="shared" ref="B569:N569" si="227">+B567/B565</f>
        <v>0.97177174518771559</v>
      </c>
      <c r="C569" s="44">
        <f t="shared" si="227"/>
        <v>0.96446619190226701</v>
      </c>
      <c r="D569" s="45">
        <f t="shared" si="227"/>
        <v>0.97699920728092526</v>
      </c>
      <c r="E569" s="44">
        <f t="shared" si="227"/>
        <v>1.0406068141465357</v>
      </c>
      <c r="F569" s="45">
        <f t="shared" si="227"/>
        <v>0.70645214020062552</v>
      </c>
      <c r="G569" s="44">
        <f t="shared" si="227"/>
        <v>0.54904615147533775</v>
      </c>
      <c r="H569" s="45">
        <f t="shared" si="227"/>
        <v>0.68176958740007076</v>
      </c>
      <c r="I569" s="44">
        <f t="shared" si="227"/>
        <v>0.69798736512099235</v>
      </c>
      <c r="J569" s="45">
        <f t="shared" si="227"/>
        <v>0.69713490644534859</v>
      </c>
      <c r="K569" s="44">
        <f t="shared" si="227"/>
        <v>0.69902793362644777</v>
      </c>
      <c r="L569" s="45">
        <f t="shared" si="227"/>
        <v>0.69833519148640255</v>
      </c>
      <c r="M569" s="44">
        <f t="shared" si="227"/>
        <v>0.69607420316452284</v>
      </c>
      <c r="N569" s="46">
        <f t="shared" si="227"/>
        <v>0</v>
      </c>
      <c r="O569" s="35"/>
      <c r="P569" s="47" t="s">
        <v>999</v>
      </c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</row>
    <row r="570" spans="1:68" ht="16.5" customHeight="1" x14ac:dyDescent="0.25">
      <c r="A570" s="3"/>
      <c r="B570" s="22">
        <f t="shared" ref="B570:N570" si="228">+B577*B563</f>
        <v>1601125.162</v>
      </c>
      <c r="C570" s="22">
        <f t="shared" si="228"/>
        <v>1242191.6092000001</v>
      </c>
      <c r="D570" s="22">
        <f t="shared" si="228"/>
        <v>2086741.1451999999</v>
      </c>
      <c r="E570" s="22">
        <f t="shared" si="228"/>
        <v>3089643.7191999997</v>
      </c>
      <c r="F570" s="22">
        <f t="shared" si="228"/>
        <v>5320662.0767999999</v>
      </c>
      <c r="G570" s="22">
        <f t="shared" si="228"/>
        <v>7372213.6579999998</v>
      </c>
      <c r="H570" s="22">
        <f t="shared" si="228"/>
        <v>6721206.7240000004</v>
      </c>
      <c r="I570" s="22">
        <f t="shared" si="228"/>
        <v>7196265.8380000005</v>
      </c>
      <c r="J570" s="22">
        <f t="shared" si="228"/>
        <v>7245531.2275999999</v>
      </c>
      <c r="K570" s="22">
        <f t="shared" si="228"/>
        <v>7812083.2079999996</v>
      </c>
      <c r="L570" s="22">
        <f t="shared" si="228"/>
        <v>8262509.6272000009</v>
      </c>
      <c r="M570" s="22">
        <f t="shared" si="228"/>
        <v>8670708.569600001</v>
      </c>
      <c r="N570" s="22">
        <f t="shared" si="228"/>
        <v>7600945.824000001</v>
      </c>
      <c r="O570" s="12">
        <f>RATE(M$315-I$315,,-I570,M570)</f>
        <v>4.7699768109803989E-2</v>
      </c>
      <c r="P570" s="36" t="s">
        <v>1000</v>
      </c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</row>
    <row r="571" spans="1:68" ht="16.5" customHeight="1" x14ac:dyDescent="0.25">
      <c r="A571" s="3"/>
      <c r="B571" s="48">
        <f t="shared" ref="B571:N571" si="229">+B577/B$564</f>
        <v>0.9274970117061595</v>
      </c>
      <c r="C571" s="48">
        <f t="shared" si="229"/>
        <v>0.69175223187802815</v>
      </c>
      <c r="D571" s="49">
        <f t="shared" si="229"/>
        <v>1.0688429601265668</v>
      </c>
      <c r="E571" s="48">
        <f t="shared" si="229"/>
        <v>1.5101279387154802</v>
      </c>
      <c r="F571" s="49">
        <f t="shared" si="229"/>
        <v>1.540643532748418</v>
      </c>
      <c r="G571" s="48">
        <f t="shared" si="229"/>
        <v>1.9418893176920009</v>
      </c>
      <c r="H571" s="49">
        <f t="shared" si="229"/>
        <v>1.6303218773241941</v>
      </c>
      <c r="I571" s="48">
        <f t="shared" si="229"/>
        <v>1.6554606529367673</v>
      </c>
      <c r="J571" s="49">
        <f t="shared" si="229"/>
        <v>1.5825671357939257</v>
      </c>
      <c r="K571" s="48">
        <f t="shared" si="229"/>
        <v>1.6171053562291458</v>
      </c>
      <c r="L571" s="49">
        <f t="shared" si="229"/>
        <v>1.6134890698833455</v>
      </c>
      <c r="M571" s="48">
        <f t="shared" si="229"/>
        <v>1.5985942700041187</v>
      </c>
      <c r="N571" s="50">
        <f t="shared" si="229"/>
        <v>1.4515671965246169</v>
      </c>
      <c r="O571" s="51">
        <f t="shared" ref="O571:O574" si="230">(SUM(B571:N571)-MAX(B571:N571)-MIN(B571:N571))/(COUNTA(B571:N571)-2)</f>
        <v>1.4723833638175217</v>
      </c>
      <c r="P571" s="52" t="s">
        <v>1001</v>
      </c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</row>
    <row r="572" spans="1:68" ht="16.5" customHeight="1" x14ac:dyDescent="0.25">
      <c r="A572" s="3"/>
      <c r="B572" s="48">
        <f t="shared" ref="B572:N572" si="231">+B577/B$565</f>
        <v>8.9487177506660718</v>
      </c>
      <c r="C572" s="48">
        <f t="shared" si="231"/>
        <v>6.4152358345864009</v>
      </c>
      <c r="D572" s="49">
        <f t="shared" si="231"/>
        <v>7.1952375797017964</v>
      </c>
      <c r="E572" s="48">
        <f t="shared" si="231"/>
        <v>9.3191838313000641</v>
      </c>
      <c r="F572" s="49">
        <f t="shared" si="231"/>
        <v>10.895100326227517</v>
      </c>
      <c r="G572" s="48">
        <f t="shared" si="231"/>
        <v>11.502516873408327</v>
      </c>
      <c r="H572" s="49">
        <f t="shared" si="231"/>
        <v>10.016768553339501</v>
      </c>
      <c r="I572" s="48">
        <f t="shared" si="231"/>
        <v>10.573216012388365</v>
      </c>
      <c r="J572" s="49">
        <f t="shared" si="231"/>
        <v>10.252862659792664</v>
      </c>
      <c r="K572" s="48">
        <f t="shared" si="231"/>
        <v>10.485419004396716</v>
      </c>
      <c r="L572" s="49">
        <f t="shared" si="231"/>
        <v>10.18441633298182</v>
      </c>
      <c r="M572" s="48">
        <f t="shared" si="231"/>
        <v>9.9716676546359562</v>
      </c>
      <c r="N572" s="50">
        <f t="shared" si="231"/>
        <v>8.8211591231930484</v>
      </c>
      <c r="O572" s="51">
        <f t="shared" si="230"/>
        <v>9.6967044389657744</v>
      </c>
      <c r="P572" s="52" t="s">
        <v>1002</v>
      </c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</row>
    <row r="573" spans="1:68" ht="16.5" customHeight="1" x14ac:dyDescent="0.25">
      <c r="A573" s="3"/>
      <c r="B573" s="48">
        <f t="shared" ref="B573:N573" si="232">+(B570+B363-B321-B327)/B463</f>
        <v>4.5643419207126597</v>
      </c>
      <c r="C573" s="48">
        <f t="shared" si="232"/>
        <v>2.8786914327540525</v>
      </c>
      <c r="D573" s="49">
        <f t="shared" si="232"/>
        <v>6.2713937098818704</v>
      </c>
      <c r="E573" s="48">
        <f t="shared" si="232"/>
        <v>5.6987613620516235</v>
      </c>
      <c r="F573" s="49">
        <f t="shared" si="232"/>
        <v>8.9821740067756402</v>
      </c>
      <c r="G573" s="48">
        <f t="shared" si="232"/>
        <v>10.118767243934196</v>
      </c>
      <c r="H573" s="49">
        <f t="shared" si="232"/>
        <v>14.353036873164672</v>
      </c>
      <c r="I573" s="48">
        <f t="shared" si="232"/>
        <v>14.304693188131441</v>
      </c>
      <c r="J573" s="49">
        <f t="shared" si="232"/>
        <v>14.495758628505135</v>
      </c>
      <c r="K573" s="48">
        <f t="shared" si="232"/>
        <v>14.184860025124561</v>
      </c>
      <c r="L573" s="49">
        <f t="shared" si="232"/>
        <v>15.052186333588354</v>
      </c>
      <c r="M573" s="48">
        <f t="shared" si="232"/>
        <v>17.093063801096744</v>
      </c>
      <c r="N573" s="50">
        <f t="shared" si="232"/>
        <v>7.670360899470964</v>
      </c>
      <c r="O573" s="51">
        <f t="shared" si="230"/>
        <v>10.517848562849192</v>
      </c>
      <c r="P573" s="52" t="s">
        <v>1003</v>
      </c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</row>
    <row r="574" spans="1:68" ht="16.5" customHeight="1" x14ac:dyDescent="0.25">
      <c r="A574" s="3"/>
      <c r="B574" s="48">
        <f t="shared" ref="B574:N574" si="233">B570/B396</f>
        <v>1.5955893445485561</v>
      </c>
      <c r="C574" s="48">
        <f t="shared" si="233"/>
        <v>1.1854426329257628</v>
      </c>
      <c r="D574" s="49">
        <f t="shared" si="233"/>
        <v>1.7669134941477129</v>
      </c>
      <c r="E574" s="48">
        <f t="shared" si="233"/>
        <v>2.1354961712566283</v>
      </c>
      <c r="F574" s="49">
        <f t="shared" si="233"/>
        <v>3.1321396199718428</v>
      </c>
      <c r="G574" s="48">
        <f t="shared" si="233"/>
        <v>3.5390741139193298</v>
      </c>
      <c r="H574" s="49">
        <f t="shared" si="233"/>
        <v>2.9149653661285782</v>
      </c>
      <c r="I574" s="48">
        <f t="shared" si="233"/>
        <v>3.1142698818760306</v>
      </c>
      <c r="J574" s="49">
        <f t="shared" si="233"/>
        <v>3.0170976894544608</v>
      </c>
      <c r="K574" s="48">
        <f t="shared" si="233"/>
        <v>3.1080946147873059</v>
      </c>
      <c r="L574" s="49">
        <f t="shared" si="233"/>
        <v>3.1395753913615336</v>
      </c>
      <c r="M574" s="48">
        <f t="shared" si="233"/>
        <v>2.989057198685706</v>
      </c>
      <c r="N574" s="50">
        <f t="shared" si="233"/>
        <v>2.4534185501842418</v>
      </c>
      <c r="O574" s="51">
        <f t="shared" si="230"/>
        <v>2.6696924838547811</v>
      </c>
      <c r="P574" s="52" t="s">
        <v>1004</v>
      </c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</row>
    <row r="575" spans="1:68" ht="16.5" customHeight="1" x14ac:dyDescent="0.25">
      <c r="A575" s="21"/>
      <c r="B575" s="53">
        <v>4.99</v>
      </c>
      <c r="C575" s="53">
        <v>4.8</v>
      </c>
      <c r="D575" s="54">
        <v>8.42</v>
      </c>
      <c r="E575" s="53">
        <v>10.07</v>
      </c>
      <c r="F575" s="54">
        <v>20</v>
      </c>
      <c r="G575" s="53">
        <v>27.94</v>
      </c>
      <c r="H575" s="54">
        <v>21.5</v>
      </c>
      <c r="I575" s="53">
        <v>24</v>
      </c>
      <c r="J575" s="54">
        <v>23.8</v>
      </c>
      <c r="K575" s="53">
        <v>25</v>
      </c>
      <c r="L575" s="54">
        <v>26.25</v>
      </c>
      <c r="M575" s="53">
        <v>27</v>
      </c>
      <c r="N575" s="55">
        <v>27</v>
      </c>
      <c r="O575" s="12"/>
      <c r="P575" s="56" t="s">
        <v>1005</v>
      </c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</row>
    <row r="576" spans="1:68" ht="16.5" customHeight="1" x14ac:dyDescent="0.25">
      <c r="A576" s="57"/>
      <c r="B576" s="58">
        <v>2.93</v>
      </c>
      <c r="C576" s="58">
        <v>2.78</v>
      </c>
      <c r="D576" s="59">
        <v>4.5599999999999996</v>
      </c>
      <c r="E576" s="58">
        <v>7.96</v>
      </c>
      <c r="F576" s="59">
        <v>9.7899999999999991</v>
      </c>
      <c r="G576" s="58">
        <v>13.33</v>
      </c>
      <c r="H576" s="59">
        <v>15.29</v>
      </c>
      <c r="I576" s="58">
        <v>16.100000000000001</v>
      </c>
      <c r="J576" s="59">
        <v>18.100000000000001</v>
      </c>
      <c r="K576" s="58">
        <v>20.3</v>
      </c>
      <c r="L576" s="59">
        <v>21.2</v>
      </c>
      <c r="M576" s="58">
        <v>22.2</v>
      </c>
      <c r="N576" s="60">
        <v>14.2</v>
      </c>
      <c r="O576" s="61"/>
      <c r="P576" s="62" t="s">
        <v>1006</v>
      </c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</row>
    <row r="577" spans="1:68" ht="16.5" customHeight="1" x14ac:dyDescent="0.25">
      <c r="A577" s="5"/>
      <c r="B577" s="63">
        <v>4.55</v>
      </c>
      <c r="C577" s="63">
        <v>3.53</v>
      </c>
      <c r="D577" s="64">
        <v>5.93</v>
      </c>
      <c r="E577" s="63">
        <v>8.7799999999999994</v>
      </c>
      <c r="F577" s="64">
        <v>15.12</v>
      </c>
      <c r="G577" s="63">
        <v>20.95</v>
      </c>
      <c r="H577" s="64">
        <v>19.100000000000001</v>
      </c>
      <c r="I577" s="63">
        <v>20.45</v>
      </c>
      <c r="J577" s="64">
        <v>20.59</v>
      </c>
      <c r="K577" s="63">
        <v>22.2</v>
      </c>
      <c r="L577" s="64">
        <v>23.48</v>
      </c>
      <c r="M577" s="63">
        <v>24.64</v>
      </c>
      <c r="N577" s="65">
        <f>VLOOKUP(Q577,Price!1:1048576,5,FALSE)</f>
        <v>21.6</v>
      </c>
      <c r="O577" s="12"/>
      <c r="P577" s="52" t="s">
        <v>1007</v>
      </c>
      <c r="Q577" s="5" t="s">
        <v>59</v>
      </c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</row>
    <row r="578" spans="1:68" ht="16.5" customHeight="1" x14ac:dyDescent="0.25">
      <c r="A578" s="3"/>
      <c r="B578" s="201" t="s">
        <v>1008</v>
      </c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3"/>
      <c r="O578" s="35"/>
      <c r="P578" s="36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</row>
    <row r="579" spans="1:68" ht="16.5" customHeight="1" x14ac:dyDescent="0.25">
      <c r="A579" s="3"/>
      <c r="B579" s="66"/>
      <c r="C579" s="67">
        <f t="shared" ref="C579:N579" si="234">+C572/C566/100</f>
        <v>0.78034856502307992</v>
      </c>
      <c r="D579" s="66">
        <f t="shared" si="234"/>
        <v>0.14454709027417886</v>
      </c>
      <c r="E579" s="67">
        <f t="shared" si="234"/>
        <v>0.65096207894102931</v>
      </c>
      <c r="F579" s="66">
        <f t="shared" si="234"/>
        <v>0.23033844932571132</v>
      </c>
      <c r="G579" s="67">
        <f t="shared" si="234"/>
        <v>0.3681828025506142</v>
      </c>
      <c r="H579" s="66">
        <f t="shared" si="234"/>
        <v>2.1347423389118596</v>
      </c>
      <c r="I579" s="67">
        <f t="shared" si="234"/>
        <v>7.3769248939642829</v>
      </c>
      <c r="J579" s="66">
        <f t="shared" si="234"/>
        <v>2.6766291902220161</v>
      </c>
      <c r="K579" s="67">
        <f t="shared" si="234"/>
        <v>1.9317270302806449</v>
      </c>
      <c r="L579" s="66">
        <f t="shared" si="234"/>
        <v>1.1453850855469618</v>
      </c>
      <c r="M579" s="67">
        <f t="shared" si="234"/>
        <v>1.3889449700377774</v>
      </c>
      <c r="N579" s="68">
        <f t="shared" si="234"/>
        <v>-9.755610290772557</v>
      </c>
      <c r="O579" s="35"/>
      <c r="P579" s="36" t="s">
        <v>1009</v>
      </c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</row>
    <row r="580" spans="1:68" ht="16.5" customHeight="1" x14ac:dyDescent="0.25">
      <c r="A580" s="3"/>
      <c r="B580" s="69"/>
      <c r="C580" s="3"/>
      <c r="D580" s="69"/>
      <c r="E580" s="3"/>
      <c r="F580" s="69"/>
      <c r="G580" s="3"/>
      <c r="H580" s="69"/>
      <c r="I580" s="70"/>
      <c r="J580" s="71"/>
      <c r="K580" s="70"/>
      <c r="L580" s="71"/>
      <c r="M580" s="70"/>
      <c r="N580" s="72"/>
      <c r="O580" s="38"/>
      <c r="P580" s="39" t="s">
        <v>1010</v>
      </c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</row>
    <row r="581" spans="1:68" ht="16.5" customHeight="1" x14ac:dyDescent="0.25">
      <c r="A581" s="3"/>
      <c r="B581" s="73">
        <f t="shared" ref="B581:N581" si="235">($O571-B571)/$O571</f>
        <v>0.37007097845673032</v>
      </c>
      <c r="C581" s="74">
        <f t="shared" si="235"/>
        <v>0.53018198325435595</v>
      </c>
      <c r="D581" s="73">
        <f t="shared" si="235"/>
        <v>0.27407291715431747</v>
      </c>
      <c r="E581" s="74">
        <f t="shared" si="235"/>
        <v>-2.5635018586529213E-2</v>
      </c>
      <c r="F581" s="73">
        <f t="shared" si="235"/>
        <v>-4.636032341055174E-2</v>
      </c>
      <c r="G581" s="74">
        <f t="shared" si="235"/>
        <v>-0.31887480218274661</v>
      </c>
      <c r="H581" s="73">
        <f t="shared" si="235"/>
        <v>-0.10726724940519389</v>
      </c>
      <c r="I581" s="74">
        <f t="shared" si="235"/>
        <v>-0.12434077538377776</v>
      </c>
      <c r="J581" s="73">
        <f t="shared" si="235"/>
        <v>-7.483361649151285E-2</v>
      </c>
      <c r="K581" s="74">
        <f t="shared" si="235"/>
        <v>-9.8290972288899117E-2</v>
      </c>
      <c r="L581" s="73">
        <f t="shared" si="235"/>
        <v>-9.583489567552031E-2</v>
      </c>
      <c r="M581" s="74">
        <f t="shared" si="235"/>
        <v>-8.5718780372092587E-2</v>
      </c>
      <c r="N581" s="75">
        <f t="shared" si="235"/>
        <v>1.4137736003029601E-2</v>
      </c>
      <c r="O581" s="12"/>
      <c r="P581" s="76" t="s">
        <v>1011</v>
      </c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</row>
    <row r="582" spans="1:68" ht="16.5" customHeight="1" x14ac:dyDescent="0.25">
      <c r="A582" s="3"/>
      <c r="B582" s="73">
        <f t="shared" ref="B582:N582" si="236">($O572-B572)/$O572</f>
        <v>7.7138237326689202E-2</v>
      </c>
      <c r="C582" s="74">
        <f t="shared" si="236"/>
        <v>0.3384107069607008</v>
      </c>
      <c r="D582" s="73">
        <f t="shared" si="236"/>
        <v>0.25797082658433362</v>
      </c>
      <c r="E582" s="74">
        <f t="shared" si="236"/>
        <v>3.8932877663947409E-2</v>
      </c>
      <c r="F582" s="73">
        <f t="shared" si="236"/>
        <v>-0.12358795658925546</v>
      </c>
      <c r="G582" s="74">
        <f t="shared" si="236"/>
        <v>-0.18622950155992957</v>
      </c>
      <c r="H582" s="73">
        <f t="shared" si="236"/>
        <v>-3.3007514706497959E-2</v>
      </c>
      <c r="I582" s="74">
        <f t="shared" si="236"/>
        <v>-9.0392728678041115E-2</v>
      </c>
      <c r="J582" s="73">
        <f t="shared" si="236"/>
        <v>-5.7355385463951254E-2</v>
      </c>
      <c r="K582" s="74">
        <f t="shared" si="236"/>
        <v>-8.1338414550569102E-2</v>
      </c>
      <c r="L582" s="73">
        <f t="shared" si="236"/>
        <v>-5.0296664922176819E-2</v>
      </c>
      <c r="M582" s="74">
        <f t="shared" si="236"/>
        <v>-2.8356357296532044E-2</v>
      </c>
      <c r="N582" s="75">
        <f t="shared" si="236"/>
        <v>9.029308063205331E-2</v>
      </c>
      <c r="O582" s="12"/>
      <c r="P582" s="76" t="s">
        <v>1012</v>
      </c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</row>
    <row r="583" spans="1:68" ht="16.5" customHeight="1" x14ac:dyDescent="0.25">
      <c r="A583" s="3"/>
      <c r="B583" s="73">
        <f t="shared" ref="B583:N583" si="237">($O573-B573)/$O573</f>
        <v>0.56603844470297071</v>
      </c>
      <c r="C583" s="74">
        <f t="shared" si="237"/>
        <v>0.72630415663883252</v>
      </c>
      <c r="D583" s="73">
        <f t="shared" si="237"/>
        <v>0.40373797241828652</v>
      </c>
      <c r="E583" s="74">
        <f t="shared" si="237"/>
        <v>0.45818183937534468</v>
      </c>
      <c r="F583" s="73">
        <f t="shared" si="237"/>
        <v>0.14600652851171603</v>
      </c>
      <c r="G583" s="74">
        <f t="shared" si="237"/>
        <v>3.7943246333153977E-2</v>
      </c>
      <c r="H583" s="73">
        <f t="shared" si="237"/>
        <v>-0.36463619792568697</v>
      </c>
      <c r="I583" s="74">
        <f t="shared" si="237"/>
        <v>-0.3600398506076633</v>
      </c>
      <c r="J583" s="73">
        <f t="shared" si="237"/>
        <v>-0.37820567979145364</v>
      </c>
      <c r="K583" s="74">
        <f t="shared" si="237"/>
        <v>-0.34864653549280689</v>
      </c>
      <c r="L583" s="73">
        <f t="shared" si="237"/>
        <v>-0.43110886638501383</v>
      </c>
      <c r="M583" s="74">
        <f t="shared" si="237"/>
        <v>-0.62514830851171566</v>
      </c>
      <c r="N583" s="75">
        <f t="shared" si="237"/>
        <v>0.27072909886115232</v>
      </c>
      <c r="O583" s="12"/>
      <c r="P583" s="76" t="s">
        <v>1013</v>
      </c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</row>
    <row r="584" spans="1:68" ht="16.5" customHeight="1" x14ac:dyDescent="0.25">
      <c r="A584" s="3"/>
      <c r="B584" s="73">
        <f t="shared" ref="B584:N584" si="238">($O574-B574)/$O574</f>
        <v>0.40233215840474729</v>
      </c>
      <c r="C584" s="74">
        <f t="shared" si="238"/>
        <v>0.55596285336425832</v>
      </c>
      <c r="D584" s="73">
        <f t="shared" si="238"/>
        <v>0.33815841905639316</v>
      </c>
      <c r="E584" s="74">
        <f t="shared" si="238"/>
        <v>0.20009657135747122</v>
      </c>
      <c r="F584" s="73">
        <f t="shared" si="238"/>
        <v>-0.17322112524710417</v>
      </c>
      <c r="G584" s="74">
        <f t="shared" si="238"/>
        <v>-0.32564860384565514</v>
      </c>
      <c r="H584" s="73">
        <f t="shared" si="238"/>
        <v>-9.1873084168722849E-2</v>
      </c>
      <c r="I584" s="74">
        <f t="shared" si="238"/>
        <v>-0.1665275685158023</v>
      </c>
      <c r="J584" s="73">
        <f t="shared" si="238"/>
        <v>-0.13012929680127794</v>
      </c>
      <c r="K584" s="74">
        <f t="shared" si="238"/>
        <v>-0.16421446798977909</v>
      </c>
      <c r="L584" s="73">
        <f t="shared" si="238"/>
        <v>-0.17600637914232223</v>
      </c>
      <c r="M584" s="74">
        <f t="shared" si="238"/>
        <v>-0.11962603062424355</v>
      </c>
      <c r="N584" s="75">
        <f t="shared" si="238"/>
        <v>8.1010803670638634E-2</v>
      </c>
      <c r="O584" s="12"/>
      <c r="P584" s="76" t="s">
        <v>1014</v>
      </c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</row>
    <row r="585" spans="1:68" ht="16.5" customHeight="1" x14ac:dyDescent="0.25">
      <c r="A585" s="3"/>
      <c r="B585" s="69"/>
      <c r="C585" s="3"/>
      <c r="D585" s="69"/>
      <c r="E585" s="3"/>
      <c r="F585" s="69"/>
      <c r="G585" s="3"/>
      <c r="H585" s="69"/>
      <c r="I585" s="45"/>
      <c r="J585" s="44"/>
      <c r="K585" s="45"/>
      <c r="L585" s="44"/>
      <c r="M585" s="45"/>
      <c r="N585" s="46">
        <f>N580/N577-1</f>
        <v>-1</v>
      </c>
      <c r="O585" s="35"/>
      <c r="P585" s="47" t="s">
        <v>1015</v>
      </c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</row>
    <row r="586" spans="1:68" ht="16.5" customHeight="1" x14ac:dyDescent="0.25">
      <c r="A586" s="3"/>
      <c r="B586" s="77">
        <f t="shared" ref="B586:N586" si="239">AVERAGE(B581:B585)</f>
        <v>0.35389495472278437</v>
      </c>
      <c r="C586" s="78">
        <f t="shared" si="239"/>
        <v>0.53771492505453689</v>
      </c>
      <c r="D586" s="77">
        <f t="shared" si="239"/>
        <v>0.31848503380333271</v>
      </c>
      <c r="E586" s="78">
        <f t="shared" si="239"/>
        <v>0.16789406745255853</v>
      </c>
      <c r="F586" s="77">
        <f t="shared" si="239"/>
        <v>-4.9290719183798841E-2</v>
      </c>
      <c r="G586" s="78">
        <f t="shared" si="239"/>
        <v>-0.19820241531379432</v>
      </c>
      <c r="H586" s="77">
        <f t="shared" si="239"/>
        <v>-0.14919601155152543</v>
      </c>
      <c r="I586" s="78">
        <f t="shared" si="239"/>
        <v>-0.18532523079632113</v>
      </c>
      <c r="J586" s="79">
        <f t="shared" si="239"/>
        <v>-0.16013099463704891</v>
      </c>
      <c r="K586" s="80">
        <f t="shared" si="239"/>
        <v>-0.17312259758051354</v>
      </c>
      <c r="L586" s="79">
        <f t="shared" si="239"/>
        <v>-0.18831170153125829</v>
      </c>
      <c r="M586" s="80">
        <f t="shared" si="239"/>
        <v>-0.21471236920114598</v>
      </c>
      <c r="N586" s="81">
        <f t="shared" si="239"/>
        <v>-0.10876585616662524</v>
      </c>
      <c r="O586" s="12"/>
      <c r="P586" s="76" t="s">
        <v>1016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</row>
    <row r="587" spans="1:68" ht="16.5" customHeight="1" x14ac:dyDescent="0.25">
      <c r="A587" s="3"/>
      <c r="B587" s="204" t="s">
        <v>1017</v>
      </c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3"/>
      <c r="O587" s="35"/>
      <c r="P587" s="36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</row>
    <row r="588" spans="1:68" ht="16.5" customHeight="1" x14ac:dyDescent="0.25">
      <c r="A588" s="5"/>
      <c r="B588" s="82"/>
      <c r="C588" s="83">
        <f t="shared" ref="C588:N588" si="240">+B$567+B588</f>
        <v>0.49409999999999998</v>
      </c>
      <c r="D588" s="83">
        <f t="shared" si="240"/>
        <v>1.0247999999999999</v>
      </c>
      <c r="E588" s="83">
        <f t="shared" si="240"/>
        <v>1.83</v>
      </c>
      <c r="F588" s="83">
        <f t="shared" si="240"/>
        <v>2.8104</v>
      </c>
      <c r="G588" s="83">
        <f t="shared" si="240"/>
        <v>3.7907999999999999</v>
      </c>
      <c r="H588" s="83">
        <f t="shared" si="240"/>
        <v>4.7907999999999999</v>
      </c>
      <c r="I588" s="83">
        <f t="shared" si="240"/>
        <v>6.0907999999999998</v>
      </c>
      <c r="J588" s="83">
        <f t="shared" si="240"/>
        <v>7.4407999999999994</v>
      </c>
      <c r="K588" s="83">
        <f t="shared" si="240"/>
        <v>8.8407999999999998</v>
      </c>
      <c r="L588" s="83">
        <f t="shared" si="240"/>
        <v>10.3208</v>
      </c>
      <c r="M588" s="83">
        <f t="shared" si="240"/>
        <v>11.9308</v>
      </c>
      <c r="N588" s="84">
        <f t="shared" si="240"/>
        <v>13.6508</v>
      </c>
      <c r="O588" s="12"/>
      <c r="P588" s="52" t="s">
        <v>1018</v>
      </c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</row>
    <row r="589" spans="1:68" ht="16.5" customHeight="1" x14ac:dyDescent="0.25">
      <c r="A589" s="5"/>
      <c r="B589" s="85">
        <f t="shared" ref="B589:N589" si="241">+B$577+B588</f>
        <v>4.55</v>
      </c>
      <c r="C589" s="85">
        <f t="shared" si="241"/>
        <v>4.0240999999999998</v>
      </c>
      <c r="D589" s="85">
        <f t="shared" si="241"/>
        <v>6.9547999999999996</v>
      </c>
      <c r="E589" s="85">
        <f t="shared" si="241"/>
        <v>10.61</v>
      </c>
      <c r="F589" s="85">
        <f t="shared" si="241"/>
        <v>17.930399999999999</v>
      </c>
      <c r="G589" s="85">
        <f t="shared" si="241"/>
        <v>24.7408</v>
      </c>
      <c r="H589" s="85">
        <f t="shared" si="241"/>
        <v>23.890800000000002</v>
      </c>
      <c r="I589" s="85">
        <f t="shared" si="241"/>
        <v>26.540799999999997</v>
      </c>
      <c r="J589" s="85">
        <f t="shared" si="241"/>
        <v>28.030799999999999</v>
      </c>
      <c r="K589" s="85">
        <f t="shared" si="241"/>
        <v>31.040799999999997</v>
      </c>
      <c r="L589" s="85">
        <f t="shared" si="241"/>
        <v>33.800800000000002</v>
      </c>
      <c r="M589" s="85">
        <f t="shared" si="241"/>
        <v>36.570799999999998</v>
      </c>
      <c r="N589" s="86">
        <f t="shared" si="241"/>
        <v>35.250799999999998</v>
      </c>
      <c r="O589" s="12"/>
      <c r="P589" s="52" t="s">
        <v>1019</v>
      </c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</row>
    <row r="590" spans="1:68" ht="16.5" customHeight="1" x14ac:dyDescent="0.25">
      <c r="A590" s="5"/>
      <c r="B590" s="87"/>
      <c r="C590" s="88"/>
      <c r="D590" s="5"/>
      <c r="E590" s="5"/>
      <c r="F590" s="5"/>
      <c r="G590" s="5"/>
      <c r="H590" s="5"/>
      <c r="I590" s="88"/>
      <c r="J590" s="88"/>
      <c r="K590" s="88"/>
      <c r="L590" s="88"/>
      <c r="M590" s="88"/>
      <c r="N590" s="89">
        <f>+N589/B589-1</f>
        <v>6.7474285714285713</v>
      </c>
      <c r="O590" s="12"/>
      <c r="P590" s="90" t="s">
        <v>1020</v>
      </c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</row>
    <row r="591" spans="1:68" ht="16.5" customHeight="1" x14ac:dyDescent="0.25">
      <c r="A591" s="23"/>
      <c r="B591" s="91"/>
      <c r="C591" s="92">
        <f t="shared" ref="C591:N591" si="242">RATE(C$315-$B$315,,-$B589,C589)</f>
        <v>-0.11558241758241757</v>
      </c>
      <c r="D591" s="92">
        <f t="shared" si="242"/>
        <v>0.23633631044609854</v>
      </c>
      <c r="E591" s="92">
        <f t="shared" si="242"/>
        <v>0.32607471971757007</v>
      </c>
      <c r="F591" s="92">
        <f t="shared" si="242"/>
        <v>0.40894696332107922</v>
      </c>
      <c r="G591" s="92">
        <f t="shared" si="242"/>
        <v>0.40307364938039397</v>
      </c>
      <c r="H591" s="92">
        <f t="shared" si="242"/>
        <v>0.31836768500362184</v>
      </c>
      <c r="I591" s="92">
        <f t="shared" si="242"/>
        <v>0.28651442165198765</v>
      </c>
      <c r="J591" s="92">
        <f t="shared" si="242"/>
        <v>0.25517133362449057</v>
      </c>
      <c r="K591" s="92">
        <f t="shared" si="242"/>
        <v>0.23782128240835859</v>
      </c>
      <c r="L591" s="92">
        <f t="shared" si="242"/>
        <v>0.22205726797564948</v>
      </c>
      <c r="M591" s="92">
        <f t="shared" si="242"/>
        <v>0.20860368737996596</v>
      </c>
      <c r="N591" s="93">
        <f t="shared" si="242"/>
        <v>0.18603215923862462</v>
      </c>
      <c r="O591" s="23"/>
      <c r="P591" s="94" t="s">
        <v>1021</v>
      </c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</row>
    <row r="592" spans="1:68" ht="16.5" customHeight="1" x14ac:dyDescent="0.25">
      <c r="A592" s="5"/>
      <c r="B592" s="82"/>
      <c r="C592" s="83"/>
      <c r="D592" s="83">
        <f t="shared" ref="D592:N592" si="243">+C$567+C592</f>
        <v>0.53069999999999995</v>
      </c>
      <c r="E592" s="83">
        <f t="shared" si="243"/>
        <v>1.3359000000000001</v>
      </c>
      <c r="F592" s="83">
        <f t="shared" si="243"/>
        <v>2.3163</v>
      </c>
      <c r="G592" s="83">
        <f t="shared" si="243"/>
        <v>3.2967</v>
      </c>
      <c r="H592" s="83">
        <f t="shared" si="243"/>
        <v>4.2966999999999995</v>
      </c>
      <c r="I592" s="83">
        <f t="shared" si="243"/>
        <v>5.5966999999999993</v>
      </c>
      <c r="J592" s="83">
        <f t="shared" si="243"/>
        <v>6.9466999999999999</v>
      </c>
      <c r="K592" s="83">
        <f t="shared" si="243"/>
        <v>8.3467000000000002</v>
      </c>
      <c r="L592" s="83">
        <f t="shared" si="243"/>
        <v>9.8267000000000007</v>
      </c>
      <c r="M592" s="83">
        <f t="shared" si="243"/>
        <v>11.4367</v>
      </c>
      <c r="N592" s="84">
        <f t="shared" si="243"/>
        <v>13.156700000000001</v>
      </c>
      <c r="O592" s="12"/>
      <c r="P592" s="52" t="s">
        <v>1018</v>
      </c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</row>
    <row r="593" spans="1:68" ht="16.5" customHeight="1" x14ac:dyDescent="0.25">
      <c r="A593" s="5"/>
      <c r="B593" s="85"/>
      <c r="C593" s="85">
        <f t="shared" ref="C593:N593" si="244">+C$577+C592</f>
        <v>3.53</v>
      </c>
      <c r="D593" s="85">
        <f t="shared" si="244"/>
        <v>6.4606999999999992</v>
      </c>
      <c r="E593" s="85">
        <f t="shared" si="244"/>
        <v>10.1159</v>
      </c>
      <c r="F593" s="85">
        <f t="shared" si="244"/>
        <v>17.436299999999999</v>
      </c>
      <c r="G593" s="85">
        <f t="shared" si="244"/>
        <v>24.246700000000001</v>
      </c>
      <c r="H593" s="85">
        <f t="shared" si="244"/>
        <v>23.396700000000003</v>
      </c>
      <c r="I593" s="85">
        <f t="shared" si="244"/>
        <v>26.046699999999998</v>
      </c>
      <c r="J593" s="85">
        <f t="shared" si="244"/>
        <v>27.5367</v>
      </c>
      <c r="K593" s="85">
        <f t="shared" si="244"/>
        <v>30.546700000000001</v>
      </c>
      <c r="L593" s="85">
        <f t="shared" si="244"/>
        <v>33.306699999999999</v>
      </c>
      <c r="M593" s="85">
        <f t="shared" si="244"/>
        <v>36.076700000000002</v>
      </c>
      <c r="N593" s="86">
        <f t="shared" si="244"/>
        <v>34.756700000000002</v>
      </c>
      <c r="O593" s="12"/>
      <c r="P593" s="52" t="s">
        <v>1019</v>
      </c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</row>
    <row r="594" spans="1:68" ht="16.5" customHeight="1" x14ac:dyDescent="0.25">
      <c r="A594" s="5"/>
      <c r="B594" s="87"/>
      <c r="C594" s="88"/>
      <c r="D594" s="5"/>
      <c r="E594" s="5"/>
      <c r="F594" s="5"/>
      <c r="G594" s="5"/>
      <c r="H594" s="5"/>
      <c r="I594" s="88"/>
      <c r="J594" s="88"/>
      <c r="K594" s="88"/>
      <c r="L594" s="88"/>
      <c r="M594" s="88"/>
      <c r="N594" s="89">
        <f>+N593/C593-1</f>
        <v>8.8460906515580753</v>
      </c>
      <c r="O594" s="12"/>
      <c r="P594" s="90" t="s">
        <v>1020</v>
      </c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</row>
    <row r="595" spans="1:68" ht="16.5" customHeight="1" x14ac:dyDescent="0.25">
      <c r="A595" s="23"/>
      <c r="B595" s="91"/>
      <c r="C595" s="92"/>
      <c r="D595" s="92">
        <f t="shared" ref="D595:N595" si="245">RATE(D$315-$C$315,,-$C593,D593)</f>
        <v>0.83022662889518395</v>
      </c>
      <c r="E595" s="92">
        <f t="shared" si="245"/>
        <v>0.69283609690702652</v>
      </c>
      <c r="F595" s="92">
        <f t="shared" si="245"/>
        <v>0.70304664241801273</v>
      </c>
      <c r="G595" s="92">
        <f t="shared" si="245"/>
        <v>0.61889798837144439</v>
      </c>
      <c r="H595" s="92">
        <f t="shared" si="245"/>
        <v>0.45974158454235658</v>
      </c>
      <c r="I595" s="92">
        <f t="shared" si="245"/>
        <v>0.39528524112276264</v>
      </c>
      <c r="J595" s="92">
        <f t="shared" si="245"/>
        <v>0.34105987878199734</v>
      </c>
      <c r="K595" s="92">
        <f t="shared" si="245"/>
        <v>0.30963025417201528</v>
      </c>
      <c r="L595" s="92">
        <f t="shared" si="245"/>
        <v>0.28323537172913538</v>
      </c>
      <c r="M595" s="92">
        <f t="shared" si="245"/>
        <v>0.26166835407612077</v>
      </c>
      <c r="N595" s="93">
        <f t="shared" si="245"/>
        <v>0.23110958278801932</v>
      </c>
      <c r="O595" s="23"/>
      <c r="P595" s="94" t="s">
        <v>1021</v>
      </c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</row>
    <row r="596" spans="1:68" ht="16.5" customHeight="1" x14ac:dyDescent="0.25">
      <c r="A596" s="5"/>
      <c r="B596" s="82"/>
      <c r="C596" s="83"/>
      <c r="D596" s="83"/>
      <c r="E596" s="83">
        <f t="shared" ref="E596:N596" si="246">+D$567+D596</f>
        <v>0.80520000000000003</v>
      </c>
      <c r="F596" s="83">
        <f t="shared" si="246"/>
        <v>1.7856000000000001</v>
      </c>
      <c r="G596" s="83">
        <f t="shared" si="246"/>
        <v>2.766</v>
      </c>
      <c r="H596" s="83">
        <f t="shared" si="246"/>
        <v>3.766</v>
      </c>
      <c r="I596" s="83">
        <f t="shared" si="246"/>
        <v>5.0659999999999998</v>
      </c>
      <c r="J596" s="83">
        <f t="shared" si="246"/>
        <v>6.4160000000000004</v>
      </c>
      <c r="K596" s="83">
        <f t="shared" si="246"/>
        <v>7.8160000000000007</v>
      </c>
      <c r="L596" s="83">
        <f t="shared" si="246"/>
        <v>9.2960000000000012</v>
      </c>
      <c r="M596" s="83">
        <f t="shared" si="246"/>
        <v>10.906000000000001</v>
      </c>
      <c r="N596" s="84">
        <f t="shared" si="246"/>
        <v>12.626000000000001</v>
      </c>
      <c r="O596" s="12"/>
      <c r="P596" s="52" t="s">
        <v>1018</v>
      </c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</row>
    <row r="597" spans="1:68" ht="16.5" customHeight="1" x14ac:dyDescent="0.25">
      <c r="A597" s="5"/>
      <c r="B597" s="85"/>
      <c r="C597" s="85"/>
      <c r="D597" s="85">
        <f t="shared" ref="D597:N597" si="247">+D$577+D596</f>
        <v>5.93</v>
      </c>
      <c r="E597" s="85">
        <f t="shared" si="247"/>
        <v>9.5851999999999986</v>
      </c>
      <c r="F597" s="85">
        <f t="shared" si="247"/>
        <v>16.9056</v>
      </c>
      <c r="G597" s="85">
        <f t="shared" si="247"/>
        <v>23.716000000000001</v>
      </c>
      <c r="H597" s="85">
        <f t="shared" si="247"/>
        <v>22.866</v>
      </c>
      <c r="I597" s="85">
        <f t="shared" si="247"/>
        <v>25.515999999999998</v>
      </c>
      <c r="J597" s="85">
        <f t="shared" si="247"/>
        <v>27.006</v>
      </c>
      <c r="K597" s="85">
        <f t="shared" si="247"/>
        <v>30.015999999999998</v>
      </c>
      <c r="L597" s="85">
        <f t="shared" si="247"/>
        <v>32.776000000000003</v>
      </c>
      <c r="M597" s="85">
        <f t="shared" si="247"/>
        <v>35.545999999999999</v>
      </c>
      <c r="N597" s="86">
        <f t="shared" si="247"/>
        <v>34.225999999999999</v>
      </c>
      <c r="O597" s="12"/>
      <c r="P597" s="52" t="s">
        <v>1019</v>
      </c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</row>
    <row r="598" spans="1:68" ht="16.5" customHeight="1" x14ac:dyDescent="0.25">
      <c r="A598" s="5"/>
      <c r="B598" s="87"/>
      <c r="C598" s="88"/>
      <c r="D598" s="5"/>
      <c r="E598" s="5"/>
      <c r="F598" s="5"/>
      <c r="G598" s="5"/>
      <c r="H598" s="5"/>
      <c r="I598" s="88"/>
      <c r="J598" s="88"/>
      <c r="K598" s="88"/>
      <c r="L598" s="88"/>
      <c r="M598" s="88"/>
      <c r="N598" s="89">
        <f>+N597/D597-1</f>
        <v>4.7716694772344015</v>
      </c>
      <c r="O598" s="12"/>
      <c r="P598" s="90" t="s">
        <v>1020</v>
      </c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</row>
    <row r="599" spans="1:68" ht="16.5" customHeight="1" x14ac:dyDescent="0.25">
      <c r="A599" s="23"/>
      <c r="B599" s="91"/>
      <c r="C599" s="92"/>
      <c r="D599" s="92"/>
      <c r="E599" s="92">
        <f t="shared" ref="E599:N599" si="248">RATE(E$315-$D$315,,-$D597,E597)</f>
        <v>0.61639123102866755</v>
      </c>
      <c r="F599" s="92">
        <f t="shared" si="248"/>
        <v>0.68844900240627271</v>
      </c>
      <c r="G599" s="92">
        <f t="shared" si="248"/>
        <v>0.58731181698842594</v>
      </c>
      <c r="H599" s="92">
        <f t="shared" si="248"/>
        <v>0.40130888754012578</v>
      </c>
      <c r="I599" s="92">
        <f t="shared" si="248"/>
        <v>0.33891060058577749</v>
      </c>
      <c r="J599" s="92">
        <f t="shared" si="248"/>
        <v>0.28746153204784708</v>
      </c>
      <c r="K599" s="92">
        <f t="shared" si="248"/>
        <v>0.26070657439323724</v>
      </c>
      <c r="L599" s="92">
        <f t="shared" si="248"/>
        <v>0.23826231869092521</v>
      </c>
      <c r="M599" s="92">
        <f t="shared" si="248"/>
        <v>0.22015531461507692</v>
      </c>
      <c r="N599" s="93">
        <f t="shared" si="248"/>
        <v>0.19159904166511393</v>
      </c>
      <c r="O599" s="23"/>
      <c r="P599" s="94" t="s">
        <v>1021</v>
      </c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</row>
    <row r="600" spans="1:68" ht="16.5" customHeight="1" x14ac:dyDescent="0.25">
      <c r="A600" s="5"/>
      <c r="B600" s="82"/>
      <c r="C600" s="83"/>
      <c r="D600" s="83"/>
      <c r="E600" s="83"/>
      <c r="F600" s="83">
        <f t="shared" ref="F600:N600" si="249">+E$567+E600</f>
        <v>0.98040000000000005</v>
      </c>
      <c r="G600" s="83">
        <f t="shared" si="249"/>
        <v>1.9608000000000001</v>
      </c>
      <c r="H600" s="83">
        <f t="shared" si="249"/>
        <v>2.9607999999999999</v>
      </c>
      <c r="I600" s="83">
        <f t="shared" si="249"/>
        <v>4.2607999999999997</v>
      </c>
      <c r="J600" s="83">
        <f t="shared" si="249"/>
        <v>5.6107999999999993</v>
      </c>
      <c r="K600" s="83">
        <f t="shared" si="249"/>
        <v>7.0107999999999997</v>
      </c>
      <c r="L600" s="83">
        <f t="shared" si="249"/>
        <v>8.4908000000000001</v>
      </c>
      <c r="M600" s="83">
        <f t="shared" si="249"/>
        <v>10.1008</v>
      </c>
      <c r="N600" s="84">
        <f t="shared" si="249"/>
        <v>11.8208</v>
      </c>
      <c r="O600" s="12"/>
      <c r="P600" s="52" t="s">
        <v>1018</v>
      </c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</row>
    <row r="601" spans="1:68" ht="16.5" customHeight="1" x14ac:dyDescent="0.25">
      <c r="A601" s="5"/>
      <c r="B601" s="85"/>
      <c r="C601" s="85"/>
      <c r="D601" s="85"/>
      <c r="E601" s="85">
        <f t="shared" ref="E601:N601" si="250">+E$577+E600</f>
        <v>8.7799999999999994</v>
      </c>
      <c r="F601" s="85">
        <f t="shared" si="250"/>
        <v>16.1004</v>
      </c>
      <c r="G601" s="85">
        <f t="shared" si="250"/>
        <v>22.910799999999998</v>
      </c>
      <c r="H601" s="85">
        <f t="shared" si="250"/>
        <v>22.0608</v>
      </c>
      <c r="I601" s="85">
        <f t="shared" si="250"/>
        <v>24.710799999999999</v>
      </c>
      <c r="J601" s="85">
        <f t="shared" si="250"/>
        <v>26.200800000000001</v>
      </c>
      <c r="K601" s="85">
        <f t="shared" si="250"/>
        <v>29.210799999999999</v>
      </c>
      <c r="L601" s="85">
        <f t="shared" si="250"/>
        <v>31.970800000000001</v>
      </c>
      <c r="M601" s="85">
        <f t="shared" si="250"/>
        <v>34.7408</v>
      </c>
      <c r="N601" s="86">
        <f t="shared" si="250"/>
        <v>33.4208</v>
      </c>
      <c r="O601" s="12"/>
      <c r="P601" s="52" t="s">
        <v>1019</v>
      </c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</row>
    <row r="602" spans="1:68" ht="16.5" customHeight="1" x14ac:dyDescent="0.25">
      <c r="A602" s="5"/>
      <c r="B602" s="87"/>
      <c r="C602" s="88"/>
      <c r="D602" s="5"/>
      <c r="E602" s="5"/>
      <c r="F602" s="5"/>
      <c r="G602" s="5"/>
      <c r="H602" s="5"/>
      <c r="I602" s="88"/>
      <c r="J602" s="88"/>
      <c r="K602" s="88"/>
      <c r="L602" s="88"/>
      <c r="M602" s="88"/>
      <c r="N602" s="89">
        <f>+N601/E601-1</f>
        <v>2.8064692482915721</v>
      </c>
      <c r="O602" s="12"/>
      <c r="P602" s="90" t="s">
        <v>1020</v>
      </c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</row>
    <row r="603" spans="1:68" ht="16.5" customHeight="1" x14ac:dyDescent="0.25">
      <c r="A603" s="23"/>
      <c r="B603" s="91"/>
      <c r="C603" s="92"/>
      <c r="D603" s="92"/>
      <c r="E603" s="92"/>
      <c r="F603" s="92">
        <f t="shared" ref="F603:N603" si="251">RATE(F$315-$E$315,,-$E601,F601)</f>
        <v>0.83375854214123035</v>
      </c>
      <c r="G603" s="92">
        <f t="shared" si="251"/>
        <v>0.61537318410266673</v>
      </c>
      <c r="H603" s="92">
        <f t="shared" si="251"/>
        <v>0.35948863235359352</v>
      </c>
      <c r="I603" s="92">
        <f t="shared" si="251"/>
        <v>0.29523351174529094</v>
      </c>
      <c r="J603" s="92">
        <f t="shared" si="251"/>
        <v>0.24441147511252093</v>
      </c>
      <c r="K603" s="92">
        <f t="shared" si="251"/>
        <v>0.22182260531155412</v>
      </c>
      <c r="L603" s="92">
        <f t="shared" si="251"/>
        <v>0.20276243433077815</v>
      </c>
      <c r="M603" s="92">
        <f t="shared" si="251"/>
        <v>0.18759445835068297</v>
      </c>
      <c r="N603" s="93">
        <f t="shared" si="251"/>
        <v>0.16011884253620606</v>
      </c>
      <c r="O603" s="23"/>
      <c r="P603" s="94" t="s">
        <v>1021</v>
      </c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</row>
    <row r="604" spans="1:68" ht="16.5" customHeight="1" x14ac:dyDescent="0.25">
      <c r="A604" s="5"/>
      <c r="B604" s="82"/>
      <c r="C604" s="83"/>
      <c r="D604" s="83"/>
      <c r="E604" s="83"/>
      <c r="F604" s="83"/>
      <c r="G604" s="83">
        <f t="shared" ref="G604:N604" si="252">+F$567+F604</f>
        <v>0.98040000000000005</v>
      </c>
      <c r="H604" s="83">
        <f t="shared" si="252"/>
        <v>1.9803999999999999</v>
      </c>
      <c r="I604" s="83">
        <f t="shared" si="252"/>
        <v>3.2804000000000002</v>
      </c>
      <c r="J604" s="83">
        <f t="shared" si="252"/>
        <v>4.6303999999999998</v>
      </c>
      <c r="K604" s="83">
        <f t="shared" si="252"/>
        <v>6.0304000000000002</v>
      </c>
      <c r="L604" s="83">
        <f t="shared" si="252"/>
        <v>7.5104000000000006</v>
      </c>
      <c r="M604" s="83">
        <f t="shared" si="252"/>
        <v>9.1204000000000001</v>
      </c>
      <c r="N604" s="84">
        <f t="shared" si="252"/>
        <v>10.840400000000001</v>
      </c>
      <c r="O604" s="12"/>
      <c r="P604" s="52" t="s">
        <v>1018</v>
      </c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</row>
    <row r="605" spans="1:68" ht="16.5" customHeight="1" x14ac:dyDescent="0.25">
      <c r="A605" s="5"/>
      <c r="B605" s="85"/>
      <c r="C605" s="85"/>
      <c r="D605" s="85"/>
      <c r="E605" s="85"/>
      <c r="F605" s="85">
        <f t="shared" ref="F605:N605" si="253">+F$577+F604</f>
        <v>15.12</v>
      </c>
      <c r="G605" s="85">
        <f t="shared" si="253"/>
        <v>21.930399999999999</v>
      </c>
      <c r="H605" s="85">
        <f t="shared" si="253"/>
        <v>21.080400000000001</v>
      </c>
      <c r="I605" s="85">
        <f t="shared" si="253"/>
        <v>23.730399999999999</v>
      </c>
      <c r="J605" s="85">
        <f t="shared" si="253"/>
        <v>25.220399999999998</v>
      </c>
      <c r="K605" s="85">
        <f t="shared" si="253"/>
        <v>28.230399999999999</v>
      </c>
      <c r="L605" s="85">
        <f t="shared" si="253"/>
        <v>30.990400000000001</v>
      </c>
      <c r="M605" s="85">
        <f t="shared" si="253"/>
        <v>33.760400000000004</v>
      </c>
      <c r="N605" s="86">
        <f t="shared" si="253"/>
        <v>32.440400000000004</v>
      </c>
      <c r="O605" s="12"/>
      <c r="P605" s="52" t="s">
        <v>1019</v>
      </c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</row>
    <row r="606" spans="1:68" ht="16.5" customHeight="1" x14ac:dyDescent="0.25">
      <c r="A606" s="5"/>
      <c r="B606" s="87"/>
      <c r="C606" s="88"/>
      <c r="D606" s="5"/>
      <c r="E606" s="5"/>
      <c r="F606" s="5"/>
      <c r="G606" s="5"/>
      <c r="H606" s="5"/>
      <c r="I606" s="88"/>
      <c r="J606" s="88"/>
      <c r="K606" s="88"/>
      <c r="L606" s="88"/>
      <c r="M606" s="88"/>
      <c r="N606" s="89">
        <f>+N605/F605-1</f>
        <v>1.1455291005291008</v>
      </c>
      <c r="O606" s="12"/>
      <c r="P606" s="90" t="s">
        <v>1020</v>
      </c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</row>
    <row r="607" spans="1:68" ht="16.5" customHeight="1" x14ac:dyDescent="0.25">
      <c r="A607" s="23"/>
      <c r="B607" s="91"/>
      <c r="C607" s="92"/>
      <c r="D607" s="92"/>
      <c r="E607" s="92"/>
      <c r="F607" s="92"/>
      <c r="G607" s="92">
        <f t="shared" ref="G607:N607" si="254">RATE(G$315-$F$315,,-$F605,G605)</f>
        <v>0.45042328042328039</v>
      </c>
      <c r="H607" s="92">
        <f t="shared" si="254"/>
        <v>0.18076515412945229</v>
      </c>
      <c r="I607" s="92">
        <f t="shared" si="254"/>
        <v>0.16212030443281211</v>
      </c>
      <c r="J607" s="92">
        <f t="shared" si="254"/>
        <v>0.13644924585195006</v>
      </c>
      <c r="K607" s="92">
        <f t="shared" si="254"/>
        <v>0.13300818720262453</v>
      </c>
      <c r="L607" s="92">
        <f t="shared" si="254"/>
        <v>0.12705704605300375</v>
      </c>
      <c r="M607" s="92">
        <f t="shared" si="254"/>
        <v>0.12159623241735031</v>
      </c>
      <c r="N607" s="93">
        <f t="shared" si="254"/>
        <v>0.10012441022057496</v>
      </c>
      <c r="O607" s="23"/>
      <c r="P607" s="94" t="s">
        <v>1021</v>
      </c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</row>
    <row r="608" spans="1:68" ht="16.5" customHeight="1" x14ac:dyDescent="0.25">
      <c r="A608" s="5"/>
      <c r="B608" s="82"/>
      <c r="C608" s="83"/>
      <c r="D608" s="83"/>
      <c r="E608" s="83"/>
      <c r="F608" s="83"/>
      <c r="G608" s="83"/>
      <c r="H608" s="83">
        <f t="shared" ref="H608:N608" si="255">+G$567+G608</f>
        <v>1</v>
      </c>
      <c r="I608" s="83">
        <f t="shared" si="255"/>
        <v>2.2999999999999998</v>
      </c>
      <c r="J608" s="83">
        <f t="shared" si="255"/>
        <v>3.65</v>
      </c>
      <c r="K608" s="83">
        <f t="shared" si="255"/>
        <v>5.05</v>
      </c>
      <c r="L608" s="83">
        <f t="shared" si="255"/>
        <v>6.5299999999999994</v>
      </c>
      <c r="M608" s="83">
        <f t="shared" si="255"/>
        <v>8.1399999999999988</v>
      </c>
      <c r="N608" s="84">
        <f t="shared" si="255"/>
        <v>9.86</v>
      </c>
      <c r="O608" s="12"/>
      <c r="P608" s="52" t="s">
        <v>1018</v>
      </c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</row>
    <row r="609" spans="1:68" ht="16.5" customHeight="1" x14ac:dyDescent="0.25">
      <c r="A609" s="5"/>
      <c r="B609" s="85"/>
      <c r="C609" s="85"/>
      <c r="D609" s="85"/>
      <c r="E609" s="85"/>
      <c r="F609" s="85"/>
      <c r="G609" s="85">
        <f t="shared" ref="G609:N609" si="256">+G$577+G608</f>
        <v>20.95</v>
      </c>
      <c r="H609" s="85">
        <f t="shared" si="256"/>
        <v>20.100000000000001</v>
      </c>
      <c r="I609" s="85">
        <f t="shared" si="256"/>
        <v>22.75</v>
      </c>
      <c r="J609" s="85">
        <f t="shared" si="256"/>
        <v>24.24</v>
      </c>
      <c r="K609" s="85">
        <f t="shared" si="256"/>
        <v>27.25</v>
      </c>
      <c r="L609" s="85">
        <f t="shared" si="256"/>
        <v>30.009999999999998</v>
      </c>
      <c r="M609" s="85">
        <f t="shared" si="256"/>
        <v>32.78</v>
      </c>
      <c r="N609" s="86">
        <f t="shared" si="256"/>
        <v>31.46</v>
      </c>
      <c r="O609" s="12"/>
      <c r="P609" s="52" t="s">
        <v>1019</v>
      </c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</row>
    <row r="610" spans="1:68" ht="16.5" customHeight="1" x14ac:dyDescent="0.25">
      <c r="A610" s="5"/>
      <c r="B610" s="87"/>
      <c r="C610" s="88"/>
      <c r="D610" s="5"/>
      <c r="E610" s="5"/>
      <c r="F610" s="5"/>
      <c r="G610" s="5"/>
      <c r="H610" s="5"/>
      <c r="I610" s="88"/>
      <c r="J610" s="88"/>
      <c r="K610" s="88"/>
      <c r="L610" s="88"/>
      <c r="M610" s="88"/>
      <c r="N610" s="89">
        <f>+N609/G609-1</f>
        <v>0.50167064439140829</v>
      </c>
      <c r="O610" s="12"/>
      <c r="P610" s="90" t="s">
        <v>1020</v>
      </c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</row>
    <row r="611" spans="1:68" ht="16.5" customHeight="1" x14ac:dyDescent="0.25">
      <c r="A611" s="23"/>
      <c r="B611" s="91"/>
      <c r="C611" s="92"/>
      <c r="D611" s="92"/>
      <c r="E611" s="92"/>
      <c r="F611" s="92"/>
      <c r="G611" s="92"/>
      <c r="H611" s="92">
        <f t="shared" ref="H611:N611" si="257">RATE(H$315-$G$315,,-$G609,H609)</f>
        <v>-4.0572792362768416E-2</v>
      </c>
      <c r="I611" s="92">
        <f t="shared" si="257"/>
        <v>4.2074303692699599E-2</v>
      </c>
      <c r="J611" s="92">
        <f t="shared" si="257"/>
        <v>4.9823272687943322E-2</v>
      </c>
      <c r="K611" s="92">
        <f t="shared" si="257"/>
        <v>6.7936966521482692E-2</v>
      </c>
      <c r="L611" s="92">
        <f t="shared" si="257"/>
        <v>7.452467673072527E-2</v>
      </c>
      <c r="M611" s="92">
        <f t="shared" si="257"/>
        <v>7.7467436461791772E-2</v>
      </c>
      <c r="N611" s="93">
        <f t="shared" si="257"/>
        <v>5.9802539545323274E-2</v>
      </c>
      <c r="O611" s="23"/>
      <c r="P611" s="94" t="s">
        <v>1021</v>
      </c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</row>
    <row r="612" spans="1:68" ht="16.5" customHeight="1" x14ac:dyDescent="0.25">
      <c r="A612" s="5"/>
      <c r="B612" s="82"/>
      <c r="C612" s="83"/>
      <c r="D612" s="83"/>
      <c r="E612" s="83"/>
      <c r="F612" s="83"/>
      <c r="G612" s="83"/>
      <c r="H612" s="83"/>
      <c r="I612" s="83">
        <f t="shared" ref="I612:N612" si="258">+H$567+H612</f>
        <v>1.3</v>
      </c>
      <c r="J612" s="83">
        <f t="shared" si="258"/>
        <v>2.6500000000000004</v>
      </c>
      <c r="K612" s="83">
        <f t="shared" si="258"/>
        <v>4.0500000000000007</v>
      </c>
      <c r="L612" s="83">
        <f t="shared" si="258"/>
        <v>5.5300000000000011</v>
      </c>
      <c r="M612" s="83">
        <f t="shared" si="258"/>
        <v>7.1400000000000015</v>
      </c>
      <c r="N612" s="84">
        <f t="shared" si="258"/>
        <v>8.8600000000000012</v>
      </c>
      <c r="O612" s="12"/>
      <c r="P612" s="52" t="s">
        <v>1018</v>
      </c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</row>
    <row r="613" spans="1:68" ht="16.5" customHeight="1" x14ac:dyDescent="0.25">
      <c r="A613" s="5"/>
      <c r="B613" s="95"/>
      <c r="C613" s="85"/>
      <c r="D613" s="85"/>
      <c r="E613" s="85"/>
      <c r="F613" s="85"/>
      <c r="G613" s="85"/>
      <c r="H613" s="85">
        <f t="shared" ref="H613:N613" si="259">+H$577+H612</f>
        <v>19.100000000000001</v>
      </c>
      <c r="I613" s="85">
        <f t="shared" si="259"/>
        <v>21.75</v>
      </c>
      <c r="J613" s="85">
        <f t="shared" si="259"/>
        <v>23.240000000000002</v>
      </c>
      <c r="K613" s="85">
        <f t="shared" si="259"/>
        <v>26.25</v>
      </c>
      <c r="L613" s="85">
        <f t="shared" si="259"/>
        <v>29.01</v>
      </c>
      <c r="M613" s="85">
        <f t="shared" si="259"/>
        <v>31.78</v>
      </c>
      <c r="N613" s="86">
        <f t="shared" si="259"/>
        <v>30.46</v>
      </c>
      <c r="O613" s="12"/>
      <c r="P613" s="52" t="s">
        <v>1019</v>
      </c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</row>
    <row r="614" spans="1:68" ht="16.5" customHeight="1" x14ac:dyDescent="0.25">
      <c r="A614" s="5"/>
      <c r="B614" s="87"/>
      <c r="C614" s="5"/>
      <c r="D614" s="5"/>
      <c r="E614" s="5"/>
      <c r="F614" s="5"/>
      <c r="G614" s="5"/>
      <c r="H614" s="5"/>
      <c r="I614" s="88"/>
      <c r="J614" s="88"/>
      <c r="K614" s="88"/>
      <c r="L614" s="88"/>
      <c r="M614" s="88"/>
      <c r="N614" s="89">
        <f>+N613/H613-1</f>
        <v>0.59476439790575908</v>
      </c>
      <c r="O614" s="12"/>
      <c r="P614" s="90" t="s">
        <v>1020</v>
      </c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</row>
    <row r="615" spans="1:68" ht="16.5" customHeight="1" x14ac:dyDescent="0.25">
      <c r="A615" s="23"/>
      <c r="B615" s="91"/>
      <c r="C615" s="92"/>
      <c r="D615" s="92"/>
      <c r="E615" s="92"/>
      <c r="F615" s="92"/>
      <c r="G615" s="92"/>
      <c r="H615" s="92"/>
      <c r="I615" s="92">
        <f t="shared" ref="I615:N615" si="260">RATE(I$315-$H$315,,-$H613,I613)</f>
        <v>0.13874345549738212</v>
      </c>
      <c r="J615" s="92">
        <f t="shared" si="260"/>
        <v>0.10306569464448111</v>
      </c>
      <c r="K615" s="92">
        <f t="shared" si="260"/>
        <v>0.11181359494128257</v>
      </c>
      <c r="L615" s="92">
        <f t="shared" si="260"/>
        <v>0.11014214509567158</v>
      </c>
      <c r="M615" s="92">
        <f t="shared" si="260"/>
        <v>0.1071949725815123</v>
      </c>
      <c r="N615" s="93">
        <f t="shared" si="260"/>
        <v>8.0893126905232815E-2</v>
      </c>
      <c r="O615" s="23"/>
      <c r="P615" s="94" t="s">
        <v>1021</v>
      </c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</row>
    <row r="616" spans="1:68" ht="16.5" customHeight="1" x14ac:dyDescent="0.25">
      <c r="A616" s="5"/>
      <c r="B616" s="82"/>
      <c r="C616" s="83"/>
      <c r="D616" s="83"/>
      <c r="E616" s="83"/>
      <c r="F616" s="83"/>
      <c r="G616" s="83"/>
      <c r="H616" s="83"/>
      <c r="I616" s="83"/>
      <c r="J616" s="83">
        <f t="shared" ref="J616:N616" si="261">+I$567+I616</f>
        <v>1.35</v>
      </c>
      <c r="K616" s="83">
        <f t="shared" si="261"/>
        <v>2.75</v>
      </c>
      <c r="L616" s="83">
        <f t="shared" si="261"/>
        <v>4.2300000000000004</v>
      </c>
      <c r="M616" s="83">
        <f t="shared" si="261"/>
        <v>5.8400000000000007</v>
      </c>
      <c r="N616" s="84">
        <f t="shared" si="261"/>
        <v>7.5600000000000005</v>
      </c>
      <c r="O616" s="12"/>
      <c r="P616" s="52" t="s">
        <v>1018</v>
      </c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</row>
    <row r="617" spans="1:68" ht="16.5" customHeight="1" x14ac:dyDescent="0.25">
      <c r="A617" s="5"/>
      <c r="B617" s="95"/>
      <c r="C617" s="85"/>
      <c r="D617" s="85"/>
      <c r="E617" s="85"/>
      <c r="F617" s="85"/>
      <c r="G617" s="85"/>
      <c r="H617" s="85"/>
      <c r="I617" s="85">
        <f t="shared" ref="I617:N617" si="262">+I$577+I616</f>
        <v>20.45</v>
      </c>
      <c r="J617" s="85">
        <f t="shared" si="262"/>
        <v>21.94</v>
      </c>
      <c r="K617" s="85">
        <f t="shared" si="262"/>
        <v>24.95</v>
      </c>
      <c r="L617" s="85">
        <f t="shared" si="262"/>
        <v>27.71</v>
      </c>
      <c r="M617" s="85">
        <f t="shared" si="262"/>
        <v>30.48</v>
      </c>
      <c r="N617" s="86">
        <f t="shared" si="262"/>
        <v>29.160000000000004</v>
      </c>
      <c r="O617" s="12"/>
      <c r="P617" s="52" t="s">
        <v>1019</v>
      </c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</row>
    <row r="618" spans="1:68" ht="16.5" customHeight="1" x14ac:dyDescent="0.25">
      <c r="A618" s="5"/>
      <c r="B618" s="87"/>
      <c r="C618" s="5"/>
      <c r="D618" s="5"/>
      <c r="E618" s="5"/>
      <c r="F618" s="5"/>
      <c r="G618" s="5"/>
      <c r="H618" s="5"/>
      <c r="I618" s="88"/>
      <c r="J618" s="88"/>
      <c r="K618" s="88"/>
      <c r="L618" s="88"/>
      <c r="M618" s="88"/>
      <c r="N618" s="96">
        <f>+N617/I617-1</f>
        <v>0.42591687041564819</v>
      </c>
      <c r="O618" s="12"/>
      <c r="P618" s="90" t="s">
        <v>1020</v>
      </c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</row>
    <row r="619" spans="1:68" ht="16.5" customHeight="1" x14ac:dyDescent="0.25">
      <c r="A619" s="23"/>
      <c r="B619" s="91"/>
      <c r="C619" s="92"/>
      <c r="D619" s="92"/>
      <c r="E619" s="92"/>
      <c r="F619" s="92"/>
      <c r="G619" s="92"/>
      <c r="H619" s="92"/>
      <c r="I619" s="92"/>
      <c r="J619" s="92">
        <f t="shared" ref="J619:N619" si="263">RATE(J$315-$I$315,,-$I617,J617)</f>
        <v>7.2860635696821704E-2</v>
      </c>
      <c r="K619" s="92">
        <f t="shared" si="263"/>
        <v>0.10455823737599577</v>
      </c>
      <c r="L619" s="92">
        <f t="shared" si="263"/>
        <v>0.1065755525031606</v>
      </c>
      <c r="M619" s="92">
        <f t="shared" si="263"/>
        <v>0.10491892593388083</v>
      </c>
      <c r="N619" s="93">
        <f t="shared" si="263"/>
        <v>7.3541509390770768E-2</v>
      </c>
      <c r="O619" s="23"/>
      <c r="P619" s="94" t="s">
        <v>1021</v>
      </c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</row>
    <row r="620" spans="1:68" ht="16.5" customHeight="1" x14ac:dyDescent="0.25">
      <c r="A620" s="5"/>
      <c r="B620" s="82"/>
      <c r="C620" s="83"/>
      <c r="D620" s="83"/>
      <c r="E620" s="83"/>
      <c r="F620" s="83"/>
      <c r="G620" s="83"/>
      <c r="H620" s="83"/>
      <c r="I620" s="83"/>
      <c r="J620" s="83"/>
      <c r="K620" s="83">
        <f t="shared" ref="K620:N620" si="264">+J$567+J620</f>
        <v>1.4</v>
      </c>
      <c r="L620" s="83">
        <f t="shared" si="264"/>
        <v>2.88</v>
      </c>
      <c r="M620" s="83">
        <f t="shared" si="264"/>
        <v>4.49</v>
      </c>
      <c r="N620" s="84">
        <f t="shared" si="264"/>
        <v>6.21</v>
      </c>
      <c r="O620" s="12"/>
      <c r="P620" s="52" t="s">
        <v>1018</v>
      </c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</row>
    <row r="621" spans="1:68" ht="16.5" customHeight="1" x14ac:dyDescent="0.25">
      <c r="A621" s="5"/>
      <c r="B621" s="95"/>
      <c r="C621" s="85"/>
      <c r="D621" s="85"/>
      <c r="E621" s="85"/>
      <c r="F621" s="85"/>
      <c r="G621" s="85"/>
      <c r="H621" s="85"/>
      <c r="I621" s="85"/>
      <c r="J621" s="85">
        <f t="shared" ref="J621:N621" si="265">+J$577+J620</f>
        <v>20.59</v>
      </c>
      <c r="K621" s="85">
        <f t="shared" si="265"/>
        <v>23.599999999999998</v>
      </c>
      <c r="L621" s="85">
        <f t="shared" si="265"/>
        <v>26.36</v>
      </c>
      <c r="M621" s="85">
        <f t="shared" si="265"/>
        <v>29.130000000000003</v>
      </c>
      <c r="N621" s="86">
        <f t="shared" si="265"/>
        <v>27.810000000000002</v>
      </c>
      <c r="O621" s="12"/>
      <c r="P621" s="52" t="s">
        <v>1019</v>
      </c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</row>
    <row r="622" spans="1:68" ht="16.5" customHeight="1" x14ac:dyDescent="0.25">
      <c r="A622" s="5"/>
      <c r="B622" s="87"/>
      <c r="C622" s="5"/>
      <c r="D622" s="5"/>
      <c r="E622" s="5"/>
      <c r="F622" s="5"/>
      <c r="G622" s="5"/>
      <c r="H622" s="5"/>
      <c r="I622" s="88"/>
      <c r="J622" s="88"/>
      <c r="K622" s="88"/>
      <c r="L622" s="88"/>
      <c r="M622" s="88"/>
      <c r="N622" s="96">
        <f>+N621/J621-1</f>
        <v>0.35065565808644994</v>
      </c>
      <c r="O622" s="12"/>
      <c r="P622" s="90" t="s">
        <v>1020</v>
      </c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</row>
    <row r="623" spans="1:68" ht="16.5" customHeight="1" x14ac:dyDescent="0.25">
      <c r="A623" s="23"/>
      <c r="B623" s="91"/>
      <c r="C623" s="92"/>
      <c r="D623" s="92"/>
      <c r="E623" s="92"/>
      <c r="F623" s="92"/>
      <c r="G623" s="92"/>
      <c r="H623" s="92"/>
      <c r="I623" s="92"/>
      <c r="J623" s="92"/>
      <c r="K623" s="92">
        <f t="shared" ref="K623:N623" si="266">RATE(K$315-$J$315,,-$J621,K621)</f>
        <v>0.14618746964545881</v>
      </c>
      <c r="L623" s="92">
        <f t="shared" si="266"/>
        <v>0.13147387193659563</v>
      </c>
      <c r="M623" s="92">
        <f t="shared" si="266"/>
        <v>0.12260777566114772</v>
      </c>
      <c r="N623" s="93">
        <f t="shared" si="266"/>
        <v>7.8043190197067638E-2</v>
      </c>
      <c r="O623" s="23"/>
      <c r="P623" s="94" t="s">
        <v>1021</v>
      </c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</row>
    <row r="624" spans="1:68" ht="16.5" customHeight="1" x14ac:dyDescent="0.25">
      <c r="A624" s="5"/>
      <c r="B624" s="97"/>
      <c r="C624" s="98"/>
      <c r="D624" s="98"/>
      <c r="E624" s="98"/>
      <c r="F624" s="98"/>
      <c r="G624" s="98"/>
      <c r="H624" s="98"/>
      <c r="I624" s="98"/>
      <c r="J624" s="98"/>
      <c r="K624" s="98"/>
      <c r="L624" s="83">
        <f t="shared" ref="L624:N624" si="267">+K$567+K624</f>
        <v>1.48</v>
      </c>
      <c r="M624" s="83">
        <f t="shared" si="267"/>
        <v>3.09</v>
      </c>
      <c r="N624" s="84">
        <f t="shared" si="267"/>
        <v>4.8099999999999996</v>
      </c>
      <c r="O624" s="12"/>
      <c r="P624" s="52" t="s">
        <v>1018</v>
      </c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</row>
    <row r="625" spans="1:68" ht="16.5" customHeight="1" x14ac:dyDescent="0.25">
      <c r="A625" s="5"/>
      <c r="B625" s="95"/>
      <c r="C625" s="85"/>
      <c r="D625" s="85"/>
      <c r="E625" s="85"/>
      <c r="F625" s="85"/>
      <c r="G625" s="85"/>
      <c r="H625" s="85"/>
      <c r="I625" s="85"/>
      <c r="J625" s="85"/>
      <c r="K625" s="85">
        <f t="shared" ref="K625:N625" si="268">+K$577+K624</f>
        <v>22.2</v>
      </c>
      <c r="L625" s="85">
        <f t="shared" si="268"/>
        <v>24.96</v>
      </c>
      <c r="M625" s="85">
        <f t="shared" si="268"/>
        <v>27.73</v>
      </c>
      <c r="N625" s="86">
        <f t="shared" si="268"/>
        <v>26.41</v>
      </c>
      <c r="O625" s="12"/>
      <c r="P625" s="52" t="s">
        <v>1019</v>
      </c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</row>
    <row r="626" spans="1:68" ht="16.5" customHeight="1" x14ac:dyDescent="0.25">
      <c r="A626" s="5"/>
      <c r="B626" s="87"/>
      <c r="C626" s="5"/>
      <c r="D626" s="5"/>
      <c r="E626" s="5"/>
      <c r="F626" s="5"/>
      <c r="G626" s="5"/>
      <c r="H626" s="5"/>
      <c r="I626" s="88"/>
      <c r="J626" s="88"/>
      <c r="K626" s="88"/>
      <c r="L626" s="88"/>
      <c r="M626" s="88"/>
      <c r="N626" s="96">
        <f>+N625/K625-1</f>
        <v>0.18963963963963959</v>
      </c>
      <c r="O626" s="12"/>
      <c r="P626" s="90" t="s">
        <v>1020</v>
      </c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</row>
    <row r="627" spans="1:68" ht="16.5" customHeight="1" x14ac:dyDescent="0.25">
      <c r="A627" s="23"/>
      <c r="B627" s="91"/>
      <c r="C627" s="92"/>
      <c r="D627" s="92"/>
      <c r="E627" s="92"/>
      <c r="F627" s="92"/>
      <c r="G627" s="92"/>
      <c r="H627" s="92"/>
      <c r="I627" s="92"/>
      <c r="J627" s="92"/>
      <c r="K627" s="92"/>
      <c r="L627" s="92">
        <f t="shared" ref="L627:N627" si="269">RATE(L$315-$K$315,,-$K625,L625)</f>
        <v>0.12432432432432437</v>
      </c>
      <c r="M627" s="92">
        <f t="shared" si="269"/>
        <v>0.11763102099892486</v>
      </c>
      <c r="N627" s="93">
        <f t="shared" si="269"/>
        <v>5.9591524009464943E-2</v>
      </c>
      <c r="O627" s="23"/>
      <c r="P627" s="94" t="s">
        <v>1021</v>
      </c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</row>
    <row r="628" spans="1:68" ht="16.5" customHeight="1" x14ac:dyDescent="0.25">
      <c r="A628" s="5"/>
      <c r="B628" s="97"/>
      <c r="C628" s="98"/>
      <c r="D628" s="98"/>
      <c r="E628" s="98"/>
      <c r="F628" s="98"/>
      <c r="G628" s="98"/>
      <c r="H628" s="98"/>
      <c r="I628" s="98"/>
      <c r="J628" s="98"/>
      <c r="K628" s="98"/>
      <c r="L628" s="98"/>
      <c r="M628" s="83">
        <f t="shared" ref="M628:N628" si="270">+L$567+L628</f>
        <v>1.61</v>
      </c>
      <c r="N628" s="84">
        <f t="shared" si="270"/>
        <v>3.33</v>
      </c>
      <c r="O628" s="12"/>
      <c r="P628" s="52" t="s">
        <v>1018</v>
      </c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</row>
    <row r="629" spans="1:68" ht="16.5" customHeight="1" x14ac:dyDescent="0.25">
      <c r="A629" s="5"/>
      <c r="B629" s="95"/>
      <c r="C629" s="85"/>
      <c r="D629" s="85"/>
      <c r="E629" s="85"/>
      <c r="F629" s="85"/>
      <c r="G629" s="85"/>
      <c r="H629" s="85"/>
      <c r="I629" s="85"/>
      <c r="J629" s="85"/>
      <c r="K629" s="85"/>
      <c r="L629" s="85">
        <f t="shared" ref="L629:N629" si="271">+L$577+L628</f>
        <v>23.48</v>
      </c>
      <c r="M629" s="85">
        <f t="shared" si="271"/>
        <v>26.25</v>
      </c>
      <c r="N629" s="86">
        <f t="shared" si="271"/>
        <v>24.93</v>
      </c>
      <c r="O629" s="12"/>
      <c r="P629" s="52" t="s">
        <v>1019</v>
      </c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</row>
    <row r="630" spans="1:68" ht="16.5" customHeight="1" x14ac:dyDescent="0.25">
      <c r="A630" s="5"/>
      <c r="B630" s="87"/>
      <c r="C630" s="5"/>
      <c r="D630" s="5"/>
      <c r="E630" s="5"/>
      <c r="F630" s="5"/>
      <c r="G630" s="5"/>
      <c r="H630" s="5"/>
      <c r="I630" s="88"/>
      <c r="J630" s="88"/>
      <c r="K630" s="88"/>
      <c r="L630" s="88"/>
      <c r="M630" s="88"/>
      <c r="N630" s="96">
        <f>+N629/L629-1</f>
        <v>6.1754684838160046E-2</v>
      </c>
      <c r="O630" s="12"/>
      <c r="P630" s="90" t="s">
        <v>1020</v>
      </c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</row>
    <row r="631" spans="1:68" ht="16.5" customHeight="1" x14ac:dyDescent="0.25">
      <c r="A631" s="23"/>
      <c r="B631" s="91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>
        <f t="shared" ref="M631:N631" si="272">RATE(M$315-$L$315,,-$L629,M629)</f>
        <v>0.11797274275979572</v>
      </c>
      <c r="N631" s="93">
        <f t="shared" si="272"/>
        <v>3.0414812026717059E-2</v>
      </c>
      <c r="O631" s="23"/>
      <c r="P631" s="94" t="s">
        <v>1021</v>
      </c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</row>
    <row r="632" spans="1:68" ht="16.5" customHeight="1" x14ac:dyDescent="0.25">
      <c r="A632" s="5"/>
      <c r="B632" s="97"/>
      <c r="C632" s="98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84">
        <f>+M$567+M632</f>
        <v>1.72</v>
      </c>
      <c r="O632" s="12"/>
      <c r="P632" s="52" t="s">
        <v>1018</v>
      </c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</row>
    <row r="633" spans="1:68" ht="16.5" customHeight="1" x14ac:dyDescent="0.25">
      <c r="A633" s="5"/>
      <c r="B633" s="9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>
        <f t="shared" ref="M633:N633" si="273">+M$577+M632</f>
        <v>24.64</v>
      </c>
      <c r="N633" s="86">
        <f t="shared" si="273"/>
        <v>23.32</v>
      </c>
      <c r="O633" s="12"/>
      <c r="P633" s="52" t="s">
        <v>1019</v>
      </c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</row>
    <row r="634" spans="1:68" ht="16.5" customHeight="1" x14ac:dyDescent="0.25">
      <c r="A634" s="5"/>
      <c r="B634" s="87"/>
      <c r="C634" s="5"/>
      <c r="D634" s="5"/>
      <c r="E634" s="5"/>
      <c r="F634" s="5"/>
      <c r="G634" s="5"/>
      <c r="H634" s="5"/>
      <c r="I634" s="88"/>
      <c r="J634" s="88"/>
      <c r="K634" s="88"/>
      <c r="L634" s="88"/>
      <c r="M634" s="88"/>
      <c r="N634" s="96">
        <f>+N633/M633-1</f>
        <v>-5.3571428571428603E-2</v>
      </c>
      <c r="O634" s="12"/>
      <c r="P634" s="90" t="s">
        <v>1020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</row>
    <row r="635" spans="1:68" ht="16.5" customHeight="1" x14ac:dyDescent="0.25">
      <c r="A635" s="23"/>
      <c r="B635" s="91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3">
        <f>RATE(N$315-$M$315,,-$M633,N633)</f>
        <v>-5.3571428571428596E-2</v>
      </c>
      <c r="O635" s="23"/>
      <c r="P635" s="94" t="s">
        <v>1021</v>
      </c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</row>
    <row r="636" spans="1:68" ht="16.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</row>
    <row r="637" spans="1:68" ht="16.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</row>
    <row r="638" spans="1:68" ht="16.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</row>
    <row r="639" spans="1:68" ht="16.5" customHeight="1" x14ac:dyDescent="0.25">
      <c r="A639" s="99"/>
      <c r="B639" s="99"/>
      <c r="C639" s="99"/>
      <c r="D639" s="100"/>
      <c r="E639" s="101"/>
      <c r="F639" s="101"/>
      <c r="G639" s="101"/>
      <c r="H639" s="205" t="s">
        <v>1022</v>
      </c>
      <c r="I639" s="206"/>
      <c r="J639" s="206"/>
      <c r="K639" s="206"/>
      <c r="L639" s="206"/>
      <c r="M639" s="206"/>
      <c r="N639" s="207"/>
      <c r="O639" s="12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99"/>
      <c r="AE639" s="99"/>
      <c r="AF639" s="99"/>
      <c r="AG639" s="99"/>
      <c r="AH639" s="99"/>
      <c r="AI639" s="99"/>
      <c r="AJ639" s="99"/>
      <c r="AK639" s="99"/>
      <c r="AL639" s="99"/>
      <c r="AM639" s="99"/>
      <c r="AN639" s="99"/>
      <c r="AO639" s="99"/>
      <c r="AP639" s="99"/>
      <c r="AQ639" s="99"/>
      <c r="AR639" s="99"/>
      <c r="AS639" s="99"/>
      <c r="AT639" s="99"/>
      <c r="AU639" s="99"/>
      <c r="AV639" s="99"/>
      <c r="AW639" s="99"/>
      <c r="AX639" s="99"/>
      <c r="AY639" s="99"/>
      <c r="AZ639" s="99"/>
      <c r="BA639" s="99"/>
      <c r="BB639" s="99"/>
      <c r="BC639" s="99"/>
      <c r="BD639" s="99"/>
      <c r="BE639" s="99"/>
      <c r="BF639" s="99"/>
      <c r="BG639" s="99"/>
      <c r="BH639" s="99"/>
      <c r="BI639" s="99"/>
      <c r="BJ639" s="99"/>
      <c r="BK639" s="99"/>
      <c r="BL639" s="99"/>
      <c r="BM639" s="99"/>
      <c r="BN639" s="99"/>
      <c r="BO639" s="99"/>
      <c r="BP639" s="99"/>
    </row>
    <row r="640" spans="1:68" ht="16.5" customHeight="1" x14ac:dyDescent="0.25">
      <c r="A640" s="99"/>
      <c r="B640" s="99"/>
      <c r="C640" s="99"/>
      <c r="D640" s="41"/>
      <c r="E640" s="102"/>
      <c r="F640" s="102"/>
      <c r="G640" s="102"/>
      <c r="H640" s="198" t="s">
        <v>1023</v>
      </c>
      <c r="I640" s="199"/>
      <c r="J640" s="199"/>
      <c r="K640" s="199"/>
      <c r="L640" s="199"/>
      <c r="M640" s="199"/>
      <c r="N640" s="200"/>
      <c r="O640" s="35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99"/>
      <c r="AQ640" s="99"/>
      <c r="AR640" s="99"/>
      <c r="AS640" s="99"/>
      <c r="AT640" s="99"/>
      <c r="AU640" s="99"/>
      <c r="AV640" s="99"/>
      <c r="AW640" s="99"/>
      <c r="AX640" s="99"/>
      <c r="AY640" s="99"/>
      <c r="AZ640" s="99"/>
      <c r="BA640" s="99"/>
      <c r="BB640" s="99"/>
      <c r="BC640" s="99"/>
      <c r="BD640" s="99"/>
      <c r="BE640" s="99"/>
      <c r="BF640" s="99"/>
      <c r="BG640" s="99"/>
      <c r="BH640" s="99"/>
      <c r="BI640" s="99"/>
      <c r="BJ640" s="99"/>
      <c r="BK640" s="99"/>
      <c r="BL640" s="99"/>
      <c r="BM640" s="99"/>
      <c r="BN640" s="99"/>
      <c r="BO640" s="99"/>
      <c r="BP640" s="99"/>
    </row>
    <row r="641" spans="1:68" ht="16.5" customHeight="1" x14ac:dyDescent="0.25">
      <c r="A641" s="99"/>
      <c r="B641" s="99"/>
      <c r="C641" s="99"/>
      <c r="D641" s="41"/>
      <c r="E641" s="102"/>
      <c r="F641" s="102"/>
      <c r="G641" s="102"/>
      <c r="H641" s="103">
        <v>553</v>
      </c>
      <c r="I641" s="104">
        <v>552</v>
      </c>
      <c r="J641" s="105">
        <v>565.65300000000002</v>
      </c>
      <c r="K641" s="105">
        <v>584.62</v>
      </c>
      <c r="L641" s="105">
        <v>608.85</v>
      </c>
      <c r="M641" s="105">
        <v>639.56799999999998</v>
      </c>
      <c r="N641" s="106">
        <v>715.47699999999998</v>
      </c>
      <c r="O641" s="35" t="e">
        <f>RATE($H$1-$N$1,,N641,-H641)</f>
        <v>#NUM!</v>
      </c>
      <c r="P641" s="107" t="s">
        <v>956</v>
      </c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99"/>
      <c r="AE641" s="99"/>
      <c r="AF641" s="99"/>
      <c r="AG641" s="99"/>
      <c r="AH641" s="99"/>
      <c r="AI641" s="99"/>
      <c r="AJ641" s="99"/>
      <c r="AK641" s="99"/>
      <c r="AL641" s="99"/>
      <c r="AM641" s="99"/>
      <c r="AN641" s="99"/>
      <c r="AO641" s="99"/>
      <c r="AP641" s="99"/>
      <c r="AQ641" s="99"/>
      <c r="AR641" s="99"/>
      <c r="AS641" s="99"/>
      <c r="AT641" s="99"/>
      <c r="AU641" s="99"/>
      <c r="AV641" s="99"/>
      <c r="AW641" s="99"/>
      <c r="AX641" s="99"/>
      <c r="AY641" s="99"/>
      <c r="AZ641" s="99"/>
      <c r="BA641" s="99"/>
      <c r="BB641" s="99"/>
      <c r="BC641" s="99"/>
      <c r="BD641" s="99"/>
      <c r="BE641" s="99"/>
      <c r="BF641" s="99"/>
      <c r="BG641" s="99"/>
      <c r="BH641" s="99"/>
      <c r="BI641" s="99"/>
      <c r="BJ641" s="99"/>
      <c r="BK641" s="99"/>
      <c r="BL641" s="99"/>
      <c r="BM641" s="99"/>
      <c r="BN641" s="99"/>
      <c r="BO641" s="99"/>
      <c r="BP641" s="99"/>
    </row>
    <row r="642" spans="1:68" ht="16.5" customHeight="1" x14ac:dyDescent="0.25">
      <c r="A642" s="99"/>
      <c r="B642" s="99"/>
      <c r="C642" s="99"/>
      <c r="D642" s="41"/>
      <c r="E642" s="102"/>
      <c r="F642" s="102"/>
      <c r="G642" s="102"/>
      <c r="H642" s="108">
        <v>557.67700000000002</v>
      </c>
      <c r="I642" s="102">
        <v>557.279</v>
      </c>
      <c r="J642" s="109">
        <v>571.43799999999999</v>
      </c>
      <c r="K642" s="109">
        <v>599.95799999999997</v>
      </c>
      <c r="L642" s="109">
        <v>623.48699999999997</v>
      </c>
      <c r="M642" s="109">
        <v>658.774</v>
      </c>
      <c r="N642" s="110"/>
      <c r="O642" s="35" t="e">
        <f t="shared" ref="O642:O645" si="274">RATE($H$1-$M$1,,M642,-H642)</f>
        <v>#NUM!</v>
      </c>
      <c r="P642" s="107" t="s">
        <v>957</v>
      </c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99"/>
      <c r="AE642" s="99"/>
      <c r="AF642" s="99"/>
      <c r="AG642" s="99"/>
      <c r="AH642" s="99"/>
      <c r="AI642" s="99"/>
      <c r="AJ642" s="99"/>
      <c r="AK642" s="99"/>
      <c r="AL642" s="99"/>
      <c r="AM642" s="99"/>
      <c r="AN642" s="99"/>
      <c r="AO642" s="99"/>
      <c r="AP642" s="99"/>
      <c r="AQ642" s="99"/>
      <c r="AR642" s="99"/>
      <c r="AS642" s="99"/>
      <c r="AT642" s="99"/>
      <c r="AU642" s="99"/>
      <c r="AV642" s="99"/>
      <c r="AW642" s="99"/>
      <c r="AX642" s="99"/>
      <c r="AY642" s="99"/>
      <c r="AZ642" s="99"/>
      <c r="BA642" s="99"/>
      <c r="BB642" s="99"/>
      <c r="BC642" s="99"/>
      <c r="BD642" s="99"/>
      <c r="BE642" s="99"/>
      <c r="BF642" s="99"/>
      <c r="BG642" s="99"/>
      <c r="BH642" s="99"/>
      <c r="BI642" s="99"/>
      <c r="BJ642" s="99"/>
      <c r="BK642" s="99"/>
      <c r="BL642" s="99"/>
      <c r="BM642" s="99"/>
      <c r="BN642" s="99"/>
      <c r="BO642" s="99"/>
      <c r="BP642" s="99"/>
    </row>
    <row r="643" spans="1:68" ht="16.5" customHeight="1" x14ac:dyDescent="0.25">
      <c r="A643" s="99"/>
      <c r="B643" s="99"/>
      <c r="C643" s="99"/>
      <c r="D643" s="41"/>
      <c r="E643" s="102"/>
      <c r="F643" s="102"/>
      <c r="G643" s="102"/>
      <c r="H643" s="108">
        <v>564.69600000000003</v>
      </c>
      <c r="I643" s="102">
        <v>564.45699999999999</v>
      </c>
      <c r="J643" s="109">
        <v>582.71100000000001</v>
      </c>
      <c r="K643" s="109">
        <v>611.87400000000002</v>
      </c>
      <c r="L643" s="109">
        <v>634.85799999999995</v>
      </c>
      <c r="M643" s="109">
        <v>686.71199999999999</v>
      </c>
      <c r="N643" s="110"/>
      <c r="O643" s="35" t="e">
        <f t="shared" si="274"/>
        <v>#NUM!</v>
      </c>
      <c r="P643" s="107" t="s">
        <v>958</v>
      </c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99"/>
      <c r="AE643" s="99"/>
      <c r="AF643" s="99"/>
      <c r="AG643" s="99"/>
      <c r="AH643" s="99"/>
      <c r="AI643" s="99"/>
      <c r="AJ643" s="99"/>
      <c r="AK643" s="99"/>
      <c r="AL643" s="99"/>
      <c r="AM643" s="99"/>
      <c r="AN643" s="99"/>
      <c r="AO643" s="99"/>
      <c r="AP643" s="99"/>
      <c r="AQ643" s="99"/>
      <c r="AR643" s="99"/>
      <c r="AS643" s="99"/>
      <c r="AT643" s="99"/>
      <c r="AU643" s="99"/>
      <c r="AV643" s="99"/>
      <c r="AW643" s="99"/>
      <c r="AX643" s="99"/>
      <c r="AY643" s="99"/>
      <c r="AZ643" s="99"/>
      <c r="BA643" s="99"/>
      <c r="BB643" s="99"/>
      <c r="BC643" s="99"/>
      <c r="BD643" s="99"/>
      <c r="BE643" s="99"/>
      <c r="BF643" s="99"/>
      <c r="BG643" s="99"/>
      <c r="BH643" s="99"/>
      <c r="BI643" s="99"/>
      <c r="BJ643" s="99"/>
      <c r="BK643" s="99"/>
      <c r="BL643" s="99"/>
      <c r="BM643" s="99"/>
      <c r="BN643" s="99"/>
      <c r="BO643" s="99"/>
      <c r="BP643" s="99"/>
    </row>
    <row r="644" spans="1:68" ht="16.5" customHeight="1" x14ac:dyDescent="0.25">
      <c r="A644" s="99"/>
      <c r="B644" s="99"/>
      <c r="C644" s="99"/>
      <c r="D644" s="41"/>
      <c r="E644" s="102"/>
      <c r="F644" s="102"/>
      <c r="G644" s="102"/>
      <c r="H644" s="108">
        <f t="shared" ref="H644:M644" si="275">H645-H643-H642-H641</f>
        <v>550.25944100000015</v>
      </c>
      <c r="I644" s="102">
        <f t="shared" si="275"/>
        <v>544.89329600000019</v>
      </c>
      <c r="J644" s="109">
        <f t="shared" si="275"/>
        <v>586.1150140000002</v>
      </c>
      <c r="K644" s="109">
        <f t="shared" si="275"/>
        <v>618.95078200000023</v>
      </c>
      <c r="L644" s="109">
        <f t="shared" si="275"/>
        <v>640.9259780000001</v>
      </c>
      <c r="M644" s="109">
        <f t="shared" si="275"/>
        <v>706.1117740000002</v>
      </c>
      <c r="N644" s="110"/>
      <c r="O644" s="35" t="e">
        <f t="shared" si="274"/>
        <v>#NUM!</v>
      </c>
      <c r="P644" s="107" t="s">
        <v>964</v>
      </c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99"/>
      <c r="AE644" s="99"/>
      <c r="AF644" s="99"/>
      <c r="AG644" s="99"/>
      <c r="AH644" s="99"/>
      <c r="AI644" s="99"/>
      <c r="AJ644" s="99"/>
      <c r="AK644" s="99"/>
      <c r="AL644" s="99"/>
      <c r="AM644" s="99"/>
      <c r="AN644" s="99"/>
      <c r="AO644" s="99"/>
      <c r="AP644" s="99"/>
      <c r="AQ644" s="99"/>
      <c r="AR644" s="99"/>
      <c r="AS644" s="99"/>
      <c r="AT644" s="99"/>
      <c r="AU644" s="99"/>
      <c r="AV644" s="99"/>
      <c r="AW644" s="99"/>
      <c r="AX644" s="99"/>
      <c r="AY644" s="99"/>
      <c r="AZ644" s="99"/>
      <c r="BA644" s="99"/>
      <c r="BB644" s="99"/>
      <c r="BC644" s="99"/>
      <c r="BD644" s="99"/>
      <c r="BE644" s="99"/>
      <c r="BF644" s="99"/>
      <c r="BG644" s="99"/>
      <c r="BH644" s="99"/>
      <c r="BI644" s="99"/>
      <c r="BJ644" s="99"/>
      <c r="BK644" s="99"/>
      <c r="BL644" s="99"/>
      <c r="BM644" s="99"/>
      <c r="BN644" s="99"/>
      <c r="BO644" s="99"/>
      <c r="BP644" s="99"/>
    </row>
    <row r="645" spans="1:68" ht="16.5" customHeight="1" x14ac:dyDescent="0.25">
      <c r="A645" s="99"/>
      <c r="B645" s="99"/>
      <c r="C645" s="99"/>
      <c r="D645" s="100"/>
      <c r="E645" s="101"/>
      <c r="F645" s="102"/>
      <c r="G645" s="101"/>
      <c r="H645" s="111">
        <v>2225.6324410000002</v>
      </c>
      <c r="I645" s="112">
        <v>2218.6292960000001</v>
      </c>
      <c r="J645" s="113">
        <v>2305.9170140000001</v>
      </c>
      <c r="K645" s="113">
        <v>2415.4027820000001</v>
      </c>
      <c r="L645" s="113">
        <v>2508.1209779999999</v>
      </c>
      <c r="M645" s="113">
        <v>2691.1657740000001</v>
      </c>
      <c r="N645" s="114"/>
      <c r="O645" s="12" t="e">
        <f t="shared" si="274"/>
        <v>#NUM!</v>
      </c>
      <c r="P645" s="107" t="s">
        <v>1024</v>
      </c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99"/>
      <c r="AE645" s="99"/>
      <c r="AF645" s="99"/>
      <c r="AG645" s="99"/>
      <c r="AH645" s="99"/>
      <c r="AI645" s="99"/>
      <c r="AJ645" s="99"/>
      <c r="AK645" s="99"/>
      <c r="AL645" s="99"/>
      <c r="AM645" s="99"/>
      <c r="AN645" s="99"/>
      <c r="AO645" s="99"/>
      <c r="AP645" s="99"/>
      <c r="AQ645" s="99"/>
      <c r="AR645" s="99"/>
      <c r="AS645" s="99"/>
      <c r="AT645" s="99"/>
      <c r="AU645" s="99"/>
      <c r="AV645" s="99"/>
      <c r="AW645" s="99"/>
      <c r="AX645" s="99"/>
      <c r="AY645" s="99"/>
      <c r="AZ645" s="99"/>
      <c r="BA645" s="99"/>
      <c r="BB645" s="99"/>
      <c r="BC645" s="99"/>
      <c r="BD645" s="99"/>
      <c r="BE645" s="99"/>
      <c r="BF645" s="99"/>
      <c r="BG645" s="99"/>
      <c r="BH645" s="99"/>
      <c r="BI645" s="99"/>
      <c r="BJ645" s="99"/>
      <c r="BK645" s="99"/>
      <c r="BL645" s="99"/>
      <c r="BM645" s="99"/>
      <c r="BN645" s="99"/>
      <c r="BO645" s="99"/>
      <c r="BP645" s="99"/>
    </row>
    <row r="646" spans="1:68" ht="16.5" customHeight="1" x14ac:dyDescent="0.25">
      <c r="A646" s="99"/>
      <c r="B646" s="99"/>
      <c r="C646" s="99"/>
      <c r="D646" s="99"/>
      <c r="E646" s="102"/>
      <c r="F646" s="102"/>
      <c r="G646" s="102"/>
      <c r="H646" s="208" t="s">
        <v>1025</v>
      </c>
      <c r="I646" s="202"/>
      <c r="J646" s="202"/>
      <c r="K646" s="202"/>
      <c r="L646" s="202"/>
      <c r="M646" s="202"/>
      <c r="N646" s="203"/>
      <c r="O646" s="35"/>
      <c r="P646" s="115"/>
      <c r="Q646" s="99"/>
      <c r="R646" s="99"/>
      <c r="S646" s="99"/>
      <c r="T646" s="99"/>
      <c r="U646" s="99"/>
      <c r="V646" s="99"/>
      <c r="W646" s="99"/>
      <c r="X646" s="99"/>
      <c r="Y646" s="99"/>
      <c r="Z646" s="99"/>
      <c r="AA646" s="99"/>
      <c r="AB646" s="99"/>
      <c r="AC646" s="99"/>
      <c r="AD646" s="99"/>
      <c r="AE646" s="99"/>
      <c r="AF646" s="99"/>
      <c r="AG646" s="99"/>
      <c r="AH646" s="99"/>
      <c r="AI646" s="99"/>
      <c r="AJ646" s="99"/>
      <c r="AK646" s="99"/>
      <c r="AL646" s="99"/>
      <c r="AM646" s="99"/>
      <c r="AN646" s="99"/>
      <c r="AO646" s="99"/>
      <c r="AP646" s="99"/>
      <c r="AQ646" s="99"/>
      <c r="AR646" s="99"/>
      <c r="AS646" s="99"/>
      <c r="AT646" s="99"/>
      <c r="AU646" s="99"/>
      <c r="AV646" s="99"/>
      <c r="AW646" s="99"/>
      <c r="AX646" s="99"/>
      <c r="AY646" s="99"/>
      <c r="AZ646" s="99"/>
      <c r="BA646" s="99"/>
      <c r="BB646" s="99"/>
      <c r="BC646" s="99"/>
      <c r="BD646" s="99"/>
      <c r="BE646" s="99"/>
      <c r="BF646" s="99"/>
      <c r="BG646" s="99"/>
      <c r="BH646" s="99"/>
      <c r="BI646" s="99"/>
      <c r="BJ646" s="99"/>
      <c r="BK646" s="99"/>
      <c r="BL646" s="99"/>
      <c r="BM646" s="99"/>
      <c r="BN646" s="99"/>
      <c r="BO646" s="99"/>
      <c r="BP646" s="99"/>
    </row>
    <row r="647" spans="1:68" ht="16.5" customHeight="1" x14ac:dyDescent="0.25">
      <c r="A647" s="99"/>
      <c r="B647" s="99"/>
      <c r="C647" s="99"/>
      <c r="D647" s="99"/>
      <c r="E647" s="102"/>
      <c r="F647" s="102"/>
      <c r="G647" s="102"/>
      <c r="H647" s="108">
        <v>24</v>
      </c>
      <c r="I647" s="102">
        <v>30</v>
      </c>
      <c r="J647" s="102">
        <v>23.21</v>
      </c>
      <c r="K647" s="102">
        <v>16.135000000000002</v>
      </c>
      <c r="L647" s="102">
        <v>8.4749999999999996</v>
      </c>
      <c r="M647" s="102">
        <v>3.2050000000000001</v>
      </c>
      <c r="N647" s="110">
        <v>2.661</v>
      </c>
      <c r="O647" s="35" t="e">
        <f>RATE($H$1-$N$1,,N647,-H647)</f>
        <v>#NUM!</v>
      </c>
      <c r="P647" s="107" t="s">
        <v>956</v>
      </c>
      <c r="Q647" s="99"/>
      <c r="R647" s="99"/>
      <c r="S647" s="99"/>
      <c r="T647" s="99"/>
      <c r="U647" s="99"/>
      <c r="V647" s="99"/>
      <c r="W647" s="99"/>
      <c r="X647" s="99"/>
      <c r="Y647" s="99"/>
      <c r="Z647" s="99"/>
      <c r="AA647" s="99"/>
      <c r="AB647" s="99"/>
      <c r="AC647" s="99"/>
      <c r="AD647" s="99"/>
      <c r="AE647" s="99"/>
      <c r="AF647" s="99"/>
      <c r="AG647" s="99"/>
      <c r="AH647" s="99"/>
      <c r="AI647" s="99"/>
      <c r="AJ647" s="99"/>
      <c r="AK647" s="99"/>
      <c r="AL647" s="99"/>
      <c r="AM647" s="99"/>
      <c r="AN647" s="99"/>
      <c r="AO647" s="99"/>
      <c r="AP647" s="99"/>
      <c r="AQ647" s="99"/>
      <c r="AR647" s="99"/>
      <c r="AS647" s="99"/>
      <c r="AT647" s="99"/>
      <c r="AU647" s="99"/>
      <c r="AV647" s="99"/>
      <c r="AW647" s="99"/>
      <c r="AX647" s="99"/>
      <c r="AY647" s="99"/>
      <c r="AZ647" s="99"/>
      <c r="BA647" s="99"/>
      <c r="BB647" s="99"/>
      <c r="BC647" s="99"/>
      <c r="BD647" s="99"/>
      <c r="BE647" s="99"/>
      <c r="BF647" s="99"/>
      <c r="BG647" s="99"/>
      <c r="BH647" s="99"/>
      <c r="BI647" s="99"/>
      <c r="BJ647" s="99"/>
      <c r="BK647" s="99"/>
      <c r="BL647" s="99"/>
      <c r="BM647" s="99"/>
      <c r="BN647" s="99"/>
      <c r="BO647" s="99"/>
      <c r="BP647" s="99"/>
    </row>
    <row r="648" spans="1:68" ht="16.5" customHeight="1" x14ac:dyDescent="0.25">
      <c r="A648" s="99"/>
      <c r="B648" s="99"/>
      <c r="C648" s="99"/>
      <c r="D648" s="99"/>
      <c r="E648" s="102"/>
      <c r="F648" s="102"/>
      <c r="G648" s="102"/>
      <c r="H648" s="108">
        <v>23.225000000000001</v>
      </c>
      <c r="I648" s="102">
        <v>27.975000000000001</v>
      </c>
      <c r="J648" s="102">
        <v>22.475000000000001</v>
      </c>
      <c r="K648" s="102">
        <v>13.61</v>
      </c>
      <c r="L648" s="102">
        <v>7.1890000000000001</v>
      </c>
      <c r="M648" s="102">
        <v>3.15</v>
      </c>
      <c r="N648" s="110"/>
      <c r="O648" s="35" t="e">
        <f t="shared" ref="O648:O651" si="276">RATE($H$1-$M$1,,M648,-H648)</f>
        <v>#NUM!</v>
      </c>
      <c r="P648" s="107" t="s">
        <v>957</v>
      </c>
      <c r="Q648" s="99"/>
      <c r="R648" s="99"/>
      <c r="S648" s="99"/>
      <c r="T648" s="99"/>
      <c r="U648" s="99"/>
      <c r="V648" s="99"/>
      <c r="W648" s="99"/>
      <c r="X648" s="99"/>
      <c r="Y648" s="99"/>
      <c r="Z648" s="99"/>
      <c r="AA648" s="99"/>
      <c r="AB648" s="99"/>
      <c r="AC648" s="99"/>
      <c r="AD648" s="99"/>
      <c r="AE648" s="99"/>
      <c r="AF648" s="99"/>
      <c r="AG648" s="99"/>
      <c r="AH648" s="99"/>
      <c r="AI648" s="99"/>
      <c r="AJ648" s="99"/>
      <c r="AK648" s="99"/>
      <c r="AL648" s="99"/>
      <c r="AM648" s="99"/>
      <c r="AN648" s="99"/>
      <c r="AO648" s="99"/>
      <c r="AP648" s="99"/>
      <c r="AQ648" s="99"/>
      <c r="AR648" s="99"/>
      <c r="AS648" s="99"/>
      <c r="AT648" s="99"/>
      <c r="AU648" s="99"/>
      <c r="AV648" s="99"/>
      <c r="AW648" s="99"/>
      <c r="AX648" s="99"/>
      <c r="AY648" s="99"/>
      <c r="AZ648" s="99"/>
      <c r="BA648" s="99"/>
      <c r="BB648" s="99"/>
      <c r="BC648" s="99"/>
      <c r="BD648" s="99"/>
      <c r="BE648" s="99"/>
      <c r="BF648" s="99"/>
      <c r="BG648" s="99"/>
      <c r="BH648" s="99"/>
      <c r="BI648" s="99"/>
      <c r="BJ648" s="99"/>
      <c r="BK648" s="99"/>
      <c r="BL648" s="99"/>
      <c r="BM648" s="99"/>
      <c r="BN648" s="99"/>
      <c r="BO648" s="99"/>
      <c r="BP648" s="99"/>
    </row>
    <row r="649" spans="1:68" ht="16.5" customHeight="1" x14ac:dyDescent="0.25">
      <c r="A649" s="99"/>
      <c r="B649" s="99"/>
      <c r="C649" s="99"/>
      <c r="D649" s="99"/>
      <c r="E649" s="102"/>
      <c r="F649" s="102"/>
      <c r="G649" s="102"/>
      <c r="H649" s="108">
        <v>22.99</v>
      </c>
      <c r="I649" s="102">
        <v>26.986000000000001</v>
      </c>
      <c r="J649" s="102">
        <v>22.228999999999999</v>
      </c>
      <c r="K649" s="102">
        <v>10.832000000000001</v>
      </c>
      <c r="L649" s="102">
        <v>5.5540000000000003</v>
      </c>
      <c r="M649" s="102">
        <v>2.7480000000000002</v>
      </c>
      <c r="N649" s="110"/>
      <c r="O649" s="35" t="e">
        <f t="shared" si="276"/>
        <v>#NUM!</v>
      </c>
      <c r="P649" s="107" t="s">
        <v>958</v>
      </c>
      <c r="Q649" s="99"/>
      <c r="R649" s="99"/>
      <c r="S649" s="99"/>
      <c r="T649" s="99"/>
      <c r="U649" s="99"/>
      <c r="V649" s="99"/>
      <c r="W649" s="99"/>
      <c r="X649" s="99"/>
      <c r="Y649" s="99"/>
      <c r="Z649" s="99"/>
      <c r="AA649" s="99"/>
      <c r="AB649" s="99"/>
      <c r="AC649" s="99"/>
      <c r="AD649" s="99"/>
      <c r="AE649" s="99"/>
      <c r="AF649" s="99"/>
      <c r="AG649" s="99"/>
      <c r="AH649" s="99"/>
      <c r="AI649" s="99"/>
      <c r="AJ649" s="99"/>
      <c r="AK649" s="99"/>
      <c r="AL649" s="99"/>
      <c r="AM649" s="99"/>
      <c r="AN649" s="99"/>
      <c r="AO649" s="99"/>
      <c r="AP649" s="99"/>
      <c r="AQ649" s="99"/>
      <c r="AR649" s="99"/>
      <c r="AS649" s="99"/>
      <c r="AT649" s="99"/>
      <c r="AU649" s="99"/>
      <c r="AV649" s="99"/>
      <c r="AW649" s="99"/>
      <c r="AX649" s="99"/>
      <c r="AY649" s="99"/>
      <c r="AZ649" s="99"/>
      <c r="BA649" s="99"/>
      <c r="BB649" s="99"/>
      <c r="BC649" s="99"/>
      <c r="BD649" s="99"/>
      <c r="BE649" s="99"/>
      <c r="BF649" s="99"/>
      <c r="BG649" s="99"/>
      <c r="BH649" s="99"/>
      <c r="BI649" s="99"/>
      <c r="BJ649" s="99"/>
      <c r="BK649" s="99"/>
      <c r="BL649" s="99"/>
      <c r="BM649" s="99"/>
      <c r="BN649" s="99"/>
      <c r="BO649" s="99"/>
      <c r="BP649" s="99"/>
    </row>
    <row r="650" spans="1:68" ht="16.5" customHeight="1" x14ac:dyDescent="0.25">
      <c r="A650" s="99"/>
      <c r="B650" s="99"/>
      <c r="C650" s="99"/>
      <c r="D650" s="99"/>
      <c r="E650" s="102"/>
      <c r="F650" s="102"/>
      <c r="G650" s="102"/>
      <c r="H650" s="108">
        <f t="shared" ref="H650:M650" si="277">H651-H649-H648-H647</f>
        <v>22.630102000000001</v>
      </c>
      <c r="I650" s="102">
        <f t="shared" si="277"/>
        <v>24.702270999999989</v>
      </c>
      <c r="J650" s="102">
        <f t="shared" si="277"/>
        <v>20.829318999999998</v>
      </c>
      <c r="K650" s="102">
        <f t="shared" si="277"/>
        <v>10.039945999999997</v>
      </c>
      <c r="L650" s="102">
        <f t="shared" si="277"/>
        <v>5.1655829999999998</v>
      </c>
      <c r="M650" s="102">
        <f t="shared" si="277"/>
        <v>2.7449310000000011</v>
      </c>
      <c r="N650" s="110"/>
      <c r="O650" s="35" t="e">
        <f t="shared" si="276"/>
        <v>#NUM!</v>
      </c>
      <c r="P650" s="107" t="s">
        <v>964</v>
      </c>
      <c r="Q650" s="99"/>
      <c r="R650" s="99"/>
      <c r="S650" s="99"/>
      <c r="T650" s="99"/>
      <c r="U650" s="99"/>
      <c r="V650" s="99"/>
      <c r="W650" s="99"/>
      <c r="X650" s="99"/>
      <c r="Y650" s="99"/>
      <c r="Z650" s="99"/>
      <c r="AA650" s="99"/>
      <c r="AB650" s="99"/>
      <c r="AC650" s="9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99"/>
      <c r="AO650" s="99"/>
      <c r="AP650" s="99"/>
      <c r="AQ650" s="99"/>
      <c r="AR650" s="99"/>
      <c r="AS650" s="99"/>
      <c r="AT650" s="99"/>
      <c r="AU650" s="99"/>
      <c r="AV650" s="99"/>
      <c r="AW650" s="99"/>
      <c r="AX650" s="99"/>
      <c r="AY650" s="99"/>
      <c r="AZ650" s="99"/>
      <c r="BA650" s="99"/>
      <c r="BB650" s="99"/>
      <c r="BC650" s="99"/>
      <c r="BD650" s="99"/>
      <c r="BE650" s="99"/>
      <c r="BF650" s="99"/>
      <c r="BG650" s="99"/>
      <c r="BH650" s="99"/>
      <c r="BI650" s="99"/>
      <c r="BJ650" s="99"/>
      <c r="BK650" s="99"/>
      <c r="BL650" s="99"/>
      <c r="BM650" s="99"/>
      <c r="BN650" s="99"/>
      <c r="BO650" s="99"/>
      <c r="BP650" s="99"/>
    </row>
    <row r="651" spans="1:68" ht="16.5" customHeight="1" x14ac:dyDescent="0.25">
      <c r="A651" s="99"/>
      <c r="B651" s="99"/>
      <c r="C651" s="99"/>
      <c r="D651" s="115"/>
      <c r="E651" s="101"/>
      <c r="F651" s="102"/>
      <c r="G651" s="101"/>
      <c r="H651" s="116">
        <v>92.845101999999997</v>
      </c>
      <c r="I651" s="117">
        <v>109.66327099999999</v>
      </c>
      <c r="J651" s="117">
        <v>88.743319</v>
      </c>
      <c r="K651" s="117">
        <v>50.616945999999999</v>
      </c>
      <c r="L651" s="117">
        <v>26.383583000000002</v>
      </c>
      <c r="M651" s="117">
        <v>11.847931000000001</v>
      </c>
      <c r="N651" s="118">
        <f>SUM(N647:N650)</f>
        <v>2.661</v>
      </c>
      <c r="O651" s="35" t="e">
        <f t="shared" si="276"/>
        <v>#NUM!</v>
      </c>
      <c r="P651" s="107" t="s">
        <v>1024</v>
      </c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99"/>
      <c r="AE651" s="99"/>
      <c r="AF651" s="99"/>
      <c r="AG651" s="99"/>
      <c r="AH651" s="99"/>
      <c r="AI651" s="99"/>
      <c r="AJ651" s="99"/>
      <c r="AK651" s="99"/>
      <c r="AL651" s="99"/>
      <c r="AM651" s="99"/>
      <c r="AN651" s="99"/>
      <c r="AO651" s="99"/>
      <c r="AP651" s="99"/>
      <c r="AQ651" s="99"/>
      <c r="AR651" s="99"/>
      <c r="AS651" s="99"/>
      <c r="AT651" s="99"/>
      <c r="AU651" s="99"/>
      <c r="AV651" s="99"/>
      <c r="AW651" s="99"/>
      <c r="AX651" s="99"/>
      <c r="AY651" s="99"/>
      <c r="AZ651" s="99"/>
      <c r="BA651" s="99"/>
      <c r="BB651" s="99"/>
      <c r="BC651" s="99"/>
      <c r="BD651" s="99"/>
      <c r="BE651" s="99"/>
      <c r="BF651" s="99"/>
      <c r="BG651" s="99"/>
      <c r="BH651" s="99"/>
      <c r="BI651" s="99"/>
      <c r="BJ651" s="99"/>
      <c r="BK651" s="99"/>
      <c r="BL651" s="99"/>
      <c r="BM651" s="99"/>
      <c r="BN651" s="99"/>
      <c r="BO651" s="99"/>
      <c r="BP651" s="99"/>
    </row>
    <row r="652" spans="1:68" ht="16.5" customHeight="1" x14ac:dyDescent="0.25">
      <c r="A652" s="99"/>
      <c r="B652" s="99"/>
      <c r="C652" s="99"/>
      <c r="D652" s="99"/>
      <c r="E652" s="102"/>
      <c r="F652" s="102"/>
      <c r="G652" s="102"/>
      <c r="H652" s="208" t="s">
        <v>1026</v>
      </c>
      <c r="I652" s="202"/>
      <c r="J652" s="202"/>
      <c r="K652" s="202"/>
      <c r="L652" s="202"/>
      <c r="M652" s="202"/>
      <c r="N652" s="203"/>
      <c r="O652" s="35"/>
      <c r="P652" s="115"/>
      <c r="Q652" s="99"/>
      <c r="R652" s="99"/>
      <c r="S652" s="99"/>
      <c r="T652" s="99"/>
      <c r="U652" s="99"/>
      <c r="V652" s="99"/>
      <c r="W652" s="99"/>
      <c r="X652" s="99"/>
      <c r="Y652" s="99"/>
      <c r="Z652" s="99"/>
      <c r="AA652" s="99"/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99"/>
      <c r="AQ652" s="99"/>
      <c r="AR652" s="99"/>
      <c r="AS652" s="99"/>
      <c r="AT652" s="99"/>
      <c r="AU652" s="99"/>
      <c r="AV652" s="99"/>
      <c r="AW652" s="99"/>
      <c r="AX652" s="99"/>
      <c r="AY652" s="99"/>
      <c r="AZ652" s="99"/>
      <c r="BA652" s="99"/>
      <c r="BB652" s="99"/>
      <c r="BC652" s="99"/>
      <c r="BD652" s="99"/>
      <c r="BE652" s="99"/>
      <c r="BF652" s="99"/>
      <c r="BG652" s="99"/>
      <c r="BH652" s="99"/>
      <c r="BI652" s="99"/>
      <c r="BJ652" s="99"/>
      <c r="BK652" s="99"/>
      <c r="BL652" s="99"/>
      <c r="BM652" s="99"/>
      <c r="BN652" s="99"/>
      <c r="BO652" s="99"/>
      <c r="BP652" s="99"/>
    </row>
    <row r="653" spans="1:68" ht="16.5" customHeight="1" x14ac:dyDescent="0.25">
      <c r="A653" s="99"/>
      <c r="B653" s="99"/>
      <c r="C653" s="99"/>
      <c r="D653" s="99"/>
      <c r="E653" s="102"/>
      <c r="F653" s="102"/>
      <c r="G653" s="102"/>
      <c r="H653" s="108">
        <v>17</v>
      </c>
      <c r="I653" s="102">
        <v>18</v>
      </c>
      <c r="J653" s="102">
        <v>17.204999999999998</v>
      </c>
      <c r="K653" s="102">
        <v>13.231</v>
      </c>
      <c r="L653" s="102">
        <v>9.0399999999999991</v>
      </c>
      <c r="M653" s="102">
        <v>7.79</v>
      </c>
      <c r="N653" s="110">
        <v>11.211</v>
      </c>
      <c r="O653" s="35" t="e">
        <f>RATE($H$1-$N$1,,N653,-H653)</f>
        <v>#NUM!</v>
      </c>
      <c r="P653" s="107" t="s">
        <v>956</v>
      </c>
      <c r="Q653" s="99"/>
      <c r="R653" s="99"/>
      <c r="S653" s="99"/>
      <c r="T653" s="99"/>
      <c r="U653" s="99"/>
      <c r="V653" s="99"/>
      <c r="W653" s="99"/>
      <c r="X653" s="99"/>
      <c r="Y653" s="99"/>
      <c r="Z653" s="99"/>
      <c r="AA653" s="99"/>
      <c r="AB653" s="99"/>
      <c r="AC653" s="99"/>
      <c r="AD653" s="99"/>
      <c r="AE653" s="99"/>
      <c r="AF653" s="99"/>
      <c r="AG653" s="99"/>
      <c r="AH653" s="99"/>
      <c r="AI653" s="99"/>
      <c r="AJ653" s="99"/>
      <c r="AK653" s="99"/>
      <c r="AL653" s="99"/>
      <c r="AM653" s="99"/>
      <c r="AN653" s="99"/>
      <c r="AO653" s="99"/>
      <c r="AP653" s="99"/>
      <c r="AQ653" s="99"/>
      <c r="AR653" s="99"/>
      <c r="AS653" s="99"/>
      <c r="AT653" s="99"/>
      <c r="AU653" s="99"/>
      <c r="AV653" s="99"/>
      <c r="AW653" s="99"/>
      <c r="AX653" s="99"/>
      <c r="AY653" s="99"/>
      <c r="AZ653" s="99"/>
      <c r="BA653" s="99"/>
      <c r="BB653" s="99"/>
      <c r="BC653" s="99"/>
      <c r="BD653" s="99"/>
      <c r="BE653" s="99"/>
      <c r="BF653" s="99"/>
      <c r="BG653" s="99"/>
      <c r="BH653" s="99"/>
      <c r="BI653" s="99"/>
      <c r="BJ653" s="99"/>
      <c r="BK653" s="99"/>
      <c r="BL653" s="99"/>
      <c r="BM653" s="99"/>
      <c r="BN653" s="99"/>
      <c r="BO653" s="99"/>
      <c r="BP653" s="99"/>
    </row>
    <row r="654" spans="1:68" ht="16.5" customHeight="1" x14ac:dyDescent="0.25">
      <c r="A654" s="99"/>
      <c r="B654" s="99"/>
      <c r="C654" s="99"/>
      <c r="D654" s="99"/>
      <c r="E654" s="102"/>
      <c r="F654" s="102"/>
      <c r="G654" s="102"/>
      <c r="H654" s="108">
        <v>16.707000000000001</v>
      </c>
      <c r="I654" s="102">
        <v>18.18</v>
      </c>
      <c r="J654" s="102">
        <v>16.795999999999999</v>
      </c>
      <c r="K654" s="102">
        <v>11.83</v>
      </c>
      <c r="L654" s="102">
        <v>8.4710000000000001</v>
      </c>
      <c r="M654" s="102">
        <v>8.6639999999999997</v>
      </c>
      <c r="N654" s="110"/>
      <c r="O654" s="35" t="e">
        <f t="shared" ref="O654:O657" si="278">RATE($H$1-$M$1,,M654,-H654)</f>
        <v>#NUM!</v>
      </c>
      <c r="P654" s="107" t="s">
        <v>957</v>
      </c>
      <c r="Q654" s="99"/>
      <c r="R654" s="99"/>
      <c r="S654" s="99"/>
      <c r="T654" s="99"/>
      <c r="U654" s="99"/>
      <c r="V654" s="99"/>
      <c r="W654" s="99"/>
      <c r="X654" s="99"/>
      <c r="Y654" s="99"/>
      <c r="Z654" s="99"/>
      <c r="AA654" s="99"/>
      <c r="AB654" s="99"/>
      <c r="AC654" s="99"/>
      <c r="AD654" s="99"/>
      <c r="AE654" s="99"/>
      <c r="AF654" s="99"/>
      <c r="AG654" s="99"/>
      <c r="AH654" s="99"/>
      <c r="AI654" s="99"/>
      <c r="AJ654" s="99"/>
      <c r="AK654" s="99"/>
      <c r="AL654" s="99"/>
      <c r="AM654" s="99"/>
      <c r="AN654" s="99"/>
      <c r="AO654" s="99"/>
      <c r="AP654" s="99"/>
      <c r="AQ654" s="99"/>
      <c r="AR654" s="99"/>
      <c r="AS654" s="99"/>
      <c r="AT654" s="99"/>
      <c r="AU654" s="99"/>
      <c r="AV654" s="99"/>
      <c r="AW654" s="99"/>
      <c r="AX654" s="99"/>
      <c r="AY654" s="99"/>
      <c r="AZ654" s="99"/>
      <c r="BA654" s="99"/>
      <c r="BB654" s="99"/>
      <c r="BC654" s="99"/>
      <c r="BD654" s="99"/>
      <c r="BE654" s="99"/>
      <c r="BF654" s="99"/>
      <c r="BG654" s="99"/>
      <c r="BH654" s="99"/>
      <c r="BI654" s="99"/>
      <c r="BJ654" s="99"/>
      <c r="BK654" s="99"/>
      <c r="BL654" s="99"/>
      <c r="BM654" s="99"/>
      <c r="BN654" s="99"/>
      <c r="BO654" s="99"/>
      <c r="BP654" s="99"/>
    </row>
    <row r="655" spans="1:68" ht="16.5" customHeight="1" x14ac:dyDescent="0.25">
      <c r="A655" s="99"/>
      <c r="B655" s="99"/>
      <c r="C655" s="99"/>
      <c r="D655" s="99"/>
      <c r="E655" s="102"/>
      <c r="F655" s="102"/>
      <c r="G655" s="102"/>
      <c r="H655" s="108">
        <v>17.48</v>
      </c>
      <c r="I655" s="102">
        <v>25.181000000000001</v>
      </c>
      <c r="J655" s="102">
        <v>15.916</v>
      </c>
      <c r="K655" s="102">
        <v>11.051</v>
      </c>
      <c r="L655" s="102">
        <v>8.1430000000000007</v>
      </c>
      <c r="M655" s="102">
        <v>9.4809999999999999</v>
      </c>
      <c r="N655" s="110"/>
      <c r="O655" s="35" t="e">
        <f t="shared" si="278"/>
        <v>#NUM!</v>
      </c>
      <c r="P655" s="107" t="s">
        <v>958</v>
      </c>
      <c r="Q655" s="99"/>
      <c r="R655" s="99"/>
      <c r="S655" s="99"/>
      <c r="T655" s="99"/>
      <c r="U655" s="99"/>
      <c r="V655" s="99"/>
      <c r="W655" s="99"/>
      <c r="X655" s="99"/>
      <c r="Y655" s="99"/>
      <c r="Z655" s="99"/>
      <c r="AA655" s="99"/>
      <c r="AB655" s="99"/>
      <c r="AC655" s="99"/>
      <c r="AD655" s="99"/>
      <c r="AE655" s="99"/>
      <c r="AF655" s="99"/>
      <c r="AG655" s="99"/>
      <c r="AH655" s="99"/>
      <c r="AI655" s="99"/>
      <c r="AJ655" s="99"/>
      <c r="AK655" s="99"/>
      <c r="AL655" s="99"/>
      <c r="AM655" s="99"/>
      <c r="AN655" s="99"/>
      <c r="AO655" s="99"/>
      <c r="AP655" s="99"/>
      <c r="AQ655" s="99"/>
      <c r="AR655" s="99"/>
      <c r="AS655" s="99"/>
      <c r="AT655" s="99"/>
      <c r="AU655" s="99"/>
      <c r="AV655" s="99"/>
      <c r="AW655" s="99"/>
      <c r="AX655" s="99"/>
      <c r="AY655" s="99"/>
      <c r="AZ655" s="99"/>
      <c r="BA655" s="99"/>
      <c r="BB655" s="99"/>
      <c r="BC655" s="99"/>
      <c r="BD655" s="99"/>
      <c r="BE655" s="99"/>
      <c r="BF655" s="99"/>
      <c r="BG655" s="99"/>
      <c r="BH655" s="99"/>
      <c r="BI655" s="99"/>
      <c r="BJ655" s="99"/>
      <c r="BK655" s="99"/>
      <c r="BL655" s="99"/>
      <c r="BM655" s="99"/>
      <c r="BN655" s="99"/>
      <c r="BO655" s="99"/>
      <c r="BP655" s="99"/>
    </row>
    <row r="656" spans="1:68" ht="16.5" customHeight="1" x14ac:dyDescent="0.25">
      <c r="A656" s="99"/>
      <c r="B656" s="99"/>
      <c r="C656" s="99"/>
      <c r="D656" s="99"/>
      <c r="E656" s="102"/>
      <c r="F656" s="102"/>
      <c r="G656" s="102"/>
      <c r="H656" s="108">
        <f t="shared" ref="H656:M656" si="279">H657-H655-H654-H653</f>
        <v>16.84335699999999</v>
      </c>
      <c r="I656" s="102">
        <f t="shared" si="279"/>
        <v>17.413355000000003</v>
      </c>
      <c r="J656" s="102">
        <f t="shared" si="279"/>
        <v>15.079089000000003</v>
      </c>
      <c r="K656" s="102">
        <f t="shared" si="279"/>
        <v>10.258545</v>
      </c>
      <c r="L656" s="102">
        <f t="shared" si="279"/>
        <v>7.7636479999999999</v>
      </c>
      <c r="M656" s="102">
        <f t="shared" si="279"/>
        <v>10.426341000000001</v>
      </c>
      <c r="N656" s="110"/>
      <c r="O656" s="35" t="e">
        <f t="shared" si="278"/>
        <v>#NUM!</v>
      </c>
      <c r="P656" s="107" t="s">
        <v>964</v>
      </c>
      <c r="Q656" s="99"/>
      <c r="R656" s="99"/>
      <c r="S656" s="99"/>
      <c r="T656" s="99"/>
      <c r="U656" s="99"/>
      <c r="V656" s="99"/>
      <c r="W656" s="99"/>
      <c r="X656" s="99"/>
      <c r="Y656" s="99"/>
      <c r="Z656" s="99"/>
      <c r="AA656" s="99"/>
      <c r="AB656" s="99"/>
      <c r="AC656" s="99"/>
      <c r="AD656" s="99"/>
      <c r="AE656" s="99"/>
      <c r="AF656" s="99"/>
      <c r="AG656" s="99"/>
      <c r="AH656" s="99"/>
      <c r="AI656" s="99"/>
      <c r="AJ656" s="99"/>
      <c r="AK656" s="99"/>
      <c r="AL656" s="99"/>
      <c r="AM656" s="99"/>
      <c r="AN656" s="99"/>
      <c r="AO656" s="99"/>
      <c r="AP656" s="99"/>
      <c r="AQ656" s="99"/>
      <c r="AR656" s="99"/>
      <c r="AS656" s="99"/>
      <c r="AT656" s="99"/>
      <c r="AU656" s="99"/>
      <c r="AV656" s="99"/>
      <c r="AW656" s="99"/>
      <c r="AX656" s="99"/>
      <c r="AY656" s="99"/>
      <c r="AZ656" s="99"/>
      <c r="BA656" s="99"/>
      <c r="BB656" s="99"/>
      <c r="BC656" s="99"/>
      <c r="BD656" s="99"/>
      <c r="BE656" s="99"/>
      <c r="BF656" s="99"/>
      <c r="BG656" s="99"/>
      <c r="BH656" s="99"/>
      <c r="BI656" s="99"/>
      <c r="BJ656" s="99"/>
      <c r="BK656" s="99"/>
      <c r="BL656" s="99"/>
      <c r="BM656" s="99"/>
      <c r="BN656" s="99"/>
      <c r="BO656" s="99"/>
      <c r="BP656" s="99"/>
    </row>
    <row r="657" spans="1:68" ht="16.5" customHeight="1" x14ac:dyDescent="0.25">
      <c r="A657" s="99"/>
      <c r="B657" s="99"/>
      <c r="C657" s="99"/>
      <c r="D657" s="115"/>
      <c r="E657" s="101"/>
      <c r="F657" s="101"/>
      <c r="G657" s="101"/>
      <c r="H657" s="116">
        <v>68.030356999999995</v>
      </c>
      <c r="I657" s="117">
        <v>78.774355</v>
      </c>
      <c r="J657" s="117">
        <v>64.996088999999998</v>
      </c>
      <c r="K657" s="117">
        <v>46.370545</v>
      </c>
      <c r="L657" s="117">
        <v>33.417648</v>
      </c>
      <c r="M657" s="117">
        <v>36.361341000000003</v>
      </c>
      <c r="N657" s="118">
        <f>SUM(N653:N656)</f>
        <v>11.211</v>
      </c>
      <c r="O657" s="35" t="e">
        <f t="shared" si="278"/>
        <v>#NUM!</v>
      </c>
      <c r="P657" s="107" t="s">
        <v>1024</v>
      </c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99"/>
      <c r="AE657" s="99"/>
      <c r="AF657" s="99"/>
      <c r="AG657" s="99"/>
      <c r="AH657" s="99"/>
      <c r="AI657" s="99"/>
      <c r="AJ657" s="99"/>
      <c r="AK657" s="99"/>
      <c r="AL657" s="99"/>
      <c r="AM657" s="99"/>
      <c r="AN657" s="99"/>
      <c r="AO657" s="99"/>
      <c r="AP657" s="99"/>
      <c r="AQ657" s="99"/>
      <c r="AR657" s="99"/>
      <c r="AS657" s="99"/>
      <c r="AT657" s="99"/>
      <c r="AU657" s="99"/>
      <c r="AV657" s="99"/>
      <c r="AW657" s="99"/>
      <c r="AX657" s="99"/>
      <c r="AY657" s="99"/>
      <c r="AZ657" s="99"/>
      <c r="BA657" s="99"/>
      <c r="BB657" s="99"/>
      <c r="BC657" s="99"/>
      <c r="BD657" s="99"/>
      <c r="BE657" s="99"/>
      <c r="BF657" s="99"/>
      <c r="BG657" s="99"/>
      <c r="BH657" s="99"/>
      <c r="BI657" s="99"/>
      <c r="BJ657" s="99"/>
      <c r="BK657" s="99"/>
      <c r="BL657" s="99"/>
      <c r="BM657" s="99"/>
      <c r="BN657" s="99"/>
      <c r="BO657" s="99"/>
      <c r="BP657" s="99"/>
    </row>
    <row r="658" spans="1:68" ht="16.5" customHeight="1" x14ac:dyDescent="0.25">
      <c r="A658" s="99"/>
      <c r="B658" s="99"/>
      <c r="C658" s="99"/>
      <c r="D658" s="41"/>
      <c r="E658" s="102"/>
      <c r="F658" s="102"/>
      <c r="G658" s="102"/>
      <c r="H658" s="208" t="s">
        <v>1027</v>
      </c>
      <c r="I658" s="202"/>
      <c r="J658" s="202"/>
      <c r="K658" s="202"/>
      <c r="L658" s="202"/>
      <c r="M658" s="202"/>
      <c r="N658" s="203"/>
      <c r="O658" s="35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99"/>
      <c r="AQ658" s="99"/>
      <c r="AR658" s="99"/>
      <c r="AS658" s="99"/>
      <c r="AT658" s="99"/>
      <c r="AU658" s="99"/>
      <c r="AV658" s="99"/>
      <c r="AW658" s="99"/>
      <c r="AX658" s="99"/>
      <c r="AY658" s="99"/>
      <c r="AZ658" s="99"/>
      <c r="BA658" s="99"/>
      <c r="BB658" s="99"/>
      <c r="BC658" s="99"/>
      <c r="BD658" s="99"/>
      <c r="BE658" s="99"/>
      <c r="BF658" s="99"/>
      <c r="BG658" s="99"/>
      <c r="BH658" s="99"/>
      <c r="BI658" s="99"/>
      <c r="BJ658" s="99"/>
      <c r="BK658" s="99"/>
      <c r="BL658" s="99"/>
      <c r="BM658" s="99"/>
      <c r="BN658" s="99"/>
      <c r="BO658" s="99"/>
      <c r="BP658" s="99"/>
    </row>
    <row r="659" spans="1:68" ht="16.5" customHeight="1" x14ac:dyDescent="0.25">
      <c r="A659" s="99"/>
      <c r="B659" s="99"/>
      <c r="C659" s="99"/>
      <c r="D659" s="41"/>
      <c r="E659" s="102"/>
      <c r="F659" s="102"/>
      <c r="G659" s="102"/>
      <c r="H659" s="108">
        <v>3</v>
      </c>
      <c r="I659" s="102">
        <v>3</v>
      </c>
      <c r="J659" s="109">
        <v>5.351</v>
      </c>
      <c r="K659" s="109">
        <v>10.428000000000001</v>
      </c>
      <c r="L659" s="109">
        <v>18.863</v>
      </c>
      <c r="M659" s="109">
        <v>27.899000000000001</v>
      </c>
      <c r="N659" s="119">
        <v>59.396999999999998</v>
      </c>
      <c r="O659" s="35" t="e">
        <f>RATE($H$1-$N$1,,N659,-H659)</f>
        <v>#NUM!</v>
      </c>
      <c r="P659" s="107" t="s">
        <v>956</v>
      </c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99"/>
      <c r="AE659" s="99"/>
      <c r="AF659" s="99"/>
      <c r="AG659" s="99"/>
      <c r="AH659" s="99"/>
      <c r="AI659" s="99"/>
      <c r="AJ659" s="99"/>
      <c r="AK659" s="99"/>
      <c r="AL659" s="99"/>
      <c r="AM659" s="99"/>
      <c r="AN659" s="99"/>
      <c r="AO659" s="99"/>
      <c r="AP659" s="99"/>
      <c r="AQ659" s="99"/>
      <c r="AR659" s="99"/>
      <c r="AS659" s="99"/>
      <c r="AT659" s="99"/>
      <c r="AU659" s="99"/>
      <c r="AV659" s="99"/>
      <c r="AW659" s="99"/>
      <c r="AX659" s="99"/>
      <c r="AY659" s="99"/>
      <c r="AZ659" s="99"/>
      <c r="BA659" s="99"/>
      <c r="BB659" s="99"/>
      <c r="BC659" s="99"/>
      <c r="BD659" s="99"/>
      <c r="BE659" s="99"/>
      <c r="BF659" s="99"/>
      <c r="BG659" s="99"/>
      <c r="BH659" s="99"/>
      <c r="BI659" s="99"/>
      <c r="BJ659" s="99"/>
      <c r="BK659" s="99"/>
      <c r="BL659" s="99"/>
      <c r="BM659" s="99"/>
      <c r="BN659" s="99"/>
      <c r="BO659" s="99"/>
      <c r="BP659" s="99"/>
    </row>
    <row r="660" spans="1:68" ht="16.5" customHeight="1" x14ac:dyDescent="0.25">
      <c r="A660" s="99"/>
      <c r="B660" s="99"/>
      <c r="C660" s="99"/>
      <c r="D660" s="41"/>
      <c r="E660" s="102"/>
      <c r="F660" s="102"/>
      <c r="G660" s="102"/>
      <c r="H660" s="108">
        <v>3.12</v>
      </c>
      <c r="I660" s="102">
        <v>3.0819999999999999</v>
      </c>
      <c r="J660" s="109">
        <v>5.4969999999999999</v>
      </c>
      <c r="K660" s="109">
        <v>10.378</v>
      </c>
      <c r="L660" s="109">
        <v>21.225999999999999</v>
      </c>
      <c r="M660" s="109">
        <v>35.286000000000001</v>
      </c>
      <c r="N660" s="110"/>
      <c r="O660" s="35" t="e">
        <f t="shared" ref="O660:O663" si="280">RATE($H$1-$M$1,,M660,-H660)</f>
        <v>#NUM!</v>
      </c>
      <c r="P660" s="107" t="s">
        <v>957</v>
      </c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99"/>
      <c r="AE660" s="99"/>
      <c r="AF660" s="99"/>
      <c r="AG660" s="99"/>
      <c r="AH660" s="99"/>
      <c r="AI660" s="99"/>
      <c r="AJ660" s="99"/>
      <c r="AK660" s="99"/>
      <c r="AL660" s="99"/>
      <c r="AM660" s="99"/>
      <c r="AN660" s="99"/>
      <c r="AO660" s="99"/>
      <c r="AP660" s="99"/>
      <c r="AQ660" s="99"/>
      <c r="AR660" s="99"/>
      <c r="AS660" s="99"/>
      <c r="AT660" s="99"/>
      <c r="AU660" s="99"/>
      <c r="AV660" s="99"/>
      <c r="AW660" s="99"/>
      <c r="AX660" s="99"/>
      <c r="AY660" s="99"/>
      <c r="AZ660" s="99"/>
      <c r="BA660" s="99"/>
      <c r="BB660" s="99"/>
      <c r="BC660" s="99"/>
      <c r="BD660" s="99"/>
      <c r="BE660" s="99"/>
      <c r="BF660" s="99"/>
      <c r="BG660" s="99"/>
      <c r="BH660" s="99"/>
      <c r="BI660" s="99"/>
      <c r="BJ660" s="99"/>
      <c r="BK660" s="99"/>
      <c r="BL660" s="99"/>
      <c r="BM660" s="99"/>
      <c r="BN660" s="99"/>
      <c r="BO660" s="99"/>
      <c r="BP660" s="99"/>
    </row>
    <row r="661" spans="1:68" ht="16.5" customHeight="1" x14ac:dyDescent="0.25">
      <c r="A661" s="99"/>
      <c r="B661" s="99"/>
      <c r="C661" s="99"/>
      <c r="D661" s="41"/>
      <c r="E661" s="102"/>
      <c r="F661" s="102"/>
      <c r="G661" s="102"/>
      <c r="H661" s="108">
        <v>3.04</v>
      </c>
      <c r="I661" s="102">
        <v>3.3380000000000001</v>
      </c>
      <c r="J661" s="109">
        <v>9.0990000000000002</v>
      </c>
      <c r="K661" s="109">
        <v>14.007999999999999</v>
      </c>
      <c r="L661" s="109">
        <v>23.943000000000001</v>
      </c>
      <c r="M661" s="109">
        <v>40.003999999999998</v>
      </c>
      <c r="N661" s="110"/>
      <c r="O661" s="35" t="e">
        <f t="shared" si="280"/>
        <v>#NUM!</v>
      </c>
      <c r="P661" s="107" t="s">
        <v>958</v>
      </c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99"/>
      <c r="AE661" s="99"/>
      <c r="AF661" s="99"/>
      <c r="AG661" s="99"/>
      <c r="AH661" s="99"/>
      <c r="AI661" s="99"/>
      <c r="AJ661" s="99"/>
      <c r="AK661" s="99"/>
      <c r="AL661" s="99"/>
      <c r="AM661" s="99"/>
      <c r="AN661" s="99"/>
      <c r="AO661" s="99"/>
      <c r="AP661" s="99"/>
      <c r="AQ661" s="99"/>
      <c r="AR661" s="99"/>
      <c r="AS661" s="99"/>
      <c r="AT661" s="99"/>
      <c r="AU661" s="99"/>
      <c r="AV661" s="99"/>
      <c r="AW661" s="99"/>
      <c r="AX661" s="99"/>
      <c r="AY661" s="99"/>
      <c r="AZ661" s="99"/>
      <c r="BA661" s="99"/>
      <c r="BB661" s="99"/>
      <c r="BC661" s="99"/>
      <c r="BD661" s="99"/>
      <c r="BE661" s="99"/>
      <c r="BF661" s="99"/>
      <c r="BG661" s="99"/>
      <c r="BH661" s="99"/>
      <c r="BI661" s="99"/>
      <c r="BJ661" s="99"/>
      <c r="BK661" s="99"/>
      <c r="BL661" s="99"/>
      <c r="BM661" s="99"/>
      <c r="BN661" s="99"/>
      <c r="BO661" s="99"/>
      <c r="BP661" s="99"/>
    </row>
    <row r="662" spans="1:68" ht="16.5" customHeight="1" x14ac:dyDescent="0.25">
      <c r="A662" s="99"/>
      <c r="B662" s="99"/>
      <c r="C662" s="99"/>
      <c r="D662" s="41"/>
      <c r="E662" s="102"/>
      <c r="F662" s="102"/>
      <c r="G662" s="102"/>
      <c r="H662" s="120">
        <f t="shared" ref="H662:M662" si="281">H663-H661-H660-H659</f>
        <v>2.9358960000000005</v>
      </c>
      <c r="I662" s="121">
        <f t="shared" si="281"/>
        <v>3.9156570000000004</v>
      </c>
      <c r="J662" s="122">
        <f t="shared" si="281"/>
        <v>10.630324000000002</v>
      </c>
      <c r="K662" s="122">
        <f t="shared" si="281"/>
        <v>16.876443000000005</v>
      </c>
      <c r="L662" s="122">
        <f t="shared" si="281"/>
        <v>26.158000000000001</v>
      </c>
      <c r="M662" s="122">
        <f t="shared" si="281"/>
        <v>70.10109700000001</v>
      </c>
      <c r="N662" s="123"/>
      <c r="O662" s="35" t="e">
        <f t="shared" si="280"/>
        <v>#NUM!</v>
      </c>
      <c r="P662" s="107" t="s">
        <v>964</v>
      </c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99"/>
      <c r="AE662" s="99"/>
      <c r="AF662" s="99"/>
      <c r="AG662" s="99"/>
      <c r="AH662" s="99"/>
      <c r="AI662" s="99"/>
      <c r="AJ662" s="99"/>
      <c r="AK662" s="99"/>
      <c r="AL662" s="99"/>
      <c r="AM662" s="99"/>
      <c r="AN662" s="99"/>
      <c r="AO662" s="99"/>
      <c r="AP662" s="99"/>
      <c r="AQ662" s="99"/>
      <c r="AR662" s="99"/>
      <c r="AS662" s="99"/>
      <c r="AT662" s="99"/>
      <c r="AU662" s="99"/>
      <c r="AV662" s="99"/>
      <c r="AW662" s="99"/>
      <c r="AX662" s="99"/>
      <c r="AY662" s="99"/>
      <c r="AZ662" s="99"/>
      <c r="BA662" s="99"/>
      <c r="BB662" s="99"/>
      <c r="BC662" s="99"/>
      <c r="BD662" s="99"/>
      <c r="BE662" s="99"/>
      <c r="BF662" s="99"/>
      <c r="BG662" s="99"/>
      <c r="BH662" s="99"/>
      <c r="BI662" s="99"/>
      <c r="BJ662" s="99"/>
      <c r="BK662" s="99"/>
      <c r="BL662" s="99"/>
      <c r="BM662" s="99"/>
      <c r="BN662" s="99"/>
      <c r="BO662" s="99"/>
      <c r="BP662" s="99"/>
    </row>
    <row r="663" spans="1:68" ht="16.5" customHeight="1" x14ac:dyDescent="0.25">
      <c r="A663" s="99"/>
      <c r="B663" s="99"/>
      <c r="C663" s="99"/>
      <c r="D663" s="100"/>
      <c r="E663" s="101"/>
      <c r="F663" s="101"/>
      <c r="G663" s="101"/>
      <c r="H663" s="124">
        <v>12.095896</v>
      </c>
      <c r="I663" s="101">
        <v>13.335656999999999</v>
      </c>
      <c r="J663" s="88">
        <v>30.577324000000001</v>
      </c>
      <c r="K663" s="88">
        <v>51.690443000000002</v>
      </c>
      <c r="L663" s="88">
        <v>90.19</v>
      </c>
      <c r="M663" s="88">
        <v>173.290097</v>
      </c>
      <c r="N663" s="125">
        <f>SUM(N659:N662)</f>
        <v>59.396999999999998</v>
      </c>
      <c r="O663" s="35" t="e">
        <f t="shared" si="280"/>
        <v>#NUM!</v>
      </c>
      <c r="P663" s="107" t="s">
        <v>1024</v>
      </c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99"/>
      <c r="AE663" s="99"/>
      <c r="AF663" s="99"/>
      <c r="AG663" s="99"/>
      <c r="AH663" s="99"/>
      <c r="AI663" s="99"/>
      <c r="AJ663" s="99"/>
      <c r="AK663" s="99"/>
      <c r="AL663" s="99"/>
      <c r="AM663" s="99"/>
      <c r="AN663" s="99"/>
      <c r="AO663" s="99"/>
      <c r="AP663" s="99"/>
      <c r="AQ663" s="99"/>
      <c r="AR663" s="99"/>
      <c r="AS663" s="99"/>
      <c r="AT663" s="99"/>
      <c r="AU663" s="99"/>
      <c r="AV663" s="99"/>
      <c r="AW663" s="99"/>
      <c r="AX663" s="99"/>
      <c r="AY663" s="99"/>
      <c r="AZ663" s="99"/>
      <c r="BA663" s="99"/>
      <c r="BB663" s="99"/>
      <c r="BC663" s="99"/>
      <c r="BD663" s="99"/>
      <c r="BE663" s="99"/>
      <c r="BF663" s="99"/>
      <c r="BG663" s="99"/>
      <c r="BH663" s="99"/>
      <c r="BI663" s="99"/>
      <c r="BJ663" s="99"/>
      <c r="BK663" s="99"/>
      <c r="BL663" s="99"/>
      <c r="BM663" s="99"/>
      <c r="BN663" s="99"/>
      <c r="BO663" s="99"/>
      <c r="BP663" s="99"/>
    </row>
    <row r="664" spans="1:68" ht="16.5" customHeight="1" x14ac:dyDescent="0.25">
      <c r="A664" s="99"/>
      <c r="B664" s="99"/>
      <c r="C664" s="99"/>
      <c r="D664" s="41"/>
      <c r="E664" s="102"/>
      <c r="F664" s="102"/>
      <c r="G664" s="102"/>
      <c r="H664" s="208" t="s">
        <v>1028</v>
      </c>
      <c r="I664" s="202"/>
      <c r="J664" s="202"/>
      <c r="K664" s="202"/>
      <c r="L664" s="202"/>
      <c r="M664" s="202"/>
      <c r="N664" s="203"/>
      <c r="O664" s="35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99"/>
      <c r="AE664" s="99"/>
      <c r="AF664" s="99"/>
      <c r="AG664" s="99"/>
      <c r="AH664" s="99"/>
      <c r="AI664" s="99"/>
      <c r="AJ664" s="99"/>
      <c r="AK664" s="99"/>
      <c r="AL664" s="99"/>
      <c r="AM664" s="99"/>
      <c r="AN664" s="99"/>
      <c r="AO664" s="99"/>
      <c r="AP664" s="99"/>
      <c r="AQ664" s="99"/>
      <c r="AR664" s="99"/>
      <c r="AS664" s="99"/>
      <c r="AT664" s="99"/>
      <c r="AU664" s="99"/>
      <c r="AV664" s="99"/>
      <c r="AW664" s="99"/>
      <c r="AX664" s="99"/>
      <c r="AY664" s="99"/>
      <c r="AZ664" s="99"/>
      <c r="BA664" s="99"/>
      <c r="BB664" s="99"/>
      <c r="BC664" s="99"/>
      <c r="BD664" s="99"/>
      <c r="BE664" s="99"/>
      <c r="BF664" s="99"/>
      <c r="BG664" s="99"/>
      <c r="BH664" s="99"/>
      <c r="BI664" s="99"/>
      <c r="BJ664" s="99"/>
      <c r="BK664" s="99"/>
      <c r="BL664" s="99"/>
      <c r="BM664" s="99"/>
      <c r="BN664" s="99"/>
      <c r="BO664" s="99"/>
      <c r="BP664" s="99"/>
    </row>
    <row r="665" spans="1:68" ht="16.5" customHeight="1" x14ac:dyDescent="0.25">
      <c r="A665" s="99"/>
      <c r="B665" s="99"/>
      <c r="C665" s="99"/>
      <c r="D665" s="41"/>
      <c r="E665" s="102"/>
      <c r="F665" s="102"/>
      <c r="G665" s="102"/>
      <c r="H665" s="108">
        <v>18</v>
      </c>
      <c r="I665" s="102">
        <v>18</v>
      </c>
      <c r="J665" s="102">
        <v>24.98</v>
      </c>
      <c r="K665" s="102">
        <v>25.201000000000001</v>
      </c>
      <c r="L665" s="102">
        <v>31.795000000000002</v>
      </c>
      <c r="M665" s="102">
        <v>32.494</v>
      </c>
      <c r="N665" s="110">
        <v>27.856000000000002</v>
      </c>
      <c r="O665" s="35" t="e">
        <f>RATE($H$1-$N$1,,N665,-H665)</f>
        <v>#NUM!</v>
      </c>
      <c r="P665" s="107" t="s">
        <v>956</v>
      </c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99"/>
      <c r="AE665" s="99"/>
      <c r="AF665" s="99"/>
      <c r="AG665" s="99"/>
      <c r="AH665" s="99"/>
      <c r="AI665" s="99"/>
      <c r="AJ665" s="99"/>
      <c r="AK665" s="99"/>
      <c r="AL665" s="99"/>
      <c r="AM665" s="99"/>
      <c r="AN665" s="99"/>
      <c r="AO665" s="99"/>
      <c r="AP665" s="99"/>
      <c r="AQ665" s="99"/>
      <c r="AR665" s="99"/>
      <c r="AS665" s="99"/>
      <c r="AT665" s="99"/>
      <c r="AU665" s="99"/>
      <c r="AV665" s="99"/>
      <c r="AW665" s="99"/>
      <c r="AX665" s="99"/>
      <c r="AY665" s="99"/>
      <c r="AZ665" s="99"/>
      <c r="BA665" s="99"/>
      <c r="BB665" s="99"/>
      <c r="BC665" s="99"/>
      <c r="BD665" s="99"/>
      <c r="BE665" s="99"/>
      <c r="BF665" s="99"/>
      <c r="BG665" s="99"/>
      <c r="BH665" s="99"/>
      <c r="BI665" s="99"/>
      <c r="BJ665" s="99"/>
      <c r="BK665" s="99"/>
      <c r="BL665" s="99"/>
      <c r="BM665" s="99"/>
      <c r="BN665" s="99"/>
      <c r="BO665" s="99"/>
      <c r="BP665" s="99"/>
    </row>
    <row r="666" spans="1:68" ht="16.5" customHeight="1" x14ac:dyDescent="0.25">
      <c r="A666" s="99"/>
      <c r="B666" s="99"/>
      <c r="C666" s="99"/>
      <c r="D666" s="41"/>
      <c r="E666" s="102"/>
      <c r="F666" s="102"/>
      <c r="G666" s="102"/>
      <c r="H666" s="108">
        <v>17.541</v>
      </c>
      <c r="I666" s="102">
        <v>18.782</v>
      </c>
      <c r="J666" s="102">
        <v>25.401</v>
      </c>
      <c r="K666" s="102">
        <v>28.027999999999999</v>
      </c>
      <c r="L666" s="102">
        <v>36.621000000000002</v>
      </c>
      <c r="M666" s="102">
        <v>31.123999999999999</v>
      </c>
      <c r="N666" s="110"/>
      <c r="O666" s="35" t="e">
        <f t="shared" ref="O666:O669" si="282">RATE($H$1-$M$1,,M666,-H666)</f>
        <v>#NUM!</v>
      </c>
      <c r="P666" s="107" t="s">
        <v>957</v>
      </c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99"/>
      <c r="AE666" s="99"/>
      <c r="AF666" s="99"/>
      <c r="AG666" s="99"/>
      <c r="AH666" s="99"/>
      <c r="AI666" s="99"/>
      <c r="AJ666" s="99"/>
      <c r="AK666" s="99"/>
      <c r="AL666" s="99"/>
      <c r="AM666" s="99"/>
      <c r="AN666" s="99"/>
      <c r="AO666" s="99"/>
      <c r="AP666" s="99"/>
      <c r="AQ666" s="99"/>
      <c r="AR666" s="99"/>
      <c r="AS666" s="99"/>
      <c r="AT666" s="99"/>
      <c r="AU666" s="99"/>
      <c r="AV666" s="99"/>
      <c r="AW666" s="99"/>
      <c r="AX666" s="99"/>
      <c r="AY666" s="99"/>
      <c r="AZ666" s="99"/>
      <c r="BA666" s="99"/>
      <c r="BB666" s="99"/>
      <c r="BC666" s="99"/>
      <c r="BD666" s="99"/>
      <c r="BE666" s="99"/>
      <c r="BF666" s="99"/>
      <c r="BG666" s="99"/>
      <c r="BH666" s="99"/>
      <c r="BI666" s="99"/>
      <c r="BJ666" s="99"/>
      <c r="BK666" s="99"/>
      <c r="BL666" s="99"/>
      <c r="BM666" s="99"/>
      <c r="BN666" s="99"/>
      <c r="BO666" s="99"/>
      <c r="BP666" s="99"/>
    </row>
    <row r="667" spans="1:68" ht="16.5" customHeight="1" x14ac:dyDescent="0.25">
      <c r="A667" s="99"/>
      <c r="B667" s="99"/>
      <c r="C667" s="99"/>
      <c r="D667" s="41"/>
      <c r="E667" s="102"/>
      <c r="F667" s="102"/>
      <c r="G667" s="102"/>
      <c r="H667" s="108">
        <v>17.87</v>
      </c>
      <c r="I667" s="102">
        <v>22.41</v>
      </c>
      <c r="J667" s="102">
        <v>27.068000000000001</v>
      </c>
      <c r="K667" s="102">
        <v>32.389000000000003</v>
      </c>
      <c r="L667" s="102">
        <v>38.35</v>
      </c>
      <c r="M667" s="102">
        <v>31.067</v>
      </c>
      <c r="N667" s="110"/>
      <c r="O667" s="35" t="e">
        <f t="shared" si="282"/>
        <v>#NUM!</v>
      </c>
      <c r="P667" s="107" t="s">
        <v>958</v>
      </c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99"/>
      <c r="AE667" s="99"/>
      <c r="AF667" s="99"/>
      <c r="AG667" s="99"/>
      <c r="AH667" s="99"/>
      <c r="AI667" s="99"/>
      <c r="AJ667" s="99"/>
      <c r="AK667" s="99"/>
      <c r="AL667" s="99"/>
      <c r="AM667" s="99"/>
      <c r="AN667" s="99"/>
      <c r="AO667" s="99"/>
      <c r="AP667" s="99"/>
      <c r="AQ667" s="99"/>
      <c r="AR667" s="99"/>
      <c r="AS667" s="99"/>
      <c r="AT667" s="99"/>
      <c r="AU667" s="99"/>
      <c r="AV667" s="99"/>
      <c r="AW667" s="99"/>
      <c r="AX667" s="99"/>
      <c r="AY667" s="99"/>
      <c r="AZ667" s="99"/>
      <c r="BA667" s="99"/>
      <c r="BB667" s="99"/>
      <c r="BC667" s="99"/>
      <c r="BD667" s="99"/>
      <c r="BE667" s="99"/>
      <c r="BF667" s="99"/>
      <c r="BG667" s="99"/>
      <c r="BH667" s="99"/>
      <c r="BI667" s="99"/>
      <c r="BJ667" s="99"/>
      <c r="BK667" s="99"/>
      <c r="BL667" s="99"/>
      <c r="BM667" s="99"/>
      <c r="BN667" s="99"/>
      <c r="BO667" s="99"/>
      <c r="BP667" s="99"/>
    </row>
    <row r="668" spans="1:68" ht="16.5" customHeight="1" x14ac:dyDescent="0.25">
      <c r="A668" s="99"/>
      <c r="B668" s="99"/>
      <c r="C668" s="99"/>
      <c r="D668" s="41"/>
      <c r="E668" s="102"/>
      <c r="F668" s="102"/>
      <c r="G668" s="102"/>
      <c r="H668" s="120">
        <f t="shared" ref="H668:M668" si="283">H669-H667-H666-H665</f>
        <v>14.480098999999996</v>
      </c>
      <c r="I668" s="121">
        <f t="shared" si="283"/>
        <v>22.991375000000005</v>
      </c>
      <c r="J668" s="121">
        <f t="shared" si="283"/>
        <v>28.556175</v>
      </c>
      <c r="K668" s="121">
        <f t="shared" si="283"/>
        <v>34.79073799999999</v>
      </c>
      <c r="L668" s="121">
        <f t="shared" si="283"/>
        <v>40.733883000000006</v>
      </c>
      <c r="M668" s="121">
        <f t="shared" si="283"/>
        <v>31.335372000000007</v>
      </c>
      <c r="N668" s="123"/>
      <c r="O668" s="35" t="e">
        <f t="shared" si="282"/>
        <v>#NUM!</v>
      </c>
      <c r="P668" s="107" t="s">
        <v>964</v>
      </c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99"/>
      <c r="AE668" s="99"/>
      <c r="AF668" s="99"/>
      <c r="AG668" s="99"/>
      <c r="AH668" s="99"/>
      <c r="AI668" s="99"/>
      <c r="AJ668" s="99"/>
      <c r="AK668" s="99"/>
      <c r="AL668" s="99"/>
      <c r="AM668" s="99"/>
      <c r="AN668" s="99"/>
      <c r="AO668" s="99"/>
      <c r="AP668" s="99"/>
      <c r="AQ668" s="99"/>
      <c r="AR668" s="99"/>
      <c r="AS668" s="99"/>
      <c r="AT668" s="99"/>
      <c r="AU668" s="99"/>
      <c r="AV668" s="99"/>
      <c r="AW668" s="99"/>
      <c r="AX668" s="99"/>
      <c r="AY668" s="99"/>
      <c r="AZ668" s="99"/>
      <c r="BA668" s="99"/>
      <c r="BB668" s="99"/>
      <c r="BC668" s="99"/>
      <c r="BD668" s="99"/>
      <c r="BE668" s="99"/>
      <c r="BF668" s="99"/>
      <c r="BG668" s="99"/>
      <c r="BH668" s="99"/>
      <c r="BI668" s="99"/>
      <c r="BJ668" s="99"/>
      <c r="BK668" s="99"/>
      <c r="BL668" s="99"/>
      <c r="BM668" s="99"/>
      <c r="BN668" s="99"/>
      <c r="BO668" s="99"/>
      <c r="BP668" s="99"/>
    </row>
    <row r="669" spans="1:68" ht="16.5" customHeight="1" x14ac:dyDescent="0.25">
      <c r="A669" s="99"/>
      <c r="B669" s="99"/>
      <c r="C669" s="99"/>
      <c r="D669" s="100"/>
      <c r="E669" s="101"/>
      <c r="F669" s="101"/>
      <c r="G669" s="101"/>
      <c r="H669" s="124">
        <v>67.891098999999997</v>
      </c>
      <c r="I669" s="101">
        <v>82.183374999999998</v>
      </c>
      <c r="J669" s="101">
        <v>106.00517499999999</v>
      </c>
      <c r="K669" s="101">
        <v>120.408738</v>
      </c>
      <c r="L669" s="101">
        <v>147.49988300000001</v>
      </c>
      <c r="M669" s="101">
        <v>126.02037199999999</v>
      </c>
      <c r="N669" s="125">
        <f>SUM(N665:N668)</f>
        <v>27.856000000000002</v>
      </c>
      <c r="O669" s="35" t="e">
        <f t="shared" si="282"/>
        <v>#NUM!</v>
      </c>
      <c r="P669" s="107" t="s">
        <v>1024</v>
      </c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99"/>
      <c r="AE669" s="99"/>
      <c r="AF669" s="99"/>
      <c r="AG669" s="99"/>
      <c r="AH669" s="99"/>
      <c r="AI669" s="99"/>
      <c r="AJ669" s="99"/>
      <c r="AK669" s="99"/>
      <c r="AL669" s="99"/>
      <c r="AM669" s="99"/>
      <c r="AN669" s="99"/>
      <c r="AO669" s="99"/>
      <c r="AP669" s="99"/>
      <c r="AQ669" s="99"/>
      <c r="AR669" s="99"/>
      <c r="AS669" s="99"/>
      <c r="AT669" s="99"/>
      <c r="AU669" s="99"/>
      <c r="AV669" s="99"/>
      <c r="AW669" s="99"/>
      <c r="AX669" s="99"/>
      <c r="AY669" s="99"/>
      <c r="AZ669" s="99"/>
      <c r="BA669" s="99"/>
      <c r="BB669" s="99"/>
      <c r="BC669" s="99"/>
      <c r="BD669" s="99"/>
      <c r="BE669" s="99"/>
      <c r="BF669" s="99"/>
      <c r="BG669" s="99"/>
      <c r="BH669" s="99"/>
      <c r="BI669" s="99"/>
      <c r="BJ669" s="99"/>
      <c r="BK669" s="99"/>
      <c r="BL669" s="99"/>
      <c r="BM669" s="99"/>
      <c r="BN669" s="99"/>
      <c r="BO669" s="99"/>
      <c r="BP669" s="99"/>
    </row>
    <row r="670" spans="1:68" ht="16.5" customHeight="1" x14ac:dyDescent="0.25">
      <c r="A670" s="99"/>
      <c r="B670" s="99"/>
      <c r="C670" s="99"/>
      <c r="D670" s="99"/>
      <c r="E670" s="102"/>
      <c r="F670" s="102"/>
      <c r="G670" s="102"/>
      <c r="H670" s="208" t="s">
        <v>1029</v>
      </c>
      <c r="I670" s="202"/>
      <c r="J670" s="202"/>
      <c r="K670" s="202"/>
      <c r="L670" s="202"/>
      <c r="M670" s="202"/>
      <c r="N670" s="203"/>
      <c r="O670" s="35"/>
      <c r="P670" s="115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99"/>
      <c r="AE670" s="99"/>
      <c r="AF670" s="99"/>
      <c r="AG670" s="99"/>
      <c r="AH670" s="99"/>
      <c r="AI670" s="99"/>
      <c r="AJ670" s="99"/>
      <c r="AK670" s="99"/>
      <c r="AL670" s="99"/>
      <c r="AM670" s="99"/>
      <c r="AN670" s="99"/>
      <c r="AO670" s="99"/>
      <c r="AP670" s="99"/>
      <c r="AQ670" s="99"/>
      <c r="AR670" s="99"/>
      <c r="AS670" s="99"/>
      <c r="AT670" s="99"/>
      <c r="AU670" s="99"/>
      <c r="AV670" s="99"/>
      <c r="AW670" s="99"/>
      <c r="AX670" s="99"/>
      <c r="AY670" s="99"/>
      <c r="AZ670" s="99"/>
      <c r="BA670" s="99"/>
      <c r="BB670" s="99"/>
      <c r="BC670" s="99"/>
      <c r="BD670" s="99"/>
      <c r="BE670" s="99"/>
      <c r="BF670" s="99"/>
      <c r="BG670" s="99"/>
      <c r="BH670" s="99"/>
      <c r="BI670" s="99"/>
      <c r="BJ670" s="99"/>
      <c r="BK670" s="99"/>
      <c r="BL670" s="99"/>
      <c r="BM670" s="99"/>
      <c r="BN670" s="99"/>
      <c r="BO670" s="99"/>
      <c r="BP670" s="99"/>
    </row>
    <row r="671" spans="1:68" ht="16.5" customHeight="1" x14ac:dyDescent="0.25">
      <c r="A671" s="99"/>
      <c r="B671" s="99"/>
      <c r="C671" s="99"/>
      <c r="D671" s="99"/>
      <c r="E671" s="102"/>
      <c r="F671" s="102"/>
      <c r="G671" s="102"/>
      <c r="H671" s="108">
        <v>40</v>
      </c>
      <c r="I671" s="102">
        <v>40</v>
      </c>
      <c r="J671" s="109">
        <v>42.207000000000001</v>
      </c>
      <c r="K671" s="109">
        <v>44.627000000000002</v>
      </c>
      <c r="L671" s="109">
        <v>48.673000000000002</v>
      </c>
      <c r="M671" s="109">
        <v>56.625</v>
      </c>
      <c r="N671" s="119">
        <v>65.099000000000004</v>
      </c>
      <c r="O671" s="35" t="e">
        <f>RATE($H$1-$N$1,,N671,-H671)</f>
        <v>#NUM!</v>
      </c>
      <c r="P671" s="107" t="s">
        <v>956</v>
      </c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99"/>
      <c r="AE671" s="99"/>
      <c r="AF671" s="99"/>
      <c r="AG671" s="99"/>
      <c r="AH671" s="99"/>
      <c r="AI671" s="99"/>
      <c r="AJ671" s="99"/>
      <c r="AK671" s="99"/>
      <c r="AL671" s="99"/>
      <c r="AM671" s="99"/>
      <c r="AN671" s="99"/>
      <c r="AO671" s="99"/>
      <c r="AP671" s="99"/>
      <c r="AQ671" s="99"/>
      <c r="AR671" s="99"/>
      <c r="AS671" s="99"/>
      <c r="AT671" s="99"/>
      <c r="AU671" s="99"/>
      <c r="AV671" s="99"/>
      <c r="AW671" s="99"/>
      <c r="AX671" s="99"/>
      <c r="AY671" s="99"/>
      <c r="AZ671" s="99"/>
      <c r="BA671" s="99"/>
      <c r="BB671" s="99"/>
      <c r="BC671" s="99"/>
      <c r="BD671" s="99"/>
      <c r="BE671" s="99"/>
      <c r="BF671" s="99"/>
      <c r="BG671" s="99"/>
      <c r="BH671" s="99"/>
      <c r="BI671" s="99"/>
      <c r="BJ671" s="99"/>
      <c r="BK671" s="99"/>
      <c r="BL671" s="99"/>
      <c r="BM671" s="99"/>
      <c r="BN671" s="99"/>
      <c r="BO671" s="99"/>
      <c r="BP671" s="99"/>
    </row>
    <row r="672" spans="1:68" ht="16.5" customHeight="1" x14ac:dyDescent="0.25">
      <c r="A672" s="99"/>
      <c r="B672" s="99"/>
      <c r="C672" s="99"/>
      <c r="D672" s="99"/>
      <c r="E672" s="102"/>
      <c r="F672" s="102"/>
      <c r="G672" s="102"/>
      <c r="H672" s="108">
        <v>41.265999999999998</v>
      </c>
      <c r="I672" s="102">
        <v>42.234999999999999</v>
      </c>
      <c r="J672" s="109">
        <v>44.042999999999999</v>
      </c>
      <c r="K672" s="109">
        <v>48.13</v>
      </c>
      <c r="L672" s="109">
        <v>51.542000000000002</v>
      </c>
      <c r="M672" s="109">
        <v>62.465000000000003</v>
      </c>
      <c r="N672" s="110"/>
      <c r="O672" s="35" t="e">
        <f t="shared" ref="O672:O675" si="284">RATE($H$1-$M$1,,M672,-H672)</f>
        <v>#NUM!</v>
      </c>
      <c r="P672" s="107" t="s">
        <v>957</v>
      </c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99"/>
      <c r="AE672" s="99"/>
      <c r="AF672" s="99"/>
      <c r="AG672" s="99"/>
      <c r="AH672" s="99"/>
      <c r="AI672" s="99"/>
      <c r="AJ672" s="99"/>
      <c r="AK672" s="99"/>
      <c r="AL672" s="99"/>
      <c r="AM672" s="99"/>
      <c r="AN672" s="99"/>
      <c r="AO672" s="99"/>
      <c r="AP672" s="99"/>
      <c r="AQ672" s="99"/>
      <c r="AR672" s="99"/>
      <c r="AS672" s="99"/>
      <c r="AT672" s="99"/>
      <c r="AU672" s="99"/>
      <c r="AV672" s="99"/>
      <c r="AW672" s="99"/>
      <c r="AX672" s="99"/>
      <c r="AY672" s="99"/>
      <c r="AZ672" s="99"/>
      <c r="BA672" s="99"/>
      <c r="BB672" s="99"/>
      <c r="BC672" s="99"/>
      <c r="BD672" s="99"/>
      <c r="BE672" s="99"/>
      <c r="BF672" s="99"/>
      <c r="BG672" s="99"/>
      <c r="BH672" s="99"/>
      <c r="BI672" s="99"/>
      <c r="BJ672" s="99"/>
      <c r="BK672" s="99"/>
      <c r="BL672" s="99"/>
      <c r="BM672" s="99"/>
      <c r="BN672" s="99"/>
      <c r="BO672" s="99"/>
      <c r="BP672" s="99"/>
    </row>
    <row r="673" spans="1:68" ht="16.5" customHeight="1" x14ac:dyDescent="0.25">
      <c r="A673" s="99"/>
      <c r="B673" s="99"/>
      <c r="C673" s="99"/>
      <c r="D673" s="99"/>
      <c r="E673" s="102"/>
      <c r="F673" s="102"/>
      <c r="G673" s="102"/>
      <c r="H673" s="108">
        <v>40.752000000000002</v>
      </c>
      <c r="I673" s="102">
        <v>41.777000000000001</v>
      </c>
      <c r="J673" s="109">
        <v>41.164999999999999</v>
      </c>
      <c r="K673" s="109">
        <v>47.567999999999998</v>
      </c>
      <c r="L673" s="109">
        <v>52.13</v>
      </c>
      <c r="M673" s="109">
        <v>65.989000000000004</v>
      </c>
      <c r="N673" s="110"/>
      <c r="O673" s="35" t="e">
        <f t="shared" si="284"/>
        <v>#NUM!</v>
      </c>
      <c r="P673" s="107" t="s">
        <v>958</v>
      </c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99"/>
      <c r="AE673" s="99"/>
      <c r="AF673" s="99"/>
      <c r="AG673" s="99"/>
      <c r="AH673" s="99"/>
      <c r="AI673" s="99"/>
      <c r="AJ673" s="99"/>
      <c r="AK673" s="99"/>
      <c r="AL673" s="99"/>
      <c r="AM673" s="99"/>
      <c r="AN673" s="99"/>
      <c r="AO673" s="99"/>
      <c r="AP673" s="99"/>
      <c r="AQ673" s="99"/>
      <c r="AR673" s="99"/>
      <c r="AS673" s="99"/>
      <c r="AT673" s="99"/>
      <c r="AU673" s="99"/>
      <c r="AV673" s="99"/>
      <c r="AW673" s="99"/>
      <c r="AX673" s="99"/>
      <c r="AY673" s="99"/>
      <c r="AZ673" s="99"/>
      <c r="BA673" s="99"/>
      <c r="BB673" s="99"/>
      <c r="BC673" s="99"/>
      <c r="BD673" s="99"/>
      <c r="BE673" s="99"/>
      <c r="BF673" s="99"/>
      <c r="BG673" s="99"/>
      <c r="BH673" s="99"/>
      <c r="BI673" s="99"/>
      <c r="BJ673" s="99"/>
      <c r="BK673" s="99"/>
      <c r="BL673" s="99"/>
      <c r="BM673" s="99"/>
      <c r="BN673" s="99"/>
      <c r="BO673" s="99"/>
      <c r="BP673" s="99"/>
    </row>
    <row r="674" spans="1:68" ht="16.5" customHeight="1" x14ac:dyDescent="0.25">
      <c r="A674" s="99"/>
      <c r="B674" s="99"/>
      <c r="C674" s="99"/>
      <c r="D674" s="99"/>
      <c r="E674" s="102"/>
      <c r="F674" s="102"/>
      <c r="G674" s="102"/>
      <c r="H674" s="120">
        <f t="shared" ref="H674:M674" si="285">H675-H673-H672-H671</f>
        <v>42.948688000000004</v>
      </c>
      <c r="I674" s="121">
        <f t="shared" si="285"/>
        <v>43.437387000000001</v>
      </c>
      <c r="J674" s="122">
        <f t="shared" si="285"/>
        <v>41.041657000000008</v>
      </c>
      <c r="K674" s="122">
        <f t="shared" si="285"/>
        <v>49.902655999999986</v>
      </c>
      <c r="L674" s="122">
        <f t="shared" si="285"/>
        <v>56.307364000000007</v>
      </c>
      <c r="M674" s="122">
        <f t="shared" si="285"/>
        <v>71.723113000000012</v>
      </c>
      <c r="N674" s="123"/>
      <c r="O674" s="35" t="e">
        <f t="shared" si="284"/>
        <v>#NUM!</v>
      </c>
      <c r="P674" s="107" t="s">
        <v>964</v>
      </c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99"/>
      <c r="AE674" s="99"/>
      <c r="AF674" s="99"/>
      <c r="AG674" s="99"/>
      <c r="AH674" s="99"/>
      <c r="AI674" s="99"/>
      <c r="AJ674" s="99"/>
      <c r="AK674" s="99"/>
      <c r="AL674" s="99"/>
      <c r="AM674" s="99"/>
      <c r="AN674" s="99"/>
      <c r="AO674" s="99"/>
      <c r="AP674" s="99"/>
      <c r="AQ674" s="99"/>
      <c r="AR674" s="99"/>
      <c r="AS674" s="99"/>
      <c r="AT674" s="99"/>
      <c r="AU674" s="99"/>
      <c r="AV674" s="99"/>
      <c r="AW674" s="99"/>
      <c r="AX674" s="99"/>
      <c r="AY674" s="99"/>
      <c r="AZ674" s="99"/>
      <c r="BA674" s="99"/>
      <c r="BB674" s="99"/>
      <c r="BC674" s="99"/>
      <c r="BD674" s="99"/>
      <c r="BE674" s="99"/>
      <c r="BF674" s="99"/>
      <c r="BG674" s="99"/>
      <c r="BH674" s="99"/>
      <c r="BI674" s="99"/>
      <c r="BJ674" s="99"/>
      <c r="BK674" s="99"/>
      <c r="BL674" s="99"/>
      <c r="BM674" s="99"/>
      <c r="BN674" s="99"/>
      <c r="BO674" s="99"/>
      <c r="BP674" s="99"/>
    </row>
    <row r="675" spans="1:68" ht="16.5" customHeight="1" x14ac:dyDescent="0.25">
      <c r="A675" s="99"/>
      <c r="B675" s="99"/>
      <c r="C675" s="99"/>
      <c r="D675" s="115"/>
      <c r="E675" s="101"/>
      <c r="F675" s="101"/>
      <c r="G675" s="101"/>
      <c r="H675" s="126">
        <v>164.966688</v>
      </c>
      <c r="I675" s="127">
        <v>167.449387</v>
      </c>
      <c r="J675" s="128">
        <v>168.45665700000001</v>
      </c>
      <c r="K675" s="128">
        <v>190.227656</v>
      </c>
      <c r="L675" s="128">
        <v>208.65236400000001</v>
      </c>
      <c r="M675" s="128">
        <v>256.80211300000002</v>
      </c>
      <c r="N675" s="129">
        <f>SUM(N671:N674)</f>
        <v>65.099000000000004</v>
      </c>
      <c r="O675" s="35" t="e">
        <f t="shared" si="284"/>
        <v>#NUM!</v>
      </c>
      <c r="P675" s="107" t="s">
        <v>1024</v>
      </c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99"/>
      <c r="AE675" s="99"/>
      <c r="AF675" s="99"/>
      <c r="AG675" s="99"/>
      <c r="AH675" s="99"/>
      <c r="AI675" s="99"/>
      <c r="AJ675" s="99"/>
      <c r="AK675" s="99"/>
      <c r="AL675" s="99"/>
      <c r="AM675" s="99"/>
      <c r="AN675" s="99"/>
      <c r="AO675" s="99"/>
      <c r="AP675" s="99"/>
      <c r="AQ675" s="99"/>
      <c r="AR675" s="99"/>
      <c r="AS675" s="99"/>
      <c r="AT675" s="99"/>
      <c r="AU675" s="99"/>
      <c r="AV675" s="99"/>
      <c r="AW675" s="99"/>
      <c r="AX675" s="99"/>
      <c r="AY675" s="99"/>
      <c r="AZ675" s="99"/>
      <c r="BA675" s="99"/>
      <c r="BB675" s="99"/>
      <c r="BC675" s="99"/>
      <c r="BD675" s="99"/>
      <c r="BE675" s="99"/>
      <c r="BF675" s="99"/>
      <c r="BG675" s="99"/>
      <c r="BH675" s="99"/>
      <c r="BI675" s="99"/>
      <c r="BJ675" s="99"/>
      <c r="BK675" s="99"/>
      <c r="BL675" s="99"/>
      <c r="BM675" s="99"/>
      <c r="BN675" s="99"/>
      <c r="BO675" s="99"/>
      <c r="BP675" s="99"/>
    </row>
    <row r="676" spans="1:68" ht="16.5" customHeight="1" x14ac:dyDescent="0.25">
      <c r="A676" s="99"/>
      <c r="B676" s="99"/>
      <c r="C676" s="99"/>
      <c r="D676" s="99"/>
      <c r="E676" s="99"/>
      <c r="F676" s="99"/>
      <c r="G676" s="99"/>
      <c r="H676" s="99"/>
      <c r="I676" s="99"/>
      <c r="J676" s="102"/>
      <c r="K676" s="102"/>
      <c r="L676" s="102"/>
      <c r="M676" s="70"/>
      <c r="N676" s="70"/>
      <c r="O676" s="35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99"/>
      <c r="AE676" s="99"/>
      <c r="AF676" s="99"/>
      <c r="AG676" s="99"/>
      <c r="AH676" s="99"/>
      <c r="AI676" s="99"/>
      <c r="AJ676" s="99"/>
      <c r="AK676" s="99"/>
      <c r="AL676" s="99"/>
      <c r="AM676" s="99"/>
      <c r="AN676" s="99"/>
      <c r="AO676" s="99"/>
      <c r="AP676" s="99"/>
      <c r="AQ676" s="99"/>
      <c r="AR676" s="99"/>
      <c r="AS676" s="99"/>
      <c r="AT676" s="99"/>
      <c r="AU676" s="99"/>
      <c r="AV676" s="99"/>
      <c r="AW676" s="99"/>
      <c r="AX676" s="99"/>
      <c r="AY676" s="99"/>
      <c r="AZ676" s="99"/>
      <c r="BA676" s="99"/>
      <c r="BB676" s="99"/>
      <c r="BC676" s="99"/>
      <c r="BD676" s="99"/>
      <c r="BE676" s="99"/>
      <c r="BF676" s="99"/>
      <c r="BG676" s="99"/>
      <c r="BH676" s="99"/>
      <c r="BI676" s="99"/>
      <c r="BJ676" s="99"/>
      <c r="BK676" s="99"/>
      <c r="BL676" s="99"/>
      <c r="BM676" s="99"/>
      <c r="BN676" s="99"/>
      <c r="BO676" s="99"/>
      <c r="BP676" s="99"/>
    </row>
    <row r="677" spans="1:68" ht="16.5" customHeight="1" x14ac:dyDescent="0.25">
      <c r="A677" s="99"/>
      <c r="B677" s="99"/>
      <c r="C677" s="99"/>
      <c r="D677" s="99"/>
      <c r="E677" s="99"/>
      <c r="F677" s="99"/>
      <c r="G677" s="99"/>
      <c r="H677" s="198" t="s">
        <v>1030</v>
      </c>
      <c r="I677" s="199"/>
      <c r="J677" s="199"/>
      <c r="K677" s="199"/>
      <c r="L677" s="199"/>
      <c r="M677" s="199"/>
      <c r="N677" s="200"/>
      <c r="O677" s="35"/>
      <c r="P677" s="115"/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99"/>
      <c r="AE677" s="99"/>
      <c r="AF677" s="99"/>
      <c r="AG677" s="99"/>
      <c r="AH677" s="99"/>
      <c r="AI677" s="99"/>
      <c r="AJ677" s="99"/>
      <c r="AK677" s="99"/>
      <c r="AL677" s="99"/>
      <c r="AM677" s="99"/>
      <c r="AN677" s="99"/>
      <c r="AO677" s="99"/>
      <c r="AP677" s="99"/>
      <c r="AQ677" s="99"/>
      <c r="AR677" s="99"/>
      <c r="AS677" s="99"/>
      <c r="AT677" s="99"/>
      <c r="AU677" s="99"/>
      <c r="AV677" s="99"/>
      <c r="AW677" s="99"/>
      <c r="AX677" s="99"/>
      <c r="AY677" s="99"/>
      <c r="AZ677" s="99"/>
      <c r="BA677" s="99"/>
      <c r="BB677" s="99"/>
      <c r="BC677" s="99"/>
      <c r="BD677" s="99"/>
      <c r="BE677" s="99"/>
      <c r="BF677" s="99"/>
      <c r="BG677" s="99"/>
      <c r="BH677" s="99"/>
      <c r="BI677" s="99"/>
      <c r="BJ677" s="99"/>
      <c r="BK677" s="99"/>
      <c r="BL677" s="99"/>
      <c r="BM677" s="99"/>
      <c r="BN677" s="99"/>
      <c r="BO677" s="99"/>
      <c r="BP677" s="99"/>
    </row>
    <row r="678" spans="1:68" ht="16.5" customHeight="1" x14ac:dyDescent="0.25">
      <c r="A678" s="99"/>
      <c r="B678" s="99"/>
      <c r="C678" s="99"/>
      <c r="D678" s="102"/>
      <c r="E678" s="102"/>
      <c r="F678" s="102"/>
      <c r="G678" s="102"/>
      <c r="H678" s="111">
        <f t="shared" ref="H678:N678" si="286">SUM(H679:H680)</f>
        <v>7964.8799999999992</v>
      </c>
      <c r="I678" s="113">
        <f t="shared" si="286"/>
        <v>8553.5399999999991</v>
      </c>
      <c r="J678" s="113">
        <f t="shared" si="286"/>
        <v>9458.57</v>
      </c>
      <c r="K678" s="113">
        <f t="shared" si="286"/>
        <v>10450.66</v>
      </c>
      <c r="L678" s="113">
        <f t="shared" si="286"/>
        <v>10596.41</v>
      </c>
      <c r="M678" s="113">
        <f t="shared" si="286"/>
        <v>11873.57</v>
      </c>
      <c r="N678" s="114">
        <f t="shared" si="286"/>
        <v>0</v>
      </c>
      <c r="O678" s="35" t="e">
        <f t="shared" ref="O678:O683" si="287">RATE($H$1-$M$1,,M678,-H678)</f>
        <v>#NUM!</v>
      </c>
      <c r="P678" s="101" t="s">
        <v>1031</v>
      </c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99"/>
      <c r="AE678" s="99"/>
      <c r="AF678" s="99"/>
      <c r="AG678" s="99"/>
      <c r="AH678" s="99"/>
      <c r="AI678" s="99"/>
      <c r="AJ678" s="99"/>
      <c r="AK678" s="99"/>
      <c r="AL678" s="99"/>
      <c r="AM678" s="99"/>
      <c r="AN678" s="99"/>
      <c r="AO678" s="99"/>
      <c r="AP678" s="99"/>
      <c r="AQ678" s="99"/>
      <c r="AR678" s="99"/>
      <c r="AS678" s="99"/>
      <c r="AT678" s="99"/>
      <c r="AU678" s="99"/>
      <c r="AV678" s="99"/>
      <c r="AW678" s="99"/>
      <c r="AX678" s="99"/>
      <c r="AY678" s="99"/>
      <c r="AZ678" s="99"/>
      <c r="BA678" s="99"/>
      <c r="BB678" s="99"/>
      <c r="BC678" s="99"/>
      <c r="BD678" s="99"/>
      <c r="BE678" s="99"/>
      <c r="BF678" s="99"/>
      <c r="BG678" s="99"/>
      <c r="BH678" s="99"/>
      <c r="BI678" s="99"/>
      <c r="BJ678" s="99"/>
      <c r="BK678" s="99"/>
      <c r="BL678" s="99"/>
      <c r="BM678" s="99"/>
      <c r="BN678" s="99"/>
      <c r="BO678" s="99"/>
      <c r="BP678" s="99"/>
    </row>
    <row r="679" spans="1:68" ht="16.5" customHeight="1" x14ac:dyDescent="0.25">
      <c r="A679" s="99"/>
      <c r="B679" s="99"/>
      <c r="C679" s="99"/>
      <c r="D679" s="102"/>
      <c r="E679" s="102"/>
      <c r="F679" s="102"/>
      <c r="G679" s="102"/>
      <c r="H679" s="108">
        <v>6390.07</v>
      </c>
      <c r="I679" s="109">
        <v>6537.44</v>
      </c>
      <c r="J679" s="109">
        <v>8286.86</v>
      </c>
      <c r="K679" s="109">
        <v>8897.93</v>
      </c>
      <c r="L679" s="109">
        <v>8995.1</v>
      </c>
      <c r="M679" s="109">
        <v>9283.2999999999993</v>
      </c>
      <c r="N679" s="110"/>
      <c r="O679" s="35" t="e">
        <f t="shared" si="287"/>
        <v>#NUM!</v>
      </c>
      <c r="P679" s="36" t="s">
        <v>1032</v>
      </c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99"/>
      <c r="AE679" s="99"/>
      <c r="AF679" s="99"/>
      <c r="AG679" s="99"/>
      <c r="AH679" s="99"/>
      <c r="AI679" s="99"/>
      <c r="AJ679" s="99"/>
      <c r="AK679" s="99"/>
      <c r="AL679" s="99"/>
      <c r="AM679" s="99"/>
      <c r="AN679" s="99"/>
      <c r="AO679" s="99"/>
      <c r="AP679" s="99"/>
      <c r="AQ679" s="99"/>
      <c r="AR679" s="99"/>
      <c r="AS679" s="99"/>
      <c r="AT679" s="99"/>
      <c r="AU679" s="99"/>
      <c r="AV679" s="99"/>
      <c r="AW679" s="99"/>
      <c r="AX679" s="99"/>
      <c r="AY679" s="99"/>
      <c r="AZ679" s="99"/>
      <c r="BA679" s="99"/>
      <c r="BB679" s="99"/>
      <c r="BC679" s="99"/>
      <c r="BD679" s="99"/>
      <c r="BE679" s="99"/>
      <c r="BF679" s="99"/>
      <c r="BG679" s="99"/>
      <c r="BH679" s="99"/>
      <c r="BI679" s="99"/>
      <c r="BJ679" s="99"/>
      <c r="BK679" s="99"/>
      <c r="BL679" s="99"/>
      <c r="BM679" s="99"/>
      <c r="BN679" s="99"/>
      <c r="BO679" s="99"/>
      <c r="BP679" s="99"/>
    </row>
    <row r="680" spans="1:68" ht="16.5" customHeight="1" x14ac:dyDescent="0.25">
      <c r="A680" s="99"/>
      <c r="B680" s="99"/>
      <c r="C680" s="99"/>
      <c r="D680" s="102"/>
      <c r="E680" s="102"/>
      <c r="F680" s="102"/>
      <c r="G680" s="102"/>
      <c r="H680" s="108">
        <v>1574.81</v>
      </c>
      <c r="I680" s="109">
        <v>2016.1</v>
      </c>
      <c r="J680" s="130">
        <v>1171.71</v>
      </c>
      <c r="K680" s="109">
        <v>1552.73</v>
      </c>
      <c r="L680" s="109">
        <v>1601.31</v>
      </c>
      <c r="M680" s="109">
        <v>2590.27</v>
      </c>
      <c r="N680" s="110"/>
      <c r="O680" s="35" t="e">
        <f t="shared" si="287"/>
        <v>#NUM!</v>
      </c>
      <c r="P680" s="36" t="s">
        <v>1033</v>
      </c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99"/>
      <c r="AE680" s="99"/>
      <c r="AF680" s="99"/>
      <c r="AG680" s="99"/>
      <c r="AH680" s="99"/>
      <c r="AI680" s="99"/>
      <c r="AJ680" s="99"/>
      <c r="AK680" s="99"/>
      <c r="AL680" s="99"/>
      <c r="AM680" s="99"/>
      <c r="AN680" s="99"/>
      <c r="AO680" s="99"/>
      <c r="AP680" s="99"/>
      <c r="AQ680" s="99"/>
      <c r="AR680" s="99"/>
      <c r="AS680" s="99"/>
      <c r="AT680" s="99"/>
      <c r="AU680" s="99"/>
      <c r="AV680" s="99"/>
      <c r="AW680" s="99"/>
      <c r="AX680" s="99"/>
      <c r="AY680" s="99"/>
      <c r="AZ680" s="99"/>
      <c r="BA680" s="99"/>
      <c r="BB680" s="99"/>
      <c r="BC680" s="99"/>
      <c r="BD680" s="99"/>
      <c r="BE680" s="99"/>
      <c r="BF680" s="99"/>
      <c r="BG680" s="99"/>
      <c r="BH680" s="99"/>
      <c r="BI680" s="99"/>
      <c r="BJ680" s="99"/>
      <c r="BK680" s="99"/>
      <c r="BL680" s="99"/>
      <c r="BM680" s="99"/>
      <c r="BN680" s="99"/>
      <c r="BO680" s="99"/>
      <c r="BP680" s="99"/>
    </row>
    <row r="681" spans="1:68" ht="16.5" customHeight="1" x14ac:dyDescent="0.25">
      <c r="A681" s="99"/>
      <c r="B681" s="99"/>
      <c r="C681" s="99"/>
      <c r="D681" s="101"/>
      <c r="E681" s="101"/>
      <c r="F681" s="101"/>
      <c r="G681" s="101"/>
      <c r="H681" s="111">
        <f t="shared" ref="H681:N681" si="288">SUM(H682:H683)</f>
        <v>2316.75</v>
      </c>
      <c r="I681" s="131">
        <f t="shared" si="288"/>
        <v>2165.88</v>
      </c>
      <c r="J681" s="113">
        <f t="shared" si="288"/>
        <v>2372.8000000000002</v>
      </c>
      <c r="K681" s="113">
        <f t="shared" si="288"/>
        <v>2644.01</v>
      </c>
      <c r="L681" s="113">
        <f t="shared" si="288"/>
        <v>3241.3999999999996</v>
      </c>
      <c r="M681" s="113">
        <f t="shared" si="288"/>
        <v>3866.41</v>
      </c>
      <c r="N681" s="114">
        <f t="shared" si="288"/>
        <v>0</v>
      </c>
      <c r="O681" s="12" t="e">
        <f t="shared" si="287"/>
        <v>#NUM!</v>
      </c>
      <c r="P681" s="101" t="s">
        <v>1034</v>
      </c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  <c r="AA681" s="101"/>
      <c r="AB681" s="101"/>
      <c r="AC681" s="101"/>
      <c r="AD681" s="99"/>
      <c r="AE681" s="99"/>
      <c r="AF681" s="99"/>
      <c r="AG681" s="99"/>
      <c r="AH681" s="99"/>
      <c r="AI681" s="99"/>
      <c r="AJ681" s="99"/>
      <c r="AK681" s="99"/>
      <c r="AL681" s="99"/>
      <c r="AM681" s="99"/>
      <c r="AN681" s="99"/>
      <c r="AO681" s="99"/>
      <c r="AP681" s="99"/>
      <c r="AQ681" s="99"/>
      <c r="AR681" s="99"/>
      <c r="AS681" s="99"/>
      <c r="AT681" s="99"/>
      <c r="AU681" s="99"/>
      <c r="AV681" s="99"/>
      <c r="AW681" s="99"/>
      <c r="AX681" s="99"/>
      <c r="AY681" s="99"/>
      <c r="AZ681" s="99"/>
      <c r="BA681" s="99"/>
      <c r="BB681" s="99"/>
      <c r="BC681" s="99"/>
      <c r="BD681" s="99"/>
      <c r="BE681" s="99"/>
      <c r="BF681" s="99"/>
      <c r="BG681" s="99"/>
      <c r="BH681" s="99"/>
      <c r="BI681" s="99"/>
      <c r="BJ681" s="99"/>
      <c r="BK681" s="99"/>
      <c r="BL681" s="99"/>
      <c r="BM681" s="99"/>
      <c r="BN681" s="99"/>
      <c r="BO681" s="99"/>
      <c r="BP681" s="99"/>
    </row>
    <row r="682" spans="1:68" ht="16.5" customHeight="1" x14ac:dyDescent="0.25">
      <c r="A682" s="99"/>
      <c r="B682" s="99"/>
      <c r="C682" s="99"/>
      <c r="D682" s="102"/>
      <c r="E682" s="102"/>
      <c r="F682" s="102"/>
      <c r="G682" s="102"/>
      <c r="H682" s="108">
        <v>1353.97</v>
      </c>
      <c r="I682" s="130">
        <v>1043.81</v>
      </c>
      <c r="J682" s="130">
        <v>985.69</v>
      </c>
      <c r="K682" s="109">
        <v>1385.72</v>
      </c>
      <c r="L682" s="109">
        <v>1893.56</v>
      </c>
      <c r="M682" s="109">
        <v>2555.41</v>
      </c>
      <c r="N682" s="110"/>
      <c r="O682" s="35" t="e">
        <f t="shared" si="287"/>
        <v>#NUM!</v>
      </c>
      <c r="P682" s="36" t="s">
        <v>1035</v>
      </c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99"/>
      <c r="AE682" s="99"/>
      <c r="AF682" s="99"/>
      <c r="AG682" s="99"/>
      <c r="AH682" s="99"/>
      <c r="AI682" s="99"/>
      <c r="AJ682" s="99"/>
      <c r="AK682" s="99"/>
      <c r="AL682" s="99"/>
      <c r="AM682" s="99"/>
      <c r="AN682" s="99"/>
      <c r="AO682" s="99"/>
      <c r="AP682" s="99"/>
      <c r="AQ682" s="99"/>
      <c r="AR682" s="99"/>
      <c r="AS682" s="99"/>
      <c r="AT682" s="99"/>
      <c r="AU682" s="99"/>
      <c r="AV682" s="99"/>
      <c r="AW682" s="99"/>
      <c r="AX682" s="99"/>
      <c r="AY682" s="99"/>
      <c r="AZ682" s="99"/>
      <c r="BA682" s="99"/>
      <c r="BB682" s="99"/>
      <c r="BC682" s="99"/>
      <c r="BD682" s="99"/>
      <c r="BE682" s="99"/>
      <c r="BF682" s="99"/>
      <c r="BG682" s="99"/>
      <c r="BH682" s="99"/>
      <c r="BI682" s="99"/>
      <c r="BJ682" s="99"/>
      <c r="BK682" s="99"/>
      <c r="BL682" s="99"/>
      <c r="BM682" s="99"/>
      <c r="BN682" s="99"/>
      <c r="BO682" s="99"/>
      <c r="BP682" s="99"/>
    </row>
    <row r="683" spans="1:68" ht="16.5" customHeight="1" x14ac:dyDescent="0.25">
      <c r="A683" s="99"/>
      <c r="B683" s="99"/>
      <c r="C683" s="99"/>
      <c r="D683" s="102"/>
      <c r="E683" s="102"/>
      <c r="F683" s="102"/>
      <c r="G683" s="102"/>
      <c r="H683" s="120">
        <v>962.78</v>
      </c>
      <c r="I683" s="122">
        <v>1122.07</v>
      </c>
      <c r="J683" s="122">
        <v>1387.11</v>
      </c>
      <c r="K683" s="132">
        <v>1258.29</v>
      </c>
      <c r="L683" s="122">
        <v>1347.84</v>
      </c>
      <c r="M683" s="132">
        <v>1311</v>
      </c>
      <c r="N683" s="123"/>
      <c r="O683" s="35" t="e">
        <f t="shared" si="287"/>
        <v>#NUM!</v>
      </c>
      <c r="P683" s="36" t="s">
        <v>1033</v>
      </c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99"/>
      <c r="AE683" s="99"/>
      <c r="AF683" s="99"/>
      <c r="AG683" s="99"/>
      <c r="AH683" s="99"/>
      <c r="AI683" s="99"/>
      <c r="AJ683" s="99"/>
      <c r="AK683" s="99"/>
      <c r="AL683" s="99"/>
      <c r="AM683" s="99"/>
      <c r="AN683" s="99"/>
      <c r="AO683" s="99"/>
      <c r="AP683" s="99"/>
      <c r="AQ683" s="99"/>
      <c r="AR683" s="99"/>
      <c r="AS683" s="99"/>
      <c r="AT683" s="99"/>
      <c r="AU683" s="99"/>
      <c r="AV683" s="99"/>
      <c r="AW683" s="99"/>
      <c r="AX683" s="99"/>
      <c r="AY683" s="99"/>
      <c r="AZ683" s="99"/>
      <c r="BA683" s="99"/>
      <c r="BB683" s="99"/>
      <c r="BC683" s="99"/>
      <c r="BD683" s="99"/>
      <c r="BE683" s="99"/>
      <c r="BF683" s="99"/>
      <c r="BG683" s="99"/>
      <c r="BH683" s="99"/>
      <c r="BI683" s="99"/>
      <c r="BJ683" s="99"/>
      <c r="BK683" s="99"/>
      <c r="BL683" s="99"/>
      <c r="BM683" s="99"/>
      <c r="BN683" s="99"/>
      <c r="BO683" s="99"/>
      <c r="BP683" s="99"/>
    </row>
    <row r="684" spans="1:68" ht="16.5" customHeight="1" x14ac:dyDescent="0.25">
      <c r="A684" s="99"/>
      <c r="B684" s="99"/>
      <c r="C684" s="99"/>
      <c r="D684" s="99"/>
      <c r="E684" s="99"/>
      <c r="F684" s="99"/>
      <c r="G684" s="99"/>
      <c r="H684" s="99"/>
      <c r="I684" s="99"/>
      <c r="J684" s="102"/>
      <c r="K684" s="102"/>
      <c r="L684" s="102"/>
      <c r="M684" s="70"/>
      <c r="N684" s="70"/>
      <c r="O684" s="35"/>
      <c r="P684" s="99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99"/>
      <c r="AQ684" s="99"/>
      <c r="AR684" s="99"/>
      <c r="AS684" s="99"/>
      <c r="AT684" s="99"/>
      <c r="AU684" s="99"/>
      <c r="AV684" s="99"/>
      <c r="AW684" s="99"/>
      <c r="AX684" s="99"/>
      <c r="AY684" s="99"/>
      <c r="AZ684" s="99"/>
      <c r="BA684" s="99"/>
      <c r="BB684" s="99"/>
      <c r="BC684" s="99"/>
      <c r="BD684" s="99"/>
      <c r="BE684" s="99"/>
      <c r="BF684" s="99"/>
      <c r="BG684" s="99"/>
      <c r="BH684" s="99"/>
      <c r="BI684" s="99"/>
      <c r="BJ684" s="99"/>
      <c r="BK684" s="99"/>
      <c r="BL684" s="99"/>
      <c r="BM684" s="99"/>
      <c r="BN684" s="99"/>
      <c r="BO684" s="99"/>
      <c r="BP684" s="99"/>
    </row>
    <row r="685" spans="1:68" ht="16.5" customHeight="1" x14ac:dyDescent="0.25">
      <c r="A685" s="99"/>
      <c r="B685" s="99"/>
      <c r="C685" s="99"/>
      <c r="D685" s="99"/>
      <c r="E685" s="99"/>
      <c r="F685" s="99"/>
      <c r="G685" s="99"/>
      <c r="H685" s="198" t="s">
        <v>1036</v>
      </c>
      <c r="I685" s="199"/>
      <c r="J685" s="199"/>
      <c r="K685" s="199"/>
      <c r="L685" s="199"/>
      <c r="M685" s="199"/>
      <c r="N685" s="200"/>
      <c r="O685" s="35"/>
      <c r="P685" s="99"/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99"/>
      <c r="AE685" s="99"/>
      <c r="AF685" s="99"/>
      <c r="AG685" s="99"/>
      <c r="AH685" s="99"/>
      <c r="AI685" s="99"/>
      <c r="AJ685" s="99"/>
      <c r="AK685" s="99"/>
      <c r="AL685" s="99"/>
      <c r="AM685" s="99"/>
      <c r="AN685" s="99"/>
      <c r="AO685" s="99"/>
      <c r="AP685" s="99"/>
      <c r="AQ685" s="99"/>
      <c r="AR685" s="99"/>
      <c r="AS685" s="99"/>
      <c r="AT685" s="99"/>
      <c r="AU685" s="99"/>
      <c r="AV685" s="99"/>
      <c r="AW685" s="99"/>
      <c r="AX685" s="99"/>
      <c r="AY685" s="99"/>
      <c r="AZ685" s="99"/>
      <c r="BA685" s="99"/>
      <c r="BB685" s="99"/>
      <c r="BC685" s="99"/>
      <c r="BD685" s="99"/>
      <c r="BE685" s="99"/>
      <c r="BF685" s="99"/>
      <c r="BG685" s="99"/>
      <c r="BH685" s="99"/>
      <c r="BI685" s="99"/>
      <c r="BJ685" s="99"/>
      <c r="BK685" s="99"/>
      <c r="BL685" s="99"/>
      <c r="BM685" s="99"/>
      <c r="BN685" s="99"/>
      <c r="BO685" s="99"/>
      <c r="BP685" s="99"/>
    </row>
    <row r="686" spans="1:68" ht="16.5" customHeight="1" x14ac:dyDescent="0.25">
      <c r="A686" s="99"/>
      <c r="B686" s="99"/>
      <c r="C686" s="99"/>
      <c r="D686" s="102"/>
      <c r="E686" s="102"/>
      <c r="F686" s="102"/>
      <c r="G686" s="102"/>
      <c r="H686" s="103">
        <v>420738</v>
      </c>
      <c r="I686" s="133">
        <v>388629</v>
      </c>
      <c r="J686" s="105">
        <v>394127</v>
      </c>
      <c r="K686" s="105">
        <v>424282</v>
      </c>
      <c r="L686" s="105">
        <v>511669</v>
      </c>
      <c r="M686" s="133">
        <v>492129</v>
      </c>
      <c r="N686" s="134"/>
      <c r="O686" s="35" t="e">
        <f t="shared" ref="O686:O689" si="289">RATE($H$1-$M$1,,M686,-H686)</f>
        <v>#NUM!</v>
      </c>
      <c r="P686" s="102" t="s">
        <v>1037</v>
      </c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99"/>
      <c r="AE686" s="99"/>
      <c r="AF686" s="99"/>
      <c r="AG686" s="99"/>
      <c r="AH686" s="99"/>
      <c r="AI686" s="99"/>
      <c r="AJ686" s="99"/>
      <c r="AK686" s="99"/>
      <c r="AL686" s="99"/>
      <c r="AM686" s="99"/>
      <c r="AN686" s="99"/>
      <c r="AO686" s="99"/>
      <c r="AP686" s="99"/>
      <c r="AQ686" s="99"/>
      <c r="AR686" s="99"/>
      <c r="AS686" s="99"/>
      <c r="AT686" s="99"/>
      <c r="AU686" s="99"/>
      <c r="AV686" s="99"/>
      <c r="AW686" s="99"/>
      <c r="AX686" s="99"/>
      <c r="AY686" s="99"/>
      <c r="AZ686" s="99"/>
      <c r="BA686" s="99"/>
      <c r="BB686" s="99"/>
      <c r="BC686" s="99"/>
      <c r="BD686" s="99"/>
      <c r="BE686" s="99"/>
      <c r="BF686" s="99"/>
      <c r="BG686" s="99"/>
      <c r="BH686" s="99"/>
      <c r="BI686" s="99"/>
      <c r="BJ686" s="99"/>
      <c r="BK686" s="99"/>
      <c r="BL686" s="99"/>
      <c r="BM686" s="99"/>
      <c r="BN686" s="99"/>
      <c r="BO686" s="99"/>
      <c r="BP686" s="99"/>
    </row>
    <row r="687" spans="1:68" ht="16.5" customHeight="1" x14ac:dyDescent="0.25">
      <c r="A687" s="99"/>
      <c r="B687" s="99"/>
      <c r="C687" s="99"/>
      <c r="D687" s="102"/>
      <c r="E687" s="102"/>
      <c r="F687" s="102"/>
      <c r="G687" s="102"/>
      <c r="H687" s="120">
        <v>91258</v>
      </c>
      <c r="I687" s="122">
        <v>111694</v>
      </c>
      <c r="J687" s="132">
        <v>94834</v>
      </c>
      <c r="K687" s="122">
        <v>101118</v>
      </c>
      <c r="L687" s="122">
        <v>130413</v>
      </c>
      <c r="M687" s="132">
        <v>117037</v>
      </c>
      <c r="N687" s="123"/>
      <c r="O687" s="35" t="e">
        <f t="shared" si="289"/>
        <v>#NUM!</v>
      </c>
      <c r="P687" s="102" t="s">
        <v>1038</v>
      </c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99"/>
      <c r="AE687" s="99"/>
      <c r="AF687" s="99"/>
      <c r="AG687" s="99"/>
      <c r="AH687" s="99"/>
      <c r="AI687" s="99"/>
      <c r="AJ687" s="99"/>
      <c r="AK687" s="99"/>
      <c r="AL687" s="99"/>
      <c r="AM687" s="99"/>
      <c r="AN687" s="99"/>
      <c r="AO687" s="99"/>
      <c r="AP687" s="99"/>
      <c r="AQ687" s="99"/>
      <c r="AR687" s="99"/>
      <c r="AS687" s="99"/>
      <c r="AT687" s="99"/>
      <c r="AU687" s="99"/>
      <c r="AV687" s="99"/>
      <c r="AW687" s="99"/>
      <c r="AX687" s="99"/>
      <c r="AY687" s="99"/>
      <c r="AZ687" s="99"/>
      <c r="BA687" s="99"/>
      <c r="BB687" s="99"/>
      <c r="BC687" s="99"/>
      <c r="BD687" s="99"/>
      <c r="BE687" s="99"/>
      <c r="BF687" s="99"/>
      <c r="BG687" s="99"/>
      <c r="BH687" s="99"/>
      <c r="BI687" s="99"/>
      <c r="BJ687" s="99"/>
      <c r="BK687" s="99"/>
      <c r="BL687" s="99"/>
      <c r="BM687" s="99"/>
      <c r="BN687" s="99"/>
      <c r="BO687" s="99"/>
      <c r="BP687" s="99"/>
    </row>
    <row r="688" spans="1:68" ht="16.5" customHeight="1" x14ac:dyDescent="0.25">
      <c r="A688" s="99"/>
      <c r="B688" s="99"/>
      <c r="C688" s="99"/>
      <c r="D688" s="102"/>
      <c r="E688" s="102"/>
      <c r="F688" s="102"/>
      <c r="G688" s="102"/>
      <c r="H688" s="108">
        <v>369836</v>
      </c>
      <c r="I688" s="130">
        <v>299309</v>
      </c>
      <c r="J688" s="130">
        <v>279827</v>
      </c>
      <c r="K688" s="109">
        <v>346250</v>
      </c>
      <c r="L688" s="109">
        <v>399657</v>
      </c>
      <c r="M688" s="130">
        <v>398386</v>
      </c>
      <c r="N688" s="110"/>
      <c r="O688" s="35" t="e">
        <f t="shared" si="289"/>
        <v>#NUM!</v>
      </c>
      <c r="P688" s="102" t="s">
        <v>1039</v>
      </c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99"/>
      <c r="AE688" s="99"/>
      <c r="AF688" s="99"/>
      <c r="AG688" s="99"/>
      <c r="AH688" s="99"/>
      <c r="AI688" s="99"/>
      <c r="AJ688" s="99"/>
      <c r="AK688" s="99"/>
      <c r="AL688" s="99"/>
      <c r="AM688" s="99"/>
      <c r="AN688" s="99"/>
      <c r="AO688" s="99"/>
      <c r="AP688" s="99"/>
      <c r="AQ688" s="99"/>
      <c r="AR688" s="99"/>
      <c r="AS688" s="99"/>
      <c r="AT688" s="99"/>
      <c r="AU688" s="99"/>
      <c r="AV688" s="99"/>
      <c r="AW688" s="99"/>
      <c r="AX688" s="99"/>
      <c r="AY688" s="99"/>
      <c r="AZ688" s="99"/>
      <c r="BA688" s="99"/>
      <c r="BB688" s="99"/>
      <c r="BC688" s="99"/>
      <c r="BD688" s="99"/>
      <c r="BE688" s="99"/>
      <c r="BF688" s="99"/>
      <c r="BG688" s="99"/>
      <c r="BH688" s="99"/>
      <c r="BI688" s="99"/>
      <c r="BJ688" s="99"/>
      <c r="BK688" s="99"/>
      <c r="BL688" s="99"/>
      <c r="BM688" s="99"/>
      <c r="BN688" s="99"/>
      <c r="BO688" s="99"/>
      <c r="BP688" s="99"/>
    </row>
    <row r="689" spans="1:68" ht="16.5" customHeight="1" x14ac:dyDescent="0.25">
      <c r="A689" s="99"/>
      <c r="B689" s="99"/>
      <c r="C689" s="99"/>
      <c r="D689" s="101"/>
      <c r="E689" s="101"/>
      <c r="F689" s="101"/>
      <c r="G689" s="101"/>
      <c r="H689" s="111">
        <f t="shared" ref="H689:M689" si="290">SUM(H686:H688)</f>
        <v>881832</v>
      </c>
      <c r="I689" s="131">
        <f t="shared" si="290"/>
        <v>799632</v>
      </c>
      <c r="J689" s="131">
        <f t="shared" si="290"/>
        <v>768788</v>
      </c>
      <c r="K689" s="113">
        <f t="shared" si="290"/>
        <v>871650</v>
      </c>
      <c r="L689" s="113">
        <f t="shared" si="290"/>
        <v>1041739</v>
      </c>
      <c r="M689" s="131">
        <f t="shared" si="290"/>
        <v>1007552</v>
      </c>
      <c r="N689" s="114">
        <v>940000</v>
      </c>
      <c r="O689" s="12" t="e">
        <f t="shared" si="289"/>
        <v>#NUM!</v>
      </c>
      <c r="P689" s="101" t="s">
        <v>1040</v>
      </c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  <c r="AA689" s="101"/>
      <c r="AB689" s="101"/>
      <c r="AC689" s="101"/>
      <c r="AD689" s="99"/>
      <c r="AE689" s="99"/>
      <c r="AF689" s="99"/>
      <c r="AG689" s="99"/>
      <c r="AH689" s="99"/>
      <c r="AI689" s="99"/>
      <c r="AJ689" s="99"/>
      <c r="AK689" s="99"/>
      <c r="AL689" s="99"/>
      <c r="AM689" s="99"/>
      <c r="AN689" s="99"/>
      <c r="AO689" s="99"/>
      <c r="AP689" s="99"/>
      <c r="AQ689" s="99"/>
      <c r="AR689" s="99"/>
      <c r="AS689" s="99"/>
      <c r="AT689" s="99"/>
      <c r="AU689" s="99"/>
      <c r="AV689" s="99"/>
      <c r="AW689" s="99"/>
      <c r="AX689" s="99"/>
      <c r="AY689" s="99"/>
      <c r="AZ689" s="99"/>
      <c r="BA689" s="99"/>
      <c r="BB689" s="99"/>
      <c r="BC689" s="99"/>
      <c r="BD689" s="99"/>
      <c r="BE689" s="99"/>
      <c r="BF689" s="99"/>
      <c r="BG689" s="99"/>
      <c r="BH689" s="99"/>
      <c r="BI689" s="99"/>
      <c r="BJ689" s="99"/>
      <c r="BK689" s="99"/>
      <c r="BL689" s="99"/>
      <c r="BM689" s="99"/>
      <c r="BN689" s="99"/>
      <c r="BO689" s="99"/>
      <c r="BP689" s="99"/>
    </row>
    <row r="690" spans="1:68" ht="16.5" customHeight="1" x14ac:dyDescent="0.25">
      <c r="A690" s="99"/>
      <c r="B690" s="99"/>
      <c r="C690" s="99"/>
      <c r="D690" s="99"/>
      <c r="E690" s="99"/>
      <c r="F690" s="99"/>
      <c r="G690" s="99"/>
      <c r="H690" s="99"/>
      <c r="I690" s="99"/>
      <c r="J690" s="102"/>
      <c r="K690" s="102"/>
      <c r="L690" s="102"/>
      <c r="M690" s="70"/>
      <c r="N690" s="70"/>
      <c r="O690" s="35"/>
      <c r="P690" s="99"/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  <c r="AL690" s="99"/>
      <c r="AM690" s="99"/>
      <c r="AN690" s="99"/>
      <c r="AO690" s="99"/>
      <c r="AP690" s="99"/>
      <c r="AQ690" s="99"/>
      <c r="AR690" s="99"/>
      <c r="AS690" s="99"/>
      <c r="AT690" s="99"/>
      <c r="AU690" s="99"/>
      <c r="AV690" s="99"/>
      <c r="AW690" s="99"/>
      <c r="AX690" s="99"/>
      <c r="AY690" s="99"/>
      <c r="AZ690" s="99"/>
      <c r="BA690" s="99"/>
      <c r="BB690" s="99"/>
      <c r="BC690" s="99"/>
      <c r="BD690" s="99"/>
      <c r="BE690" s="99"/>
      <c r="BF690" s="99"/>
      <c r="BG690" s="99"/>
      <c r="BH690" s="99"/>
      <c r="BI690" s="99"/>
      <c r="BJ690" s="99"/>
      <c r="BK690" s="99"/>
      <c r="BL690" s="99"/>
      <c r="BM690" s="99"/>
      <c r="BN690" s="99"/>
      <c r="BO690" s="99"/>
      <c r="BP690" s="99"/>
    </row>
    <row r="691" spans="1:68" ht="16.5" customHeight="1" x14ac:dyDescent="0.25">
      <c r="A691" s="99"/>
      <c r="B691" s="99"/>
      <c r="C691" s="99"/>
      <c r="D691" s="115"/>
      <c r="E691" s="115"/>
      <c r="F691" s="209" t="s">
        <v>1041</v>
      </c>
      <c r="G691" s="199"/>
      <c r="H691" s="199"/>
      <c r="I691" s="199"/>
      <c r="J691" s="199"/>
      <c r="K691" s="199"/>
      <c r="L691" s="199"/>
      <c r="M691" s="199"/>
      <c r="N691" s="200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99"/>
      <c r="AE691" s="99"/>
      <c r="AF691" s="99"/>
      <c r="AG691" s="99"/>
      <c r="AH691" s="99"/>
      <c r="AI691" s="99"/>
      <c r="AJ691" s="99"/>
      <c r="AK691" s="99"/>
      <c r="AL691" s="99"/>
      <c r="AM691" s="99"/>
      <c r="AN691" s="99"/>
      <c r="AO691" s="99"/>
      <c r="AP691" s="99"/>
      <c r="AQ691" s="99"/>
      <c r="AR691" s="99"/>
      <c r="AS691" s="99"/>
      <c r="AT691" s="99"/>
      <c r="AU691" s="99"/>
      <c r="AV691" s="99"/>
      <c r="AW691" s="99"/>
      <c r="AX691" s="99"/>
      <c r="AY691" s="99"/>
      <c r="AZ691" s="99"/>
      <c r="BA691" s="99"/>
      <c r="BB691" s="99"/>
      <c r="BC691" s="99"/>
      <c r="BD691" s="99"/>
      <c r="BE691" s="99"/>
      <c r="BF691" s="99"/>
      <c r="BG691" s="99"/>
      <c r="BH691" s="99"/>
      <c r="BI691" s="99"/>
      <c r="BJ691" s="99"/>
      <c r="BK691" s="99"/>
      <c r="BL691" s="99"/>
      <c r="BM691" s="99"/>
      <c r="BN691" s="99"/>
      <c r="BO691" s="99"/>
      <c r="BP691" s="99"/>
    </row>
    <row r="692" spans="1:68" ht="16.5" customHeight="1" x14ac:dyDescent="0.25">
      <c r="A692" s="99"/>
      <c r="B692" s="99"/>
      <c r="C692" s="99"/>
      <c r="D692" s="101"/>
      <c r="E692" s="101"/>
      <c r="F692" s="124"/>
      <c r="G692" s="101"/>
      <c r="H692" s="101"/>
      <c r="I692" s="101"/>
      <c r="J692" s="101"/>
      <c r="K692" s="101">
        <v>210490</v>
      </c>
      <c r="L692" s="88">
        <v>237093</v>
      </c>
      <c r="M692" s="88">
        <v>263549</v>
      </c>
      <c r="N692" s="135">
        <v>200064</v>
      </c>
      <c r="O692" s="12" t="e">
        <f>RATE($H$1-$N$1,,N692,-K692)</f>
        <v>#NUM!</v>
      </c>
      <c r="P692" s="136" t="s">
        <v>956</v>
      </c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  <c r="AA692" s="101"/>
      <c r="AB692" s="101"/>
      <c r="AC692" s="101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99"/>
      <c r="AQ692" s="99"/>
      <c r="AR692" s="99"/>
      <c r="AS692" s="99"/>
      <c r="AT692" s="99"/>
      <c r="AU692" s="99"/>
      <c r="AV692" s="99"/>
      <c r="AW692" s="99"/>
      <c r="AX692" s="99"/>
      <c r="AY692" s="99"/>
      <c r="AZ692" s="99"/>
      <c r="BA692" s="99"/>
      <c r="BB692" s="99"/>
      <c r="BC692" s="99"/>
      <c r="BD692" s="99"/>
      <c r="BE692" s="99"/>
      <c r="BF692" s="99"/>
      <c r="BG692" s="99"/>
      <c r="BH692" s="99"/>
      <c r="BI692" s="99"/>
      <c r="BJ692" s="99"/>
      <c r="BK692" s="99"/>
      <c r="BL692" s="99"/>
      <c r="BM692" s="99"/>
      <c r="BN692" s="99"/>
      <c r="BO692" s="99"/>
      <c r="BP692" s="99"/>
    </row>
    <row r="693" spans="1:68" ht="16.5" customHeight="1" x14ac:dyDescent="0.25">
      <c r="A693" s="99"/>
      <c r="B693" s="99"/>
      <c r="C693" s="99"/>
      <c r="D693" s="101"/>
      <c r="E693" s="101"/>
      <c r="F693" s="124"/>
      <c r="G693" s="101"/>
      <c r="H693" s="101"/>
      <c r="I693" s="101"/>
      <c r="J693" s="101"/>
      <c r="K693" s="101">
        <v>199490</v>
      </c>
      <c r="L693" s="88">
        <v>252025</v>
      </c>
      <c r="M693" s="88">
        <v>260221</v>
      </c>
      <c r="N693" s="135">
        <v>127362</v>
      </c>
      <c r="O693" s="12" t="e">
        <f t="shared" ref="O693:O696" si="291">RATE($H$1-$M$1,,M693,-K693)</f>
        <v>#NUM!</v>
      </c>
      <c r="P693" s="136" t="s">
        <v>957</v>
      </c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  <c r="AA693" s="101"/>
      <c r="AB693" s="101"/>
      <c r="AC693" s="101"/>
      <c r="AD693" s="99"/>
      <c r="AE693" s="99"/>
      <c r="AF693" s="99"/>
      <c r="AG693" s="99"/>
      <c r="AH693" s="99"/>
      <c r="AI693" s="99"/>
      <c r="AJ693" s="99"/>
      <c r="AK693" s="99"/>
      <c r="AL693" s="99"/>
      <c r="AM693" s="99"/>
      <c r="AN693" s="99"/>
      <c r="AO693" s="99"/>
      <c r="AP693" s="99"/>
      <c r="AQ693" s="99"/>
      <c r="AR693" s="99"/>
      <c r="AS693" s="99"/>
      <c r="AT693" s="99"/>
      <c r="AU693" s="99"/>
      <c r="AV693" s="99"/>
      <c r="AW693" s="99"/>
      <c r="AX693" s="99"/>
      <c r="AY693" s="99"/>
      <c r="AZ693" s="99"/>
      <c r="BA693" s="99"/>
      <c r="BB693" s="99"/>
      <c r="BC693" s="99"/>
      <c r="BD693" s="99"/>
      <c r="BE693" s="99"/>
      <c r="BF693" s="99"/>
      <c r="BG693" s="99"/>
      <c r="BH693" s="99"/>
      <c r="BI693" s="99"/>
      <c r="BJ693" s="99"/>
      <c r="BK693" s="99"/>
      <c r="BL693" s="99"/>
      <c r="BM693" s="99"/>
      <c r="BN693" s="99"/>
      <c r="BO693" s="99"/>
      <c r="BP693" s="99"/>
    </row>
    <row r="694" spans="1:68" ht="16.5" customHeight="1" x14ac:dyDescent="0.25">
      <c r="A694" s="99"/>
      <c r="B694" s="99"/>
      <c r="C694" s="99"/>
      <c r="D694" s="101"/>
      <c r="E694" s="101"/>
      <c r="F694" s="124"/>
      <c r="G694" s="101"/>
      <c r="H694" s="101"/>
      <c r="I694" s="101"/>
      <c r="J694" s="101"/>
      <c r="K694" s="101">
        <v>210732</v>
      </c>
      <c r="L694" s="88">
        <v>257466</v>
      </c>
      <c r="M694" s="137">
        <v>238077</v>
      </c>
      <c r="N694" s="125"/>
      <c r="O694" s="12" t="e">
        <f t="shared" si="291"/>
        <v>#NUM!</v>
      </c>
      <c r="P694" s="136" t="s">
        <v>958</v>
      </c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/>
      <c r="AD694" s="99"/>
      <c r="AE694" s="99"/>
      <c r="AF694" s="99"/>
      <c r="AG694" s="99"/>
      <c r="AH694" s="99"/>
      <c r="AI694" s="99"/>
      <c r="AJ694" s="99"/>
      <c r="AK694" s="99"/>
      <c r="AL694" s="99"/>
      <c r="AM694" s="99"/>
      <c r="AN694" s="99"/>
      <c r="AO694" s="99"/>
      <c r="AP694" s="99"/>
      <c r="AQ694" s="99"/>
      <c r="AR694" s="99"/>
      <c r="AS694" s="99"/>
      <c r="AT694" s="99"/>
      <c r="AU694" s="99"/>
      <c r="AV694" s="99"/>
      <c r="AW694" s="99"/>
      <c r="AX694" s="99"/>
      <c r="AY694" s="99"/>
      <c r="AZ694" s="99"/>
      <c r="BA694" s="99"/>
      <c r="BB694" s="99"/>
      <c r="BC694" s="99"/>
      <c r="BD694" s="99"/>
      <c r="BE694" s="99"/>
      <c r="BF694" s="99"/>
      <c r="BG694" s="99"/>
      <c r="BH694" s="99"/>
      <c r="BI694" s="99"/>
      <c r="BJ694" s="99"/>
      <c r="BK694" s="99"/>
      <c r="BL694" s="99"/>
      <c r="BM694" s="99"/>
      <c r="BN694" s="99"/>
      <c r="BO694" s="99"/>
      <c r="BP694" s="99"/>
    </row>
    <row r="695" spans="1:68" ht="16.5" customHeight="1" x14ac:dyDescent="0.25">
      <c r="A695" s="99"/>
      <c r="B695" s="99"/>
      <c r="C695" s="99"/>
      <c r="D695" s="101"/>
      <c r="E695" s="101"/>
      <c r="F695" s="124"/>
      <c r="G695" s="101"/>
      <c r="H695" s="101"/>
      <c r="I695" s="101"/>
      <c r="J695" s="101"/>
      <c r="K695" s="101">
        <v>250935</v>
      </c>
      <c r="L695" s="88">
        <v>295155</v>
      </c>
      <c r="M695" s="137">
        <v>245705</v>
      </c>
      <c r="N695" s="125"/>
      <c r="O695" s="12" t="e">
        <f t="shared" si="291"/>
        <v>#NUM!</v>
      </c>
      <c r="P695" s="136" t="s">
        <v>964</v>
      </c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/>
      <c r="AD695" s="99"/>
      <c r="AE695" s="99"/>
      <c r="AF695" s="99"/>
      <c r="AG695" s="99"/>
      <c r="AH695" s="99"/>
      <c r="AI695" s="99"/>
      <c r="AJ695" s="99"/>
      <c r="AK695" s="99"/>
      <c r="AL695" s="99"/>
      <c r="AM695" s="99"/>
      <c r="AN695" s="99"/>
      <c r="AO695" s="99"/>
      <c r="AP695" s="99"/>
      <c r="AQ695" s="99"/>
      <c r="AR695" s="99"/>
      <c r="AS695" s="99"/>
      <c r="AT695" s="99"/>
      <c r="AU695" s="99"/>
      <c r="AV695" s="99"/>
      <c r="AW695" s="99"/>
      <c r="AX695" s="99"/>
      <c r="AY695" s="99"/>
      <c r="AZ695" s="99"/>
      <c r="BA695" s="99"/>
      <c r="BB695" s="99"/>
      <c r="BC695" s="99"/>
      <c r="BD695" s="99"/>
      <c r="BE695" s="99"/>
      <c r="BF695" s="99"/>
      <c r="BG695" s="99"/>
      <c r="BH695" s="99"/>
      <c r="BI695" s="99"/>
      <c r="BJ695" s="99"/>
      <c r="BK695" s="99"/>
      <c r="BL695" s="99"/>
      <c r="BM695" s="99"/>
      <c r="BN695" s="99"/>
      <c r="BO695" s="99"/>
      <c r="BP695" s="99"/>
    </row>
    <row r="696" spans="1:68" ht="16.5" customHeight="1" x14ac:dyDescent="0.25">
      <c r="A696" s="99"/>
      <c r="B696" s="99"/>
      <c r="C696" s="99"/>
      <c r="D696" s="101"/>
      <c r="E696" s="101"/>
      <c r="F696" s="111">
        <v>1436335</v>
      </c>
      <c r="G696" s="131">
        <v>1330668</v>
      </c>
      <c r="H696" s="131">
        <v>881832</v>
      </c>
      <c r="I696" s="131">
        <v>799594</v>
      </c>
      <c r="J696" s="131">
        <v>768788</v>
      </c>
      <c r="K696" s="138">
        <f t="shared" ref="K696:N696" si="292">SUM(K692:K695)</f>
        <v>871647</v>
      </c>
      <c r="L696" s="138">
        <f t="shared" si="292"/>
        <v>1041739</v>
      </c>
      <c r="M696" s="139">
        <f t="shared" si="292"/>
        <v>1007552</v>
      </c>
      <c r="N696" s="140">
        <f t="shared" si="292"/>
        <v>327426</v>
      </c>
      <c r="O696" s="12" t="e">
        <f t="shared" si="291"/>
        <v>#NUM!</v>
      </c>
      <c r="P696" s="136" t="s">
        <v>1042</v>
      </c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  <c r="AA696" s="101"/>
      <c r="AB696" s="101"/>
      <c r="AC696" s="101"/>
      <c r="AD696" s="99"/>
      <c r="AE696" s="99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99"/>
      <c r="AQ696" s="99"/>
      <c r="AR696" s="99"/>
      <c r="AS696" s="99"/>
      <c r="AT696" s="99"/>
      <c r="AU696" s="99"/>
      <c r="AV696" s="99"/>
      <c r="AW696" s="99"/>
      <c r="AX696" s="99"/>
      <c r="AY696" s="99"/>
      <c r="AZ696" s="99"/>
      <c r="BA696" s="99"/>
      <c r="BB696" s="99"/>
      <c r="BC696" s="99"/>
      <c r="BD696" s="99"/>
      <c r="BE696" s="99"/>
      <c r="BF696" s="99"/>
      <c r="BG696" s="99"/>
      <c r="BH696" s="99"/>
      <c r="BI696" s="99"/>
      <c r="BJ696" s="99"/>
      <c r="BK696" s="99"/>
      <c r="BL696" s="99"/>
      <c r="BM696" s="99"/>
      <c r="BN696" s="99"/>
      <c r="BO696" s="99"/>
      <c r="BP696" s="99"/>
    </row>
    <row r="697" spans="1:68" ht="16.5" customHeight="1" x14ac:dyDescent="0.25">
      <c r="A697" s="99"/>
      <c r="B697" s="99"/>
      <c r="C697" s="99"/>
      <c r="D697" s="115"/>
      <c r="E697" s="115"/>
      <c r="F697" s="115"/>
      <c r="G697" s="115"/>
      <c r="H697" s="115"/>
      <c r="I697" s="49"/>
      <c r="J697" s="49"/>
      <c r="K697" s="74"/>
      <c r="L697" s="49"/>
      <c r="M697" s="49"/>
      <c r="N697" s="49"/>
      <c r="O697" s="12"/>
      <c r="P697" s="107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99"/>
      <c r="AE697" s="99"/>
      <c r="AF697" s="99"/>
      <c r="AG697" s="99"/>
      <c r="AH697" s="99"/>
      <c r="AI697" s="99"/>
      <c r="AJ697" s="99"/>
      <c r="AK697" s="99"/>
      <c r="AL697" s="99"/>
      <c r="AM697" s="99"/>
      <c r="AN697" s="99"/>
      <c r="AO697" s="99"/>
      <c r="AP697" s="99"/>
      <c r="AQ697" s="99"/>
      <c r="AR697" s="99"/>
      <c r="AS697" s="99"/>
      <c r="AT697" s="99"/>
      <c r="AU697" s="99"/>
      <c r="AV697" s="99"/>
      <c r="AW697" s="99"/>
      <c r="AX697" s="99"/>
      <c r="AY697" s="99"/>
      <c r="AZ697" s="99"/>
      <c r="BA697" s="99"/>
      <c r="BB697" s="99"/>
      <c r="BC697" s="99"/>
      <c r="BD697" s="99"/>
      <c r="BE697" s="99"/>
      <c r="BF697" s="99"/>
      <c r="BG697" s="99"/>
      <c r="BH697" s="99"/>
      <c r="BI697" s="99"/>
      <c r="BJ697" s="99"/>
      <c r="BK697" s="99"/>
      <c r="BL697" s="99"/>
      <c r="BM697" s="99"/>
      <c r="BN697" s="99"/>
      <c r="BO697" s="99"/>
      <c r="BP697" s="99"/>
    </row>
    <row r="698" spans="1:68" ht="16.5" customHeight="1" x14ac:dyDescent="0.25">
      <c r="A698" s="99"/>
      <c r="B698" s="99"/>
      <c r="C698" s="99"/>
      <c r="D698" s="99"/>
      <c r="E698" s="41"/>
      <c r="F698" s="41"/>
      <c r="G698" s="41"/>
      <c r="H698" s="41">
        <v>1.26E-2</v>
      </c>
      <c r="I698" s="41">
        <v>1.6500000000000001E-2</v>
      </c>
      <c r="J698" s="41">
        <v>2.1499999999999998E-2</v>
      </c>
      <c r="K698" s="41">
        <v>2.4799999999999999E-2</v>
      </c>
      <c r="L698" s="41">
        <v>2.3E-2</v>
      </c>
      <c r="M698" s="41">
        <v>2.3300000000000001E-2</v>
      </c>
      <c r="N698" s="41"/>
      <c r="O698" s="35" t="e">
        <f t="shared" ref="O698:O700" si="293">RATE($H$1-$M$1,,M698,-H698)</f>
        <v>#NUM!</v>
      </c>
      <c r="P698" s="141" t="s">
        <v>1043</v>
      </c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99"/>
      <c r="AE698" s="99"/>
      <c r="AF698" s="99"/>
      <c r="AG698" s="99"/>
      <c r="AH698" s="99"/>
      <c r="AI698" s="99"/>
      <c r="AJ698" s="99"/>
      <c r="AK698" s="99"/>
      <c r="AL698" s="99"/>
      <c r="AM698" s="99"/>
      <c r="AN698" s="99"/>
      <c r="AO698" s="99"/>
      <c r="AP698" s="99"/>
      <c r="AQ698" s="99"/>
      <c r="AR698" s="99"/>
      <c r="AS698" s="99"/>
      <c r="AT698" s="99"/>
      <c r="AU698" s="99"/>
      <c r="AV698" s="99"/>
      <c r="AW698" s="99"/>
      <c r="AX698" s="99"/>
      <c r="AY698" s="99"/>
      <c r="AZ698" s="99"/>
      <c r="BA698" s="99"/>
      <c r="BB698" s="99"/>
      <c r="BC698" s="99"/>
      <c r="BD698" s="99"/>
      <c r="BE698" s="99"/>
      <c r="BF698" s="99"/>
      <c r="BG698" s="99"/>
      <c r="BH698" s="99"/>
      <c r="BI698" s="99"/>
      <c r="BJ698" s="99"/>
      <c r="BK698" s="99"/>
      <c r="BL698" s="99"/>
      <c r="BM698" s="99"/>
      <c r="BN698" s="99"/>
      <c r="BO698" s="99"/>
      <c r="BP698" s="99"/>
    </row>
    <row r="699" spans="1:68" ht="16.5" customHeight="1" x14ac:dyDescent="0.25">
      <c r="A699" s="99"/>
      <c r="B699" s="99"/>
      <c r="C699" s="99"/>
      <c r="D699" s="99"/>
      <c r="E699" s="41"/>
      <c r="F699" s="41"/>
      <c r="G699" s="41"/>
      <c r="H699" s="41">
        <v>7.3000000000000001E-3</v>
      </c>
      <c r="I699" s="142">
        <v>1.7000000000000001E-2</v>
      </c>
      <c r="J699" s="142">
        <v>1.9599999999999999E-2</v>
      </c>
      <c r="K699" s="142">
        <v>2.5100000000000001E-2</v>
      </c>
      <c r="L699" s="35">
        <v>1.6E-2</v>
      </c>
      <c r="M699" s="35">
        <v>1.44E-2</v>
      </c>
      <c r="N699" s="41"/>
      <c r="O699" s="35" t="e">
        <f t="shared" si="293"/>
        <v>#NUM!</v>
      </c>
      <c r="P699" s="141" t="s">
        <v>1044</v>
      </c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99"/>
      <c r="AE699" s="99"/>
      <c r="AF699" s="99"/>
      <c r="AG699" s="99"/>
      <c r="AH699" s="99"/>
      <c r="AI699" s="99"/>
      <c r="AJ699" s="99"/>
      <c r="AK699" s="99"/>
      <c r="AL699" s="99"/>
      <c r="AM699" s="99"/>
      <c r="AN699" s="99"/>
      <c r="AO699" s="99"/>
      <c r="AP699" s="99"/>
      <c r="AQ699" s="99"/>
      <c r="AR699" s="99"/>
      <c r="AS699" s="99"/>
      <c r="AT699" s="99"/>
      <c r="AU699" s="99"/>
      <c r="AV699" s="99"/>
      <c r="AW699" s="99"/>
      <c r="AX699" s="99"/>
      <c r="AY699" s="99"/>
      <c r="AZ699" s="99"/>
      <c r="BA699" s="99"/>
      <c r="BB699" s="99"/>
      <c r="BC699" s="99"/>
      <c r="BD699" s="99"/>
      <c r="BE699" s="99"/>
      <c r="BF699" s="99"/>
      <c r="BG699" s="99"/>
      <c r="BH699" s="99"/>
      <c r="BI699" s="99"/>
      <c r="BJ699" s="99"/>
      <c r="BK699" s="99"/>
      <c r="BL699" s="99"/>
      <c r="BM699" s="99"/>
      <c r="BN699" s="99"/>
      <c r="BO699" s="99"/>
      <c r="BP699" s="99"/>
    </row>
    <row r="700" spans="1:68" ht="16.5" customHeight="1" x14ac:dyDescent="0.25">
      <c r="A700" s="99"/>
      <c r="B700" s="99"/>
      <c r="C700" s="99"/>
      <c r="D700" s="45"/>
      <c r="E700" s="45"/>
      <c r="F700" s="45"/>
      <c r="G700" s="45"/>
      <c r="H700" s="45">
        <v>1.7255</v>
      </c>
      <c r="I700" s="45">
        <v>0.96840000000000004</v>
      </c>
      <c r="J700" s="45">
        <v>1.0947</v>
      </c>
      <c r="K700" s="45">
        <v>0.99</v>
      </c>
      <c r="L700" s="45">
        <v>1.4429000000000001</v>
      </c>
      <c r="M700" s="45">
        <v>1.6249</v>
      </c>
      <c r="N700" s="45"/>
      <c r="O700" s="35" t="e">
        <f t="shared" si="293"/>
        <v>#NUM!</v>
      </c>
      <c r="P700" s="143" t="s">
        <v>1045</v>
      </c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99"/>
      <c r="AQ700" s="99"/>
      <c r="AR700" s="99"/>
      <c r="AS700" s="99"/>
      <c r="AT700" s="99"/>
      <c r="AU700" s="99"/>
      <c r="AV700" s="99"/>
      <c r="AW700" s="99"/>
      <c r="AX700" s="99"/>
      <c r="AY700" s="99"/>
      <c r="AZ700" s="99"/>
      <c r="BA700" s="99"/>
      <c r="BB700" s="99"/>
      <c r="BC700" s="99"/>
      <c r="BD700" s="99"/>
      <c r="BE700" s="99"/>
      <c r="BF700" s="99"/>
      <c r="BG700" s="99"/>
      <c r="BH700" s="99"/>
      <c r="BI700" s="99"/>
      <c r="BJ700" s="99"/>
      <c r="BK700" s="99"/>
      <c r="BL700" s="99"/>
      <c r="BM700" s="99"/>
      <c r="BN700" s="99"/>
      <c r="BO700" s="99"/>
      <c r="BP700" s="99"/>
    </row>
    <row r="701" spans="1:68" ht="16.5" customHeight="1" x14ac:dyDescent="0.25">
      <c r="A701" s="99"/>
      <c r="B701" s="99"/>
      <c r="C701" s="99"/>
      <c r="D701" s="99"/>
      <c r="E701" s="99"/>
      <c r="F701" s="144"/>
      <c r="G701" s="145"/>
      <c r="H701" s="145"/>
      <c r="I701" s="102"/>
      <c r="J701" s="102"/>
      <c r="K701" s="102"/>
      <c r="L701" s="102"/>
      <c r="M701" s="102"/>
      <c r="N701" s="102"/>
      <c r="O701" s="12"/>
      <c r="P701" s="146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99"/>
      <c r="AE701" s="99"/>
      <c r="AF701" s="99"/>
      <c r="AG701" s="99"/>
      <c r="AH701" s="99"/>
      <c r="AI701" s="99"/>
      <c r="AJ701" s="99"/>
      <c r="AK701" s="99"/>
      <c r="AL701" s="99"/>
      <c r="AM701" s="99"/>
      <c r="AN701" s="99"/>
      <c r="AO701" s="99"/>
      <c r="AP701" s="99"/>
      <c r="AQ701" s="99"/>
      <c r="AR701" s="99"/>
      <c r="AS701" s="99"/>
      <c r="AT701" s="99"/>
      <c r="AU701" s="99"/>
      <c r="AV701" s="99"/>
      <c r="AW701" s="99"/>
      <c r="AX701" s="99"/>
      <c r="AY701" s="99"/>
      <c r="AZ701" s="99"/>
      <c r="BA701" s="99"/>
      <c r="BB701" s="99"/>
      <c r="BC701" s="99"/>
      <c r="BD701" s="99"/>
      <c r="BE701" s="99"/>
      <c r="BF701" s="99"/>
      <c r="BG701" s="99"/>
      <c r="BH701" s="99"/>
      <c r="BI701" s="99"/>
      <c r="BJ701" s="99"/>
      <c r="BK701" s="99"/>
      <c r="BL701" s="99"/>
      <c r="BM701" s="99"/>
      <c r="BN701" s="99"/>
      <c r="BO701" s="99"/>
      <c r="BP701" s="99"/>
    </row>
    <row r="702" spans="1:68" ht="16.5" customHeight="1" x14ac:dyDescent="0.25">
      <c r="A702" s="99"/>
      <c r="B702" s="99"/>
      <c r="C702" s="99"/>
      <c r="D702" s="99"/>
      <c r="E702" s="99"/>
      <c r="F702" s="99"/>
      <c r="G702" s="99"/>
      <c r="H702" s="102"/>
      <c r="I702" s="102">
        <v>9</v>
      </c>
      <c r="J702" s="102">
        <v>11</v>
      </c>
      <c r="K702" s="102">
        <v>12</v>
      </c>
      <c r="L702" s="102">
        <v>15</v>
      </c>
      <c r="M702" s="102">
        <v>15</v>
      </c>
      <c r="N702" s="70"/>
      <c r="O702" s="12" t="e">
        <f t="shared" ref="O702:O703" si="294">RATE($I$1-$M$1,,M702,-I702)</f>
        <v>#NUM!</v>
      </c>
      <c r="P702" s="147" t="s">
        <v>1046</v>
      </c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99"/>
      <c r="AE702" s="99"/>
      <c r="AF702" s="99"/>
      <c r="AG702" s="99"/>
      <c r="AH702" s="99"/>
      <c r="AI702" s="99"/>
      <c r="AJ702" s="99"/>
      <c r="AK702" s="99"/>
      <c r="AL702" s="99"/>
      <c r="AM702" s="99"/>
      <c r="AN702" s="99"/>
      <c r="AO702" s="99"/>
      <c r="AP702" s="99"/>
      <c r="AQ702" s="99"/>
      <c r="AR702" s="99"/>
      <c r="AS702" s="99"/>
      <c r="AT702" s="99"/>
      <c r="AU702" s="99"/>
      <c r="AV702" s="99"/>
      <c r="AW702" s="99"/>
      <c r="AX702" s="99"/>
      <c r="AY702" s="99"/>
      <c r="AZ702" s="99"/>
      <c r="BA702" s="99"/>
      <c r="BB702" s="99"/>
      <c r="BC702" s="99"/>
      <c r="BD702" s="99"/>
      <c r="BE702" s="99"/>
      <c r="BF702" s="99"/>
      <c r="BG702" s="99"/>
      <c r="BH702" s="99"/>
      <c r="BI702" s="99"/>
      <c r="BJ702" s="99"/>
      <c r="BK702" s="99"/>
      <c r="BL702" s="99"/>
      <c r="BM702" s="99"/>
      <c r="BN702" s="99"/>
      <c r="BO702" s="99"/>
      <c r="BP702" s="99"/>
    </row>
    <row r="703" spans="1:68" ht="16.5" customHeight="1" x14ac:dyDescent="0.25">
      <c r="A703" s="99"/>
      <c r="B703" s="99"/>
      <c r="C703" s="99"/>
      <c r="D703" s="99"/>
      <c r="E703" s="99"/>
      <c r="F703" s="99"/>
      <c r="G703" s="102"/>
      <c r="H703" s="102"/>
      <c r="I703" s="102">
        <f t="shared" ref="I703:M703" si="295">+I630/I702</f>
        <v>0</v>
      </c>
      <c r="J703" s="102">
        <f t="shared" si="295"/>
        <v>0</v>
      </c>
      <c r="K703" s="102">
        <f t="shared" si="295"/>
        <v>0</v>
      </c>
      <c r="L703" s="102">
        <f t="shared" si="295"/>
        <v>0</v>
      </c>
      <c r="M703" s="102">
        <f t="shared" si="295"/>
        <v>0</v>
      </c>
      <c r="N703" s="70"/>
      <c r="O703" s="12" t="e">
        <f t="shared" si="294"/>
        <v>#NUM!</v>
      </c>
      <c r="P703" s="147" t="s">
        <v>1047</v>
      </c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99"/>
      <c r="AE703" s="99"/>
      <c r="AF703" s="99"/>
      <c r="AG703" s="99"/>
      <c r="AH703" s="99"/>
      <c r="AI703" s="99"/>
      <c r="AJ703" s="99"/>
      <c r="AK703" s="99"/>
      <c r="AL703" s="99"/>
      <c r="AM703" s="99"/>
      <c r="AN703" s="99"/>
      <c r="AO703" s="99"/>
      <c r="AP703" s="99"/>
      <c r="AQ703" s="99"/>
      <c r="AR703" s="99"/>
      <c r="AS703" s="99"/>
      <c r="AT703" s="99"/>
      <c r="AU703" s="99"/>
      <c r="AV703" s="99"/>
      <c r="AW703" s="99"/>
      <c r="AX703" s="99"/>
      <c r="AY703" s="99"/>
      <c r="AZ703" s="99"/>
      <c r="BA703" s="99"/>
      <c r="BB703" s="99"/>
      <c r="BC703" s="99"/>
      <c r="BD703" s="99"/>
      <c r="BE703" s="99"/>
      <c r="BF703" s="99"/>
      <c r="BG703" s="99"/>
      <c r="BH703" s="99"/>
      <c r="BI703" s="99"/>
      <c r="BJ703" s="99"/>
      <c r="BK703" s="99"/>
      <c r="BL703" s="99"/>
      <c r="BM703" s="99"/>
      <c r="BN703" s="99"/>
      <c r="BO703" s="99"/>
      <c r="BP703" s="99"/>
    </row>
    <row r="704" spans="1:68" ht="16.5" customHeight="1" x14ac:dyDescent="0.25">
      <c r="A704" s="99"/>
      <c r="B704" s="99"/>
      <c r="C704" s="99"/>
      <c r="D704" s="99"/>
      <c r="E704" s="99"/>
      <c r="F704" s="99"/>
      <c r="G704" s="99"/>
      <c r="H704" s="99"/>
      <c r="I704" s="99"/>
      <c r="J704" s="102"/>
      <c r="K704" s="102"/>
      <c r="L704" s="102"/>
      <c r="M704" s="70"/>
      <c r="N704" s="70"/>
      <c r="O704" s="148"/>
      <c r="P704" s="99"/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99"/>
      <c r="AE704" s="99"/>
      <c r="AF704" s="99"/>
      <c r="AG704" s="99"/>
      <c r="AH704" s="99"/>
      <c r="AI704" s="99"/>
      <c r="AJ704" s="99"/>
      <c r="AK704" s="99"/>
      <c r="AL704" s="99"/>
      <c r="AM704" s="99"/>
      <c r="AN704" s="99"/>
      <c r="AO704" s="99"/>
      <c r="AP704" s="99"/>
      <c r="AQ704" s="99"/>
      <c r="AR704" s="99"/>
      <c r="AS704" s="99"/>
      <c r="AT704" s="99"/>
      <c r="AU704" s="99"/>
      <c r="AV704" s="99"/>
      <c r="AW704" s="99"/>
      <c r="AX704" s="99"/>
      <c r="AY704" s="99"/>
      <c r="AZ704" s="99"/>
      <c r="BA704" s="99"/>
      <c r="BB704" s="99"/>
      <c r="BC704" s="99"/>
      <c r="BD704" s="99"/>
      <c r="BE704" s="99"/>
      <c r="BF704" s="99"/>
      <c r="BG704" s="99"/>
      <c r="BH704" s="99"/>
      <c r="BI704" s="99"/>
      <c r="BJ704" s="99"/>
      <c r="BK704" s="99"/>
      <c r="BL704" s="99"/>
      <c r="BM704" s="99"/>
      <c r="BN704" s="99"/>
      <c r="BO704" s="99"/>
      <c r="BP704" s="99"/>
    </row>
    <row r="705" spans="1:68" ht="16.5" customHeight="1" x14ac:dyDescent="0.25">
      <c r="A705" s="99"/>
      <c r="B705" s="99"/>
      <c r="C705" s="99"/>
      <c r="D705" s="115"/>
      <c r="E705" s="115"/>
      <c r="F705" s="149"/>
      <c r="G705" s="149"/>
      <c r="H705" s="198" t="s">
        <v>1048</v>
      </c>
      <c r="I705" s="199"/>
      <c r="J705" s="199"/>
      <c r="K705" s="199"/>
      <c r="L705" s="199"/>
      <c r="M705" s="199"/>
      <c r="N705" s="200"/>
      <c r="O705" s="21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99"/>
      <c r="AE705" s="99"/>
      <c r="AF705" s="99"/>
      <c r="AG705" s="99"/>
      <c r="AH705" s="99"/>
      <c r="AI705" s="99"/>
      <c r="AJ705" s="99"/>
      <c r="AK705" s="99"/>
      <c r="AL705" s="99"/>
      <c r="AM705" s="99"/>
      <c r="AN705" s="99"/>
      <c r="AO705" s="99"/>
      <c r="AP705" s="99"/>
      <c r="AQ705" s="99"/>
      <c r="AR705" s="99"/>
      <c r="AS705" s="99"/>
      <c r="AT705" s="99"/>
      <c r="AU705" s="99"/>
      <c r="AV705" s="99"/>
      <c r="AW705" s="99"/>
      <c r="AX705" s="99"/>
      <c r="AY705" s="99"/>
      <c r="AZ705" s="99"/>
      <c r="BA705" s="99"/>
      <c r="BB705" s="99"/>
      <c r="BC705" s="99"/>
      <c r="BD705" s="99"/>
      <c r="BE705" s="99"/>
      <c r="BF705" s="99"/>
      <c r="BG705" s="99"/>
      <c r="BH705" s="99"/>
      <c r="BI705" s="99"/>
      <c r="BJ705" s="99"/>
      <c r="BK705" s="99"/>
      <c r="BL705" s="99"/>
      <c r="BM705" s="99"/>
      <c r="BN705" s="99"/>
      <c r="BO705" s="99"/>
      <c r="BP705" s="99"/>
    </row>
    <row r="706" spans="1:68" ht="16.5" customHeight="1" x14ac:dyDescent="0.25">
      <c r="A706" s="99"/>
      <c r="B706" s="99"/>
      <c r="C706" s="99"/>
      <c r="D706" s="99"/>
      <c r="E706" s="102"/>
      <c r="F706" s="102"/>
      <c r="G706" s="102"/>
      <c r="H706" s="103">
        <v>27134.880000000001</v>
      </c>
      <c r="I706" s="104">
        <v>27932.84</v>
      </c>
      <c r="J706" s="104">
        <v>29734.639999999999</v>
      </c>
      <c r="K706" s="104">
        <v>32044.34</v>
      </c>
      <c r="L706" s="104">
        <v>34229.019999999997</v>
      </c>
      <c r="M706" s="104">
        <v>38579.980000000003</v>
      </c>
      <c r="N706" s="134"/>
      <c r="O706" s="35" t="e">
        <f t="shared" ref="O706:O710" si="296">RATE($H$1-$M$1,,M706,-H706)</f>
        <v>#NUM!</v>
      </c>
      <c r="P706" s="99" t="s">
        <v>1049</v>
      </c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99"/>
      <c r="AE706" s="99"/>
      <c r="AF706" s="99"/>
      <c r="AG706" s="99"/>
      <c r="AH706" s="99"/>
      <c r="AI706" s="99"/>
      <c r="AJ706" s="99"/>
      <c r="AK706" s="99"/>
      <c r="AL706" s="99"/>
      <c r="AM706" s="99"/>
      <c r="AN706" s="99"/>
      <c r="AO706" s="99"/>
      <c r="AP706" s="99"/>
      <c r="AQ706" s="99"/>
      <c r="AR706" s="99"/>
      <c r="AS706" s="99"/>
      <c r="AT706" s="99"/>
      <c r="AU706" s="99"/>
      <c r="AV706" s="99"/>
      <c r="AW706" s="99"/>
      <c r="AX706" s="99"/>
      <c r="AY706" s="99"/>
      <c r="AZ706" s="99"/>
      <c r="BA706" s="99"/>
      <c r="BB706" s="99"/>
      <c r="BC706" s="99"/>
      <c r="BD706" s="99"/>
      <c r="BE706" s="99"/>
      <c r="BF706" s="99"/>
      <c r="BG706" s="99"/>
      <c r="BH706" s="99"/>
      <c r="BI706" s="99"/>
      <c r="BJ706" s="99"/>
      <c r="BK706" s="99"/>
      <c r="BL706" s="99"/>
      <c r="BM706" s="99"/>
      <c r="BN706" s="99"/>
      <c r="BO706" s="99"/>
      <c r="BP706" s="99"/>
    </row>
    <row r="707" spans="1:68" ht="16.5" customHeight="1" x14ac:dyDescent="0.25">
      <c r="A707" s="99"/>
      <c r="B707" s="99"/>
      <c r="C707" s="99"/>
      <c r="D707" s="99"/>
      <c r="E707" s="102"/>
      <c r="F707" s="102"/>
      <c r="G707" s="102"/>
      <c r="H707" s="108">
        <v>879.58</v>
      </c>
      <c r="I707" s="102">
        <v>842.03</v>
      </c>
      <c r="J707" s="102">
        <v>709.37</v>
      </c>
      <c r="K707" s="102">
        <v>511.26</v>
      </c>
      <c r="L707" s="102">
        <v>434.94</v>
      </c>
      <c r="M707" s="102">
        <v>640.66999999999996</v>
      </c>
      <c r="N707" s="110"/>
      <c r="O707" s="35" t="e">
        <f t="shared" si="296"/>
        <v>#NUM!</v>
      </c>
      <c r="P707" s="99" t="s">
        <v>1026</v>
      </c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99"/>
      <c r="AE707" s="99"/>
      <c r="AF707" s="99"/>
      <c r="AG707" s="99"/>
      <c r="AH707" s="99"/>
      <c r="AI707" s="99"/>
      <c r="AJ707" s="99"/>
      <c r="AK707" s="99"/>
      <c r="AL707" s="99"/>
      <c r="AM707" s="99"/>
      <c r="AN707" s="99"/>
      <c r="AO707" s="99"/>
      <c r="AP707" s="99"/>
      <c r="AQ707" s="99"/>
      <c r="AR707" s="99"/>
      <c r="AS707" s="99"/>
      <c r="AT707" s="99"/>
      <c r="AU707" s="99"/>
      <c r="AV707" s="99"/>
      <c r="AW707" s="99"/>
      <c r="AX707" s="99"/>
      <c r="AY707" s="99"/>
      <c r="AZ707" s="99"/>
      <c r="BA707" s="99"/>
      <c r="BB707" s="99"/>
      <c r="BC707" s="99"/>
      <c r="BD707" s="99"/>
      <c r="BE707" s="99"/>
      <c r="BF707" s="99"/>
      <c r="BG707" s="99"/>
      <c r="BH707" s="99"/>
      <c r="BI707" s="99"/>
      <c r="BJ707" s="99"/>
      <c r="BK707" s="99"/>
      <c r="BL707" s="99"/>
      <c r="BM707" s="99"/>
      <c r="BN707" s="99"/>
      <c r="BO707" s="99"/>
      <c r="BP707" s="99"/>
    </row>
    <row r="708" spans="1:68" ht="16.5" customHeight="1" x14ac:dyDescent="0.25">
      <c r="A708" s="99"/>
      <c r="B708" s="99"/>
      <c r="C708" s="99"/>
      <c r="D708" s="99"/>
      <c r="E708" s="102"/>
      <c r="F708" s="102"/>
      <c r="G708" s="102"/>
      <c r="H708" s="108">
        <v>1066.9100000000001</v>
      </c>
      <c r="I708" s="102">
        <v>1072.43</v>
      </c>
      <c r="J708" s="102">
        <v>790.9</v>
      </c>
      <c r="K708" s="102">
        <v>487.93</v>
      </c>
      <c r="L708" s="102">
        <v>278.89999999999998</v>
      </c>
      <c r="M708" s="102">
        <v>229.78</v>
      </c>
      <c r="N708" s="110"/>
      <c r="O708" s="35" t="e">
        <f t="shared" si="296"/>
        <v>#NUM!</v>
      </c>
      <c r="P708" s="99" t="s">
        <v>1025</v>
      </c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99"/>
      <c r="AQ708" s="99"/>
      <c r="AR708" s="99"/>
      <c r="AS708" s="99"/>
      <c r="AT708" s="99"/>
      <c r="AU708" s="99"/>
      <c r="AV708" s="99"/>
      <c r="AW708" s="99"/>
      <c r="AX708" s="99"/>
      <c r="AY708" s="99"/>
      <c r="AZ708" s="99"/>
      <c r="BA708" s="99"/>
      <c r="BB708" s="99"/>
      <c r="BC708" s="99"/>
      <c r="BD708" s="99"/>
      <c r="BE708" s="99"/>
      <c r="BF708" s="99"/>
      <c r="BG708" s="99"/>
      <c r="BH708" s="99"/>
      <c r="BI708" s="99"/>
      <c r="BJ708" s="99"/>
      <c r="BK708" s="99"/>
      <c r="BL708" s="99"/>
      <c r="BM708" s="99"/>
      <c r="BN708" s="99"/>
      <c r="BO708" s="99"/>
      <c r="BP708" s="99"/>
    </row>
    <row r="709" spans="1:68" ht="16.5" customHeight="1" x14ac:dyDescent="0.25">
      <c r="A709" s="99"/>
      <c r="B709" s="99"/>
      <c r="C709" s="99"/>
      <c r="D709" s="99"/>
      <c r="E709" s="102"/>
      <c r="F709" s="102"/>
      <c r="G709" s="102"/>
      <c r="H709" s="120">
        <v>95.71</v>
      </c>
      <c r="I709" s="121">
        <v>231.68</v>
      </c>
      <c r="J709" s="121">
        <v>436.38</v>
      </c>
      <c r="K709" s="121">
        <v>680.89</v>
      </c>
      <c r="L709" s="121">
        <v>957.3</v>
      </c>
      <c r="M709" s="121">
        <v>1849.41</v>
      </c>
      <c r="N709" s="123"/>
      <c r="O709" s="35" t="e">
        <f t="shared" si="296"/>
        <v>#NUM!</v>
      </c>
      <c r="P709" s="99" t="s">
        <v>1027</v>
      </c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99"/>
      <c r="AE709" s="99"/>
      <c r="AF709" s="99"/>
      <c r="AG709" s="99"/>
      <c r="AH709" s="99"/>
      <c r="AI709" s="99"/>
      <c r="AJ709" s="99"/>
      <c r="AK709" s="99"/>
      <c r="AL709" s="99"/>
      <c r="AM709" s="99"/>
      <c r="AN709" s="99"/>
      <c r="AO709" s="99"/>
      <c r="AP709" s="99"/>
      <c r="AQ709" s="99"/>
      <c r="AR709" s="99"/>
      <c r="AS709" s="99"/>
      <c r="AT709" s="99"/>
      <c r="AU709" s="99"/>
      <c r="AV709" s="99"/>
      <c r="AW709" s="99"/>
      <c r="AX709" s="99"/>
      <c r="AY709" s="99"/>
      <c r="AZ709" s="99"/>
      <c r="BA709" s="99"/>
      <c r="BB709" s="99"/>
      <c r="BC709" s="99"/>
      <c r="BD709" s="99"/>
      <c r="BE709" s="99"/>
      <c r="BF709" s="99"/>
      <c r="BG709" s="99"/>
      <c r="BH709" s="99"/>
      <c r="BI709" s="99"/>
      <c r="BJ709" s="99"/>
      <c r="BK709" s="99"/>
      <c r="BL709" s="99"/>
      <c r="BM709" s="99"/>
      <c r="BN709" s="99"/>
      <c r="BO709" s="99"/>
      <c r="BP709" s="99"/>
    </row>
    <row r="710" spans="1:68" ht="16.5" customHeight="1" x14ac:dyDescent="0.25">
      <c r="A710" s="99"/>
      <c r="B710" s="99"/>
      <c r="C710" s="99"/>
      <c r="D710" s="99"/>
      <c r="E710" s="101"/>
      <c r="F710" s="101"/>
      <c r="G710" s="101"/>
      <c r="H710" s="126">
        <f t="shared" ref="H710:N710" si="297">SUM(H706:H709)</f>
        <v>29177.08</v>
      </c>
      <c r="I710" s="127">
        <f t="shared" si="297"/>
        <v>30078.98</v>
      </c>
      <c r="J710" s="127">
        <f t="shared" si="297"/>
        <v>31671.29</v>
      </c>
      <c r="K710" s="127">
        <f t="shared" si="297"/>
        <v>33724.42</v>
      </c>
      <c r="L710" s="127">
        <f t="shared" si="297"/>
        <v>35900.160000000003</v>
      </c>
      <c r="M710" s="127">
        <f t="shared" si="297"/>
        <v>41299.840000000004</v>
      </c>
      <c r="N710" s="129">
        <f t="shared" si="297"/>
        <v>0</v>
      </c>
      <c r="O710" s="12" t="e">
        <f t="shared" si="296"/>
        <v>#NUM!</v>
      </c>
      <c r="P710" s="99" t="s">
        <v>1050</v>
      </c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99"/>
      <c r="AE710" s="99"/>
      <c r="AF710" s="99"/>
      <c r="AG710" s="99"/>
      <c r="AH710" s="99"/>
      <c r="AI710" s="99"/>
      <c r="AJ710" s="99"/>
      <c r="AK710" s="99"/>
      <c r="AL710" s="99"/>
      <c r="AM710" s="99"/>
      <c r="AN710" s="99"/>
      <c r="AO710" s="99"/>
      <c r="AP710" s="99"/>
      <c r="AQ710" s="99"/>
      <c r="AR710" s="99"/>
      <c r="AS710" s="99"/>
      <c r="AT710" s="99"/>
      <c r="AU710" s="99"/>
      <c r="AV710" s="99"/>
      <c r="AW710" s="99"/>
      <c r="AX710" s="99"/>
      <c r="AY710" s="99"/>
      <c r="AZ710" s="99"/>
      <c r="BA710" s="99"/>
      <c r="BB710" s="99"/>
      <c r="BC710" s="99"/>
      <c r="BD710" s="99"/>
      <c r="BE710" s="99"/>
      <c r="BF710" s="99"/>
      <c r="BG710" s="99"/>
      <c r="BH710" s="99"/>
      <c r="BI710" s="99"/>
      <c r="BJ710" s="99"/>
      <c r="BK710" s="99"/>
      <c r="BL710" s="99"/>
      <c r="BM710" s="99"/>
      <c r="BN710" s="99"/>
      <c r="BO710" s="99"/>
      <c r="BP710" s="99"/>
    </row>
    <row r="711" spans="1:68" ht="16.5" customHeight="1" x14ac:dyDescent="0.25">
      <c r="A711" s="99"/>
      <c r="B711" s="99"/>
      <c r="C711" s="99"/>
      <c r="D711" s="99"/>
      <c r="E711" s="99"/>
      <c r="F711" s="99"/>
      <c r="G711" s="99"/>
      <c r="H711" s="99"/>
      <c r="I711" s="99"/>
      <c r="J711" s="102"/>
      <c r="K711" s="102"/>
      <c r="L711" s="102"/>
      <c r="M711" s="70"/>
      <c r="N711" s="70"/>
      <c r="O711" s="148"/>
      <c r="P711" s="99"/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99"/>
      <c r="AE711" s="99"/>
      <c r="AF711" s="99"/>
      <c r="AG711" s="99"/>
      <c r="AH711" s="99"/>
      <c r="AI711" s="99"/>
      <c r="AJ711" s="99"/>
      <c r="AK711" s="99"/>
      <c r="AL711" s="99"/>
      <c r="AM711" s="99"/>
      <c r="AN711" s="99"/>
      <c r="AO711" s="99"/>
      <c r="AP711" s="99"/>
      <c r="AQ711" s="99"/>
      <c r="AR711" s="99"/>
      <c r="AS711" s="99"/>
      <c r="AT711" s="99"/>
      <c r="AU711" s="99"/>
      <c r="AV711" s="99"/>
      <c r="AW711" s="99"/>
      <c r="AX711" s="99"/>
      <c r="AY711" s="99"/>
      <c r="AZ711" s="99"/>
      <c r="BA711" s="99"/>
      <c r="BB711" s="99"/>
      <c r="BC711" s="99"/>
      <c r="BD711" s="99"/>
      <c r="BE711" s="99"/>
      <c r="BF711" s="99"/>
      <c r="BG711" s="99"/>
      <c r="BH711" s="99"/>
      <c r="BI711" s="99"/>
      <c r="BJ711" s="99"/>
      <c r="BK711" s="99"/>
      <c r="BL711" s="99"/>
      <c r="BM711" s="99"/>
      <c r="BN711" s="99"/>
      <c r="BO711" s="99"/>
      <c r="BP711" s="99"/>
    </row>
    <row r="712" spans="1:68" ht="16.5" customHeight="1" x14ac:dyDescent="0.25">
      <c r="A712" s="99"/>
      <c r="B712" s="99"/>
      <c r="C712" s="99"/>
      <c r="D712" s="41"/>
      <c r="E712" s="41"/>
      <c r="F712" s="41"/>
      <c r="G712" s="41"/>
      <c r="H712" s="41">
        <v>8.3699999999999997E-2</v>
      </c>
      <c r="I712" s="142">
        <v>8.2500000000000004E-2</v>
      </c>
      <c r="J712" s="142">
        <v>8.1799999999999998E-2</v>
      </c>
      <c r="K712" s="142">
        <v>8.0100000000000005E-2</v>
      </c>
      <c r="L712" s="142">
        <v>7.85E-2</v>
      </c>
      <c r="M712" s="142">
        <v>7.7700000000000005E-2</v>
      </c>
      <c r="N712" s="41"/>
      <c r="O712" s="12" t="e">
        <f t="shared" ref="O712:O714" si="298">RATE($H$1-$M$1,,M712,-H712)</f>
        <v>#NUM!</v>
      </c>
      <c r="P712" s="141" t="s">
        <v>1051</v>
      </c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99"/>
      <c r="AO712" s="99"/>
      <c r="AP712" s="99"/>
      <c r="AQ712" s="99"/>
      <c r="AR712" s="99"/>
      <c r="AS712" s="99"/>
      <c r="AT712" s="99"/>
      <c r="AU712" s="99"/>
      <c r="AV712" s="99"/>
      <c r="AW712" s="99"/>
      <c r="AX712" s="99"/>
      <c r="AY712" s="99"/>
      <c r="AZ712" s="99"/>
      <c r="BA712" s="99"/>
      <c r="BB712" s="99"/>
      <c r="BC712" s="99"/>
      <c r="BD712" s="99"/>
      <c r="BE712" s="99"/>
      <c r="BF712" s="99"/>
      <c r="BG712" s="99"/>
      <c r="BH712" s="99"/>
      <c r="BI712" s="99"/>
      <c r="BJ712" s="99"/>
      <c r="BK712" s="99"/>
      <c r="BL712" s="99"/>
      <c r="BM712" s="99"/>
      <c r="BN712" s="99"/>
      <c r="BO712" s="99"/>
      <c r="BP712" s="99"/>
    </row>
    <row r="713" spans="1:68" ht="16.5" customHeight="1" x14ac:dyDescent="0.25">
      <c r="A713" s="99"/>
      <c r="B713" s="99"/>
      <c r="C713" s="99"/>
      <c r="D713" s="41"/>
      <c r="E713" s="41"/>
      <c r="F713" s="41"/>
      <c r="G713" s="41"/>
      <c r="H713" s="41">
        <v>3.78E-2</v>
      </c>
      <c r="I713" s="35">
        <v>3.6299999999999999E-2</v>
      </c>
      <c r="J713" s="35">
        <v>3.2199999999999999E-2</v>
      </c>
      <c r="K713" s="35">
        <v>2.8299999999999999E-2</v>
      </c>
      <c r="L713" s="35">
        <v>2.6200000000000001E-2</v>
      </c>
      <c r="M713" s="142">
        <v>2.64E-2</v>
      </c>
      <c r="N713" s="41"/>
      <c r="O713" s="12" t="e">
        <f t="shared" si="298"/>
        <v>#NUM!</v>
      </c>
      <c r="P713" s="141" t="s">
        <v>1052</v>
      </c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99"/>
      <c r="AE713" s="99"/>
      <c r="AF713" s="99"/>
      <c r="AG713" s="99"/>
      <c r="AH713" s="99"/>
      <c r="AI713" s="99"/>
      <c r="AJ713" s="99"/>
      <c r="AK713" s="99"/>
      <c r="AL713" s="99"/>
      <c r="AM713" s="99"/>
      <c r="AN713" s="99"/>
      <c r="AO713" s="99"/>
      <c r="AP713" s="99"/>
      <c r="AQ713" s="99"/>
      <c r="AR713" s="99"/>
      <c r="AS713" s="99"/>
      <c r="AT713" s="99"/>
      <c r="AU713" s="99"/>
      <c r="AV713" s="99"/>
      <c r="AW713" s="99"/>
      <c r="AX713" s="99"/>
      <c r="AY713" s="99"/>
      <c r="AZ713" s="99"/>
      <c r="BA713" s="99"/>
      <c r="BB713" s="99"/>
      <c r="BC713" s="99"/>
      <c r="BD713" s="99"/>
      <c r="BE713" s="99"/>
      <c r="BF713" s="99"/>
      <c r="BG713" s="99"/>
      <c r="BH713" s="99"/>
      <c r="BI713" s="99"/>
      <c r="BJ713" s="99"/>
      <c r="BK713" s="99"/>
      <c r="BL713" s="99"/>
      <c r="BM713" s="99"/>
      <c r="BN713" s="99"/>
      <c r="BO713" s="99"/>
      <c r="BP713" s="99"/>
    </row>
    <row r="714" spans="1:68" ht="16.5" customHeight="1" x14ac:dyDescent="0.25">
      <c r="A714" s="99"/>
      <c r="B714" s="99"/>
      <c r="C714" s="99"/>
      <c r="D714" s="99"/>
      <c r="E714" s="41"/>
      <c r="F714" s="41"/>
      <c r="G714" s="41"/>
      <c r="H714" s="41">
        <f t="shared" ref="H714:M714" si="299">+H712-H713</f>
        <v>4.5899999999999996E-2</v>
      </c>
      <c r="I714" s="35">
        <f t="shared" si="299"/>
        <v>4.6200000000000005E-2</v>
      </c>
      <c r="J714" s="35">
        <f t="shared" si="299"/>
        <v>4.9599999999999998E-2</v>
      </c>
      <c r="K714" s="35">
        <f t="shared" si="299"/>
        <v>5.1800000000000006E-2</v>
      </c>
      <c r="L714" s="35">
        <f t="shared" si="299"/>
        <v>5.2299999999999999E-2</v>
      </c>
      <c r="M714" s="142">
        <f t="shared" si="299"/>
        <v>5.1300000000000005E-2</v>
      </c>
      <c r="N714" s="41"/>
      <c r="O714" s="12" t="e">
        <f t="shared" si="298"/>
        <v>#NUM!</v>
      </c>
      <c r="P714" s="141" t="s">
        <v>1053</v>
      </c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99"/>
      <c r="AQ714" s="99"/>
      <c r="AR714" s="99"/>
      <c r="AS714" s="99"/>
      <c r="AT714" s="99"/>
      <c r="AU714" s="99"/>
      <c r="AV714" s="99"/>
      <c r="AW714" s="99"/>
      <c r="AX714" s="99"/>
      <c r="AY714" s="99"/>
      <c r="AZ714" s="99"/>
      <c r="BA714" s="99"/>
      <c r="BB714" s="99"/>
      <c r="BC714" s="99"/>
      <c r="BD714" s="99"/>
      <c r="BE714" s="99"/>
      <c r="BF714" s="99"/>
      <c r="BG714" s="99"/>
      <c r="BH714" s="99"/>
      <c r="BI714" s="99"/>
      <c r="BJ714" s="99"/>
      <c r="BK714" s="99"/>
      <c r="BL714" s="99"/>
      <c r="BM714" s="99"/>
      <c r="BN714" s="99"/>
      <c r="BO714" s="99"/>
      <c r="BP714" s="99"/>
    </row>
    <row r="715" spans="1:68" ht="16.5" customHeight="1" x14ac:dyDescent="0.25">
      <c r="A715" s="99"/>
      <c r="B715" s="99"/>
      <c r="C715" s="99"/>
      <c r="D715" s="99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12"/>
      <c r="P715" s="100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99"/>
      <c r="AE715" s="99"/>
      <c r="AF715" s="99"/>
      <c r="AG715" s="99"/>
      <c r="AH715" s="99"/>
      <c r="AI715" s="99"/>
      <c r="AJ715" s="99"/>
      <c r="AK715" s="99"/>
      <c r="AL715" s="99"/>
      <c r="AM715" s="99"/>
      <c r="AN715" s="99"/>
      <c r="AO715" s="99"/>
      <c r="AP715" s="99"/>
      <c r="AQ715" s="99"/>
      <c r="AR715" s="99"/>
      <c r="AS715" s="99"/>
      <c r="AT715" s="99"/>
      <c r="AU715" s="99"/>
      <c r="AV715" s="99"/>
      <c r="AW715" s="99"/>
      <c r="AX715" s="99"/>
      <c r="AY715" s="99"/>
      <c r="AZ715" s="99"/>
      <c r="BA715" s="99"/>
      <c r="BB715" s="99"/>
      <c r="BC715" s="99"/>
      <c r="BD715" s="99"/>
      <c r="BE715" s="99"/>
      <c r="BF715" s="99"/>
      <c r="BG715" s="99"/>
      <c r="BH715" s="99"/>
      <c r="BI715" s="99"/>
      <c r="BJ715" s="99"/>
      <c r="BK715" s="99"/>
      <c r="BL715" s="99"/>
      <c r="BM715" s="99"/>
      <c r="BN715" s="99"/>
      <c r="BO715" s="99"/>
      <c r="BP715" s="99"/>
    </row>
    <row r="716" spans="1:68" ht="16.5" customHeight="1" x14ac:dyDescent="0.25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21"/>
      <c r="P716" s="147" t="s">
        <v>1054</v>
      </c>
      <c r="Q716" s="99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99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99"/>
      <c r="AQ716" s="99"/>
      <c r="AR716" s="99"/>
      <c r="AS716" s="99"/>
      <c r="AT716" s="99"/>
      <c r="AU716" s="99"/>
      <c r="AV716" s="99"/>
      <c r="AW716" s="99"/>
      <c r="AX716" s="99"/>
      <c r="AY716" s="99"/>
      <c r="AZ716" s="99"/>
      <c r="BA716" s="99"/>
      <c r="BB716" s="99"/>
      <c r="BC716" s="99"/>
      <c r="BD716" s="99"/>
      <c r="BE716" s="99"/>
      <c r="BF716" s="99"/>
      <c r="BG716" s="99"/>
      <c r="BH716" s="99"/>
      <c r="BI716" s="99"/>
      <c r="BJ716" s="99"/>
      <c r="BK716" s="99"/>
      <c r="BL716" s="99"/>
      <c r="BM716" s="99"/>
      <c r="BN716" s="99"/>
      <c r="BO716" s="99"/>
      <c r="BP716" s="99"/>
    </row>
    <row r="717" spans="1:68" ht="16.5" customHeight="1" x14ac:dyDescent="0.25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21"/>
      <c r="P717" s="115" t="s">
        <v>604</v>
      </c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99"/>
      <c r="AE717" s="99"/>
      <c r="AF717" s="99"/>
      <c r="AG717" s="99"/>
      <c r="AH717" s="99"/>
      <c r="AI717" s="99"/>
      <c r="AJ717" s="99"/>
      <c r="AK717" s="99"/>
      <c r="AL717" s="99"/>
      <c r="AM717" s="99"/>
      <c r="AN717" s="99"/>
      <c r="AO717" s="99"/>
      <c r="AP717" s="99"/>
      <c r="AQ717" s="99"/>
      <c r="AR717" s="99"/>
      <c r="AS717" s="99"/>
      <c r="AT717" s="99"/>
      <c r="AU717" s="99"/>
      <c r="AV717" s="99"/>
      <c r="AW717" s="99"/>
      <c r="AX717" s="99"/>
      <c r="AY717" s="99"/>
      <c r="AZ717" s="99"/>
      <c r="BA717" s="99"/>
      <c r="BB717" s="99"/>
      <c r="BC717" s="99"/>
      <c r="BD717" s="99"/>
      <c r="BE717" s="99"/>
      <c r="BF717" s="99"/>
      <c r="BG717" s="99"/>
      <c r="BH717" s="99"/>
      <c r="BI717" s="99"/>
      <c r="BJ717" s="99"/>
      <c r="BK717" s="99"/>
      <c r="BL717" s="99"/>
      <c r="BM717" s="99"/>
      <c r="BN717" s="99"/>
      <c r="BO717" s="99"/>
      <c r="BP717" s="99"/>
    </row>
    <row r="718" spans="1:68" ht="16.5" customHeight="1" x14ac:dyDescent="0.25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21"/>
      <c r="P718" s="115" t="s">
        <v>616</v>
      </c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99"/>
      <c r="AE718" s="99"/>
      <c r="AF718" s="99"/>
      <c r="AG718" s="99"/>
      <c r="AH718" s="99"/>
      <c r="AI718" s="99"/>
      <c r="AJ718" s="99"/>
      <c r="AK718" s="99"/>
      <c r="AL718" s="99"/>
      <c r="AM718" s="99"/>
      <c r="AN718" s="99"/>
      <c r="AO718" s="99"/>
      <c r="AP718" s="99"/>
      <c r="AQ718" s="99"/>
      <c r="AR718" s="99"/>
      <c r="AS718" s="99"/>
      <c r="AT718" s="99"/>
      <c r="AU718" s="99"/>
      <c r="AV718" s="99"/>
      <c r="AW718" s="99"/>
      <c r="AX718" s="99"/>
      <c r="AY718" s="99"/>
      <c r="AZ718" s="99"/>
      <c r="BA718" s="99"/>
      <c r="BB718" s="99"/>
      <c r="BC718" s="99"/>
      <c r="BD718" s="99"/>
      <c r="BE718" s="99"/>
      <c r="BF718" s="99"/>
      <c r="BG718" s="99"/>
      <c r="BH718" s="99"/>
      <c r="BI718" s="99"/>
      <c r="BJ718" s="99"/>
      <c r="BK718" s="99"/>
      <c r="BL718" s="99"/>
      <c r="BM718" s="99"/>
      <c r="BN718" s="99"/>
      <c r="BO718" s="99"/>
      <c r="BP718" s="99"/>
    </row>
    <row r="719" spans="1:68" ht="16.5" customHeight="1" x14ac:dyDescent="0.25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21"/>
      <c r="P719" s="115" t="s">
        <v>495</v>
      </c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99"/>
      <c r="AE719" s="99"/>
      <c r="AF719" s="99"/>
      <c r="AG719" s="99"/>
      <c r="AH719" s="99"/>
      <c r="AI719" s="99"/>
      <c r="AJ719" s="99"/>
      <c r="AK719" s="99"/>
      <c r="AL719" s="99"/>
      <c r="AM719" s="99"/>
      <c r="AN719" s="99"/>
      <c r="AO719" s="99"/>
      <c r="AP719" s="99"/>
      <c r="AQ719" s="99"/>
      <c r="AR719" s="99"/>
      <c r="AS719" s="99"/>
      <c r="AT719" s="99"/>
      <c r="AU719" s="99"/>
      <c r="AV719" s="99"/>
      <c r="AW719" s="99"/>
      <c r="AX719" s="99"/>
      <c r="AY719" s="99"/>
      <c r="AZ719" s="99"/>
      <c r="BA719" s="99"/>
      <c r="BB719" s="99"/>
      <c r="BC719" s="99"/>
      <c r="BD719" s="99"/>
      <c r="BE719" s="99"/>
      <c r="BF719" s="99"/>
      <c r="BG719" s="99"/>
      <c r="BH719" s="99"/>
      <c r="BI719" s="99"/>
      <c r="BJ719" s="99"/>
      <c r="BK719" s="99"/>
      <c r="BL719" s="99"/>
      <c r="BM719" s="99"/>
      <c r="BN719" s="99"/>
      <c r="BO719" s="99"/>
      <c r="BP719" s="99"/>
    </row>
    <row r="720" spans="1:68" ht="16.5" customHeight="1" x14ac:dyDescent="0.25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21"/>
      <c r="P720" s="115" t="s">
        <v>288</v>
      </c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99"/>
      <c r="AE720" s="99"/>
      <c r="AF720" s="99"/>
      <c r="AG720" s="99"/>
      <c r="AH720" s="99"/>
      <c r="AI720" s="99"/>
      <c r="AJ720" s="99"/>
      <c r="AK720" s="99"/>
      <c r="AL720" s="99"/>
      <c r="AM720" s="99"/>
      <c r="AN720" s="99"/>
      <c r="AO720" s="99"/>
      <c r="AP720" s="99"/>
      <c r="AQ720" s="99"/>
      <c r="AR720" s="99"/>
      <c r="AS720" s="99"/>
      <c r="AT720" s="99"/>
      <c r="AU720" s="99"/>
      <c r="AV720" s="99"/>
      <c r="AW720" s="99"/>
      <c r="AX720" s="99"/>
      <c r="AY720" s="99"/>
      <c r="AZ720" s="99"/>
      <c r="BA720" s="99"/>
      <c r="BB720" s="99"/>
      <c r="BC720" s="99"/>
      <c r="BD720" s="99"/>
      <c r="BE720" s="99"/>
      <c r="BF720" s="99"/>
      <c r="BG720" s="99"/>
      <c r="BH720" s="99"/>
      <c r="BI720" s="99"/>
      <c r="BJ720" s="99"/>
      <c r="BK720" s="99"/>
      <c r="BL720" s="99"/>
      <c r="BM720" s="99"/>
      <c r="BN720" s="99"/>
      <c r="BO720" s="99"/>
      <c r="BP720" s="99"/>
    </row>
    <row r="721" spans="1:68" ht="16.5" customHeight="1" x14ac:dyDescent="0.25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21"/>
      <c r="P721" s="115" t="s">
        <v>1055</v>
      </c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99"/>
      <c r="AE721" s="99"/>
      <c r="AF721" s="99"/>
      <c r="AG721" s="99"/>
      <c r="AH721" s="99"/>
      <c r="AI721" s="99"/>
      <c r="AJ721" s="99"/>
      <c r="AK721" s="99"/>
      <c r="AL721" s="99"/>
      <c r="AM721" s="99"/>
      <c r="AN721" s="99"/>
      <c r="AO721" s="99"/>
      <c r="AP721" s="99"/>
      <c r="AQ721" s="99"/>
      <c r="AR721" s="99"/>
      <c r="AS721" s="99"/>
      <c r="AT721" s="99"/>
      <c r="AU721" s="99"/>
      <c r="AV721" s="99"/>
      <c r="AW721" s="99"/>
      <c r="AX721" s="99"/>
      <c r="AY721" s="99"/>
      <c r="AZ721" s="99"/>
      <c r="BA721" s="99"/>
      <c r="BB721" s="99"/>
      <c r="BC721" s="99"/>
      <c r="BD721" s="99"/>
      <c r="BE721" s="99"/>
      <c r="BF721" s="99"/>
      <c r="BG721" s="99"/>
      <c r="BH721" s="99"/>
      <c r="BI721" s="99"/>
      <c r="BJ721" s="99"/>
      <c r="BK721" s="99"/>
      <c r="BL721" s="99"/>
      <c r="BM721" s="99"/>
      <c r="BN721" s="99"/>
      <c r="BO721" s="99"/>
      <c r="BP721" s="99"/>
    </row>
    <row r="722" spans="1:68" ht="16.5" customHeight="1" x14ac:dyDescent="0.25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21"/>
      <c r="P722" s="115" t="s">
        <v>296</v>
      </c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99"/>
      <c r="AQ722" s="99"/>
      <c r="AR722" s="99"/>
      <c r="AS722" s="99"/>
      <c r="AT722" s="99"/>
      <c r="AU722" s="99"/>
      <c r="AV722" s="99"/>
      <c r="AW722" s="99"/>
      <c r="AX722" s="99"/>
      <c r="AY722" s="99"/>
      <c r="AZ722" s="99"/>
      <c r="BA722" s="99"/>
      <c r="BB722" s="99"/>
      <c r="BC722" s="99"/>
      <c r="BD722" s="99"/>
      <c r="BE722" s="99"/>
      <c r="BF722" s="99"/>
      <c r="BG722" s="99"/>
      <c r="BH722" s="99"/>
      <c r="BI722" s="99"/>
      <c r="BJ722" s="99"/>
      <c r="BK722" s="99"/>
      <c r="BL722" s="99"/>
      <c r="BM722" s="99"/>
      <c r="BN722" s="99"/>
      <c r="BO722" s="99"/>
      <c r="BP722" s="99"/>
    </row>
    <row r="723" spans="1:68" ht="16.5" customHeight="1" x14ac:dyDescent="0.25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21"/>
      <c r="P723" s="115" t="s">
        <v>1056</v>
      </c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99"/>
      <c r="AE723" s="99"/>
      <c r="AF723" s="99"/>
      <c r="AG723" s="99"/>
      <c r="AH723" s="99"/>
      <c r="AI723" s="99"/>
      <c r="AJ723" s="99"/>
      <c r="AK723" s="99"/>
      <c r="AL723" s="99"/>
      <c r="AM723" s="99"/>
      <c r="AN723" s="99"/>
      <c r="AO723" s="99"/>
      <c r="AP723" s="99"/>
      <c r="AQ723" s="99"/>
      <c r="AR723" s="99"/>
      <c r="AS723" s="99"/>
      <c r="AT723" s="99"/>
      <c r="AU723" s="99"/>
      <c r="AV723" s="99"/>
      <c r="AW723" s="99"/>
      <c r="AX723" s="99"/>
      <c r="AY723" s="99"/>
      <c r="AZ723" s="99"/>
      <c r="BA723" s="99"/>
      <c r="BB723" s="99"/>
      <c r="BC723" s="99"/>
      <c r="BD723" s="99"/>
      <c r="BE723" s="99"/>
      <c r="BF723" s="99"/>
      <c r="BG723" s="99"/>
      <c r="BH723" s="99"/>
      <c r="BI723" s="99"/>
      <c r="BJ723" s="99"/>
      <c r="BK723" s="99"/>
      <c r="BL723" s="99"/>
      <c r="BM723" s="99"/>
      <c r="BN723" s="99"/>
      <c r="BO723" s="99"/>
      <c r="BP723" s="99"/>
    </row>
    <row r="724" spans="1:68" ht="16.5" customHeight="1" x14ac:dyDescent="0.25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21"/>
      <c r="P724" s="115" t="s">
        <v>1057</v>
      </c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99"/>
      <c r="AE724" s="99"/>
      <c r="AF724" s="99"/>
      <c r="AG724" s="99"/>
      <c r="AH724" s="99"/>
      <c r="AI724" s="99"/>
      <c r="AJ724" s="99"/>
      <c r="AK724" s="99"/>
      <c r="AL724" s="99"/>
      <c r="AM724" s="99"/>
      <c r="AN724" s="99"/>
      <c r="AO724" s="99"/>
      <c r="AP724" s="99"/>
      <c r="AQ724" s="99"/>
      <c r="AR724" s="99"/>
      <c r="AS724" s="99"/>
      <c r="AT724" s="99"/>
      <c r="AU724" s="99"/>
      <c r="AV724" s="99"/>
      <c r="AW724" s="99"/>
      <c r="AX724" s="99"/>
      <c r="AY724" s="99"/>
      <c r="AZ724" s="99"/>
      <c r="BA724" s="99"/>
      <c r="BB724" s="99"/>
      <c r="BC724" s="99"/>
      <c r="BD724" s="99"/>
      <c r="BE724" s="99"/>
      <c r="BF724" s="99"/>
      <c r="BG724" s="99"/>
      <c r="BH724" s="99"/>
      <c r="BI724" s="99"/>
      <c r="BJ724" s="99"/>
      <c r="BK724" s="99"/>
      <c r="BL724" s="99"/>
      <c r="BM724" s="99"/>
      <c r="BN724" s="99"/>
      <c r="BO724" s="99"/>
      <c r="BP724" s="99"/>
    </row>
  </sheetData>
  <mergeCells count="62">
    <mergeCell ref="B554:N554"/>
    <mergeCell ref="B555:N555"/>
    <mergeCell ref="B559:N559"/>
    <mergeCell ref="B562:N562"/>
    <mergeCell ref="B529:N529"/>
    <mergeCell ref="B534:N534"/>
    <mergeCell ref="B539:N539"/>
    <mergeCell ref="B544:N544"/>
    <mergeCell ref="B549:N549"/>
    <mergeCell ref="B507:N507"/>
    <mergeCell ref="B512:N512"/>
    <mergeCell ref="B518:N518"/>
    <mergeCell ref="B523:N523"/>
    <mergeCell ref="B524:N524"/>
    <mergeCell ref="B480:N480"/>
    <mergeCell ref="B487:N487"/>
    <mergeCell ref="B495:N495"/>
    <mergeCell ref="B496:N496"/>
    <mergeCell ref="B502:N502"/>
    <mergeCell ref="B443:N443"/>
    <mergeCell ref="B450:N450"/>
    <mergeCell ref="B458:N458"/>
    <mergeCell ref="B466:N466"/>
    <mergeCell ref="B473:N473"/>
    <mergeCell ref="B417:N417"/>
    <mergeCell ref="B418:N418"/>
    <mergeCell ref="B426:N426"/>
    <mergeCell ref="B434:N434"/>
    <mergeCell ref="B435:N435"/>
    <mergeCell ref="B390:N390"/>
    <mergeCell ref="B391:N391"/>
    <mergeCell ref="B398:N398"/>
    <mergeCell ref="B405:N405"/>
    <mergeCell ref="B411:N411"/>
    <mergeCell ref="B365:N365"/>
    <mergeCell ref="B371:N371"/>
    <mergeCell ref="B377:N377"/>
    <mergeCell ref="B378:N378"/>
    <mergeCell ref="B384:N384"/>
    <mergeCell ref="B341:N341"/>
    <mergeCell ref="B347:N347"/>
    <mergeCell ref="B352:N352"/>
    <mergeCell ref="B353:N353"/>
    <mergeCell ref="B359:N359"/>
    <mergeCell ref="B316:N316"/>
    <mergeCell ref="B317:N317"/>
    <mergeCell ref="B323:N323"/>
    <mergeCell ref="B329:N329"/>
    <mergeCell ref="B335:N335"/>
    <mergeCell ref="H705:N705"/>
    <mergeCell ref="B578:N578"/>
    <mergeCell ref="B587:N587"/>
    <mergeCell ref="H639:N639"/>
    <mergeCell ref="H640:N640"/>
    <mergeCell ref="H646:N646"/>
    <mergeCell ref="H652:N652"/>
    <mergeCell ref="H658:N658"/>
    <mergeCell ref="H664:N664"/>
    <mergeCell ref="H670:N670"/>
    <mergeCell ref="H677:N677"/>
    <mergeCell ref="H685:N685"/>
    <mergeCell ref="F691:N691"/>
  </mergeCells>
  <conditionalFormatting sqref="P436:P439 P467:P470 P441 P493 P472 P488:P491 O417:P418 O315:P315 B417 P449 C318:M322 C324:M328 C330:M334 C336:M340 C346:M346 P389 P392:P397 B517 B535:N538 N324:N326 N330:N332 N336:N338 B342:N344 B345:M345 B348:N350 B354:N356 B357:M357 B360:N362 B363:M363 B364:N364 B366:N368 B369:M369 B372:N374 B375:M375 B379:N381 B382:M382 B385:N387 B388:M388 B424:N424 B472 B503:N506 B501 B545:N548 B456:N456 B464:N464 B479:N479 B493:N493 O487:P487 B487 O480:P480 B480 O458:P458 B458 B441 O405:P405 B405 O390:P391 B390:B391 B384 B377:B378 B371 B365 B351:M351 B352:B353 B347 B341 B335:B339 B329:B333 B323:B327 B316:B317 B443">
    <cfRule type="cellIs" dxfId="5829" priority="1" operator="lessThan">
      <formula>0</formula>
    </cfRule>
  </conditionalFormatting>
  <conditionalFormatting sqref="O487">
    <cfRule type="cellIs" dxfId="5828" priority="2" operator="lessThan">
      <formula>0</formula>
    </cfRule>
  </conditionalFormatting>
  <conditionalFormatting sqref="B315:N315">
    <cfRule type="cellIs" dxfId="5827" priority="3" operator="lessThan">
      <formula>0</formula>
    </cfRule>
  </conditionalFormatting>
  <conditionalFormatting sqref="O434">
    <cfRule type="cellIs" dxfId="5826" priority="4" operator="lessThan">
      <formula>0</formula>
    </cfRule>
  </conditionalFormatting>
  <conditionalFormatting sqref="P443:P449">
    <cfRule type="cellIs" dxfId="5825" priority="5" operator="lessThan">
      <formula>0</formula>
    </cfRule>
  </conditionalFormatting>
  <conditionalFormatting sqref="O435">
    <cfRule type="cellIs" dxfId="5824" priority="6" operator="lessThan">
      <formula>0</formula>
    </cfRule>
  </conditionalFormatting>
  <conditionalFormatting sqref="O466">
    <cfRule type="cellIs" dxfId="5823" priority="7" operator="lessThan">
      <formula>0</formula>
    </cfRule>
  </conditionalFormatting>
  <conditionalFormatting sqref="B315:N315">
    <cfRule type="cellIs" dxfId="5822" priority="8" operator="lessThan">
      <formula>0</formula>
    </cfRule>
  </conditionalFormatting>
  <conditionalFormatting sqref="P492">
    <cfRule type="cellIs" dxfId="5821" priority="9" operator="lessThan">
      <formula>0</formula>
    </cfRule>
  </conditionalFormatting>
  <conditionalFormatting sqref="P419:P422">
    <cfRule type="cellIs" dxfId="5820" priority="10" operator="lessThan">
      <formula>0</formula>
    </cfRule>
  </conditionalFormatting>
  <conditionalFormatting sqref="P423">
    <cfRule type="cellIs" dxfId="5819" priority="11" operator="lessThan">
      <formula>0</formula>
    </cfRule>
  </conditionalFormatting>
  <conditionalFormatting sqref="P423">
    <cfRule type="cellIs" dxfId="5818" priority="12" operator="lessThan">
      <formula>0</formula>
    </cfRule>
  </conditionalFormatting>
  <conditionalFormatting sqref="B434">
    <cfRule type="cellIs" dxfId="5817" priority="13" operator="lessThan">
      <formula>0</formula>
    </cfRule>
  </conditionalFormatting>
  <conditionalFormatting sqref="P471">
    <cfRule type="cellIs" dxfId="5816" priority="14" operator="lessThan">
      <formula>0</formula>
    </cfRule>
  </conditionalFormatting>
  <conditionalFormatting sqref="P440">
    <cfRule type="cellIs" dxfId="5815" priority="15" operator="lessThan">
      <formula>0</formula>
    </cfRule>
  </conditionalFormatting>
  <conditionalFormatting sqref="P440">
    <cfRule type="cellIs" dxfId="5814" priority="16" operator="lessThan">
      <formula>0</formula>
    </cfRule>
  </conditionalFormatting>
  <conditionalFormatting sqref="O443">
    <cfRule type="cellIs" dxfId="5813" priority="17" operator="lessThan">
      <formula>0</formula>
    </cfRule>
  </conditionalFormatting>
  <conditionalFormatting sqref="P471">
    <cfRule type="cellIs" dxfId="5812" priority="18" operator="lessThan">
      <formula>0</formula>
    </cfRule>
  </conditionalFormatting>
  <conditionalFormatting sqref="O488:O491">
    <cfRule type="cellIs" dxfId="5811" priority="19" operator="lessThan">
      <formula>0</formula>
    </cfRule>
  </conditionalFormatting>
  <conditionalFormatting sqref="O467:O470">
    <cfRule type="cellIs" dxfId="5810" priority="20" operator="lessThan">
      <formula>0</formula>
    </cfRule>
  </conditionalFormatting>
  <conditionalFormatting sqref="P333">
    <cfRule type="cellIs" dxfId="5809" priority="21" operator="lessThan">
      <formula>0</formula>
    </cfRule>
  </conditionalFormatting>
  <conditionalFormatting sqref="P492">
    <cfRule type="cellIs" dxfId="5808" priority="22" operator="lessThan">
      <formula>0</formula>
    </cfRule>
  </conditionalFormatting>
  <conditionalFormatting sqref="P448">
    <cfRule type="cellIs" dxfId="5807" priority="23" operator="lessThan">
      <formula>0</formula>
    </cfRule>
  </conditionalFormatting>
  <conditionalFormatting sqref="J320:N321 K318:N319">
    <cfRule type="cellIs" dxfId="5806" priority="24" operator="lessThan">
      <formula>0</formula>
    </cfRule>
  </conditionalFormatting>
  <conditionalFormatting sqref="O443:O447">
    <cfRule type="cellIs" dxfId="5805" priority="25" operator="lessThan">
      <formula>0</formula>
    </cfRule>
  </conditionalFormatting>
  <conditionalFormatting sqref="O436:O439">
    <cfRule type="cellIs" dxfId="5804" priority="26" operator="lessThan">
      <formula>0</formula>
    </cfRule>
  </conditionalFormatting>
  <conditionalFormatting sqref="P448">
    <cfRule type="cellIs" dxfId="5803" priority="27" operator="lessThan">
      <formula>0</formula>
    </cfRule>
  </conditionalFormatting>
  <conditionalFormatting sqref="P321">
    <cfRule type="cellIs" dxfId="5802" priority="28" operator="lessThan">
      <formula>0</formula>
    </cfRule>
  </conditionalFormatting>
  <conditionalFormatting sqref="P444:P447 B443">
    <cfRule type="cellIs" dxfId="5801" priority="29" operator="lessThan">
      <formula>0</formula>
    </cfRule>
  </conditionalFormatting>
  <conditionalFormatting sqref="O459:O462">
    <cfRule type="cellIs" dxfId="5800" priority="30" operator="lessThan">
      <formula>0</formula>
    </cfRule>
  </conditionalFormatting>
  <conditionalFormatting sqref="P459:P462 P464">
    <cfRule type="cellIs" dxfId="5799" priority="31" operator="lessThan">
      <formula>0</formula>
    </cfRule>
  </conditionalFormatting>
  <conditionalFormatting sqref="P463">
    <cfRule type="cellIs" dxfId="5798" priority="32" operator="lessThan">
      <formula>0</formula>
    </cfRule>
  </conditionalFormatting>
  <conditionalFormatting sqref="P406:P410">
    <cfRule type="cellIs" dxfId="5797" priority="33" operator="lessThan">
      <formula>0</formula>
    </cfRule>
  </conditionalFormatting>
  <conditionalFormatting sqref="P463">
    <cfRule type="cellIs" dxfId="5796" priority="34" operator="lessThan">
      <formula>0</formula>
    </cfRule>
  </conditionalFormatting>
  <conditionalFormatting sqref="J318">
    <cfRule type="cellIs" dxfId="5795" priority="35" operator="lessThan">
      <formula>0</formula>
    </cfRule>
  </conditionalFormatting>
  <conditionalFormatting sqref="O444:O447">
    <cfRule type="cellIs" dxfId="5794" priority="36" operator="lessThan">
      <formula>0</formula>
    </cfRule>
  </conditionalFormatting>
  <conditionalFormatting sqref="O316:P317 P318:P320">
    <cfRule type="cellIs" dxfId="5793" priority="37" operator="lessThan">
      <formula>0</formula>
    </cfRule>
  </conditionalFormatting>
  <conditionalFormatting sqref="B353">
    <cfRule type="cellIs" dxfId="5792" priority="38" operator="lessThan">
      <formula>0</formula>
    </cfRule>
  </conditionalFormatting>
  <conditionalFormatting sqref="B316">
    <cfRule type="cellIs" dxfId="5791" priority="39" operator="lessThan">
      <formula>0</formula>
    </cfRule>
  </conditionalFormatting>
  <conditionalFormatting sqref="O354:O356">
    <cfRule type="cellIs" dxfId="5790" priority="40" operator="lessThan">
      <formula>0</formula>
    </cfRule>
  </conditionalFormatting>
  <conditionalFormatting sqref="P357">
    <cfRule type="cellIs" dxfId="5789" priority="41" operator="lessThan">
      <formula>0</formula>
    </cfRule>
  </conditionalFormatting>
  <conditionalFormatting sqref="O316:O317">
    <cfRule type="cellIs" dxfId="5788" priority="42" operator="lessThan">
      <formula>0</formula>
    </cfRule>
  </conditionalFormatting>
  <conditionalFormatting sqref="O318:O321">
    <cfRule type="cellIs" dxfId="5787" priority="43" operator="lessThan">
      <formula>0</formula>
    </cfRule>
  </conditionalFormatting>
  <conditionalFormatting sqref="P517">
    <cfRule type="cellIs" dxfId="5786" priority="44" operator="lessThan">
      <formula>0</formula>
    </cfRule>
  </conditionalFormatting>
  <conditionalFormatting sqref="P322">
    <cfRule type="cellIs" dxfId="5785" priority="45" operator="lessThan">
      <formula>0</formula>
    </cfRule>
  </conditionalFormatting>
  <conditionalFormatting sqref="O347:P347 P348:P350">
    <cfRule type="cellIs" dxfId="5784" priority="46" operator="lessThan">
      <formula>0</formula>
    </cfRule>
  </conditionalFormatting>
  <conditionalFormatting sqref="O348:O350">
    <cfRule type="cellIs" dxfId="5783" priority="47" operator="lessThan">
      <formula>0</formula>
    </cfRule>
  </conditionalFormatting>
  <conditionalFormatting sqref="C324:J324">
    <cfRule type="cellIs" dxfId="5782" priority="48" operator="lessThan">
      <formula>0</formula>
    </cfRule>
  </conditionalFormatting>
  <conditionalFormatting sqref="H340">
    <cfRule type="cellIs" dxfId="5781" priority="49" operator="lessThan">
      <formula>0</formula>
    </cfRule>
  </conditionalFormatting>
  <conditionalFormatting sqref="P351">
    <cfRule type="cellIs" dxfId="5780" priority="50" operator="lessThan">
      <formula>0</formula>
    </cfRule>
  </conditionalFormatting>
  <conditionalFormatting sqref="B317">
    <cfRule type="cellIs" dxfId="5779" priority="51" operator="lessThan">
      <formula>0</formula>
    </cfRule>
  </conditionalFormatting>
  <conditionalFormatting sqref="J319">
    <cfRule type="cellIs" dxfId="5778" priority="52" operator="lessThan">
      <formula>0</formula>
    </cfRule>
  </conditionalFormatting>
  <conditionalFormatting sqref="O322">
    <cfRule type="cellIs" dxfId="5777" priority="53" operator="lessThan">
      <formula>0</formula>
    </cfRule>
  </conditionalFormatting>
  <conditionalFormatting sqref="O371">
    <cfRule type="cellIs" dxfId="5776" priority="54" operator="lessThan">
      <formula>0</formula>
    </cfRule>
  </conditionalFormatting>
  <conditionalFormatting sqref="P321">
    <cfRule type="cellIs" dxfId="5775" priority="55" operator="lessThan">
      <formula>0</formula>
    </cfRule>
  </conditionalFormatting>
  <conditionalFormatting sqref="O323:P323 P324:P326">
    <cfRule type="cellIs" dxfId="5774" priority="56" operator="lessThan">
      <formula>0</formula>
    </cfRule>
  </conditionalFormatting>
  <conditionalFormatting sqref="O323">
    <cfRule type="cellIs" dxfId="5773" priority="57" operator="lessThan">
      <formula>0</formula>
    </cfRule>
  </conditionalFormatting>
  <conditionalFormatting sqref="O324:O327">
    <cfRule type="cellIs" dxfId="5772" priority="58" operator="lessThan">
      <formula>0</formula>
    </cfRule>
  </conditionalFormatting>
  <conditionalFormatting sqref="I325 K325:N325 C326:M327 K324:M324">
    <cfRule type="cellIs" dxfId="5771" priority="59" operator="lessThan">
      <formula>0</formula>
    </cfRule>
  </conditionalFormatting>
  <conditionalFormatting sqref="B323">
    <cfRule type="cellIs" dxfId="5770" priority="60" operator="lessThan">
      <formula>0</formula>
    </cfRule>
  </conditionalFormatting>
  <conditionalFormatting sqref="I324">
    <cfRule type="cellIs" dxfId="5769" priority="61" operator="lessThan">
      <formula>0</formula>
    </cfRule>
  </conditionalFormatting>
  <conditionalFormatting sqref="P328">
    <cfRule type="cellIs" dxfId="5768" priority="62" operator="lessThan">
      <formula>0</formula>
    </cfRule>
  </conditionalFormatting>
  <conditionalFormatting sqref="C325:J325">
    <cfRule type="cellIs" dxfId="5767" priority="63" operator="lessThan">
      <formula>0</formula>
    </cfRule>
  </conditionalFormatting>
  <conditionalFormatting sqref="P327">
    <cfRule type="cellIs" dxfId="5766" priority="64" operator="lessThan">
      <formula>0</formula>
    </cfRule>
  </conditionalFormatting>
  <conditionalFormatting sqref="P327">
    <cfRule type="cellIs" dxfId="5765" priority="65" operator="lessThan">
      <formula>0</formula>
    </cfRule>
  </conditionalFormatting>
  <conditionalFormatting sqref="O329:P329 P330:P332">
    <cfRule type="cellIs" dxfId="5764" priority="66" operator="lessThan">
      <formula>0</formula>
    </cfRule>
  </conditionalFormatting>
  <conditionalFormatting sqref="O329">
    <cfRule type="cellIs" dxfId="5763" priority="67" operator="lessThan">
      <formula>0</formula>
    </cfRule>
  </conditionalFormatting>
  <conditionalFormatting sqref="J330">
    <cfRule type="cellIs" dxfId="5762" priority="68" operator="lessThan">
      <formula>0</formula>
    </cfRule>
  </conditionalFormatting>
  <conditionalFormatting sqref="K330:N331 J332:M333">
    <cfRule type="cellIs" dxfId="5761" priority="69" operator="lessThan">
      <formula>0</formula>
    </cfRule>
  </conditionalFormatting>
  <conditionalFormatting sqref="O336:O338">
    <cfRule type="cellIs" dxfId="5760" priority="70" operator="lessThan">
      <formula>0</formula>
    </cfRule>
  </conditionalFormatting>
  <conditionalFormatting sqref="P334">
    <cfRule type="cellIs" dxfId="5759" priority="71" operator="lessThan">
      <formula>0</formula>
    </cfRule>
  </conditionalFormatting>
  <conditionalFormatting sqref="B329">
    <cfRule type="cellIs" dxfId="5758" priority="72" operator="lessThan">
      <formula>0</formula>
    </cfRule>
  </conditionalFormatting>
  <conditionalFormatting sqref="O359">
    <cfRule type="cellIs" dxfId="5757" priority="73" operator="lessThan">
      <formula>0</formula>
    </cfRule>
  </conditionalFormatting>
  <conditionalFormatting sqref="J331">
    <cfRule type="cellIs" dxfId="5756" priority="74" operator="lessThan">
      <formula>0</formula>
    </cfRule>
  </conditionalFormatting>
  <conditionalFormatting sqref="P333">
    <cfRule type="cellIs" dxfId="5755" priority="75" operator="lessThan">
      <formula>0</formula>
    </cfRule>
  </conditionalFormatting>
  <conditionalFormatting sqref="O335">
    <cfRule type="cellIs" dxfId="5754" priority="76" operator="lessThan">
      <formula>0</formula>
    </cfRule>
  </conditionalFormatting>
  <conditionalFormatting sqref="P339">
    <cfRule type="cellIs" dxfId="5753" priority="77" operator="lessThan">
      <formula>0</formula>
    </cfRule>
  </conditionalFormatting>
  <conditionalFormatting sqref="I337 K336:N337 C338:N338 C339:M339">
    <cfRule type="cellIs" dxfId="5752" priority="78" operator="lessThan">
      <formula>0</formula>
    </cfRule>
  </conditionalFormatting>
  <conditionalFormatting sqref="I336">
    <cfRule type="cellIs" dxfId="5751" priority="79" operator="lessThan">
      <formula>0</formula>
    </cfRule>
  </conditionalFormatting>
  <conditionalFormatting sqref="C336:J336">
    <cfRule type="cellIs" dxfId="5750" priority="80" operator="lessThan">
      <formula>0</formula>
    </cfRule>
  </conditionalFormatting>
  <conditionalFormatting sqref="B335">
    <cfRule type="cellIs" dxfId="5749" priority="81" operator="lessThan">
      <formula>0</formula>
    </cfRule>
  </conditionalFormatting>
  <conditionalFormatting sqref="P340">
    <cfRule type="cellIs" dxfId="5748" priority="82" operator="lessThan">
      <formula>0</formula>
    </cfRule>
  </conditionalFormatting>
  <conditionalFormatting sqref="O365">
    <cfRule type="cellIs" dxfId="5747" priority="83" operator="lessThan">
      <formula>0</formula>
    </cfRule>
  </conditionalFormatting>
  <conditionalFormatting sqref="C337:J337">
    <cfRule type="cellIs" dxfId="5746" priority="84" operator="lessThan">
      <formula>0</formula>
    </cfRule>
  </conditionalFormatting>
  <conditionalFormatting sqref="P339">
    <cfRule type="cellIs" dxfId="5745" priority="85" operator="lessThan">
      <formula>0</formula>
    </cfRule>
  </conditionalFormatting>
  <conditionalFormatting sqref="O341:P341 P342:P344">
    <cfRule type="cellIs" dxfId="5744" priority="86" operator="lessThan">
      <formula>0</formula>
    </cfRule>
  </conditionalFormatting>
  <conditionalFormatting sqref="O341">
    <cfRule type="cellIs" dxfId="5743" priority="87" operator="lessThan">
      <formula>0</formula>
    </cfRule>
  </conditionalFormatting>
  <conditionalFormatting sqref="O342:O344">
    <cfRule type="cellIs" dxfId="5742" priority="88" operator="lessThan">
      <formula>0</formula>
    </cfRule>
  </conditionalFormatting>
  <conditionalFormatting sqref="B341">
    <cfRule type="cellIs" dxfId="5741" priority="89" operator="lessThan">
      <formula>0</formula>
    </cfRule>
  </conditionalFormatting>
  <conditionalFormatting sqref="P345">
    <cfRule type="cellIs" dxfId="5740" priority="90" operator="lessThan">
      <formula>0</formula>
    </cfRule>
  </conditionalFormatting>
  <conditionalFormatting sqref="P346">
    <cfRule type="cellIs" dxfId="5739" priority="91" operator="lessThan">
      <formula>0</formula>
    </cfRule>
  </conditionalFormatting>
  <conditionalFormatting sqref="P345">
    <cfRule type="cellIs" dxfId="5738" priority="92" operator="lessThan">
      <formula>0</formula>
    </cfRule>
  </conditionalFormatting>
  <conditionalFormatting sqref="C346:M346">
    <cfRule type="cellIs" dxfId="5737" priority="93" operator="lessThan">
      <formula>0</formula>
    </cfRule>
  </conditionalFormatting>
  <conditionalFormatting sqref="C340:M340">
    <cfRule type="cellIs" dxfId="5736" priority="94" operator="lessThan">
      <formula>0</formula>
    </cfRule>
  </conditionalFormatting>
  <conditionalFormatting sqref="B378">
    <cfRule type="cellIs" dxfId="5735" priority="95" operator="lessThan">
      <formula>0</formula>
    </cfRule>
  </conditionalFormatting>
  <conditionalFormatting sqref="P379:P381">
    <cfRule type="cellIs" dxfId="5734" priority="96" operator="lessThan">
      <formula>0</formula>
    </cfRule>
  </conditionalFormatting>
  <conditionalFormatting sqref="O335:P335 P336:P338">
    <cfRule type="cellIs" dxfId="5733" priority="97" operator="lessThan">
      <formula>0</formula>
    </cfRule>
  </conditionalFormatting>
  <conditionalFormatting sqref="H328">
    <cfRule type="cellIs" dxfId="5732" priority="98" operator="lessThan">
      <formula>0</formula>
    </cfRule>
  </conditionalFormatting>
  <conditionalFormatting sqref="O365:P365 P366:P368">
    <cfRule type="cellIs" dxfId="5731" priority="99" operator="lessThan">
      <formula>0</formula>
    </cfRule>
  </conditionalFormatting>
  <conditionalFormatting sqref="O366:O368">
    <cfRule type="cellIs" dxfId="5730" priority="100" operator="lessThan">
      <formula>0</formula>
    </cfRule>
  </conditionalFormatting>
  <conditionalFormatting sqref="P369">
    <cfRule type="cellIs" dxfId="5729" priority="101" operator="lessThan">
      <formula>0</formula>
    </cfRule>
  </conditionalFormatting>
  <conditionalFormatting sqref="P369">
    <cfRule type="cellIs" dxfId="5728" priority="102" operator="lessThan">
      <formula>0</formula>
    </cfRule>
  </conditionalFormatting>
  <conditionalFormatting sqref="B365">
    <cfRule type="cellIs" dxfId="5727" priority="103" operator="lessThan">
      <formula>0</formula>
    </cfRule>
  </conditionalFormatting>
  <conditionalFormatting sqref="O371:P371 P372:P374">
    <cfRule type="cellIs" dxfId="5726" priority="104" operator="lessThan">
      <formula>0</formula>
    </cfRule>
  </conditionalFormatting>
  <conditionalFormatting sqref="O372:O374">
    <cfRule type="cellIs" dxfId="5725" priority="105" operator="lessThan">
      <formula>0</formula>
    </cfRule>
  </conditionalFormatting>
  <conditionalFormatting sqref="O377">
    <cfRule type="cellIs" dxfId="5724" priority="106" operator="lessThan">
      <formula>0</formula>
    </cfRule>
  </conditionalFormatting>
  <conditionalFormatting sqref="O347">
    <cfRule type="cellIs" dxfId="5723" priority="107" operator="lessThan">
      <formula>0</formula>
    </cfRule>
  </conditionalFormatting>
  <conditionalFormatting sqref="P375">
    <cfRule type="cellIs" dxfId="5722" priority="108" operator="lessThan">
      <formula>0</formula>
    </cfRule>
  </conditionalFormatting>
  <conditionalFormatting sqref="P351">
    <cfRule type="cellIs" dxfId="5721" priority="109" operator="lessThan">
      <formula>0</formula>
    </cfRule>
  </conditionalFormatting>
  <conditionalFormatting sqref="P370">
    <cfRule type="cellIs" dxfId="5720" priority="110" operator="lessThan">
      <formula>0</formula>
    </cfRule>
  </conditionalFormatting>
  <conditionalFormatting sqref="O353:P353 P354:P356">
    <cfRule type="cellIs" dxfId="5719" priority="111" operator="lessThan">
      <formula>0</formula>
    </cfRule>
  </conditionalFormatting>
  <conditionalFormatting sqref="O353">
    <cfRule type="cellIs" dxfId="5718" priority="112" operator="lessThan">
      <formula>0</formula>
    </cfRule>
  </conditionalFormatting>
  <conditionalFormatting sqref="B371">
    <cfRule type="cellIs" dxfId="5717" priority="113" operator="lessThan">
      <formula>0</formula>
    </cfRule>
  </conditionalFormatting>
  <conditionalFormatting sqref="P358">
    <cfRule type="cellIs" dxfId="5716" priority="114" operator="lessThan">
      <formula>0</formula>
    </cfRule>
  </conditionalFormatting>
  <conditionalFormatting sqref="P357">
    <cfRule type="cellIs" dxfId="5715" priority="115" operator="lessThan">
      <formula>0</formula>
    </cfRule>
  </conditionalFormatting>
  <conditionalFormatting sqref="H327">
    <cfRule type="cellIs" dxfId="5714" priority="116" operator="lessThan">
      <formula>0</formula>
    </cfRule>
  </conditionalFormatting>
  <conditionalFormatting sqref="P375">
    <cfRule type="cellIs" dxfId="5713" priority="117" operator="lessThan">
      <formula>0</formula>
    </cfRule>
  </conditionalFormatting>
  <conditionalFormatting sqref="P382">
    <cfRule type="cellIs" dxfId="5712" priority="118" operator="lessThan">
      <formula>0</formula>
    </cfRule>
  </conditionalFormatting>
  <conditionalFormatting sqref="P376:P377">
    <cfRule type="cellIs" dxfId="5711" priority="119" operator="lessThan">
      <formula>0</formula>
    </cfRule>
  </conditionalFormatting>
  <conditionalFormatting sqref="B377">
    <cfRule type="cellIs" dxfId="5710" priority="120" operator="lessThan">
      <formula>0</formula>
    </cfRule>
  </conditionalFormatting>
  <conditionalFormatting sqref="J515:N516 K513:N513 K514:M514">
    <cfRule type="cellIs" dxfId="5709" priority="121" operator="lessThan">
      <formula>0</formula>
    </cfRule>
  </conditionalFormatting>
  <conditionalFormatting sqref="O360:O362">
    <cfRule type="cellIs" dxfId="5708" priority="122" operator="lessThan">
      <formula>0</formula>
    </cfRule>
  </conditionalFormatting>
  <conditionalFormatting sqref="J334:M334">
    <cfRule type="cellIs" dxfId="5707" priority="123" operator="lessThan">
      <formula>0</formula>
    </cfRule>
  </conditionalFormatting>
  <conditionalFormatting sqref="C328:M328">
    <cfRule type="cellIs" dxfId="5706" priority="124" operator="lessThan">
      <formula>0</formula>
    </cfRule>
  </conditionalFormatting>
  <conditionalFormatting sqref="J322:N322">
    <cfRule type="cellIs" dxfId="5705" priority="125" operator="lessThan">
      <formula>0</formula>
    </cfRule>
  </conditionalFormatting>
  <conditionalFormatting sqref="B347">
    <cfRule type="cellIs" dxfId="5704" priority="126" operator="lessThan">
      <formula>0</formula>
    </cfRule>
  </conditionalFormatting>
  <conditionalFormatting sqref="B352">
    <cfRule type="cellIs" dxfId="5703" priority="127" operator="lessThan">
      <formula>0</formula>
    </cfRule>
  </conditionalFormatting>
  <conditionalFormatting sqref="P363">
    <cfRule type="cellIs" dxfId="5702" priority="128" operator="lessThan">
      <formula>0</formula>
    </cfRule>
  </conditionalFormatting>
  <conditionalFormatting sqref="J513:N513 J515:N516 J514:M514">
    <cfRule type="cellIs" dxfId="5701" priority="129" operator="lessThan">
      <formula>0</formula>
    </cfRule>
  </conditionalFormatting>
  <conditionalFormatting sqref="P513:P515">
    <cfRule type="cellIs" dxfId="5700" priority="130" operator="lessThan">
      <formula>0</formula>
    </cfRule>
  </conditionalFormatting>
  <conditionalFormatting sqref="O359:P359 P360:P362">
    <cfRule type="cellIs" dxfId="5699" priority="131" operator="lessThan">
      <formula>0</formula>
    </cfRule>
  </conditionalFormatting>
  <conditionalFormatting sqref="P364">
    <cfRule type="cellIs" dxfId="5698" priority="132" operator="lessThan">
      <formula>0</formula>
    </cfRule>
  </conditionalFormatting>
  <conditionalFormatting sqref="P363">
    <cfRule type="cellIs" dxfId="5697" priority="133" operator="lessThan">
      <formula>0</formula>
    </cfRule>
  </conditionalFormatting>
  <conditionalFormatting sqref="H545:H548">
    <cfRule type="cellIs" dxfId="5696" priority="134" operator="lessThan">
      <formula>0</formula>
    </cfRule>
  </conditionalFormatting>
  <conditionalFormatting sqref="P516">
    <cfRule type="cellIs" dxfId="5695" priority="135" operator="lessThan">
      <formula>0</formula>
    </cfRule>
  </conditionalFormatting>
  <conditionalFormatting sqref="H541:H543">
    <cfRule type="cellIs" dxfId="5694" priority="136" operator="lessThan">
      <formula>0</formula>
    </cfRule>
  </conditionalFormatting>
  <conditionalFormatting sqref="J514">
    <cfRule type="cellIs" dxfId="5693" priority="137" operator="lessThan">
      <formula>0</formula>
    </cfRule>
  </conditionalFormatting>
  <conditionalFormatting sqref="O513:O516">
    <cfRule type="cellIs" dxfId="5692" priority="138" operator="lessThan">
      <formula>0</formula>
    </cfRule>
  </conditionalFormatting>
  <conditionalFormatting sqref="P543">
    <cfRule type="cellIs" dxfId="5691" priority="139" operator="lessThan">
      <formula>0</formula>
    </cfRule>
  </conditionalFormatting>
  <conditionalFormatting sqref="P516">
    <cfRule type="cellIs" dxfId="5690" priority="140" operator="lessThan">
      <formula>0</formula>
    </cfRule>
  </conditionalFormatting>
  <conditionalFormatting sqref="H346">
    <cfRule type="cellIs" dxfId="5689" priority="141" operator="lessThan">
      <formula>0</formula>
    </cfRule>
  </conditionalFormatting>
  <conditionalFormatting sqref="H339">
    <cfRule type="cellIs" dxfId="5688" priority="142" operator="lessThan">
      <formula>0</formula>
    </cfRule>
  </conditionalFormatting>
  <conditionalFormatting sqref="I551 K550:N551 C552:N553">
    <cfRule type="cellIs" dxfId="5687" priority="143" operator="lessThan">
      <formula>0</formula>
    </cfRule>
  </conditionalFormatting>
  <conditionalFormatting sqref="O550:O553">
    <cfRule type="cellIs" dxfId="5686" priority="144" operator="lessThan">
      <formula>0</formula>
    </cfRule>
  </conditionalFormatting>
  <conditionalFormatting sqref="P385:P387">
    <cfRule type="cellIs" dxfId="5685" priority="145" operator="lessThan">
      <formula>0</formula>
    </cfRule>
  </conditionalFormatting>
  <conditionalFormatting sqref="O379:O381">
    <cfRule type="cellIs" dxfId="5684" priority="146" operator="lessThan">
      <formula>0</formula>
    </cfRule>
  </conditionalFormatting>
  <conditionalFormatting sqref="B544">
    <cfRule type="cellIs" dxfId="5683" priority="147" operator="lessThan">
      <formula>0</formula>
    </cfRule>
  </conditionalFormatting>
  <conditionalFormatting sqref="P550:P552">
    <cfRule type="cellIs" dxfId="5682" priority="148" operator="lessThan">
      <formula>0</formula>
    </cfRule>
  </conditionalFormatting>
  <conditionalFormatting sqref="P383">
    <cfRule type="cellIs" dxfId="5681" priority="149" operator="lessThan">
      <formula>0</formula>
    </cfRule>
  </conditionalFormatting>
  <conditionalFormatting sqref="J499:N499 K497:N498 J500:M500">
    <cfRule type="cellIs" dxfId="5680" priority="150" operator="lessThan">
      <formula>0</formula>
    </cfRule>
  </conditionalFormatting>
  <conditionalFormatting sqref="H545">
    <cfRule type="cellIs" dxfId="5679" priority="151" operator="lessThan">
      <formula>0</formula>
    </cfRule>
  </conditionalFormatting>
  <conditionalFormatting sqref="J497:N499 J500:M500">
    <cfRule type="cellIs" dxfId="5678" priority="152" operator="lessThan">
      <formula>0</formula>
    </cfRule>
  </conditionalFormatting>
  <conditionalFormatting sqref="C550:N553">
    <cfRule type="cellIs" dxfId="5677" priority="153" operator="lessThan">
      <formula>0</formula>
    </cfRule>
  </conditionalFormatting>
  <conditionalFormatting sqref="B549">
    <cfRule type="cellIs" dxfId="5676" priority="154" operator="lessThan">
      <formula>0</formula>
    </cfRule>
  </conditionalFormatting>
  <conditionalFormatting sqref="O385:O387">
    <cfRule type="cellIs" dxfId="5675" priority="155" operator="lessThan">
      <formula>0</formula>
    </cfRule>
  </conditionalFormatting>
  <conditionalFormatting sqref="P388">
    <cfRule type="cellIs" dxfId="5674" priority="156" operator="lessThan">
      <formula>0</formula>
    </cfRule>
  </conditionalFormatting>
  <conditionalFormatting sqref="P501">
    <cfRule type="cellIs" dxfId="5673" priority="157" operator="lessThan">
      <formula>0</formula>
    </cfRule>
  </conditionalFormatting>
  <conditionalFormatting sqref="P382">
    <cfRule type="cellIs" dxfId="5672" priority="158" operator="lessThan">
      <formula>0</formula>
    </cfRule>
  </conditionalFormatting>
  <conditionalFormatting sqref="P500">
    <cfRule type="cellIs" dxfId="5671" priority="159" operator="lessThan">
      <formula>0</formula>
    </cfRule>
  </conditionalFormatting>
  <conditionalFormatting sqref="P388">
    <cfRule type="cellIs" dxfId="5670" priority="160" operator="lessThan">
      <formula>0</formula>
    </cfRule>
  </conditionalFormatting>
  <conditionalFormatting sqref="C319:I319">
    <cfRule type="cellIs" dxfId="5669" priority="161" operator="lessThan">
      <formula>0</formula>
    </cfRule>
  </conditionalFormatting>
  <conditionalFormatting sqref="B384">
    <cfRule type="cellIs" dxfId="5668" priority="162" operator="lessThan">
      <formula>0</formula>
    </cfRule>
  </conditionalFormatting>
  <conditionalFormatting sqref="C331:I331">
    <cfRule type="cellIs" dxfId="5667" priority="163" operator="lessThan">
      <formula>0</formula>
    </cfRule>
  </conditionalFormatting>
  <conditionalFormatting sqref="P497:P499">
    <cfRule type="cellIs" dxfId="5666" priority="164" operator="lessThan">
      <formula>0</formula>
    </cfRule>
  </conditionalFormatting>
  <conditionalFormatting sqref="P500">
    <cfRule type="cellIs" dxfId="5665" priority="165" operator="lessThan">
      <formula>0</formula>
    </cfRule>
  </conditionalFormatting>
  <conditionalFormatting sqref="H550">
    <cfRule type="cellIs" dxfId="5664" priority="166" operator="lessThan">
      <formula>0</formula>
    </cfRule>
  </conditionalFormatting>
  <conditionalFormatting sqref="B496">
    <cfRule type="cellIs" dxfId="5663" priority="167" operator="lessThan">
      <formula>0</formula>
    </cfRule>
  </conditionalFormatting>
  <conditionalFormatting sqref="O497:O499">
    <cfRule type="cellIs" dxfId="5662" priority="168" operator="lessThan">
      <formula>0</formula>
    </cfRule>
  </conditionalFormatting>
  <conditionalFormatting sqref="J498">
    <cfRule type="cellIs" dxfId="5661" priority="169" operator="lessThan">
      <formula>0</formula>
    </cfRule>
  </conditionalFormatting>
  <conditionalFormatting sqref="C318:I318">
    <cfRule type="cellIs" dxfId="5660" priority="170" operator="lessThan">
      <formula>0</formula>
    </cfRule>
  </conditionalFormatting>
  <conditionalFormatting sqref="C330:I330">
    <cfRule type="cellIs" dxfId="5659" priority="171" operator="lessThan">
      <formula>0</formula>
    </cfRule>
  </conditionalFormatting>
  <conditionalFormatting sqref="O540:O543">
    <cfRule type="cellIs" dxfId="5658" priority="172" operator="lessThan">
      <formula>0</formula>
    </cfRule>
  </conditionalFormatting>
  <conditionalFormatting sqref="P553">
    <cfRule type="cellIs" dxfId="5657" priority="173" operator="lessThan">
      <formula>0</formula>
    </cfRule>
  </conditionalFormatting>
  <conditionalFormatting sqref="I550">
    <cfRule type="cellIs" dxfId="5656" priority="174" operator="lessThan">
      <formula>0</formula>
    </cfRule>
  </conditionalFormatting>
  <conditionalFormatting sqref="C540:N543">
    <cfRule type="cellIs" dxfId="5655" priority="175" operator="lessThan">
      <formula>0</formula>
    </cfRule>
  </conditionalFormatting>
  <conditionalFormatting sqref="I540">
    <cfRule type="cellIs" dxfId="5654" priority="176" operator="lessThan">
      <formula>0</formula>
    </cfRule>
  </conditionalFormatting>
  <conditionalFormatting sqref="P543">
    <cfRule type="cellIs" dxfId="5653" priority="177" operator="lessThan">
      <formula>0</formula>
    </cfRule>
  </conditionalFormatting>
  <conditionalFormatting sqref="H540">
    <cfRule type="cellIs" dxfId="5652" priority="178" operator="lessThan">
      <formula>0</formula>
    </cfRule>
  </conditionalFormatting>
  <conditionalFormatting sqref="H540:H543">
    <cfRule type="cellIs" dxfId="5651" priority="179" operator="lessThan">
      <formula>0</formula>
    </cfRule>
  </conditionalFormatting>
  <conditionalFormatting sqref="C541:J541">
    <cfRule type="cellIs" dxfId="5650" priority="180" operator="lessThan">
      <formula>0</formula>
    </cfRule>
  </conditionalFormatting>
  <conditionalFormatting sqref="I541 K540:N541 C542:N543">
    <cfRule type="cellIs" dxfId="5649" priority="181" operator="lessThan">
      <formula>0</formula>
    </cfRule>
  </conditionalFormatting>
  <conditionalFormatting sqref="P540:P542">
    <cfRule type="cellIs" dxfId="5648" priority="182" operator="lessThan">
      <formula>0</formula>
    </cfRule>
  </conditionalFormatting>
  <conditionalFormatting sqref="B539">
    <cfRule type="cellIs" dxfId="5647" priority="183" operator="lessThan">
      <formula>0</formula>
    </cfRule>
  </conditionalFormatting>
  <conditionalFormatting sqref="P548">
    <cfRule type="cellIs" dxfId="5646" priority="184" operator="lessThan">
      <formula>0</formula>
    </cfRule>
  </conditionalFormatting>
  <conditionalFormatting sqref="I545">
    <cfRule type="cellIs" dxfId="5645" priority="185" operator="lessThan">
      <formula>0</formula>
    </cfRule>
  </conditionalFormatting>
  <conditionalFormatting sqref="C545:N548">
    <cfRule type="cellIs" dxfId="5644" priority="186" operator="lessThan">
      <formula>0</formula>
    </cfRule>
  </conditionalFormatting>
  <conditionalFormatting sqref="P548">
    <cfRule type="cellIs" dxfId="5643" priority="187" operator="lessThan">
      <formula>0</formula>
    </cfRule>
  </conditionalFormatting>
  <conditionalFormatting sqref="O545:O548">
    <cfRule type="cellIs" dxfId="5642" priority="188" operator="lessThan">
      <formula>0</formula>
    </cfRule>
  </conditionalFormatting>
  <conditionalFormatting sqref="C546:J546">
    <cfRule type="cellIs" dxfId="5641" priority="189" operator="lessThan">
      <formula>0</formula>
    </cfRule>
  </conditionalFormatting>
  <conditionalFormatting sqref="H546:H548">
    <cfRule type="cellIs" dxfId="5640" priority="190" operator="lessThan">
      <formula>0</formula>
    </cfRule>
  </conditionalFormatting>
  <conditionalFormatting sqref="I546 K545:N546 C547:N548">
    <cfRule type="cellIs" dxfId="5639" priority="191" operator="lessThan">
      <formula>0</formula>
    </cfRule>
  </conditionalFormatting>
  <conditionalFormatting sqref="P545:P547">
    <cfRule type="cellIs" dxfId="5638" priority="192" operator="lessThan">
      <formula>0</formula>
    </cfRule>
  </conditionalFormatting>
  <conditionalFormatting sqref="P553">
    <cfRule type="cellIs" dxfId="5637" priority="193" operator="lessThan">
      <formula>0</formula>
    </cfRule>
  </conditionalFormatting>
  <conditionalFormatting sqref="H550:H553">
    <cfRule type="cellIs" dxfId="5636" priority="194" operator="lessThan">
      <formula>0</formula>
    </cfRule>
  </conditionalFormatting>
  <conditionalFormatting sqref="C551:J551">
    <cfRule type="cellIs" dxfId="5635" priority="195" operator="lessThan">
      <formula>0</formula>
    </cfRule>
  </conditionalFormatting>
  <conditionalFormatting sqref="H551:H553">
    <cfRule type="cellIs" dxfId="5634" priority="196" operator="lessThan">
      <formula>0</formula>
    </cfRule>
  </conditionalFormatting>
  <conditionalFormatting sqref="C320:I321">
    <cfRule type="cellIs" dxfId="5633" priority="197" operator="lessThan">
      <formula>0</formula>
    </cfRule>
  </conditionalFormatting>
  <conditionalFormatting sqref="O426:P426">
    <cfRule type="cellIs" dxfId="5632" priority="198" operator="lessThan">
      <formula>0</formula>
    </cfRule>
  </conditionalFormatting>
  <conditionalFormatting sqref="O419:O422">
    <cfRule type="cellIs" dxfId="5631" priority="199" operator="lessThan">
      <formula>0</formula>
    </cfRule>
  </conditionalFormatting>
  <conditionalFormatting sqref="P525:P527">
    <cfRule type="cellIs" dxfId="5630" priority="200" operator="lessThan">
      <formula>0</formula>
    </cfRule>
  </conditionalFormatting>
  <conditionalFormatting sqref="B418">
    <cfRule type="cellIs" dxfId="5629" priority="201" operator="lessThan">
      <formula>0</formula>
    </cfRule>
  </conditionalFormatting>
  <conditionalFormatting sqref="O530:O533">
    <cfRule type="cellIs" dxfId="5628" priority="202" operator="lessThan">
      <formula>0</formula>
    </cfRule>
  </conditionalFormatting>
  <conditionalFormatting sqref="C322:I322">
    <cfRule type="cellIs" dxfId="5627" priority="203" operator="lessThan">
      <formula>0</formula>
    </cfRule>
  </conditionalFormatting>
  <conditionalFormatting sqref="C332:I333">
    <cfRule type="cellIs" dxfId="5626" priority="204" operator="lessThan">
      <formula>0</formula>
    </cfRule>
  </conditionalFormatting>
  <conditionalFormatting sqref="C334:I334">
    <cfRule type="cellIs" dxfId="5625" priority="205" operator="lessThan">
      <formula>0</formula>
    </cfRule>
  </conditionalFormatting>
  <conditionalFormatting sqref="C497:I500">
    <cfRule type="cellIs" dxfId="5624" priority="206" operator="lessThan">
      <formula>0</formula>
    </cfRule>
  </conditionalFormatting>
  <conditionalFormatting sqref="C498:I498">
    <cfRule type="cellIs" dxfId="5623" priority="207" operator="lessThan">
      <formula>0</formula>
    </cfRule>
  </conditionalFormatting>
  <conditionalFormatting sqref="C499:I500">
    <cfRule type="cellIs" dxfId="5622" priority="208" operator="lessThan">
      <formula>0</formula>
    </cfRule>
  </conditionalFormatting>
  <conditionalFormatting sqref="P455">
    <cfRule type="cellIs" dxfId="5621" priority="209" operator="lessThan">
      <formula>0</formula>
    </cfRule>
  </conditionalFormatting>
  <conditionalFormatting sqref="P455">
    <cfRule type="cellIs" dxfId="5620" priority="210" operator="lessThan">
      <formula>0</formula>
    </cfRule>
  </conditionalFormatting>
  <conditionalFormatting sqref="C513:I516">
    <cfRule type="cellIs" dxfId="5619" priority="211" operator="lessThan">
      <formula>0</formula>
    </cfRule>
  </conditionalFormatting>
  <conditionalFormatting sqref="C514:I514">
    <cfRule type="cellIs" dxfId="5618" priority="212" operator="lessThan">
      <formula>0</formula>
    </cfRule>
  </conditionalFormatting>
  <conditionalFormatting sqref="C515:I516">
    <cfRule type="cellIs" dxfId="5617" priority="213" operator="lessThan">
      <formula>0</formula>
    </cfRule>
  </conditionalFormatting>
  <conditionalFormatting sqref="C392:C395">
    <cfRule type="cellIs" dxfId="5616" priority="214" operator="lessThan">
      <formula>0</formula>
    </cfRule>
  </conditionalFormatting>
  <conditionalFormatting sqref="O406:O409">
    <cfRule type="cellIs" dxfId="5615" priority="215" operator="lessThan">
      <formula>0</formula>
    </cfRule>
  </conditionalFormatting>
  <conditionalFormatting sqref="P427:P430">
    <cfRule type="cellIs" dxfId="5614" priority="216" operator="lessThan">
      <formula>0</formula>
    </cfRule>
  </conditionalFormatting>
  <conditionalFormatting sqref="P431:P432">
    <cfRule type="cellIs" dxfId="5613" priority="217" operator="lessThan">
      <formula>0</formula>
    </cfRule>
  </conditionalFormatting>
  <conditionalFormatting sqref="P432">
    <cfRule type="cellIs" dxfId="5612" priority="218" operator="lessThan">
      <formula>0</formula>
    </cfRule>
  </conditionalFormatting>
  <conditionalFormatting sqref="P431">
    <cfRule type="cellIs" dxfId="5611" priority="219" operator="lessThan">
      <formula>0</formula>
    </cfRule>
  </conditionalFormatting>
  <conditionalFormatting sqref="O427:O430">
    <cfRule type="cellIs" dxfId="5610" priority="220" operator="lessThan">
      <formula>0</formula>
    </cfRule>
  </conditionalFormatting>
  <conditionalFormatting sqref="B426">
    <cfRule type="cellIs" dxfId="5609" priority="221" operator="lessThan">
      <formula>0</formula>
    </cfRule>
  </conditionalFormatting>
  <conditionalFormatting sqref="C525:N528">
    <cfRule type="cellIs" dxfId="5608" priority="222" operator="lessThan">
      <formula>0</formula>
    </cfRule>
  </conditionalFormatting>
  <conditionalFormatting sqref="P528">
    <cfRule type="cellIs" dxfId="5607" priority="223" operator="lessThan">
      <formula>0</formula>
    </cfRule>
  </conditionalFormatting>
  <conditionalFormatting sqref="O451:O454">
    <cfRule type="cellIs" dxfId="5606" priority="224" operator="lessThan">
      <formula>0</formula>
    </cfRule>
  </conditionalFormatting>
  <conditionalFormatting sqref="H525:H528">
    <cfRule type="cellIs" dxfId="5605" priority="225" operator="lessThan">
      <formula>0</formula>
    </cfRule>
  </conditionalFormatting>
  <conditionalFormatting sqref="P424">
    <cfRule type="cellIs" dxfId="5604" priority="226" operator="lessThan">
      <formula>0</formula>
    </cfRule>
  </conditionalFormatting>
  <conditionalFormatting sqref="P451:P454 P456 P458:P464">
    <cfRule type="cellIs" dxfId="5603" priority="227" operator="lessThan">
      <formula>0</formula>
    </cfRule>
  </conditionalFormatting>
  <conditionalFormatting sqref="O450">
    <cfRule type="cellIs" dxfId="5602" priority="228" operator="lessThan">
      <formula>0</formula>
    </cfRule>
  </conditionalFormatting>
  <conditionalFormatting sqref="O458:O462">
    <cfRule type="cellIs" dxfId="5601" priority="229" operator="lessThan">
      <formula>0</formula>
    </cfRule>
  </conditionalFormatting>
  <conditionalFormatting sqref="P474:P477 P479">
    <cfRule type="cellIs" dxfId="5600" priority="230" operator="lessThan">
      <formula>0</formula>
    </cfRule>
  </conditionalFormatting>
  <conditionalFormatting sqref="B450">
    <cfRule type="cellIs" dxfId="5599" priority="231" operator="lessThan">
      <formula>0</formula>
    </cfRule>
  </conditionalFormatting>
  <conditionalFormatting sqref="O473">
    <cfRule type="cellIs" dxfId="5598" priority="232" operator="lessThan">
      <formula>0</formula>
    </cfRule>
  </conditionalFormatting>
  <conditionalFormatting sqref="P478">
    <cfRule type="cellIs" dxfId="5597" priority="233" operator="lessThan">
      <formula>0</formula>
    </cfRule>
  </conditionalFormatting>
  <conditionalFormatting sqref="P478">
    <cfRule type="cellIs" dxfId="5596" priority="234" operator="lessThan">
      <formula>0</formula>
    </cfRule>
  </conditionalFormatting>
  <conditionalFormatting sqref="O474:O477">
    <cfRule type="cellIs" dxfId="5595" priority="235" operator="lessThan">
      <formula>0</formula>
    </cfRule>
  </conditionalFormatting>
  <conditionalFormatting sqref="P486 P481:P484">
    <cfRule type="cellIs" dxfId="5594" priority="236" operator="lessThan">
      <formula>0</formula>
    </cfRule>
  </conditionalFormatting>
  <conditionalFormatting sqref="P485">
    <cfRule type="cellIs" dxfId="5593" priority="237" operator="lessThan">
      <formula>0</formula>
    </cfRule>
  </conditionalFormatting>
  <conditionalFormatting sqref="B473">
    <cfRule type="cellIs" dxfId="5592" priority="238" operator="lessThan">
      <formula>0</formula>
    </cfRule>
  </conditionalFormatting>
  <conditionalFormatting sqref="O480">
    <cfRule type="cellIs" dxfId="5591" priority="239" operator="lessThan">
      <formula>0</formula>
    </cfRule>
  </conditionalFormatting>
  <conditionalFormatting sqref="O481:O484">
    <cfRule type="cellIs" dxfId="5590" priority="240" operator="lessThan">
      <formula>0</formula>
    </cfRule>
  </conditionalFormatting>
  <conditionalFormatting sqref="P485">
    <cfRule type="cellIs" dxfId="5589" priority="241" operator="lessThan">
      <formula>0</formula>
    </cfRule>
  </conditionalFormatting>
  <conditionalFormatting sqref="O519:O521 O523">
    <cfRule type="cellIs" dxfId="5588" priority="242" operator="lessThan">
      <formula>0</formula>
    </cfRule>
  </conditionalFormatting>
  <conditionalFormatting sqref="P519:P521">
    <cfRule type="cellIs" dxfId="5587" priority="243" operator="lessThan">
      <formula>0</formula>
    </cfRule>
  </conditionalFormatting>
  <conditionalFormatting sqref="C521:I521">
    <cfRule type="cellIs" dxfId="5586" priority="244" operator="lessThan">
      <formula>0</formula>
    </cfRule>
  </conditionalFormatting>
  <conditionalFormatting sqref="C519:I521">
    <cfRule type="cellIs" dxfId="5585" priority="245" operator="lessThan">
      <formula>0</formula>
    </cfRule>
  </conditionalFormatting>
  <conditionalFormatting sqref="B518">
    <cfRule type="cellIs" dxfId="5584" priority="246" operator="lessThan">
      <formula>0</formula>
    </cfRule>
  </conditionalFormatting>
  <conditionalFormatting sqref="J519:N521">
    <cfRule type="cellIs" dxfId="5583" priority="247" operator="lessThan">
      <formula>0</formula>
    </cfRule>
  </conditionalFormatting>
  <conditionalFormatting sqref="O525:O528">
    <cfRule type="cellIs" dxfId="5582" priority="248" operator="lessThan">
      <formula>0</formula>
    </cfRule>
  </conditionalFormatting>
  <conditionalFormatting sqref="P522:P523">
    <cfRule type="cellIs" dxfId="5581" priority="249" operator="lessThan">
      <formula>0</formula>
    </cfRule>
  </conditionalFormatting>
  <conditionalFormatting sqref="C530:N533">
    <cfRule type="cellIs" dxfId="5580" priority="250" operator="lessThan">
      <formula>0</formula>
    </cfRule>
  </conditionalFormatting>
  <conditionalFormatting sqref="P522:P523">
    <cfRule type="cellIs" dxfId="5579" priority="251" operator="lessThan">
      <formula>0</formula>
    </cfRule>
  </conditionalFormatting>
  <conditionalFormatting sqref="J520">
    <cfRule type="cellIs" dxfId="5578" priority="252" operator="lessThan">
      <formula>0</formula>
    </cfRule>
  </conditionalFormatting>
  <conditionalFormatting sqref="J521:N521 K519:N520">
    <cfRule type="cellIs" dxfId="5577" priority="253" operator="lessThan">
      <formula>0</formula>
    </cfRule>
  </conditionalFormatting>
  <conditionalFormatting sqref="I526 K525:N526 C527:N528">
    <cfRule type="cellIs" dxfId="5576" priority="254" operator="lessThan">
      <formula>0</formula>
    </cfRule>
  </conditionalFormatting>
  <conditionalFormatting sqref="P530:P532">
    <cfRule type="cellIs" dxfId="5575" priority="255" operator="lessThan">
      <formula>0</formula>
    </cfRule>
  </conditionalFormatting>
  <conditionalFormatting sqref="H531:H533">
    <cfRule type="cellIs" dxfId="5574" priority="256" operator="lessThan">
      <formula>0</formula>
    </cfRule>
  </conditionalFormatting>
  <conditionalFormatting sqref="C520:I520">
    <cfRule type="cellIs" dxfId="5573" priority="257" operator="lessThan">
      <formula>0</formula>
    </cfRule>
  </conditionalFormatting>
  <conditionalFormatting sqref="P533">
    <cfRule type="cellIs" dxfId="5572" priority="258" operator="lessThan">
      <formula>0</formula>
    </cfRule>
  </conditionalFormatting>
  <conditionalFormatting sqref="I530">
    <cfRule type="cellIs" dxfId="5571" priority="259" operator="lessThan">
      <formula>0</formula>
    </cfRule>
  </conditionalFormatting>
  <conditionalFormatting sqref="C531:J531">
    <cfRule type="cellIs" dxfId="5570" priority="260" operator="lessThan">
      <formula>0</formula>
    </cfRule>
  </conditionalFormatting>
  <conditionalFormatting sqref="P533">
    <cfRule type="cellIs" dxfId="5569" priority="261" operator="lessThan">
      <formula>0</formula>
    </cfRule>
  </conditionalFormatting>
  <conditionalFormatting sqref="H530">
    <cfRule type="cellIs" dxfId="5568" priority="262" operator="lessThan">
      <formula>0</formula>
    </cfRule>
  </conditionalFormatting>
  <conditionalFormatting sqref="H530:H533">
    <cfRule type="cellIs" dxfId="5567" priority="263" operator="lessThan">
      <formula>0</formula>
    </cfRule>
  </conditionalFormatting>
  <conditionalFormatting sqref="B529">
    <cfRule type="cellIs" dxfId="5566" priority="264" operator="lessThan">
      <formula>0</formula>
    </cfRule>
  </conditionalFormatting>
  <conditionalFormatting sqref="H525">
    <cfRule type="cellIs" dxfId="5565" priority="265" operator="lessThan">
      <formula>0</formula>
    </cfRule>
  </conditionalFormatting>
  <conditionalFormatting sqref="I531 K530:N531 C532:N533">
    <cfRule type="cellIs" dxfId="5564" priority="266" operator="lessThan">
      <formula>0</formula>
    </cfRule>
  </conditionalFormatting>
  <conditionalFormatting sqref="H526:H528">
    <cfRule type="cellIs" dxfId="5563" priority="267" operator="lessThan">
      <formula>0</formula>
    </cfRule>
  </conditionalFormatting>
  <conditionalFormatting sqref="P528">
    <cfRule type="cellIs" dxfId="5562" priority="268" operator="lessThan">
      <formula>0</formula>
    </cfRule>
  </conditionalFormatting>
  <conditionalFormatting sqref="I525">
    <cfRule type="cellIs" dxfId="5561" priority="269" operator="lessThan">
      <formula>0</formula>
    </cfRule>
  </conditionalFormatting>
  <conditionalFormatting sqref="H536:H538">
    <cfRule type="cellIs" dxfId="5560" priority="270" operator="lessThan">
      <formula>0</formula>
    </cfRule>
  </conditionalFormatting>
  <conditionalFormatting sqref="C526:J526">
    <cfRule type="cellIs" dxfId="5559" priority="271" operator="lessThan">
      <formula>0</formula>
    </cfRule>
  </conditionalFormatting>
  <conditionalFormatting sqref="B524">
    <cfRule type="cellIs" dxfId="5558" priority="272" operator="lessThan">
      <formula>0</formula>
    </cfRule>
  </conditionalFormatting>
  <conditionalFormatting sqref="P535:P537">
    <cfRule type="cellIs" dxfId="5557" priority="273" operator="lessThan">
      <formula>0</formula>
    </cfRule>
  </conditionalFormatting>
  <conditionalFormatting sqref="B534">
    <cfRule type="cellIs" dxfId="5556" priority="274" operator="lessThan">
      <formula>0</formula>
    </cfRule>
  </conditionalFormatting>
  <conditionalFormatting sqref="H535">
    <cfRule type="cellIs" dxfId="5555" priority="275" operator="lessThan">
      <formula>0</formula>
    </cfRule>
  </conditionalFormatting>
  <conditionalFormatting sqref="O535:O537">
    <cfRule type="cellIs" dxfId="5554" priority="276" operator="lessThan">
      <formula>0</formula>
    </cfRule>
  </conditionalFormatting>
  <conditionalFormatting sqref="P538">
    <cfRule type="cellIs" dxfId="5553" priority="277" operator="lessThan">
      <formula>0</formula>
    </cfRule>
  </conditionalFormatting>
  <conditionalFormatting sqref="I535">
    <cfRule type="cellIs" dxfId="5552" priority="278" operator="lessThan">
      <formula>0</formula>
    </cfRule>
  </conditionalFormatting>
  <conditionalFormatting sqref="P538">
    <cfRule type="cellIs" dxfId="5551" priority="279" operator="lessThan">
      <formula>0</formula>
    </cfRule>
  </conditionalFormatting>
  <conditionalFormatting sqref="B512">
    <cfRule type="cellIs" dxfId="5550" priority="280" operator="lessThan">
      <formula>0</formula>
    </cfRule>
  </conditionalFormatting>
  <conditionalFormatting sqref="H535:H538">
    <cfRule type="cellIs" dxfId="5549" priority="281" operator="lessThan">
      <formula>0</formula>
    </cfRule>
  </conditionalFormatting>
  <conditionalFormatting sqref="C536:J536">
    <cfRule type="cellIs" dxfId="5548" priority="282" operator="lessThan">
      <formula>0</formula>
    </cfRule>
  </conditionalFormatting>
  <conditionalFormatting sqref="B512">
    <cfRule type="cellIs" dxfId="5547" priority="283" operator="lessThan">
      <formula>0</formula>
    </cfRule>
  </conditionalFormatting>
  <conditionalFormatting sqref="H503">
    <cfRule type="cellIs" dxfId="5546" priority="284" operator="lessThan">
      <formula>0</formula>
    </cfRule>
  </conditionalFormatting>
  <conditionalFormatting sqref="B495">
    <cfRule type="cellIs" dxfId="5545" priority="285" operator="lessThan">
      <formula>0</formula>
    </cfRule>
  </conditionalFormatting>
  <conditionalFormatting sqref="B495">
    <cfRule type="cellIs" dxfId="5544" priority="286" operator="lessThan">
      <formula>0</formula>
    </cfRule>
  </conditionalFormatting>
  <conditionalFormatting sqref="B523">
    <cfRule type="cellIs" dxfId="5543" priority="287" operator="lessThan">
      <formula>0</formula>
    </cfRule>
  </conditionalFormatting>
  <conditionalFormatting sqref="B523">
    <cfRule type="cellIs" dxfId="5542" priority="288" operator="lessThan">
      <formula>0</formula>
    </cfRule>
  </conditionalFormatting>
  <conditionalFormatting sqref="B554 O554:P555 O559:P559 P556:P558 P560:P561 O562:P563 C566:N566 J569:P569 C571:N573 N574 C579:N579 I580:N586 O578:P587 C581:H584 I575:P577 C586:H586 J568:N568 P564:P568 B624:N627 P570:P574">
    <cfRule type="cellIs" dxfId="5541" priority="289" operator="lessThan">
      <formula>0</formula>
    </cfRule>
  </conditionalFormatting>
  <conditionalFormatting sqref="B562">
    <cfRule type="cellIs" dxfId="5540" priority="290" operator="lessThan">
      <formula>0</formula>
    </cfRule>
  </conditionalFormatting>
  <conditionalFormatting sqref="B555">
    <cfRule type="cellIs" dxfId="5539" priority="291" operator="lessThan">
      <formula>0</formula>
    </cfRule>
  </conditionalFormatting>
  <conditionalFormatting sqref="B559">
    <cfRule type="cellIs" dxfId="5538" priority="292" operator="lessThan">
      <formula>0</formula>
    </cfRule>
  </conditionalFormatting>
  <conditionalFormatting sqref="B578">
    <cfRule type="cellIs" dxfId="5537" priority="293" operator="lessThan">
      <formula>0</formula>
    </cfRule>
  </conditionalFormatting>
  <conditionalFormatting sqref="B587">
    <cfRule type="cellIs" dxfId="5536" priority="294" operator="lessThan">
      <formula>0</formula>
    </cfRule>
  </conditionalFormatting>
  <conditionalFormatting sqref="P508:P510">
    <cfRule type="cellIs" dxfId="5535" priority="295" operator="lessThan">
      <formula>0</formula>
    </cfRule>
  </conditionalFormatting>
  <conditionalFormatting sqref="B502">
    <cfRule type="cellIs" dxfId="5534" priority="296" operator="lessThan">
      <formula>0</formula>
    </cfRule>
  </conditionalFormatting>
  <conditionalFormatting sqref="C510:N511 C508:M509">
    <cfRule type="cellIs" dxfId="5533" priority="297" operator="lessThan">
      <formula>0</formula>
    </cfRule>
  </conditionalFormatting>
  <conditionalFormatting sqref="I509 C510:N511 K508:M509">
    <cfRule type="cellIs" dxfId="5532" priority="298" operator="lessThan">
      <formula>0</formula>
    </cfRule>
  </conditionalFormatting>
  <conditionalFormatting sqref="C509:J509">
    <cfRule type="cellIs" dxfId="5531" priority="299" operator="lessThan">
      <formula>0</formula>
    </cfRule>
  </conditionalFormatting>
  <conditionalFormatting sqref="I508">
    <cfRule type="cellIs" dxfId="5530" priority="300" operator="lessThan">
      <formula>0</formula>
    </cfRule>
  </conditionalFormatting>
  <conditionalFormatting sqref="P511">
    <cfRule type="cellIs" dxfId="5529" priority="301" operator="lessThan">
      <formula>0</formula>
    </cfRule>
  </conditionalFormatting>
  <conditionalFormatting sqref="P511">
    <cfRule type="cellIs" dxfId="5528" priority="302" operator="lessThan">
      <formula>0</formula>
    </cfRule>
  </conditionalFormatting>
  <conditionalFormatting sqref="H508:H511">
    <cfRule type="cellIs" dxfId="5527" priority="303" operator="lessThan">
      <formula>0</formula>
    </cfRule>
  </conditionalFormatting>
  <conditionalFormatting sqref="H509:H511">
    <cfRule type="cellIs" dxfId="5526" priority="304" operator="lessThan">
      <formula>0</formula>
    </cfRule>
  </conditionalFormatting>
  <conditionalFormatting sqref="O503:O506">
    <cfRule type="cellIs" dxfId="5525" priority="305" operator="lessThan">
      <formula>0</formula>
    </cfRule>
  </conditionalFormatting>
  <conditionalFormatting sqref="P503:P505">
    <cfRule type="cellIs" dxfId="5524" priority="306" operator="lessThan">
      <formula>0</formula>
    </cfRule>
  </conditionalFormatting>
  <conditionalFormatting sqref="C568:I568">
    <cfRule type="cellIs" dxfId="5523" priority="307" operator="lessThan">
      <formula>0</formula>
    </cfRule>
  </conditionalFormatting>
  <conditionalFormatting sqref="C569:I569">
    <cfRule type="cellIs" dxfId="5522" priority="308" operator="lessThan">
      <formula>0</formula>
    </cfRule>
  </conditionalFormatting>
  <conditionalFormatting sqref="C574:M574">
    <cfRule type="cellIs" dxfId="5521" priority="309" operator="lessThan">
      <formula>0</formula>
    </cfRule>
  </conditionalFormatting>
  <conditionalFormatting sqref="P506">
    <cfRule type="cellIs" dxfId="5520" priority="310" operator="lessThan">
      <formula>0</formula>
    </cfRule>
  </conditionalFormatting>
  <conditionalFormatting sqref="O566">
    <cfRule type="cellIs" dxfId="5519" priority="311" operator="lessThan">
      <formula>0</formula>
    </cfRule>
  </conditionalFormatting>
  <conditionalFormatting sqref="B507">
    <cfRule type="cellIs" dxfId="5518" priority="312" operator="lessThan">
      <formula>0</formula>
    </cfRule>
  </conditionalFormatting>
  <conditionalFormatting sqref="O508:O511">
    <cfRule type="cellIs" dxfId="5517" priority="313" operator="lessThan">
      <formula>0</formula>
    </cfRule>
  </conditionalFormatting>
  <conditionalFormatting sqref="N332">
    <cfRule type="cellIs" dxfId="5516" priority="314" operator="lessThan">
      <formula>0</formula>
    </cfRule>
  </conditionalFormatting>
  <conditionalFormatting sqref="H504:H506">
    <cfRule type="cellIs" dxfId="5515" priority="315" operator="lessThan">
      <formula>0</formula>
    </cfRule>
  </conditionalFormatting>
  <conditionalFormatting sqref="H503:H506">
    <cfRule type="cellIs" dxfId="5514" priority="316" operator="lessThan">
      <formula>0</formula>
    </cfRule>
  </conditionalFormatting>
  <conditionalFormatting sqref="B475:B477">
    <cfRule type="cellIs" dxfId="5513" priority="317" operator="lessThan">
      <formula>0</formula>
    </cfRule>
  </conditionalFormatting>
  <conditionalFormatting sqref="I504 K504:N504 C505:N506 K503:M503">
    <cfRule type="cellIs" dxfId="5512" priority="318" operator="lessThan">
      <formula>0</formula>
    </cfRule>
  </conditionalFormatting>
  <conditionalFormatting sqref="C504:N506 C503:M503">
    <cfRule type="cellIs" dxfId="5511" priority="319" operator="lessThan">
      <formula>0</formula>
    </cfRule>
  </conditionalFormatting>
  <conditionalFormatting sqref="I503">
    <cfRule type="cellIs" dxfId="5510" priority="320" operator="lessThan">
      <formula>0</formula>
    </cfRule>
  </conditionalFormatting>
  <conditionalFormatting sqref="B359">
    <cfRule type="cellIs" dxfId="5509" priority="321" operator="lessThan">
      <formula>0</formula>
    </cfRule>
  </conditionalFormatting>
  <conditionalFormatting sqref="C504:J504">
    <cfRule type="cellIs" dxfId="5508" priority="322" operator="lessThan">
      <formula>0</formula>
    </cfRule>
  </conditionalFormatting>
  <conditionalFormatting sqref="B513:B516">
    <cfRule type="cellIs" dxfId="5507" priority="323" operator="lessThan">
      <formula>0</formula>
    </cfRule>
  </conditionalFormatting>
  <conditionalFormatting sqref="P506">
    <cfRule type="cellIs" dxfId="5506" priority="324" operator="lessThan">
      <formula>0</formula>
    </cfRule>
  </conditionalFormatting>
  <conditionalFormatting sqref="H508">
    <cfRule type="cellIs" dxfId="5505" priority="325" operator="lessThan">
      <formula>0</formula>
    </cfRule>
  </conditionalFormatting>
  <conditionalFormatting sqref="B517">
    <cfRule type="cellIs" dxfId="5504" priority="326" operator="lessThan">
      <formula>0</formula>
    </cfRule>
  </conditionalFormatting>
  <conditionalFormatting sqref="B517">
    <cfRule type="cellIs" dxfId="5503" priority="327" operator="lessThan">
      <formula>0</formula>
    </cfRule>
  </conditionalFormatting>
  <conditionalFormatting sqref="B478">
    <cfRule type="cellIs" dxfId="5502" priority="328" operator="lessThan">
      <formula>0</formula>
    </cfRule>
  </conditionalFormatting>
  <conditionalFormatting sqref="N326">
    <cfRule type="cellIs" dxfId="5501" priority="329" operator="lessThan">
      <formula>0</formula>
    </cfRule>
  </conditionalFormatting>
  <conditionalFormatting sqref="C318:M321">
    <cfRule type="cellIs" dxfId="5500" priority="330" operator="lessThan">
      <formula>0</formula>
    </cfRule>
  </conditionalFormatting>
  <conditionalFormatting sqref="B324">
    <cfRule type="cellIs" dxfId="5499" priority="331" operator="lessThan">
      <formula>0</formula>
    </cfRule>
  </conditionalFormatting>
  <conditionalFormatting sqref="B359">
    <cfRule type="cellIs" dxfId="5498" priority="332" operator="lessThan">
      <formula>0</formula>
    </cfRule>
  </conditionalFormatting>
  <conditionalFormatting sqref="B346 B336:B340 B330:B334 B324:B328 B318:B322">
    <cfRule type="cellIs" dxfId="5497" priority="333" operator="lessThan">
      <formula>0</formula>
    </cfRule>
  </conditionalFormatting>
  <conditionalFormatting sqref="B489:B491">
    <cfRule type="cellIs" dxfId="5496" priority="334" operator="lessThan">
      <formula>0</formula>
    </cfRule>
  </conditionalFormatting>
  <conditionalFormatting sqref="B488">
    <cfRule type="cellIs" dxfId="5495" priority="335" operator="lessThan">
      <formula>0</formula>
    </cfRule>
  </conditionalFormatting>
  <conditionalFormatting sqref="B514">
    <cfRule type="cellIs" dxfId="5494" priority="336" operator="lessThan">
      <formula>0</formula>
    </cfRule>
  </conditionalFormatting>
  <conditionalFormatting sqref="B492">
    <cfRule type="cellIs" dxfId="5493" priority="337" operator="lessThan">
      <formula>0</formula>
    </cfRule>
  </conditionalFormatting>
  <conditionalFormatting sqref="B550:B553">
    <cfRule type="cellIs" dxfId="5492" priority="338" operator="lessThan">
      <formula>0</formula>
    </cfRule>
  </conditionalFormatting>
  <conditionalFormatting sqref="B346">
    <cfRule type="cellIs" dxfId="5491" priority="339" operator="lessThan">
      <formula>0</formula>
    </cfRule>
  </conditionalFormatting>
  <conditionalFormatting sqref="B474">
    <cfRule type="cellIs" dxfId="5490" priority="340" operator="lessThan">
      <formula>0</formula>
    </cfRule>
  </conditionalFormatting>
  <conditionalFormatting sqref="B322">
    <cfRule type="cellIs" dxfId="5489" priority="341" operator="lessThan">
      <formula>0</formula>
    </cfRule>
  </conditionalFormatting>
  <conditionalFormatting sqref="B531">
    <cfRule type="cellIs" dxfId="5488" priority="342" operator="lessThan">
      <formula>0</formula>
    </cfRule>
  </conditionalFormatting>
  <conditionalFormatting sqref="B342:N342">
    <cfRule type="cellIs" dxfId="5487" priority="343" operator="lessThan">
      <formula>0</formula>
    </cfRule>
  </conditionalFormatting>
  <conditionalFormatting sqref="B318">
    <cfRule type="cellIs" dxfId="5486" priority="344" operator="lessThan">
      <formula>0</formula>
    </cfRule>
  </conditionalFormatting>
  <conditionalFormatting sqref="B521:B522">
    <cfRule type="cellIs" dxfId="5485" priority="345" operator="lessThan">
      <formula>0</formula>
    </cfRule>
  </conditionalFormatting>
  <conditionalFormatting sqref="B519:B522">
    <cfRule type="cellIs" dxfId="5484" priority="346" operator="lessThan">
      <formula>0</formula>
    </cfRule>
  </conditionalFormatting>
  <conditionalFormatting sqref="B520">
    <cfRule type="cellIs" dxfId="5483" priority="347" operator="lessThan">
      <formula>0</formula>
    </cfRule>
  </conditionalFormatting>
  <conditionalFormatting sqref="B532:B533">
    <cfRule type="cellIs" dxfId="5482" priority="348" operator="lessThan">
      <formula>0</formula>
    </cfRule>
  </conditionalFormatting>
  <conditionalFormatting sqref="B326:B327">
    <cfRule type="cellIs" dxfId="5481" priority="349" operator="lessThan">
      <formula>0</formula>
    </cfRule>
  </conditionalFormatting>
  <conditionalFormatting sqref="B530:B533">
    <cfRule type="cellIs" dxfId="5480" priority="350" operator="lessThan">
      <formula>0</formula>
    </cfRule>
  </conditionalFormatting>
  <conditionalFormatting sqref="B527:B528">
    <cfRule type="cellIs" dxfId="5479" priority="351" operator="lessThan">
      <formula>0</formula>
    </cfRule>
  </conditionalFormatting>
  <conditionalFormatting sqref="B334">
    <cfRule type="cellIs" dxfId="5478" priority="352" operator="lessThan">
      <formula>0</formula>
    </cfRule>
  </conditionalFormatting>
  <conditionalFormatting sqref="B325">
    <cfRule type="cellIs" dxfId="5477" priority="353" operator="lessThan">
      <formula>0</formula>
    </cfRule>
  </conditionalFormatting>
  <conditionalFormatting sqref="B551">
    <cfRule type="cellIs" dxfId="5476" priority="354" operator="lessThan">
      <formula>0</formula>
    </cfRule>
  </conditionalFormatting>
  <conditionalFormatting sqref="B320:B321">
    <cfRule type="cellIs" dxfId="5475" priority="355" operator="lessThan">
      <formula>0</formula>
    </cfRule>
  </conditionalFormatting>
  <conditionalFormatting sqref="B319">
    <cfRule type="cellIs" dxfId="5474" priority="356" operator="lessThan">
      <formula>0</formula>
    </cfRule>
  </conditionalFormatting>
  <conditionalFormatting sqref="B338:B339">
    <cfRule type="cellIs" dxfId="5473" priority="357" operator="lessThan">
      <formula>0</formula>
    </cfRule>
  </conditionalFormatting>
  <conditionalFormatting sqref="B336">
    <cfRule type="cellIs" dxfId="5472" priority="358" operator="lessThan">
      <formula>0</formula>
    </cfRule>
  </conditionalFormatting>
  <conditionalFormatting sqref="B337">
    <cfRule type="cellIs" dxfId="5471" priority="359" operator="lessThan">
      <formula>0</formula>
    </cfRule>
  </conditionalFormatting>
  <conditionalFormatting sqref="B342:N342">
    <cfRule type="cellIs" dxfId="5470" priority="360" operator="lessThan">
      <formula>0</formula>
    </cfRule>
  </conditionalFormatting>
  <conditionalFormatting sqref="B340">
    <cfRule type="cellIs" dxfId="5469" priority="361" operator="lessThan">
      <formula>0</formula>
    </cfRule>
  </conditionalFormatting>
  <conditionalFormatting sqref="B498">
    <cfRule type="cellIs" dxfId="5468" priority="362" operator="lessThan">
      <formula>0</formula>
    </cfRule>
  </conditionalFormatting>
  <conditionalFormatting sqref="B515:B516">
    <cfRule type="cellIs" dxfId="5467" priority="363" operator="lessThan">
      <formula>0</formula>
    </cfRule>
  </conditionalFormatting>
  <conditionalFormatting sqref="B328">
    <cfRule type="cellIs" dxfId="5466" priority="364" operator="lessThan">
      <formula>0</formula>
    </cfRule>
  </conditionalFormatting>
  <conditionalFormatting sqref="B545:B548">
    <cfRule type="cellIs" dxfId="5465" priority="365" operator="lessThan">
      <formula>0</formula>
    </cfRule>
  </conditionalFormatting>
  <conditionalFormatting sqref="B540:B543">
    <cfRule type="cellIs" dxfId="5464" priority="366" operator="lessThan">
      <formula>0</formula>
    </cfRule>
  </conditionalFormatting>
  <conditionalFormatting sqref="B541">
    <cfRule type="cellIs" dxfId="5463" priority="367" operator="lessThan">
      <formula>0</formula>
    </cfRule>
  </conditionalFormatting>
  <conditionalFormatting sqref="B542:B543">
    <cfRule type="cellIs" dxfId="5462" priority="368" operator="lessThan">
      <formula>0</formula>
    </cfRule>
  </conditionalFormatting>
  <conditionalFormatting sqref="B552:B553">
    <cfRule type="cellIs" dxfId="5461" priority="369" operator="lessThan">
      <formula>0</formula>
    </cfRule>
  </conditionalFormatting>
  <conditionalFormatting sqref="B546">
    <cfRule type="cellIs" dxfId="5460" priority="370" operator="lessThan">
      <formula>0</formula>
    </cfRule>
  </conditionalFormatting>
  <conditionalFormatting sqref="B547:B548">
    <cfRule type="cellIs" dxfId="5459" priority="371" operator="lessThan">
      <formula>0</formula>
    </cfRule>
  </conditionalFormatting>
  <conditionalFormatting sqref="B348:N348">
    <cfRule type="cellIs" dxfId="5458" priority="372" operator="lessThan">
      <formula>0</formula>
    </cfRule>
  </conditionalFormatting>
  <conditionalFormatting sqref="B332:B333">
    <cfRule type="cellIs" dxfId="5457" priority="373" operator="lessThan">
      <formula>0</formula>
    </cfRule>
  </conditionalFormatting>
  <conditionalFormatting sqref="B354:N354">
    <cfRule type="cellIs" dxfId="5456" priority="374" operator="lessThan">
      <formula>0</formula>
    </cfRule>
  </conditionalFormatting>
  <conditionalFormatting sqref="B342:N342">
    <cfRule type="cellIs" dxfId="5455" priority="375" operator="lessThan">
      <formula>0</formula>
    </cfRule>
  </conditionalFormatting>
  <conditionalFormatting sqref="B342:N342">
    <cfRule type="cellIs" dxfId="5454" priority="376" operator="lessThan">
      <formula>0</formula>
    </cfRule>
  </conditionalFormatting>
  <conditionalFormatting sqref="B330">
    <cfRule type="cellIs" dxfId="5453" priority="377" operator="lessThan">
      <formula>0</formula>
    </cfRule>
  </conditionalFormatting>
  <conditionalFormatting sqref="B331">
    <cfRule type="cellIs" dxfId="5452" priority="378" operator="lessThan">
      <formula>0</formula>
    </cfRule>
  </conditionalFormatting>
  <conditionalFormatting sqref="B497:B500">
    <cfRule type="cellIs" dxfId="5451" priority="379" operator="lessThan">
      <formula>0</formula>
    </cfRule>
  </conditionalFormatting>
  <conditionalFormatting sqref="B499:B500">
    <cfRule type="cellIs" dxfId="5450" priority="380" operator="lessThan">
      <formula>0</formula>
    </cfRule>
  </conditionalFormatting>
  <conditionalFormatting sqref="B348:N348">
    <cfRule type="cellIs" dxfId="5449" priority="381" operator="lessThan">
      <formula>0</formula>
    </cfRule>
  </conditionalFormatting>
  <conditionalFormatting sqref="B348:N348">
    <cfRule type="cellIs" dxfId="5448" priority="382" operator="lessThan">
      <formula>0</formula>
    </cfRule>
  </conditionalFormatting>
  <conditionalFormatting sqref="B348:N348">
    <cfRule type="cellIs" dxfId="5447" priority="383" operator="lessThan">
      <formula>0</formula>
    </cfRule>
  </conditionalFormatting>
  <conditionalFormatting sqref="B348:N348">
    <cfRule type="cellIs" dxfId="5446" priority="384" operator="lessThan">
      <formula>0</formula>
    </cfRule>
  </conditionalFormatting>
  <conditionalFormatting sqref="N345">
    <cfRule type="cellIs" dxfId="5445" priority="385" operator="lessThan">
      <formula>0</formula>
    </cfRule>
  </conditionalFormatting>
  <conditionalFormatting sqref="B358">
    <cfRule type="cellIs" dxfId="5444" priority="386" operator="lessThan">
      <formula>0</formula>
    </cfRule>
  </conditionalFormatting>
  <conditionalFormatting sqref="B348:N348">
    <cfRule type="cellIs" dxfId="5443" priority="387" operator="lessThan">
      <formula>0</formula>
    </cfRule>
  </conditionalFormatting>
  <conditionalFormatting sqref="N322">
    <cfRule type="cellIs" dxfId="5442" priority="388" operator="lessThan">
      <formula>0</formula>
    </cfRule>
  </conditionalFormatting>
  <conditionalFormatting sqref="N334">
    <cfRule type="cellIs" dxfId="5441" priority="389" operator="lessThan">
      <formula>0</formula>
    </cfRule>
  </conditionalFormatting>
  <conditionalFormatting sqref="B525:B528">
    <cfRule type="cellIs" dxfId="5440" priority="390" operator="lessThan">
      <formula>0</formula>
    </cfRule>
  </conditionalFormatting>
  <conditionalFormatting sqref="N334">
    <cfRule type="cellIs" dxfId="5439" priority="391" operator="lessThan">
      <formula>0</formula>
    </cfRule>
  </conditionalFormatting>
  <conditionalFormatting sqref="B526">
    <cfRule type="cellIs" dxfId="5438" priority="392" operator="lessThan">
      <formula>0</formula>
    </cfRule>
  </conditionalFormatting>
  <conditionalFormatting sqref="B535:B538">
    <cfRule type="cellIs" dxfId="5437" priority="393" operator="lessThan">
      <formula>0</formula>
    </cfRule>
  </conditionalFormatting>
  <conditionalFormatting sqref="B536">
    <cfRule type="cellIs" dxfId="5436" priority="394" operator="lessThan">
      <formula>0</formula>
    </cfRule>
  </conditionalFormatting>
  <conditionalFormatting sqref="B537:B538">
    <cfRule type="cellIs" dxfId="5435" priority="395" operator="lessThan">
      <formula>0</formula>
    </cfRule>
  </conditionalFormatting>
  <conditionalFormatting sqref="B566 B571:B573 B579 B581:B584 B586">
    <cfRule type="cellIs" dxfId="5434" priority="396" operator="lessThan">
      <formula>0</formula>
    </cfRule>
  </conditionalFormatting>
  <conditionalFormatting sqref="B342:N342">
    <cfRule type="cellIs" dxfId="5433" priority="397" operator="lessThan">
      <formula>0</formula>
    </cfRule>
  </conditionalFormatting>
  <conditionalFormatting sqref="N339">
    <cfRule type="cellIs" dxfId="5432" priority="398" operator="lessThan">
      <formula>0</formula>
    </cfRule>
  </conditionalFormatting>
  <conditionalFormatting sqref="B342:N342">
    <cfRule type="cellIs" dxfId="5431" priority="399" operator="lessThan">
      <formula>0</formula>
    </cfRule>
  </conditionalFormatting>
  <conditionalFormatting sqref="B342:N342">
    <cfRule type="cellIs" dxfId="5430" priority="400" operator="lessThan">
      <formula>0</formula>
    </cfRule>
  </conditionalFormatting>
  <conditionalFormatting sqref="B568">
    <cfRule type="cellIs" dxfId="5429" priority="401" operator="lessThan">
      <formula>0</formula>
    </cfRule>
  </conditionalFormatting>
  <conditionalFormatting sqref="B569">
    <cfRule type="cellIs" dxfId="5428" priority="402" operator="lessThan">
      <formula>0</formula>
    </cfRule>
  </conditionalFormatting>
  <conditionalFormatting sqref="B574">
    <cfRule type="cellIs" dxfId="5427" priority="403" operator="lessThan">
      <formula>0</formula>
    </cfRule>
  </conditionalFormatting>
  <conditionalFormatting sqref="B508:B511">
    <cfRule type="cellIs" dxfId="5426" priority="404" operator="lessThan">
      <formula>0</formula>
    </cfRule>
  </conditionalFormatting>
  <conditionalFormatting sqref="B505:B506">
    <cfRule type="cellIs" dxfId="5425" priority="405" operator="lessThan">
      <formula>0</formula>
    </cfRule>
  </conditionalFormatting>
  <conditionalFormatting sqref="B503:B506">
    <cfRule type="cellIs" dxfId="5424" priority="406" operator="lessThan">
      <formula>0</formula>
    </cfRule>
  </conditionalFormatting>
  <conditionalFormatting sqref="B504">
    <cfRule type="cellIs" dxfId="5423" priority="407" operator="lessThan">
      <formula>0</formula>
    </cfRule>
  </conditionalFormatting>
  <conditionalFormatting sqref="B510:B511">
    <cfRule type="cellIs" dxfId="5422" priority="408" operator="lessThan">
      <formula>0</formula>
    </cfRule>
  </conditionalFormatting>
  <conditionalFormatting sqref="B509">
    <cfRule type="cellIs" dxfId="5421" priority="409" operator="lessThan">
      <formula>0</formula>
    </cfRule>
  </conditionalFormatting>
  <conditionalFormatting sqref="B318:B321">
    <cfRule type="cellIs" dxfId="5420" priority="410" operator="lessThan">
      <formula>0</formula>
    </cfRule>
  </conditionalFormatting>
  <conditionalFormatting sqref="N333">
    <cfRule type="cellIs" dxfId="5419" priority="411" operator="lessThan">
      <formula>0</formula>
    </cfRule>
  </conditionalFormatting>
  <conditionalFormatting sqref="B342:N342">
    <cfRule type="cellIs" dxfId="5418" priority="412" operator="lessThan">
      <formula>0</formula>
    </cfRule>
  </conditionalFormatting>
  <conditionalFormatting sqref="B354:N354">
    <cfRule type="cellIs" dxfId="5417" priority="413" operator="lessThan">
      <formula>0</formula>
    </cfRule>
  </conditionalFormatting>
  <conditionalFormatting sqref="N340">
    <cfRule type="cellIs" dxfId="5416" priority="414" operator="lessThan">
      <formula>0</formula>
    </cfRule>
  </conditionalFormatting>
  <conditionalFormatting sqref="B358">
    <cfRule type="cellIs" dxfId="5415" priority="415" operator="lessThan">
      <formula>0</formula>
    </cfRule>
  </conditionalFormatting>
  <conditionalFormatting sqref="N346">
    <cfRule type="cellIs" dxfId="5414" priority="416" operator="lessThan">
      <formula>0</formula>
    </cfRule>
  </conditionalFormatting>
  <conditionalFormatting sqref="N340">
    <cfRule type="cellIs" dxfId="5413" priority="417" operator="lessThan">
      <formula>0</formula>
    </cfRule>
  </conditionalFormatting>
  <conditionalFormatting sqref="N346">
    <cfRule type="cellIs" dxfId="5412" priority="418" operator="lessThan">
      <formula>0</formula>
    </cfRule>
  </conditionalFormatting>
  <conditionalFormatting sqref="B348:N348">
    <cfRule type="cellIs" dxfId="5411" priority="419" operator="lessThan">
      <formula>0</formula>
    </cfRule>
  </conditionalFormatting>
  <conditionalFormatting sqref="B348:N348">
    <cfRule type="cellIs" dxfId="5410" priority="420" operator="lessThan">
      <formula>0</formula>
    </cfRule>
  </conditionalFormatting>
  <conditionalFormatting sqref="N351">
    <cfRule type="cellIs" dxfId="5409" priority="421" operator="lessThan">
      <formula>0</formula>
    </cfRule>
  </conditionalFormatting>
  <conditionalFormatting sqref="N328">
    <cfRule type="cellIs" dxfId="5408" priority="422" operator="lessThan">
      <formula>0</formula>
    </cfRule>
  </conditionalFormatting>
  <conditionalFormatting sqref="N328">
    <cfRule type="cellIs" dxfId="5407" priority="423" operator="lessThan">
      <formula>0</formula>
    </cfRule>
  </conditionalFormatting>
  <conditionalFormatting sqref="H358">
    <cfRule type="cellIs" dxfId="5406" priority="424" operator="lessThan">
      <formula>0</formula>
    </cfRule>
  </conditionalFormatting>
  <conditionalFormatting sqref="B354:N354">
    <cfRule type="cellIs" dxfId="5405" priority="425" operator="lessThan">
      <formula>0</formula>
    </cfRule>
  </conditionalFormatting>
  <conditionalFormatting sqref="N357">
    <cfRule type="cellIs" dxfId="5404" priority="426" operator="lessThan">
      <formula>0</formula>
    </cfRule>
  </conditionalFormatting>
  <conditionalFormatting sqref="N358">
    <cfRule type="cellIs" dxfId="5403" priority="427" operator="lessThan">
      <formula>0</formula>
    </cfRule>
  </conditionalFormatting>
  <conditionalFormatting sqref="N358">
    <cfRule type="cellIs" dxfId="5402" priority="428" operator="lessThan">
      <formula>0</formula>
    </cfRule>
  </conditionalFormatting>
  <conditionalFormatting sqref="B354:N354">
    <cfRule type="cellIs" dxfId="5401" priority="429" operator="lessThan">
      <formula>0</formula>
    </cfRule>
  </conditionalFormatting>
  <conditionalFormatting sqref="B354:N354">
    <cfRule type="cellIs" dxfId="5400" priority="430" operator="lessThan">
      <formula>0</formula>
    </cfRule>
  </conditionalFormatting>
  <conditionalFormatting sqref="B354:N354">
    <cfRule type="cellIs" dxfId="5399" priority="431" operator="lessThan">
      <formula>0</formula>
    </cfRule>
  </conditionalFormatting>
  <conditionalFormatting sqref="B354:N354">
    <cfRule type="cellIs" dxfId="5398" priority="432" operator="lessThan">
      <formula>0</formula>
    </cfRule>
  </conditionalFormatting>
  <conditionalFormatting sqref="B366:N366">
    <cfRule type="cellIs" dxfId="5397" priority="433" operator="lessThan">
      <formula>0</formula>
    </cfRule>
  </conditionalFormatting>
  <conditionalFormatting sqref="B366:N366">
    <cfRule type="cellIs" dxfId="5396" priority="434" operator="lessThan">
      <formula>0</formula>
    </cfRule>
  </conditionalFormatting>
  <conditionalFormatting sqref="C358:M358">
    <cfRule type="cellIs" dxfId="5395" priority="435" operator="lessThan">
      <formula>0</formula>
    </cfRule>
  </conditionalFormatting>
  <conditionalFormatting sqref="C358:M358">
    <cfRule type="cellIs" dxfId="5394" priority="436" operator="lessThan">
      <formula>0</formula>
    </cfRule>
  </conditionalFormatting>
  <conditionalFormatting sqref="B354:N354">
    <cfRule type="cellIs" dxfId="5393" priority="437" operator="lessThan">
      <formula>0</formula>
    </cfRule>
  </conditionalFormatting>
  <conditionalFormatting sqref="C370:M370">
    <cfRule type="cellIs" dxfId="5392" priority="438" operator="lessThan">
      <formula>0</formula>
    </cfRule>
  </conditionalFormatting>
  <conditionalFormatting sqref="C370:M370">
    <cfRule type="cellIs" dxfId="5391" priority="439" operator="lessThan">
      <formula>0</formula>
    </cfRule>
  </conditionalFormatting>
  <conditionalFormatting sqref="H370">
    <cfRule type="cellIs" dxfId="5390" priority="440" operator="lessThan">
      <formula>0</formula>
    </cfRule>
  </conditionalFormatting>
  <conditionalFormatting sqref="B370">
    <cfRule type="cellIs" dxfId="5389" priority="441" operator="lessThan">
      <formula>0</formula>
    </cfRule>
  </conditionalFormatting>
  <conditionalFormatting sqref="B372:N372">
    <cfRule type="cellIs" dxfId="5388" priority="442" operator="lessThan">
      <formula>0</formula>
    </cfRule>
  </conditionalFormatting>
  <conditionalFormatting sqref="B372:N372">
    <cfRule type="cellIs" dxfId="5387" priority="443" operator="lessThan">
      <formula>0</formula>
    </cfRule>
  </conditionalFormatting>
  <conditionalFormatting sqref="B372:N372">
    <cfRule type="cellIs" dxfId="5386" priority="444" operator="lessThan">
      <formula>0</formula>
    </cfRule>
  </conditionalFormatting>
  <conditionalFormatting sqref="N375">
    <cfRule type="cellIs" dxfId="5385" priority="445" operator="lessThan">
      <formula>0</formula>
    </cfRule>
  </conditionalFormatting>
  <conditionalFormatting sqref="N376">
    <cfRule type="cellIs" dxfId="5384" priority="446" operator="lessThan">
      <formula>0</formula>
    </cfRule>
  </conditionalFormatting>
  <conditionalFormatting sqref="N376">
    <cfRule type="cellIs" dxfId="5383" priority="447" operator="lessThan">
      <formula>0</formula>
    </cfRule>
  </conditionalFormatting>
  <conditionalFormatting sqref="C383:M383">
    <cfRule type="cellIs" dxfId="5382" priority="448" operator="lessThan">
      <formula>0</formula>
    </cfRule>
  </conditionalFormatting>
  <conditionalFormatting sqref="C383:M383">
    <cfRule type="cellIs" dxfId="5381" priority="449" operator="lessThan">
      <formula>0</formula>
    </cfRule>
  </conditionalFormatting>
  <conditionalFormatting sqref="H383">
    <cfRule type="cellIs" dxfId="5380" priority="450" operator="lessThan">
      <formula>0</formula>
    </cfRule>
  </conditionalFormatting>
  <conditionalFormatting sqref="B383">
    <cfRule type="cellIs" dxfId="5379" priority="451" operator="lessThan">
      <formula>0</formula>
    </cfRule>
  </conditionalFormatting>
  <conditionalFormatting sqref="B383">
    <cfRule type="cellIs" dxfId="5378" priority="452" operator="lessThan">
      <formula>0</formula>
    </cfRule>
  </conditionalFormatting>
  <conditionalFormatting sqref="B379:N379">
    <cfRule type="cellIs" dxfId="5377" priority="453" operator="lessThan">
      <formula>0</formula>
    </cfRule>
  </conditionalFormatting>
  <conditionalFormatting sqref="B379:N379">
    <cfRule type="cellIs" dxfId="5376" priority="454" operator="lessThan">
      <formula>0</formula>
    </cfRule>
  </conditionalFormatting>
  <conditionalFormatting sqref="C364:M364">
    <cfRule type="cellIs" dxfId="5375" priority="455" operator="lessThan">
      <formula>0</formula>
    </cfRule>
  </conditionalFormatting>
  <conditionalFormatting sqref="C364:M364">
    <cfRule type="cellIs" dxfId="5374" priority="456" operator="lessThan">
      <formula>0</formula>
    </cfRule>
  </conditionalFormatting>
  <conditionalFormatting sqref="H364">
    <cfRule type="cellIs" dxfId="5373" priority="457" operator="lessThan">
      <formula>0</formula>
    </cfRule>
  </conditionalFormatting>
  <conditionalFormatting sqref="B364">
    <cfRule type="cellIs" dxfId="5372" priority="458" operator="lessThan">
      <formula>0</formula>
    </cfRule>
  </conditionalFormatting>
  <conditionalFormatting sqref="B364">
    <cfRule type="cellIs" dxfId="5371" priority="459" operator="lessThan">
      <formula>0</formula>
    </cfRule>
  </conditionalFormatting>
  <conditionalFormatting sqref="B360:N360">
    <cfRule type="cellIs" dxfId="5370" priority="460" operator="lessThan">
      <formula>0</formula>
    </cfRule>
  </conditionalFormatting>
  <conditionalFormatting sqref="B360:N360">
    <cfRule type="cellIs" dxfId="5369" priority="461" operator="lessThan">
      <formula>0</formula>
    </cfRule>
  </conditionalFormatting>
  <conditionalFormatting sqref="B360:N360">
    <cfRule type="cellIs" dxfId="5368" priority="462" operator="lessThan">
      <formula>0</formula>
    </cfRule>
  </conditionalFormatting>
  <conditionalFormatting sqref="B360:N360">
    <cfRule type="cellIs" dxfId="5367" priority="463" operator="lessThan">
      <formula>0</formula>
    </cfRule>
  </conditionalFormatting>
  <conditionalFormatting sqref="B360:N360">
    <cfRule type="cellIs" dxfId="5366" priority="464" operator="lessThan">
      <formula>0</formula>
    </cfRule>
  </conditionalFormatting>
  <conditionalFormatting sqref="B360:N360">
    <cfRule type="cellIs" dxfId="5365" priority="465" operator="lessThan">
      <formula>0</formula>
    </cfRule>
  </conditionalFormatting>
  <conditionalFormatting sqref="B360:N360">
    <cfRule type="cellIs" dxfId="5364" priority="466" operator="lessThan">
      <formula>0</formula>
    </cfRule>
  </conditionalFormatting>
  <conditionalFormatting sqref="B360:N360">
    <cfRule type="cellIs" dxfId="5363" priority="467" operator="lessThan">
      <formula>0</formula>
    </cfRule>
  </conditionalFormatting>
  <conditionalFormatting sqref="B379:N379">
    <cfRule type="cellIs" dxfId="5362" priority="468" operator="lessThan">
      <formula>0</formula>
    </cfRule>
  </conditionalFormatting>
  <conditionalFormatting sqref="B379:N379">
    <cfRule type="cellIs" dxfId="5361" priority="469" operator="lessThan">
      <formula>0</formula>
    </cfRule>
  </conditionalFormatting>
  <conditionalFormatting sqref="B379:N379">
    <cfRule type="cellIs" dxfId="5360" priority="470" operator="lessThan">
      <formula>0</formula>
    </cfRule>
  </conditionalFormatting>
  <conditionalFormatting sqref="B379:N379">
    <cfRule type="cellIs" dxfId="5359" priority="471" operator="lessThan">
      <formula>0</formula>
    </cfRule>
  </conditionalFormatting>
  <conditionalFormatting sqref="B379:N379">
    <cfRule type="cellIs" dxfId="5358" priority="472" operator="lessThan">
      <formula>0</formula>
    </cfRule>
  </conditionalFormatting>
  <conditionalFormatting sqref="B379:N379">
    <cfRule type="cellIs" dxfId="5357" priority="473" operator="lessThan">
      <formula>0</formula>
    </cfRule>
  </conditionalFormatting>
  <conditionalFormatting sqref="N382">
    <cfRule type="cellIs" dxfId="5356" priority="474" operator="lessThan">
      <formula>0</formula>
    </cfRule>
  </conditionalFormatting>
  <conditionalFormatting sqref="N383">
    <cfRule type="cellIs" dxfId="5355" priority="475" operator="lessThan">
      <formula>0</formula>
    </cfRule>
  </conditionalFormatting>
  <conditionalFormatting sqref="N383">
    <cfRule type="cellIs" dxfId="5354" priority="476" operator="lessThan">
      <formula>0</formula>
    </cfRule>
  </conditionalFormatting>
  <conditionalFormatting sqref="C389:M389">
    <cfRule type="cellIs" dxfId="5353" priority="477" operator="lessThan">
      <formula>0</formula>
    </cfRule>
  </conditionalFormatting>
  <conditionalFormatting sqref="C389:M389">
    <cfRule type="cellIs" dxfId="5352" priority="478" operator="lessThan">
      <formula>0</formula>
    </cfRule>
  </conditionalFormatting>
  <conditionalFormatting sqref="H389">
    <cfRule type="cellIs" dxfId="5351" priority="479" operator="lessThan">
      <formula>0</formula>
    </cfRule>
  </conditionalFormatting>
  <conditionalFormatting sqref="B389">
    <cfRule type="cellIs" dxfId="5350" priority="480" operator="lessThan">
      <formula>0</formula>
    </cfRule>
  </conditionalFormatting>
  <conditionalFormatting sqref="N363">
    <cfRule type="cellIs" dxfId="5349" priority="481" operator="lessThan">
      <formula>0</formula>
    </cfRule>
  </conditionalFormatting>
  <conditionalFormatting sqref="B370">
    <cfRule type="cellIs" dxfId="5348" priority="482" operator="lessThan">
      <formula>0</formula>
    </cfRule>
  </conditionalFormatting>
  <conditionalFormatting sqref="B366:N366">
    <cfRule type="cellIs" dxfId="5347" priority="483" operator="lessThan">
      <formula>0</formula>
    </cfRule>
  </conditionalFormatting>
  <conditionalFormatting sqref="B366:N366">
    <cfRule type="cellIs" dxfId="5346" priority="484" operator="lessThan">
      <formula>0</formula>
    </cfRule>
  </conditionalFormatting>
  <conditionalFormatting sqref="B366:N366">
    <cfRule type="cellIs" dxfId="5345" priority="485" operator="lessThan">
      <formula>0</formula>
    </cfRule>
  </conditionalFormatting>
  <conditionalFormatting sqref="B389">
    <cfRule type="cellIs" dxfId="5344" priority="486" operator="lessThan">
      <formula>0</formula>
    </cfRule>
  </conditionalFormatting>
  <conditionalFormatting sqref="B385:N385">
    <cfRule type="cellIs" dxfId="5343" priority="487" operator="lessThan">
      <formula>0</formula>
    </cfRule>
  </conditionalFormatting>
  <conditionalFormatting sqref="B385:N385">
    <cfRule type="cellIs" dxfId="5342" priority="488" operator="lessThan">
      <formula>0</formula>
    </cfRule>
  </conditionalFormatting>
  <conditionalFormatting sqref="B385:N385">
    <cfRule type="cellIs" dxfId="5341" priority="489" operator="lessThan">
      <formula>0</formula>
    </cfRule>
  </conditionalFormatting>
  <conditionalFormatting sqref="B385:N385">
    <cfRule type="cellIs" dxfId="5340" priority="490" operator="lessThan">
      <formula>0</formula>
    </cfRule>
  </conditionalFormatting>
  <conditionalFormatting sqref="B385:N385">
    <cfRule type="cellIs" dxfId="5339" priority="491" operator="lessThan">
      <formula>0</formula>
    </cfRule>
  </conditionalFormatting>
  <conditionalFormatting sqref="B385:N385">
    <cfRule type="cellIs" dxfId="5338" priority="492" operator="lessThan">
      <formula>0</formula>
    </cfRule>
  </conditionalFormatting>
  <conditionalFormatting sqref="B385:N385">
    <cfRule type="cellIs" dxfId="5337" priority="493" operator="lessThan">
      <formula>0</formula>
    </cfRule>
  </conditionalFormatting>
  <conditionalFormatting sqref="B385:N385">
    <cfRule type="cellIs" dxfId="5336" priority="494" operator="lessThan">
      <formula>0</formula>
    </cfRule>
  </conditionalFormatting>
  <conditionalFormatting sqref="B366:N366">
    <cfRule type="cellIs" dxfId="5335" priority="495" operator="lessThan">
      <formula>0</formula>
    </cfRule>
  </conditionalFormatting>
  <conditionalFormatting sqref="B366:N366">
    <cfRule type="cellIs" dxfId="5334" priority="496" operator="lessThan">
      <formula>0</formula>
    </cfRule>
  </conditionalFormatting>
  <conditionalFormatting sqref="B366:N366">
    <cfRule type="cellIs" dxfId="5333" priority="497" operator="lessThan">
      <formula>0</formula>
    </cfRule>
  </conditionalFormatting>
  <conditionalFormatting sqref="N369">
    <cfRule type="cellIs" dxfId="5332" priority="498" operator="lessThan">
      <formula>0</formula>
    </cfRule>
  </conditionalFormatting>
  <conditionalFormatting sqref="N370">
    <cfRule type="cellIs" dxfId="5331" priority="499" operator="lessThan">
      <formula>0</formula>
    </cfRule>
  </conditionalFormatting>
  <conditionalFormatting sqref="N370">
    <cfRule type="cellIs" dxfId="5330" priority="500" operator="lessThan">
      <formula>0</formula>
    </cfRule>
  </conditionalFormatting>
  <conditionalFormatting sqref="C376:M376">
    <cfRule type="cellIs" dxfId="5329" priority="501" operator="lessThan">
      <formula>0</formula>
    </cfRule>
  </conditionalFormatting>
  <conditionalFormatting sqref="C376:M376">
    <cfRule type="cellIs" dxfId="5328" priority="502" operator="lessThan">
      <formula>0</formula>
    </cfRule>
  </conditionalFormatting>
  <conditionalFormatting sqref="H376">
    <cfRule type="cellIs" dxfId="5327" priority="503" operator="lessThan">
      <formula>0</formula>
    </cfRule>
  </conditionalFormatting>
  <conditionalFormatting sqref="B376">
    <cfRule type="cellIs" dxfId="5326" priority="504" operator="lessThan">
      <formula>0</formula>
    </cfRule>
  </conditionalFormatting>
  <conditionalFormatting sqref="B376">
    <cfRule type="cellIs" dxfId="5325" priority="505" operator="lessThan">
      <formula>0</formula>
    </cfRule>
  </conditionalFormatting>
  <conditionalFormatting sqref="N388">
    <cfRule type="cellIs" dxfId="5324" priority="506" operator="lessThan">
      <formula>0</formula>
    </cfRule>
  </conditionalFormatting>
  <conditionalFormatting sqref="N389">
    <cfRule type="cellIs" dxfId="5323" priority="507" operator="lessThan">
      <formula>0</formula>
    </cfRule>
  </conditionalFormatting>
  <conditionalFormatting sqref="N389">
    <cfRule type="cellIs" dxfId="5322" priority="508" operator="lessThan">
      <formula>0</formula>
    </cfRule>
  </conditionalFormatting>
  <conditionalFormatting sqref="D392:N395">
    <cfRule type="cellIs" dxfId="5321" priority="509" operator="lessThan">
      <formula>0</formula>
    </cfRule>
  </conditionalFormatting>
  <conditionalFormatting sqref="B392:B395">
    <cfRule type="cellIs" dxfId="5320" priority="510" operator="lessThan">
      <formula>0</formula>
    </cfRule>
  </conditionalFormatting>
  <conditionalFormatting sqref="B432">
    <cfRule type="cellIs" dxfId="5319" priority="511" operator="lessThan">
      <formula>0</formula>
    </cfRule>
  </conditionalFormatting>
  <conditionalFormatting sqref="B372:N372">
    <cfRule type="cellIs" dxfId="5318" priority="512" operator="lessThan">
      <formula>0</formula>
    </cfRule>
  </conditionalFormatting>
  <conditionalFormatting sqref="B372:N372">
    <cfRule type="cellIs" dxfId="5317" priority="513" operator="lessThan">
      <formula>0</formula>
    </cfRule>
  </conditionalFormatting>
  <conditionalFormatting sqref="B372:N372">
    <cfRule type="cellIs" dxfId="5316" priority="514" operator="lessThan">
      <formula>0</formula>
    </cfRule>
  </conditionalFormatting>
  <conditionalFormatting sqref="B372:N372">
    <cfRule type="cellIs" dxfId="5315" priority="515" operator="lessThan">
      <formula>0</formula>
    </cfRule>
  </conditionalFormatting>
  <conditionalFormatting sqref="B372:N372">
    <cfRule type="cellIs" dxfId="5314" priority="516" operator="lessThan">
      <formula>0</formula>
    </cfRule>
  </conditionalFormatting>
  <conditionalFormatting sqref="C392:C395">
    <cfRule type="expression" dxfId="5313" priority="517">
      <formula>C392/B392&gt;1</formula>
    </cfRule>
  </conditionalFormatting>
  <conditionalFormatting sqref="C392:C395">
    <cfRule type="expression" dxfId="5312" priority="518">
      <formula>C392/B392&lt;1</formula>
    </cfRule>
  </conditionalFormatting>
  <conditionalFormatting sqref="D392:N395">
    <cfRule type="expression" dxfId="5311" priority="519">
      <formula>D392/C392&gt;1</formula>
    </cfRule>
  </conditionalFormatting>
  <conditionalFormatting sqref="D392:N395">
    <cfRule type="expression" dxfId="5310" priority="520">
      <formula>D392/C392&lt;1</formula>
    </cfRule>
  </conditionalFormatting>
  <conditionalFormatting sqref="B392:B395 B456:N456 B464:N464 B479:N479 B493:N493">
    <cfRule type="expression" dxfId="5309" priority="521">
      <formula>B392/#REF!&gt;1</formula>
    </cfRule>
  </conditionalFormatting>
  <conditionalFormatting sqref="B392:B395 B456:N456 B464:N464 B479:N479 B493:N493">
    <cfRule type="expression" dxfId="5308" priority="522">
      <formula>B392/#REF!&lt;1</formula>
    </cfRule>
  </conditionalFormatting>
  <conditionalFormatting sqref="B432">
    <cfRule type="expression" dxfId="5307" priority="523">
      <formula>B432/#REF!&gt;1</formula>
    </cfRule>
  </conditionalFormatting>
  <conditionalFormatting sqref="B432">
    <cfRule type="expression" dxfId="5306" priority="524">
      <formula>B432/#REF!&lt;1</formula>
    </cfRule>
  </conditionalFormatting>
  <conditionalFormatting sqref="C432">
    <cfRule type="cellIs" dxfId="5305" priority="525" operator="lessThan">
      <formula>0</formula>
    </cfRule>
  </conditionalFormatting>
  <conditionalFormatting sqref="C432">
    <cfRule type="expression" dxfId="5304" priority="526">
      <formula>C432/B432&gt;1</formula>
    </cfRule>
  </conditionalFormatting>
  <conditionalFormatting sqref="C432">
    <cfRule type="expression" dxfId="5303" priority="527">
      <formula>C432/B432&lt;1</formula>
    </cfRule>
  </conditionalFormatting>
  <conditionalFormatting sqref="D432">
    <cfRule type="cellIs" dxfId="5302" priority="528" operator="lessThan">
      <formula>0</formula>
    </cfRule>
  </conditionalFormatting>
  <conditionalFormatting sqref="D432">
    <cfRule type="expression" dxfId="5301" priority="529">
      <formula>D432/C432&gt;1</formula>
    </cfRule>
  </conditionalFormatting>
  <conditionalFormatting sqref="D432">
    <cfRule type="expression" dxfId="5300" priority="530">
      <formula>D432/C432&lt;1</formula>
    </cfRule>
  </conditionalFormatting>
  <conditionalFormatting sqref="E432">
    <cfRule type="cellIs" dxfId="5299" priority="531" operator="lessThan">
      <formula>0</formula>
    </cfRule>
  </conditionalFormatting>
  <conditionalFormatting sqref="E432">
    <cfRule type="expression" dxfId="5298" priority="532">
      <formula>E432/D432&gt;1</formula>
    </cfRule>
  </conditionalFormatting>
  <conditionalFormatting sqref="E432">
    <cfRule type="expression" dxfId="5297" priority="533">
      <formula>E432/D432&lt;1</formula>
    </cfRule>
  </conditionalFormatting>
  <conditionalFormatting sqref="F432">
    <cfRule type="cellIs" dxfId="5296" priority="534" operator="lessThan">
      <formula>0</formula>
    </cfRule>
  </conditionalFormatting>
  <conditionalFormatting sqref="F432">
    <cfRule type="expression" dxfId="5295" priority="535">
      <formula>F432/E432&gt;1</formula>
    </cfRule>
  </conditionalFormatting>
  <conditionalFormatting sqref="F432">
    <cfRule type="expression" dxfId="5294" priority="536">
      <formula>F432/E432&lt;1</formula>
    </cfRule>
  </conditionalFormatting>
  <conditionalFormatting sqref="G432">
    <cfRule type="cellIs" dxfId="5293" priority="537" operator="lessThan">
      <formula>0</formula>
    </cfRule>
  </conditionalFormatting>
  <conditionalFormatting sqref="G432">
    <cfRule type="expression" dxfId="5292" priority="538">
      <formula>G432/F432&gt;1</formula>
    </cfRule>
  </conditionalFormatting>
  <conditionalFormatting sqref="G432">
    <cfRule type="expression" dxfId="5291" priority="539">
      <formula>G432/F432&lt;1</formula>
    </cfRule>
  </conditionalFormatting>
  <conditionalFormatting sqref="H432">
    <cfRule type="cellIs" dxfId="5290" priority="540" operator="lessThan">
      <formula>0</formula>
    </cfRule>
  </conditionalFormatting>
  <conditionalFormatting sqref="H432">
    <cfRule type="expression" dxfId="5289" priority="541">
      <formula>H432/G432&gt;1</formula>
    </cfRule>
  </conditionalFormatting>
  <conditionalFormatting sqref="H432">
    <cfRule type="expression" dxfId="5288" priority="542">
      <formula>H432/G432&lt;1</formula>
    </cfRule>
  </conditionalFormatting>
  <conditionalFormatting sqref="I432:N432">
    <cfRule type="cellIs" dxfId="5287" priority="543" operator="lessThan">
      <formula>0</formula>
    </cfRule>
  </conditionalFormatting>
  <conditionalFormatting sqref="I432:N432">
    <cfRule type="expression" dxfId="5286" priority="544">
      <formula>I432/H432&gt;1</formula>
    </cfRule>
  </conditionalFormatting>
  <conditionalFormatting sqref="I432:N432">
    <cfRule type="expression" dxfId="5285" priority="545">
      <formula>I432/H432&lt;1</formula>
    </cfRule>
  </conditionalFormatting>
  <conditionalFormatting sqref="B456">
    <cfRule type="cellIs" dxfId="5284" priority="546" operator="lessThan">
      <formula>0</formula>
    </cfRule>
  </conditionalFormatting>
  <conditionalFormatting sqref="B456">
    <cfRule type="expression" dxfId="5283" priority="547">
      <formula>B456/#REF!&gt;1</formula>
    </cfRule>
  </conditionalFormatting>
  <conditionalFormatting sqref="B456">
    <cfRule type="expression" dxfId="5282" priority="548">
      <formula>B456/#REF!&lt;1</formula>
    </cfRule>
  </conditionalFormatting>
  <conditionalFormatting sqref="C456">
    <cfRule type="cellIs" dxfId="5281" priority="549" operator="lessThan">
      <formula>0</formula>
    </cfRule>
  </conditionalFormatting>
  <conditionalFormatting sqref="C456">
    <cfRule type="expression" dxfId="5280" priority="550">
      <formula>C456/B456&gt;1</formula>
    </cfRule>
  </conditionalFormatting>
  <conditionalFormatting sqref="C456">
    <cfRule type="expression" dxfId="5279" priority="551">
      <formula>C456/B456&lt;1</formula>
    </cfRule>
  </conditionalFormatting>
  <conditionalFormatting sqref="D456">
    <cfRule type="cellIs" dxfId="5278" priority="552" operator="lessThan">
      <formula>0</formula>
    </cfRule>
  </conditionalFormatting>
  <conditionalFormatting sqref="D456">
    <cfRule type="expression" dxfId="5277" priority="553">
      <formula>D456/C456&gt;1</formula>
    </cfRule>
  </conditionalFormatting>
  <conditionalFormatting sqref="D456">
    <cfRule type="expression" dxfId="5276" priority="554">
      <formula>D456/C456&lt;1</formula>
    </cfRule>
  </conditionalFormatting>
  <conditionalFormatting sqref="E456">
    <cfRule type="cellIs" dxfId="5275" priority="555" operator="lessThan">
      <formula>0</formula>
    </cfRule>
  </conditionalFormatting>
  <conditionalFormatting sqref="E456">
    <cfRule type="expression" dxfId="5274" priority="556">
      <formula>E456/D456&gt;1</formula>
    </cfRule>
  </conditionalFormatting>
  <conditionalFormatting sqref="E456">
    <cfRule type="expression" dxfId="5273" priority="557">
      <formula>E456/D456&lt;1</formula>
    </cfRule>
  </conditionalFormatting>
  <conditionalFormatting sqref="F456">
    <cfRule type="cellIs" dxfId="5272" priority="558" operator="lessThan">
      <formula>0</formula>
    </cfRule>
  </conditionalFormatting>
  <conditionalFormatting sqref="F456">
    <cfRule type="expression" dxfId="5271" priority="559">
      <formula>F456/E456&gt;1</formula>
    </cfRule>
  </conditionalFormatting>
  <conditionalFormatting sqref="F456">
    <cfRule type="expression" dxfId="5270" priority="560">
      <formula>F456/E456&lt;1</formula>
    </cfRule>
  </conditionalFormatting>
  <conditionalFormatting sqref="G456">
    <cfRule type="cellIs" dxfId="5269" priority="561" operator="lessThan">
      <formula>0</formula>
    </cfRule>
  </conditionalFormatting>
  <conditionalFormatting sqref="G456">
    <cfRule type="expression" dxfId="5268" priority="562">
      <formula>G456/F456&gt;1</formula>
    </cfRule>
  </conditionalFormatting>
  <conditionalFormatting sqref="G456">
    <cfRule type="expression" dxfId="5267" priority="563">
      <formula>G456/F456&lt;1</formula>
    </cfRule>
  </conditionalFormatting>
  <conditionalFormatting sqref="H456">
    <cfRule type="cellIs" dxfId="5266" priority="564" operator="lessThan">
      <formula>0</formula>
    </cfRule>
  </conditionalFormatting>
  <conditionalFormatting sqref="H456">
    <cfRule type="expression" dxfId="5265" priority="565">
      <formula>H456/G456&gt;1</formula>
    </cfRule>
  </conditionalFormatting>
  <conditionalFormatting sqref="H456">
    <cfRule type="expression" dxfId="5264" priority="566">
      <formula>H456/G456&lt;1</formula>
    </cfRule>
  </conditionalFormatting>
  <conditionalFormatting sqref="B464">
    <cfRule type="cellIs" dxfId="5263" priority="567" operator="lessThan">
      <formula>0</formula>
    </cfRule>
  </conditionalFormatting>
  <conditionalFormatting sqref="B464">
    <cfRule type="expression" dxfId="5262" priority="568">
      <formula>B464/#REF!&gt;1</formula>
    </cfRule>
  </conditionalFormatting>
  <conditionalFormatting sqref="B464">
    <cfRule type="expression" dxfId="5261" priority="569">
      <formula>B464/#REF!&lt;1</formula>
    </cfRule>
  </conditionalFormatting>
  <conditionalFormatting sqref="C464">
    <cfRule type="cellIs" dxfId="5260" priority="570" operator="lessThan">
      <formula>0</formula>
    </cfRule>
  </conditionalFormatting>
  <conditionalFormatting sqref="C464">
    <cfRule type="expression" dxfId="5259" priority="571">
      <formula>C464/B464&gt;1</formula>
    </cfRule>
  </conditionalFormatting>
  <conditionalFormatting sqref="C464">
    <cfRule type="expression" dxfId="5258" priority="572">
      <formula>C464/B464&lt;1</formula>
    </cfRule>
  </conditionalFormatting>
  <conditionalFormatting sqref="D464">
    <cfRule type="cellIs" dxfId="5257" priority="573" operator="lessThan">
      <formula>0</formula>
    </cfRule>
  </conditionalFormatting>
  <conditionalFormatting sqref="D464">
    <cfRule type="expression" dxfId="5256" priority="574">
      <formula>D464/C464&gt;1</formula>
    </cfRule>
  </conditionalFormatting>
  <conditionalFormatting sqref="D464">
    <cfRule type="expression" dxfId="5255" priority="575">
      <formula>D464/C464&lt;1</formula>
    </cfRule>
  </conditionalFormatting>
  <conditionalFormatting sqref="E464">
    <cfRule type="cellIs" dxfId="5254" priority="576" operator="lessThan">
      <formula>0</formula>
    </cfRule>
  </conditionalFormatting>
  <conditionalFormatting sqref="E464">
    <cfRule type="expression" dxfId="5253" priority="577">
      <formula>E464/D464&gt;1</formula>
    </cfRule>
  </conditionalFormatting>
  <conditionalFormatting sqref="E464">
    <cfRule type="expression" dxfId="5252" priority="578">
      <formula>E464/D464&lt;1</formula>
    </cfRule>
  </conditionalFormatting>
  <conditionalFormatting sqref="F464">
    <cfRule type="cellIs" dxfId="5251" priority="579" operator="lessThan">
      <formula>0</formula>
    </cfRule>
  </conditionalFormatting>
  <conditionalFormatting sqref="F464">
    <cfRule type="expression" dxfId="5250" priority="580">
      <formula>F464/E464&gt;1</formula>
    </cfRule>
  </conditionalFormatting>
  <conditionalFormatting sqref="F464">
    <cfRule type="expression" dxfId="5249" priority="581">
      <formula>F464/E464&lt;1</formula>
    </cfRule>
  </conditionalFormatting>
  <conditionalFormatting sqref="G464">
    <cfRule type="cellIs" dxfId="5248" priority="582" operator="lessThan">
      <formula>0</formula>
    </cfRule>
  </conditionalFormatting>
  <conditionalFormatting sqref="G464">
    <cfRule type="expression" dxfId="5247" priority="583">
      <formula>G464/F464&gt;1</formula>
    </cfRule>
  </conditionalFormatting>
  <conditionalFormatting sqref="G464">
    <cfRule type="expression" dxfId="5246" priority="584">
      <formula>G464/F464&lt;1</formula>
    </cfRule>
  </conditionalFormatting>
  <conditionalFormatting sqref="H464">
    <cfRule type="cellIs" dxfId="5245" priority="585" operator="lessThan">
      <formula>0</formula>
    </cfRule>
  </conditionalFormatting>
  <conditionalFormatting sqref="H464">
    <cfRule type="expression" dxfId="5244" priority="586">
      <formula>H464/G464&gt;1</formula>
    </cfRule>
  </conditionalFormatting>
  <conditionalFormatting sqref="H464">
    <cfRule type="expression" dxfId="5243" priority="587">
      <formula>H464/G464&lt;1</formula>
    </cfRule>
  </conditionalFormatting>
  <conditionalFormatting sqref="B493">
    <cfRule type="cellIs" dxfId="5242" priority="588" operator="lessThan">
      <formula>0</formula>
    </cfRule>
  </conditionalFormatting>
  <conditionalFormatting sqref="B493">
    <cfRule type="expression" dxfId="5241" priority="589">
      <formula>B493/#REF!&gt;1</formula>
    </cfRule>
  </conditionalFormatting>
  <conditionalFormatting sqref="B493">
    <cfRule type="expression" dxfId="5240" priority="590">
      <formula>B493/#REF!&lt;1</formula>
    </cfRule>
  </conditionalFormatting>
  <conditionalFormatting sqref="C493">
    <cfRule type="cellIs" dxfId="5239" priority="591" operator="lessThan">
      <formula>0</formula>
    </cfRule>
  </conditionalFormatting>
  <conditionalFormatting sqref="C493">
    <cfRule type="expression" dxfId="5238" priority="592">
      <formula>C493/B493&gt;1</formula>
    </cfRule>
  </conditionalFormatting>
  <conditionalFormatting sqref="C493">
    <cfRule type="expression" dxfId="5237" priority="593">
      <formula>C493/B493&lt;1</formula>
    </cfRule>
  </conditionalFormatting>
  <conditionalFormatting sqref="D493">
    <cfRule type="cellIs" dxfId="5236" priority="594" operator="lessThan">
      <formula>0</formula>
    </cfRule>
  </conditionalFormatting>
  <conditionalFormatting sqref="D493">
    <cfRule type="expression" dxfId="5235" priority="595">
      <formula>D493/C493&gt;1</formula>
    </cfRule>
  </conditionalFormatting>
  <conditionalFormatting sqref="D493">
    <cfRule type="expression" dxfId="5234" priority="596">
      <formula>D493/C493&lt;1</formula>
    </cfRule>
  </conditionalFormatting>
  <conditionalFormatting sqref="E493">
    <cfRule type="cellIs" dxfId="5233" priority="597" operator="lessThan">
      <formula>0</formula>
    </cfRule>
  </conditionalFormatting>
  <conditionalFormatting sqref="E493">
    <cfRule type="expression" dxfId="5232" priority="598">
      <formula>E493/D493&gt;1</formula>
    </cfRule>
  </conditionalFormatting>
  <conditionalFormatting sqref="E493">
    <cfRule type="expression" dxfId="5231" priority="599">
      <formula>E493/D493&lt;1</formula>
    </cfRule>
  </conditionalFormatting>
  <conditionalFormatting sqref="F493">
    <cfRule type="cellIs" dxfId="5230" priority="600" operator="lessThan">
      <formula>0</formula>
    </cfRule>
  </conditionalFormatting>
  <conditionalFormatting sqref="F493">
    <cfRule type="expression" dxfId="5229" priority="601">
      <formula>F493/E493&gt;1</formula>
    </cfRule>
  </conditionalFormatting>
  <conditionalFormatting sqref="F493">
    <cfRule type="expression" dxfId="5228" priority="602">
      <formula>F493/E493&lt;1</formula>
    </cfRule>
  </conditionalFormatting>
  <conditionalFormatting sqref="G493">
    <cfRule type="cellIs" dxfId="5227" priority="603" operator="lessThan">
      <formula>0</formula>
    </cfRule>
  </conditionalFormatting>
  <conditionalFormatting sqref="G493">
    <cfRule type="expression" dxfId="5226" priority="604">
      <formula>G493/F493&gt;1</formula>
    </cfRule>
  </conditionalFormatting>
  <conditionalFormatting sqref="G493">
    <cfRule type="expression" dxfId="5225" priority="605">
      <formula>G493/F493&lt;1</formula>
    </cfRule>
  </conditionalFormatting>
  <conditionalFormatting sqref="H493">
    <cfRule type="cellIs" dxfId="5224" priority="606" operator="lessThan">
      <formula>0</formula>
    </cfRule>
  </conditionalFormatting>
  <conditionalFormatting sqref="H493">
    <cfRule type="expression" dxfId="5223" priority="607">
      <formula>H493/G493&gt;1</formula>
    </cfRule>
  </conditionalFormatting>
  <conditionalFormatting sqref="H493">
    <cfRule type="expression" dxfId="5222" priority="608">
      <formula>H493/G493&lt;1</formula>
    </cfRule>
  </conditionalFormatting>
  <conditionalFormatting sqref="N500">
    <cfRule type="cellIs" dxfId="5221" priority="609" operator="lessThan">
      <formula>0</formula>
    </cfRule>
  </conditionalFormatting>
  <conditionalFormatting sqref="N508">
    <cfRule type="cellIs" dxfId="5220" priority="610" operator="lessThan">
      <formula>0</formula>
    </cfRule>
  </conditionalFormatting>
  <conditionalFormatting sqref="N508">
    <cfRule type="cellIs" dxfId="5219" priority="611" operator="lessThan">
      <formula>0</formula>
    </cfRule>
  </conditionalFormatting>
  <conditionalFormatting sqref="N509">
    <cfRule type="cellIs" dxfId="5218" priority="612" operator="lessThan">
      <formula>0</formula>
    </cfRule>
  </conditionalFormatting>
  <conditionalFormatting sqref="N509">
    <cfRule type="cellIs" dxfId="5217" priority="613" operator="lessThan">
      <formula>0</formula>
    </cfRule>
  </conditionalFormatting>
  <conditionalFormatting sqref="N514">
    <cfRule type="cellIs" dxfId="5216" priority="614" operator="lessThan">
      <formula>0</formula>
    </cfRule>
  </conditionalFormatting>
  <conditionalFormatting sqref="N514">
    <cfRule type="cellIs" dxfId="5215" priority="615" operator="lessThan">
      <formula>0</formula>
    </cfRule>
  </conditionalFormatting>
  <conditionalFormatting sqref="O330">
    <cfRule type="cellIs" dxfId="5214" priority="616" operator="lessThan">
      <formula>0</formula>
    </cfRule>
  </conditionalFormatting>
  <conditionalFormatting sqref="O331:O332">
    <cfRule type="cellIs" dxfId="5213" priority="617" operator="lessThan">
      <formula>0</formula>
    </cfRule>
  </conditionalFormatting>
  <conditionalFormatting sqref="O392:O395">
    <cfRule type="cellIs" dxfId="5212" priority="618" operator="lessThan">
      <formula>0</formula>
    </cfRule>
  </conditionalFormatting>
  <conditionalFormatting sqref="O328">
    <cfRule type="cellIs" dxfId="5211" priority="619" operator="lessThan">
      <formula>0</formula>
    </cfRule>
  </conditionalFormatting>
  <conditionalFormatting sqref="O333:O334">
    <cfRule type="cellIs" dxfId="5210" priority="620" operator="lessThan">
      <formula>0</formula>
    </cfRule>
  </conditionalFormatting>
  <conditionalFormatting sqref="O440:O441">
    <cfRule type="cellIs" dxfId="5209" priority="621" operator="lessThan">
      <formula>0</formula>
    </cfRule>
  </conditionalFormatting>
  <conditionalFormatting sqref="O455:O456">
    <cfRule type="cellIs" dxfId="5208" priority="622" operator="lessThan">
      <formula>0</formula>
    </cfRule>
  </conditionalFormatting>
  <conditionalFormatting sqref="O339:O340">
    <cfRule type="cellIs" dxfId="5207" priority="623" operator="lessThan">
      <formula>0</formula>
    </cfRule>
  </conditionalFormatting>
  <conditionalFormatting sqref="O345:O346">
    <cfRule type="cellIs" dxfId="5206" priority="624" operator="lessThan">
      <formula>0</formula>
    </cfRule>
  </conditionalFormatting>
  <conditionalFormatting sqref="O478:O479">
    <cfRule type="cellIs" dxfId="5205" priority="625" operator="lessThan">
      <formula>0</formula>
    </cfRule>
  </conditionalFormatting>
  <conditionalFormatting sqref="O351">
    <cfRule type="cellIs" dxfId="5204" priority="626" operator="lessThan">
      <formula>0</formula>
    </cfRule>
  </conditionalFormatting>
  <conditionalFormatting sqref="O357:O358">
    <cfRule type="cellIs" dxfId="5203" priority="627" operator="lessThan">
      <formula>0</formula>
    </cfRule>
  </conditionalFormatting>
  <conditionalFormatting sqref="O500:O501">
    <cfRule type="cellIs" dxfId="5202" priority="628" operator="lessThan">
      <formula>0</formula>
    </cfRule>
  </conditionalFormatting>
  <conditionalFormatting sqref="O517">
    <cfRule type="cellIs" dxfId="5201" priority="629" operator="lessThan">
      <formula>0</formula>
    </cfRule>
  </conditionalFormatting>
  <conditionalFormatting sqref="O522">
    <cfRule type="cellIs" dxfId="5200" priority="630" operator="lessThan">
      <formula>0</formula>
    </cfRule>
  </conditionalFormatting>
  <conditionalFormatting sqref="O363:O364">
    <cfRule type="cellIs" dxfId="5199" priority="631" operator="lessThan">
      <formula>0</formula>
    </cfRule>
  </conditionalFormatting>
  <conditionalFormatting sqref="O369:O370">
    <cfRule type="cellIs" dxfId="5198" priority="632" operator="lessThan">
      <formula>0</formula>
    </cfRule>
  </conditionalFormatting>
  <conditionalFormatting sqref="O375:O376">
    <cfRule type="cellIs" dxfId="5197" priority="633" operator="lessThan">
      <formula>0</formula>
    </cfRule>
  </conditionalFormatting>
  <conditionalFormatting sqref="O382:O383">
    <cfRule type="cellIs" dxfId="5196" priority="634" operator="lessThan">
      <formula>0</formula>
    </cfRule>
  </conditionalFormatting>
  <conditionalFormatting sqref="O388:O389">
    <cfRule type="cellIs" dxfId="5195" priority="635" operator="lessThan">
      <formula>0</formula>
    </cfRule>
  </conditionalFormatting>
  <conditionalFormatting sqref="O396:O397">
    <cfRule type="cellIs" dxfId="5194" priority="636" operator="lessThan">
      <formula>0</formula>
    </cfRule>
  </conditionalFormatting>
  <conditionalFormatting sqref="O410">
    <cfRule type="cellIs" dxfId="5193" priority="637" operator="lessThan">
      <formula>0</formula>
    </cfRule>
  </conditionalFormatting>
  <conditionalFormatting sqref="O423:O424">
    <cfRule type="cellIs" dxfId="5192" priority="638" operator="lessThan">
      <formula>0</formula>
    </cfRule>
  </conditionalFormatting>
  <conditionalFormatting sqref="O431:O432">
    <cfRule type="cellIs" dxfId="5191" priority="639" operator="lessThan">
      <formula>0</formula>
    </cfRule>
  </conditionalFormatting>
  <conditionalFormatting sqref="O448:O449">
    <cfRule type="cellIs" dxfId="5190" priority="640" operator="lessThan">
      <formula>0</formula>
    </cfRule>
  </conditionalFormatting>
  <conditionalFormatting sqref="O564">
    <cfRule type="cellIs" dxfId="5189" priority="641" operator="lessThan">
      <formula>0</formula>
    </cfRule>
  </conditionalFormatting>
  <conditionalFormatting sqref="O565">
    <cfRule type="cellIs" dxfId="5188" priority="642" operator="lessThan">
      <formula>0</formula>
    </cfRule>
  </conditionalFormatting>
  <conditionalFormatting sqref="O463:O464">
    <cfRule type="cellIs" dxfId="5187" priority="643" operator="lessThan">
      <formula>0</formula>
    </cfRule>
  </conditionalFormatting>
  <conditionalFormatting sqref="O471:O472">
    <cfRule type="cellIs" dxfId="5186" priority="644" operator="lessThan">
      <formula>0</formula>
    </cfRule>
  </conditionalFormatting>
  <conditionalFormatting sqref="O485:O486">
    <cfRule type="cellIs" dxfId="5185" priority="645" operator="lessThan">
      <formula>0</formula>
    </cfRule>
  </conditionalFormatting>
  <conditionalFormatting sqref="O492:O493">
    <cfRule type="cellIs" dxfId="5184" priority="646" operator="lessThan">
      <formula>0</formula>
    </cfRule>
  </conditionalFormatting>
  <conditionalFormatting sqref="D427:N430">
    <cfRule type="cellIs" dxfId="5183" priority="647" operator="lessThan">
      <formula>0</formula>
    </cfRule>
  </conditionalFormatting>
  <conditionalFormatting sqref="C441:N441">
    <cfRule type="cellIs" dxfId="5182" priority="648" operator="lessThan">
      <formula>0</formula>
    </cfRule>
  </conditionalFormatting>
  <conditionalFormatting sqref="O538">
    <cfRule type="cellIs" dxfId="5181" priority="649" operator="lessThan">
      <formula>0</formula>
    </cfRule>
  </conditionalFormatting>
  <conditionalFormatting sqref="O556:O558">
    <cfRule type="cellIs" dxfId="5180" priority="650" operator="lessThan">
      <formula>0</formula>
    </cfRule>
  </conditionalFormatting>
  <conditionalFormatting sqref="I626:P626 O624:P625 O627:P627">
    <cfRule type="cellIs" dxfId="5179" priority="651" operator="lessThan">
      <formula>0</formula>
    </cfRule>
  </conditionalFormatting>
  <conditionalFormatting sqref="O560:O561">
    <cfRule type="cellIs" dxfId="5178" priority="652" operator="lessThan">
      <formula>0</formula>
    </cfRule>
  </conditionalFormatting>
  <conditionalFormatting sqref="O567">
    <cfRule type="cellIs" dxfId="5177" priority="653" operator="lessThan">
      <formula>0</formula>
    </cfRule>
  </conditionalFormatting>
  <conditionalFormatting sqref="O568">
    <cfRule type="cellIs" dxfId="5176" priority="654" operator="lessThan">
      <formula>0</formula>
    </cfRule>
  </conditionalFormatting>
  <conditionalFormatting sqref="D570:N570 D567:N567 D564:N565 D556:N558">
    <cfRule type="expression" dxfId="5175" priority="655">
      <formula>D556/C556&gt;1</formula>
    </cfRule>
  </conditionalFormatting>
  <conditionalFormatting sqref="D570:N570 D567:N567 D564:N565 D556:N558">
    <cfRule type="expression" dxfId="5174" priority="656">
      <formula>D556/C556&lt;1</formula>
    </cfRule>
  </conditionalFormatting>
  <conditionalFormatting sqref="C427:C430">
    <cfRule type="cellIs" dxfId="5173" priority="657" operator="lessThan">
      <formula>0</formula>
    </cfRule>
  </conditionalFormatting>
  <conditionalFormatting sqref="C427:C430">
    <cfRule type="expression" dxfId="5172" priority="658">
      <formula>C427/B427&gt;1</formula>
    </cfRule>
  </conditionalFormatting>
  <conditionalFormatting sqref="C427:C430">
    <cfRule type="expression" dxfId="5171" priority="659">
      <formula>C427/B427&lt;1</formula>
    </cfRule>
  </conditionalFormatting>
  <conditionalFormatting sqref="D427:N430">
    <cfRule type="expression" dxfId="5170" priority="660">
      <formula>D427/C427&gt;1</formula>
    </cfRule>
  </conditionalFormatting>
  <conditionalFormatting sqref="D427:N430">
    <cfRule type="expression" dxfId="5169" priority="661">
      <formula>D427/C427&lt;1</formula>
    </cfRule>
  </conditionalFormatting>
  <conditionalFormatting sqref="B427:B430">
    <cfRule type="cellIs" dxfId="5168" priority="662" operator="lessThan">
      <formula>0</formula>
    </cfRule>
  </conditionalFormatting>
  <conditionalFormatting sqref="B427:B430">
    <cfRule type="expression" dxfId="5167" priority="663">
      <formula>B427/#REF!&gt;1</formula>
    </cfRule>
  </conditionalFormatting>
  <conditionalFormatting sqref="B427:B430">
    <cfRule type="expression" dxfId="5166" priority="664">
      <formula>B427/#REF!&lt;1</formula>
    </cfRule>
  </conditionalFormatting>
  <conditionalFormatting sqref="J492:N492 J478:N478 J463:N463">
    <cfRule type="cellIs" dxfId="5165" priority="665" operator="lessThan">
      <formula>0</formula>
    </cfRule>
  </conditionalFormatting>
  <conditionalFormatting sqref="C492:I492 C488:C491 C478:I478 C474:C477 C463:I463 C459:C462">
    <cfRule type="cellIs" dxfId="5164" priority="666" operator="lessThan">
      <formula>0</formula>
    </cfRule>
  </conditionalFormatting>
  <conditionalFormatting sqref="C492:M492 C478:M478 C463:M463">
    <cfRule type="cellIs" dxfId="5163" priority="667" operator="lessThan">
      <formula>0</formula>
    </cfRule>
  </conditionalFormatting>
  <conditionalFormatting sqref="C488:C491 C474:C477 C459:C462">
    <cfRule type="expression" dxfId="5162" priority="668">
      <formula>C459/B459&gt;1</formula>
    </cfRule>
  </conditionalFormatting>
  <conditionalFormatting sqref="C488:C491 C474:C477 C459:C462">
    <cfRule type="expression" dxfId="5161" priority="669">
      <formula>C459/B459&lt;1</formula>
    </cfRule>
  </conditionalFormatting>
  <conditionalFormatting sqref="D488:N491 D474:N477 D459:N462">
    <cfRule type="cellIs" dxfId="5160" priority="670" operator="lessThan">
      <formula>0</formula>
    </cfRule>
  </conditionalFormatting>
  <conditionalFormatting sqref="D488:N491 D474:N477 D459:N462">
    <cfRule type="expression" dxfId="5159" priority="671">
      <formula>D459/C459&gt;1</formula>
    </cfRule>
  </conditionalFormatting>
  <conditionalFormatting sqref="D488:N491 D474:N477 D459:N462">
    <cfRule type="expression" dxfId="5158" priority="672">
      <formula>D459/C459&lt;1</formula>
    </cfRule>
  </conditionalFormatting>
  <conditionalFormatting sqref="C492:N492 C478:N478 C463:N463">
    <cfRule type="cellIs" dxfId="5157" priority="673" operator="lessThan">
      <formula>0</formula>
    </cfRule>
  </conditionalFormatting>
  <conditionalFormatting sqref="C492:N492 C478:N478 C463:N463">
    <cfRule type="expression" dxfId="5156" priority="674">
      <formula>C463/B463&gt;1</formula>
    </cfRule>
  </conditionalFormatting>
  <conditionalFormatting sqref="C492:N492 C478:N478 C463:N463">
    <cfRule type="expression" dxfId="5155" priority="675">
      <formula>C463/B463&lt;1</formula>
    </cfRule>
  </conditionalFormatting>
  <conditionalFormatting sqref="B570 B567 B564:B565 B560:B561 B556:B558">
    <cfRule type="cellIs" dxfId="5154" priority="676" operator="lessThan">
      <formula>0</formula>
    </cfRule>
  </conditionalFormatting>
  <conditionalFormatting sqref="C570 C567 C564:C565 C556:C558">
    <cfRule type="cellIs" dxfId="5153" priority="677" operator="lessThan">
      <formula>0</formula>
    </cfRule>
  </conditionalFormatting>
  <conditionalFormatting sqref="C570 C567 C564:C565 C556:C558">
    <cfRule type="expression" dxfId="5152" priority="678">
      <formula>C556/B556&gt;1</formula>
    </cfRule>
  </conditionalFormatting>
  <conditionalFormatting sqref="C570 C567 C564:C565 C556:C558">
    <cfRule type="expression" dxfId="5151" priority="679">
      <formula>C556/B556&lt;1</formula>
    </cfRule>
  </conditionalFormatting>
  <conditionalFormatting sqref="D570:N570 D567:N567 D564:N565 D556:N558">
    <cfRule type="cellIs" dxfId="5150" priority="680" operator="lessThan">
      <formula>0</formula>
    </cfRule>
  </conditionalFormatting>
  <conditionalFormatting sqref="B424:N424 B441 B472 B501">
    <cfRule type="expression" dxfId="5149" priority="681">
      <formula>B424/#REF!&gt;1</formula>
    </cfRule>
  </conditionalFormatting>
  <conditionalFormatting sqref="B424:N424 B441 B472 B501">
    <cfRule type="expression" dxfId="5148" priority="682">
      <formula>B424/#REF!&lt;1</formula>
    </cfRule>
  </conditionalFormatting>
  <conditionalFormatting sqref="C396">
    <cfRule type="cellIs" dxfId="5147" priority="683" operator="lessThan">
      <formula>0</formula>
    </cfRule>
  </conditionalFormatting>
  <conditionalFormatting sqref="C396">
    <cfRule type="expression" dxfId="5146" priority="684">
      <formula>C396/B396&gt;1</formula>
    </cfRule>
  </conditionalFormatting>
  <conditionalFormatting sqref="C396">
    <cfRule type="expression" dxfId="5145" priority="685">
      <formula>C396/B396&lt;1</formula>
    </cfRule>
  </conditionalFormatting>
  <conditionalFormatting sqref="D396:N396">
    <cfRule type="cellIs" dxfId="5144" priority="686" operator="lessThan">
      <formula>0</formula>
    </cfRule>
  </conditionalFormatting>
  <conditionalFormatting sqref="D396:N396">
    <cfRule type="expression" dxfId="5143" priority="687">
      <formula>D396/C396&gt;1</formula>
    </cfRule>
  </conditionalFormatting>
  <conditionalFormatting sqref="D396:N396">
    <cfRule type="expression" dxfId="5142" priority="688">
      <formula>D396/C396&lt;1</formula>
    </cfRule>
  </conditionalFormatting>
  <conditionalFormatting sqref="B396">
    <cfRule type="cellIs" dxfId="5141" priority="689" operator="lessThan">
      <formula>0</formula>
    </cfRule>
  </conditionalFormatting>
  <conditionalFormatting sqref="B396">
    <cfRule type="expression" dxfId="5140" priority="690">
      <formula>B396/#REF!&gt;1</formula>
    </cfRule>
  </conditionalFormatting>
  <conditionalFormatting sqref="B396">
    <cfRule type="expression" dxfId="5139" priority="691">
      <formula>B396/#REF!&lt;1</formula>
    </cfRule>
  </conditionalFormatting>
  <conditionalFormatting sqref="C431">
    <cfRule type="cellIs" dxfId="5138" priority="692" operator="lessThan">
      <formula>0</formula>
    </cfRule>
  </conditionalFormatting>
  <conditionalFormatting sqref="D431:N431">
    <cfRule type="cellIs" dxfId="5137" priority="693" operator="lessThan">
      <formula>0</formula>
    </cfRule>
  </conditionalFormatting>
  <conditionalFormatting sqref="C431">
    <cfRule type="expression" dxfId="5136" priority="694">
      <formula>C431/B431&gt;1</formula>
    </cfRule>
  </conditionalFormatting>
  <conditionalFormatting sqref="C431">
    <cfRule type="expression" dxfId="5135" priority="695">
      <formula>C431/B431&lt;1</formula>
    </cfRule>
  </conditionalFormatting>
  <conditionalFormatting sqref="D431:N431">
    <cfRule type="expression" dxfId="5134" priority="696">
      <formula>D431/C431&gt;1</formula>
    </cfRule>
  </conditionalFormatting>
  <conditionalFormatting sqref="D431:N431">
    <cfRule type="expression" dxfId="5133" priority="697">
      <formula>D431/C431&lt;1</formula>
    </cfRule>
  </conditionalFormatting>
  <conditionalFormatting sqref="B431">
    <cfRule type="cellIs" dxfId="5132" priority="698" operator="lessThan">
      <formula>0</formula>
    </cfRule>
  </conditionalFormatting>
  <conditionalFormatting sqref="B431">
    <cfRule type="expression" dxfId="5131" priority="699">
      <formula>B431/#REF!&gt;1</formula>
    </cfRule>
  </conditionalFormatting>
  <conditionalFormatting sqref="B431">
    <cfRule type="expression" dxfId="5130" priority="700">
      <formula>B431/#REF!&lt;1</formula>
    </cfRule>
  </conditionalFormatting>
  <conditionalFormatting sqref="C472:N472">
    <cfRule type="cellIs" dxfId="5129" priority="701" operator="lessThan">
      <formula>0</formula>
    </cfRule>
  </conditionalFormatting>
  <conditionalFormatting sqref="C517:N517">
    <cfRule type="expression" dxfId="5128" priority="702">
      <formula>C517/B517&gt;1</formula>
    </cfRule>
  </conditionalFormatting>
  <conditionalFormatting sqref="C517:N517">
    <cfRule type="expression" dxfId="5127" priority="703">
      <formula>C517/B517&lt;1</formula>
    </cfRule>
  </conditionalFormatting>
  <conditionalFormatting sqref="I456:N456">
    <cfRule type="cellIs" dxfId="5126" priority="704" operator="lessThan">
      <formula>0</formula>
    </cfRule>
  </conditionalFormatting>
  <conditionalFormatting sqref="I456:N456">
    <cfRule type="expression" dxfId="5125" priority="705">
      <formula>I456/H456&gt;1</formula>
    </cfRule>
  </conditionalFormatting>
  <conditionalFormatting sqref="I456:N456">
    <cfRule type="expression" dxfId="5124" priority="706">
      <formula>I456/H456&lt;1</formula>
    </cfRule>
  </conditionalFormatting>
  <conditionalFormatting sqref="I464:N464">
    <cfRule type="cellIs" dxfId="5123" priority="707" operator="lessThan">
      <formula>0</formula>
    </cfRule>
  </conditionalFormatting>
  <conditionalFormatting sqref="I464:N464">
    <cfRule type="expression" dxfId="5122" priority="708">
      <formula>I464/H464&gt;1</formula>
    </cfRule>
  </conditionalFormatting>
  <conditionalFormatting sqref="I464:N464">
    <cfRule type="expression" dxfId="5121" priority="709">
      <formula>I464/H464&lt;1</formula>
    </cfRule>
  </conditionalFormatting>
  <conditionalFormatting sqref="B479:N479">
    <cfRule type="cellIs" dxfId="5120" priority="710" operator="lessThan">
      <formula>0</formula>
    </cfRule>
  </conditionalFormatting>
  <conditionalFormatting sqref="B479:N479">
    <cfRule type="expression" dxfId="5119" priority="711">
      <formula>B479/A479&gt;1</formula>
    </cfRule>
  </conditionalFormatting>
  <conditionalFormatting sqref="B479:N479">
    <cfRule type="expression" dxfId="5118" priority="712">
      <formula>B479/A479&lt;1</formula>
    </cfRule>
  </conditionalFormatting>
  <conditionalFormatting sqref="B493:N493">
    <cfRule type="cellIs" dxfId="5117" priority="713" operator="lessThan">
      <formula>0</formula>
    </cfRule>
  </conditionalFormatting>
  <conditionalFormatting sqref="B493:N493">
    <cfRule type="expression" dxfId="5116" priority="714">
      <formula>B493/A493&gt;1</formula>
    </cfRule>
  </conditionalFormatting>
  <conditionalFormatting sqref="B493:N493">
    <cfRule type="expression" dxfId="5115" priority="715">
      <formula>B493/A493&lt;1</formula>
    </cfRule>
  </conditionalFormatting>
  <conditionalFormatting sqref="N522">
    <cfRule type="cellIs" dxfId="5114" priority="716" operator="lessThan">
      <formula>0</formula>
    </cfRule>
  </conditionalFormatting>
  <conditionalFormatting sqref="C486:N486">
    <cfRule type="expression" dxfId="5113" priority="717">
      <formula>C486/B486&gt;1</formula>
    </cfRule>
  </conditionalFormatting>
  <conditionalFormatting sqref="C486:N486">
    <cfRule type="expression" dxfId="5112" priority="718">
      <formula>C486/B486&lt;1</formula>
    </cfRule>
  </conditionalFormatting>
  <conditionalFormatting sqref="C441:N441">
    <cfRule type="expression" dxfId="5111" priority="719">
      <formula>C441/B441&gt;1</formula>
    </cfRule>
  </conditionalFormatting>
  <conditionalFormatting sqref="C441:N441">
    <cfRule type="expression" dxfId="5110" priority="720">
      <formula>C441/B441&lt;1</formula>
    </cfRule>
  </conditionalFormatting>
  <conditionalFormatting sqref="C560:N561">
    <cfRule type="cellIs" dxfId="5109" priority="721" operator="lessThan">
      <formula>0</formula>
    </cfRule>
  </conditionalFormatting>
  <conditionalFormatting sqref="C472:N472">
    <cfRule type="expression" dxfId="5108" priority="722">
      <formula>C472/B472&gt;1</formula>
    </cfRule>
  </conditionalFormatting>
  <conditionalFormatting sqref="C472:N472">
    <cfRule type="expression" dxfId="5107" priority="723">
      <formula>C472/B472&lt;1</formula>
    </cfRule>
  </conditionalFormatting>
  <conditionalFormatting sqref="C501:N501">
    <cfRule type="cellIs" dxfId="5106" priority="724" operator="lessThan">
      <formula>0</formula>
    </cfRule>
  </conditionalFormatting>
  <conditionalFormatting sqref="C522:M522">
    <cfRule type="expression" dxfId="5105" priority="725">
      <formula>C522/B522&gt;1</formula>
    </cfRule>
  </conditionalFormatting>
  <conditionalFormatting sqref="C522:M522">
    <cfRule type="expression" dxfId="5104" priority="726">
      <formula>C522/B522&lt;1</formula>
    </cfRule>
  </conditionalFormatting>
  <conditionalFormatting sqref="C517:N517">
    <cfRule type="cellIs" dxfId="5103" priority="727" operator="lessThan">
      <formula>0</formula>
    </cfRule>
  </conditionalFormatting>
  <conditionalFormatting sqref="N522">
    <cfRule type="expression" dxfId="5102" priority="728">
      <formula>N522/M522&gt;1</formula>
    </cfRule>
  </conditionalFormatting>
  <conditionalFormatting sqref="N522">
    <cfRule type="expression" dxfId="5101" priority="729">
      <formula>N522/M522&lt;1</formula>
    </cfRule>
  </conditionalFormatting>
  <conditionalFormatting sqref="C522:M522">
    <cfRule type="cellIs" dxfId="5100" priority="730" operator="lessThan">
      <formula>0</formula>
    </cfRule>
  </conditionalFormatting>
  <conditionalFormatting sqref="C522:M522">
    <cfRule type="cellIs" dxfId="5099" priority="731" operator="lessThan">
      <formula>0</formula>
    </cfRule>
  </conditionalFormatting>
  <conditionalFormatting sqref="B486">
    <cfRule type="cellIs" dxfId="5098" priority="732" operator="lessThan">
      <formula>0</formula>
    </cfRule>
  </conditionalFormatting>
  <conditionalFormatting sqref="B486">
    <cfRule type="expression" dxfId="5097" priority="733">
      <formula>B486/#REF!&gt;1</formula>
    </cfRule>
  </conditionalFormatting>
  <conditionalFormatting sqref="B486">
    <cfRule type="expression" dxfId="5096" priority="734">
      <formula>B486/#REF!&lt;1</formula>
    </cfRule>
  </conditionalFormatting>
  <conditionalFormatting sqref="C486:N486">
    <cfRule type="cellIs" dxfId="5095" priority="735" operator="lessThan">
      <formula>0</formula>
    </cfRule>
  </conditionalFormatting>
  <conditionalFormatting sqref="C560:N561">
    <cfRule type="expression" dxfId="5094" priority="736">
      <formula>C560/B560&gt;1</formula>
    </cfRule>
  </conditionalFormatting>
  <conditionalFormatting sqref="C560:N561">
    <cfRule type="expression" dxfId="5093" priority="737">
      <formula>C560/B560&lt;1</formula>
    </cfRule>
  </conditionalFormatting>
  <conditionalFormatting sqref="C517:N517">
    <cfRule type="cellIs" dxfId="5092" priority="738" operator="lessThan">
      <formula>0</formula>
    </cfRule>
  </conditionalFormatting>
  <conditionalFormatting sqref="C501:N501">
    <cfRule type="expression" dxfId="5091" priority="739">
      <formula>C501/B501&gt;1</formula>
    </cfRule>
  </conditionalFormatting>
  <conditionalFormatting sqref="C501:N501">
    <cfRule type="expression" dxfId="5090" priority="740">
      <formula>C501/B501&lt;1</formula>
    </cfRule>
  </conditionalFormatting>
  <conditionalFormatting sqref="C517:N517">
    <cfRule type="cellIs" dxfId="5089" priority="741" operator="lessThan">
      <formula>0</formula>
    </cfRule>
  </conditionalFormatting>
  <conditionalFormatting sqref="N522">
    <cfRule type="cellIs" dxfId="5088" priority="742" operator="lessThan">
      <formula>0</formula>
    </cfRule>
  </conditionalFormatting>
  <conditionalFormatting sqref="C522:M522">
    <cfRule type="cellIs" dxfId="5087" priority="743" operator="lessThan">
      <formula>0</formula>
    </cfRule>
  </conditionalFormatting>
  <conditionalFormatting sqref="N522">
    <cfRule type="cellIs" dxfId="5086" priority="744" operator="lessThan">
      <formula>0</formula>
    </cfRule>
  </conditionalFormatting>
  <conditionalFormatting sqref="B616:N619">
    <cfRule type="cellIs" dxfId="5085" priority="745" operator="lessThan">
      <formula>0</formula>
    </cfRule>
  </conditionalFormatting>
  <conditionalFormatting sqref="I618:P618 O616:P617 O619:P619">
    <cfRule type="cellIs" dxfId="5084" priority="746" operator="lessThan">
      <formula>0</formula>
    </cfRule>
  </conditionalFormatting>
  <conditionalFormatting sqref="B620:N623">
    <cfRule type="cellIs" dxfId="5083" priority="747" operator="lessThan">
      <formula>0</formula>
    </cfRule>
  </conditionalFormatting>
  <conditionalFormatting sqref="I622:P622 O620:P621 O623:P623">
    <cfRule type="cellIs" dxfId="5082" priority="748" operator="lessThan">
      <formula>0</formula>
    </cfRule>
  </conditionalFormatting>
  <conditionalFormatting sqref="B628:N631">
    <cfRule type="cellIs" dxfId="5081" priority="749" operator="lessThan">
      <formula>0</formula>
    </cfRule>
  </conditionalFormatting>
  <conditionalFormatting sqref="I630:P630 O628:P629 O631:P631">
    <cfRule type="cellIs" dxfId="5080" priority="750" operator="lessThan">
      <formula>0</formula>
    </cfRule>
  </conditionalFormatting>
  <conditionalFormatting sqref="B632:N635">
    <cfRule type="cellIs" dxfId="5079" priority="751" operator="lessThan">
      <formula>0</formula>
    </cfRule>
  </conditionalFormatting>
  <conditionalFormatting sqref="I634:P634 O632:P633 O635:P635">
    <cfRule type="cellIs" dxfId="5078" priority="752" operator="lessThan">
      <formula>0</formula>
    </cfRule>
  </conditionalFormatting>
  <conditionalFormatting sqref="O570">
    <cfRule type="cellIs" dxfId="5077" priority="753" operator="lessThan">
      <formula>0</formula>
    </cfRule>
  </conditionalFormatting>
  <conditionalFormatting sqref="J455:N455">
    <cfRule type="cellIs" dxfId="5076" priority="754" operator="lessThan">
      <formula>0</formula>
    </cfRule>
  </conditionalFormatting>
  <conditionalFormatting sqref="C455:I455 C451:C454">
    <cfRule type="cellIs" dxfId="5075" priority="755" operator="lessThan">
      <formula>0</formula>
    </cfRule>
  </conditionalFormatting>
  <conditionalFormatting sqref="C455:M455">
    <cfRule type="cellIs" dxfId="5074" priority="756" operator="lessThan">
      <formula>0</formula>
    </cfRule>
  </conditionalFormatting>
  <conditionalFormatting sqref="C451:C454">
    <cfRule type="expression" dxfId="5073" priority="757">
      <formula>C451/B451&gt;1</formula>
    </cfRule>
  </conditionalFormatting>
  <conditionalFormatting sqref="C451:C454">
    <cfRule type="expression" dxfId="5072" priority="758">
      <formula>C451/B451&lt;1</formula>
    </cfRule>
  </conditionalFormatting>
  <conditionalFormatting sqref="D451:N454">
    <cfRule type="cellIs" dxfId="5071" priority="759" operator="lessThan">
      <formula>0</formula>
    </cfRule>
  </conditionalFormatting>
  <conditionalFormatting sqref="D451:N454">
    <cfRule type="expression" dxfId="5070" priority="760">
      <formula>D451/C451&gt;1</formula>
    </cfRule>
  </conditionalFormatting>
  <conditionalFormatting sqref="D451:N454">
    <cfRule type="expression" dxfId="5069" priority="761">
      <formula>D451/C451&lt;1</formula>
    </cfRule>
  </conditionalFormatting>
  <conditionalFormatting sqref="C455:N455">
    <cfRule type="cellIs" dxfId="5068" priority="762" operator="lessThan">
      <formula>0</formula>
    </cfRule>
  </conditionalFormatting>
  <conditionalFormatting sqref="C455:N455">
    <cfRule type="expression" dxfId="5067" priority="763">
      <formula>C455/B455&gt;1</formula>
    </cfRule>
  </conditionalFormatting>
  <conditionalFormatting sqref="C455:N455">
    <cfRule type="expression" dxfId="5066" priority="764">
      <formula>C455/B455&lt;1</formula>
    </cfRule>
  </conditionalFormatting>
  <conditionalFormatting sqref="B435">
    <cfRule type="cellIs" dxfId="5065" priority="765" operator="lessThan">
      <formula>0</formula>
    </cfRule>
  </conditionalFormatting>
  <conditionalFormatting sqref="P425">
    <cfRule type="cellIs" dxfId="5064" priority="766" operator="lessThan">
      <formula>0</formula>
    </cfRule>
  </conditionalFormatting>
  <conditionalFormatting sqref="B397:N397">
    <cfRule type="cellIs" dxfId="5063" priority="767" operator="lessThan">
      <formula>0</formula>
    </cfRule>
  </conditionalFormatting>
  <conditionalFormatting sqref="P433">
    <cfRule type="cellIs" dxfId="5062" priority="768" operator="lessThan">
      <formula>0</formula>
    </cfRule>
  </conditionalFormatting>
  <conditionalFormatting sqref="O425">
    <cfRule type="cellIs" dxfId="5061" priority="769" operator="lessThan">
      <formula>0</formula>
    </cfRule>
  </conditionalFormatting>
  <conditionalFormatting sqref="B425:N425">
    <cfRule type="cellIs" dxfId="5060" priority="770" operator="lessThan">
      <formula>0</formula>
    </cfRule>
  </conditionalFormatting>
  <conditionalFormatting sqref="O433">
    <cfRule type="cellIs" dxfId="5059" priority="771" operator="lessThan">
      <formula>0</formula>
    </cfRule>
  </conditionalFormatting>
  <conditionalFormatting sqref="P442">
    <cfRule type="cellIs" dxfId="5058" priority="772" operator="lessThan">
      <formula>0</formula>
    </cfRule>
  </conditionalFormatting>
  <conditionalFormatting sqref="B433:N433">
    <cfRule type="cellIs" dxfId="5057" priority="773" operator="lessThan">
      <formula>0</formula>
    </cfRule>
  </conditionalFormatting>
  <conditionalFormatting sqref="B442:N442">
    <cfRule type="cellIs" dxfId="5056" priority="774" operator="lessThan">
      <formula>0</formula>
    </cfRule>
  </conditionalFormatting>
  <conditionalFormatting sqref="P457">
    <cfRule type="cellIs" dxfId="5055" priority="775" operator="lessThan">
      <formula>0</formula>
    </cfRule>
  </conditionalFormatting>
  <conditionalFormatting sqref="O442">
    <cfRule type="cellIs" dxfId="5054" priority="776" operator="lessThan">
      <formula>0</formula>
    </cfRule>
  </conditionalFormatting>
  <conditionalFormatting sqref="B457:N457">
    <cfRule type="cellIs" dxfId="5053" priority="777" operator="lessThan">
      <formula>0</formula>
    </cfRule>
  </conditionalFormatting>
  <conditionalFormatting sqref="P465">
    <cfRule type="cellIs" dxfId="5052" priority="778" operator="lessThan">
      <formula>0</formula>
    </cfRule>
  </conditionalFormatting>
  <conditionalFormatting sqref="O457">
    <cfRule type="cellIs" dxfId="5051" priority="779" operator="lessThan">
      <formula>0</formula>
    </cfRule>
  </conditionalFormatting>
  <conditionalFormatting sqref="P494">
    <cfRule type="cellIs" dxfId="5050" priority="780" operator="lessThan">
      <formula>0</formula>
    </cfRule>
  </conditionalFormatting>
  <conditionalFormatting sqref="O465">
    <cfRule type="cellIs" dxfId="5049" priority="781" operator="lessThan">
      <formula>0</formula>
    </cfRule>
  </conditionalFormatting>
  <conditionalFormatting sqref="B465:N465">
    <cfRule type="cellIs" dxfId="5048" priority="782" operator="lessThan">
      <formula>0</formula>
    </cfRule>
  </conditionalFormatting>
  <conditionalFormatting sqref="O494">
    <cfRule type="cellIs" dxfId="5047" priority="783" operator="lessThan">
      <formula>0</formula>
    </cfRule>
  </conditionalFormatting>
  <conditionalFormatting sqref="B494:N494">
    <cfRule type="cellIs" dxfId="5046" priority="784" operator="lessThan">
      <formula>0</formula>
    </cfRule>
  </conditionalFormatting>
  <conditionalFormatting sqref="N327">
    <cfRule type="cellIs" dxfId="5045" priority="785" operator="lessThan">
      <formula>0</formula>
    </cfRule>
  </conditionalFormatting>
  <conditionalFormatting sqref="P399:P404 O398:P398 B398">
    <cfRule type="cellIs" dxfId="5044" priority="786" operator="lessThan">
      <formula>0</formula>
    </cfRule>
  </conditionalFormatting>
  <conditionalFormatting sqref="C399:C402">
    <cfRule type="cellIs" dxfId="5043" priority="787" operator="lessThan">
      <formula>0</formula>
    </cfRule>
  </conditionalFormatting>
  <conditionalFormatting sqref="B563:G563">
    <cfRule type="cellIs" dxfId="5042" priority="788" operator="lessThan">
      <formula>0</formula>
    </cfRule>
  </conditionalFormatting>
  <conditionalFormatting sqref="O399:O402">
    <cfRule type="cellIs" dxfId="5041" priority="789" operator="lessThan">
      <formula>0</formula>
    </cfRule>
  </conditionalFormatting>
  <conditionalFormatting sqref="B399:B402">
    <cfRule type="cellIs" dxfId="5040" priority="790" operator="lessThan">
      <formula>0</formula>
    </cfRule>
  </conditionalFormatting>
  <conditionalFormatting sqref="B403">
    <cfRule type="cellIs" dxfId="5039" priority="791" operator="lessThan">
      <formula>0</formula>
    </cfRule>
  </conditionalFormatting>
  <conditionalFormatting sqref="D399:N402">
    <cfRule type="cellIs" dxfId="5038" priority="792" operator="lessThan">
      <formula>0</formula>
    </cfRule>
  </conditionalFormatting>
  <conditionalFormatting sqref="D403:N403">
    <cfRule type="cellIs" dxfId="5037" priority="793" operator="lessThan">
      <formula>0</formula>
    </cfRule>
  </conditionalFormatting>
  <conditionalFormatting sqref="O403:O404">
    <cfRule type="cellIs" dxfId="5036" priority="794" operator="lessThan">
      <formula>0</formula>
    </cfRule>
  </conditionalFormatting>
  <conditionalFormatting sqref="C403">
    <cfRule type="cellIs" dxfId="5035" priority="795" operator="lessThan">
      <formula>0</formula>
    </cfRule>
  </conditionalFormatting>
  <conditionalFormatting sqref="C399:C402">
    <cfRule type="expression" dxfId="5034" priority="796">
      <formula>C399/B399&gt;1</formula>
    </cfRule>
  </conditionalFormatting>
  <conditionalFormatting sqref="C399:C402">
    <cfRule type="expression" dxfId="5033" priority="797">
      <formula>C399/B399&lt;1</formula>
    </cfRule>
  </conditionalFormatting>
  <conditionalFormatting sqref="D399:N402">
    <cfRule type="expression" dxfId="5032" priority="798">
      <formula>D399/C399&gt;1</formula>
    </cfRule>
  </conditionalFormatting>
  <conditionalFormatting sqref="D399:N402">
    <cfRule type="expression" dxfId="5031" priority="799">
      <formula>D399/C399&lt;1</formula>
    </cfRule>
  </conditionalFormatting>
  <conditionalFormatting sqref="B399:B402">
    <cfRule type="expression" dxfId="5030" priority="800">
      <formula>B399/#REF!&gt;1</formula>
    </cfRule>
  </conditionalFormatting>
  <conditionalFormatting sqref="B399:B402">
    <cfRule type="expression" dxfId="5029" priority="801">
      <formula>B399/#REF!&lt;1</formula>
    </cfRule>
  </conditionalFormatting>
  <conditionalFormatting sqref="C403">
    <cfRule type="expression" dxfId="5028" priority="802">
      <formula>C403/B403&gt;1</formula>
    </cfRule>
  </conditionalFormatting>
  <conditionalFormatting sqref="C403">
    <cfRule type="expression" dxfId="5027" priority="803">
      <formula>C403/B403&lt;1</formula>
    </cfRule>
  </conditionalFormatting>
  <conditionalFormatting sqref="D403:N403">
    <cfRule type="expression" dxfId="5026" priority="804">
      <formula>D403/C403&gt;1</formula>
    </cfRule>
  </conditionalFormatting>
  <conditionalFormatting sqref="D403:N403">
    <cfRule type="expression" dxfId="5025" priority="805">
      <formula>D403/C403&lt;1</formula>
    </cfRule>
  </conditionalFormatting>
  <conditionalFormatting sqref="B403">
    <cfRule type="expression" dxfId="5024" priority="806">
      <formula>B403/#REF!&gt;1</formula>
    </cfRule>
  </conditionalFormatting>
  <conditionalFormatting sqref="B403">
    <cfRule type="expression" dxfId="5023" priority="807">
      <formula>B403/#REF!&lt;1</formula>
    </cfRule>
  </conditionalFormatting>
  <conditionalFormatting sqref="B404:N404">
    <cfRule type="cellIs" dxfId="5022" priority="808" operator="lessThan">
      <formula>0</formula>
    </cfRule>
  </conditionalFormatting>
  <conditionalFormatting sqref="B563:N563">
    <cfRule type="cellIs" dxfId="5021" priority="809" operator="lessThan">
      <formula>0</formula>
    </cfRule>
  </conditionalFormatting>
  <conditionalFormatting sqref="B466">
    <cfRule type="cellIs" dxfId="5020" priority="810" operator="lessThan">
      <formula>0</formula>
    </cfRule>
  </conditionalFormatting>
  <conditionalFormatting sqref="B588 B590:B591 D589:G589 D590:H591 D588:H588">
    <cfRule type="cellIs" dxfId="5019" priority="811" operator="lessThan">
      <formula>0</formula>
    </cfRule>
  </conditionalFormatting>
  <conditionalFormatting sqref="O588:P591">
    <cfRule type="cellIs" dxfId="5018" priority="812" operator="lessThan">
      <formula>0</formula>
    </cfRule>
  </conditionalFormatting>
  <conditionalFormatting sqref="H589 I588:N591">
    <cfRule type="cellIs" dxfId="5017" priority="813" operator="lessThan">
      <formula>0</formula>
    </cfRule>
  </conditionalFormatting>
  <conditionalFormatting sqref="I590:N590">
    <cfRule type="cellIs" dxfId="5016" priority="814" operator="lessThan">
      <formula>0</formula>
    </cfRule>
  </conditionalFormatting>
  <conditionalFormatting sqref="B612:H612 B614:H615 B613:G613">
    <cfRule type="cellIs" dxfId="5015" priority="815" operator="lessThan">
      <formula>0</formula>
    </cfRule>
  </conditionalFormatting>
  <conditionalFormatting sqref="O612:P615">
    <cfRule type="cellIs" dxfId="5014" priority="816" operator="lessThan">
      <formula>0</formula>
    </cfRule>
  </conditionalFormatting>
  <conditionalFormatting sqref="H613 I612:N615">
    <cfRule type="cellIs" dxfId="5013" priority="817" operator="lessThan">
      <formula>0</formula>
    </cfRule>
  </conditionalFormatting>
  <conditionalFormatting sqref="I614:N614">
    <cfRule type="cellIs" dxfId="5012" priority="818" operator="lessThan">
      <formula>0</formula>
    </cfRule>
  </conditionalFormatting>
  <conditionalFormatting sqref="B589">
    <cfRule type="cellIs" dxfId="5011" priority="819" operator="lessThan">
      <formula>0</formula>
    </cfRule>
  </conditionalFormatting>
  <conditionalFormatting sqref="C588:C591">
    <cfRule type="cellIs" dxfId="5010" priority="820" operator="lessThan">
      <formula>0</formula>
    </cfRule>
  </conditionalFormatting>
  <conditionalFormatting sqref="C590">
    <cfRule type="cellIs" dxfId="5009" priority="821" operator="lessThan">
      <formula>0</formula>
    </cfRule>
  </conditionalFormatting>
  <conditionalFormatting sqref="B592 B594:B595 D593:G593 D594:H595 D592:H592">
    <cfRule type="cellIs" dxfId="5008" priority="822" operator="lessThan">
      <formula>0</formula>
    </cfRule>
  </conditionalFormatting>
  <conditionalFormatting sqref="O592:P595">
    <cfRule type="cellIs" dxfId="5007" priority="823" operator="lessThan">
      <formula>0</formula>
    </cfRule>
  </conditionalFormatting>
  <conditionalFormatting sqref="H593 I592:N595">
    <cfRule type="cellIs" dxfId="5006" priority="824" operator="lessThan">
      <formula>0</formula>
    </cfRule>
  </conditionalFormatting>
  <conditionalFormatting sqref="I594:N594">
    <cfRule type="cellIs" dxfId="5005" priority="825" operator="lessThan">
      <formula>0</formula>
    </cfRule>
  </conditionalFormatting>
  <conditionalFormatting sqref="B593">
    <cfRule type="cellIs" dxfId="5004" priority="826" operator="lessThan">
      <formula>0</formula>
    </cfRule>
  </conditionalFormatting>
  <conditionalFormatting sqref="C592:C595">
    <cfRule type="cellIs" dxfId="5003" priority="827" operator="lessThan">
      <formula>0</formula>
    </cfRule>
  </conditionalFormatting>
  <conditionalFormatting sqref="C594">
    <cfRule type="cellIs" dxfId="5002" priority="828" operator="lessThan">
      <formula>0</formula>
    </cfRule>
  </conditionalFormatting>
  <conditionalFormatting sqref="B596 B598:B599 D597:G597 D598:H599 D596:H596">
    <cfRule type="cellIs" dxfId="5001" priority="829" operator="lessThan">
      <formula>0</formula>
    </cfRule>
  </conditionalFormatting>
  <conditionalFormatting sqref="O596:P599">
    <cfRule type="cellIs" dxfId="5000" priority="830" operator="lessThan">
      <formula>0</formula>
    </cfRule>
  </conditionalFormatting>
  <conditionalFormatting sqref="H597 I596:N599">
    <cfRule type="cellIs" dxfId="4999" priority="831" operator="lessThan">
      <formula>0</formula>
    </cfRule>
  </conditionalFormatting>
  <conditionalFormatting sqref="I598:N598">
    <cfRule type="cellIs" dxfId="4998" priority="832" operator="lessThan">
      <formula>0</formula>
    </cfRule>
  </conditionalFormatting>
  <conditionalFormatting sqref="B597">
    <cfRule type="cellIs" dxfId="4997" priority="833" operator="lessThan">
      <formula>0</formula>
    </cfRule>
  </conditionalFormatting>
  <conditionalFormatting sqref="C596:C599">
    <cfRule type="cellIs" dxfId="4996" priority="834" operator="lessThan">
      <formula>0</formula>
    </cfRule>
  </conditionalFormatting>
  <conditionalFormatting sqref="C598">
    <cfRule type="cellIs" dxfId="4995" priority="835" operator="lessThan">
      <formula>0</formula>
    </cfRule>
  </conditionalFormatting>
  <conditionalFormatting sqref="B600 B602:B603 D601:G601 D602:H603 D600:H600">
    <cfRule type="cellIs" dxfId="4994" priority="836" operator="lessThan">
      <formula>0</formula>
    </cfRule>
  </conditionalFormatting>
  <conditionalFormatting sqref="O600:P603">
    <cfRule type="cellIs" dxfId="4993" priority="837" operator="lessThan">
      <formula>0</formula>
    </cfRule>
  </conditionalFormatting>
  <conditionalFormatting sqref="H601 I600:N603">
    <cfRule type="cellIs" dxfId="4992" priority="838" operator="lessThan">
      <formula>0</formula>
    </cfRule>
  </conditionalFormatting>
  <conditionalFormatting sqref="I602:N602">
    <cfRule type="cellIs" dxfId="4991" priority="839" operator="lessThan">
      <formula>0</formula>
    </cfRule>
  </conditionalFormatting>
  <conditionalFormatting sqref="B601">
    <cfRule type="cellIs" dxfId="4990" priority="840" operator="lessThan">
      <formula>0</formula>
    </cfRule>
  </conditionalFormatting>
  <conditionalFormatting sqref="C600:C603">
    <cfRule type="cellIs" dxfId="4989" priority="841" operator="lessThan">
      <formula>0</formula>
    </cfRule>
  </conditionalFormatting>
  <conditionalFormatting sqref="C602">
    <cfRule type="cellIs" dxfId="4988" priority="842" operator="lessThan">
      <formula>0</formula>
    </cfRule>
  </conditionalFormatting>
  <conditionalFormatting sqref="B604 B606:B607 D605:G605 D606:H607 D604:H604">
    <cfRule type="cellIs" dxfId="4987" priority="843" operator="lessThan">
      <formula>0</formula>
    </cfRule>
  </conditionalFormatting>
  <conditionalFormatting sqref="O604:P607">
    <cfRule type="cellIs" dxfId="4986" priority="844" operator="lessThan">
      <formula>0</formula>
    </cfRule>
  </conditionalFormatting>
  <conditionalFormatting sqref="H605 I604:N607">
    <cfRule type="cellIs" dxfId="4985" priority="845" operator="lessThan">
      <formula>0</formula>
    </cfRule>
  </conditionalFormatting>
  <conditionalFormatting sqref="I606:N606">
    <cfRule type="cellIs" dxfId="4984" priority="846" operator="lessThan">
      <formula>0</formula>
    </cfRule>
  </conditionalFormatting>
  <conditionalFormatting sqref="B605">
    <cfRule type="cellIs" dxfId="4983" priority="847" operator="lessThan">
      <formula>0</formula>
    </cfRule>
  </conditionalFormatting>
  <conditionalFormatting sqref="C604:C607">
    <cfRule type="cellIs" dxfId="4982" priority="848" operator="lessThan">
      <formula>0</formula>
    </cfRule>
  </conditionalFormatting>
  <conditionalFormatting sqref="C606">
    <cfRule type="cellIs" dxfId="4981" priority="849" operator="lessThan">
      <formula>0</formula>
    </cfRule>
  </conditionalFormatting>
  <conditionalFormatting sqref="B608 B610:B611 D609:G609 D610:H611 D608:H608">
    <cfRule type="cellIs" dxfId="4980" priority="850" operator="lessThan">
      <formula>0</formula>
    </cfRule>
  </conditionalFormatting>
  <conditionalFormatting sqref="O608:P611">
    <cfRule type="cellIs" dxfId="4979" priority="851" operator="lessThan">
      <formula>0</formula>
    </cfRule>
  </conditionalFormatting>
  <conditionalFormatting sqref="H609 I608:N611">
    <cfRule type="cellIs" dxfId="4978" priority="852" operator="lessThan">
      <formula>0</formula>
    </cfRule>
  </conditionalFormatting>
  <conditionalFormatting sqref="I610:N610">
    <cfRule type="cellIs" dxfId="4977" priority="853" operator="lessThan">
      <formula>0</formula>
    </cfRule>
  </conditionalFormatting>
  <conditionalFormatting sqref="B609">
    <cfRule type="cellIs" dxfId="4976" priority="854" operator="lessThan">
      <formula>0</formula>
    </cfRule>
  </conditionalFormatting>
  <conditionalFormatting sqref="C608:C611">
    <cfRule type="cellIs" dxfId="4975" priority="855" operator="lessThan">
      <formula>0</formula>
    </cfRule>
  </conditionalFormatting>
  <conditionalFormatting sqref="C610">
    <cfRule type="cellIs" dxfId="4974" priority="856" operator="lessThan">
      <formula>0</formula>
    </cfRule>
  </conditionalFormatting>
  <conditionalFormatting sqref="D645:L645 N645 Q639:AC640 D639:H640 O639:O640 Q646:AC646 D646:H646 O646 Q652:AC652 D652:H652 O652 Q658:AC658 D658:H658 O658 Q664:AC664 D664:H664 O664 Q670:AC670 D670:H670 O670 D641:N644 D653:N657 D659:N663 D665:N669 D676:AC676 Q677:AC677 O677 Q685:AC685 O685 Q705:AC705 D677:H677 D685:H685 D705 H705 D678:AC684 P641:AC645 D647:N651 P647:AC651 P653:AC657 P659:AC663 P665:AC669 D671:N675 P671:AC675 D686:AC690 D698:AC704">
    <cfRule type="cellIs" dxfId="4973" priority="857" operator="lessThan">
      <formula>0</formula>
    </cfRule>
  </conditionalFormatting>
  <conditionalFormatting sqref="O666:O669">
    <cfRule type="cellIs" dxfId="4972" priority="858" operator="lessThan">
      <formula>0</formula>
    </cfRule>
  </conditionalFormatting>
  <conditionalFormatting sqref="O641">
    <cfRule type="cellIs" dxfId="4971" priority="859" operator="lessThan">
      <formula>0</formula>
    </cfRule>
  </conditionalFormatting>
  <conditionalFormatting sqref="O653">
    <cfRule type="cellIs" dxfId="4970" priority="860" operator="lessThan">
      <formula>0</formula>
    </cfRule>
  </conditionalFormatting>
  <conditionalFormatting sqref="O642:O645">
    <cfRule type="cellIs" dxfId="4969" priority="861" operator="lessThan">
      <formula>0</formula>
    </cfRule>
  </conditionalFormatting>
  <conditionalFormatting sqref="O654:O657">
    <cfRule type="cellIs" dxfId="4968" priority="862" operator="lessThan">
      <formula>0</formula>
    </cfRule>
  </conditionalFormatting>
  <conditionalFormatting sqref="O665">
    <cfRule type="cellIs" dxfId="4967" priority="863" operator="lessThan">
      <formula>0</formula>
    </cfRule>
  </conditionalFormatting>
  <conditionalFormatting sqref="Q691:AC691 D691:F691 D692:AC697">
    <cfRule type="cellIs" dxfId="4966" priority="864" operator="lessThan">
      <formula>0</formula>
    </cfRule>
  </conditionalFormatting>
  <conditionalFormatting sqref="O648:O651">
    <cfRule type="cellIs" dxfId="4965" priority="865" operator="lessThan">
      <formula>0</formula>
    </cfRule>
  </conditionalFormatting>
  <conditionalFormatting sqref="O660:O663">
    <cfRule type="cellIs" dxfId="4964" priority="866" operator="lessThan">
      <formula>0</formula>
    </cfRule>
  </conditionalFormatting>
  <conditionalFormatting sqref="O672:O675">
    <cfRule type="cellIs" dxfId="4963" priority="867" operator="lessThan">
      <formula>0</formula>
    </cfRule>
  </conditionalFormatting>
  <conditionalFormatting sqref="O647">
    <cfRule type="cellIs" dxfId="4962" priority="868" operator="lessThan">
      <formula>0</formula>
    </cfRule>
  </conditionalFormatting>
  <conditionalFormatting sqref="O659">
    <cfRule type="cellIs" dxfId="4961" priority="869" operator="lessThan">
      <formula>0</formula>
    </cfRule>
  </conditionalFormatting>
  <conditionalFormatting sqref="O671">
    <cfRule type="cellIs" dxfId="4960" priority="870" operator="lessThan">
      <formula>0</formula>
    </cfRule>
  </conditionalFormatting>
  <conditionalFormatting sqref="O571:O574">
    <cfRule type="cellIs" dxfId="4959" priority="871" operator="lessThan">
      <formula>0</formula>
    </cfRule>
  </conditionalFormatting>
  <conditionalFormatting sqref="O411:P411 B411">
    <cfRule type="cellIs" dxfId="4958" priority="872" operator="lessThan">
      <formula>0</formula>
    </cfRule>
  </conditionalFormatting>
  <conditionalFormatting sqref="P412:P416">
    <cfRule type="cellIs" dxfId="4957" priority="873" operator="lessThan">
      <formula>0</formula>
    </cfRule>
  </conditionalFormatting>
  <conditionalFormatting sqref="O412:O415">
    <cfRule type="cellIs" dxfId="4956" priority="874" operator="lessThan">
      <formula>0</formula>
    </cfRule>
  </conditionalFormatting>
  <conditionalFormatting sqref="G416:N416 M412:N415">
    <cfRule type="cellIs" dxfId="4955" priority="875" operator="lessThan">
      <formula>0</formula>
    </cfRule>
  </conditionalFormatting>
  <conditionalFormatting sqref="G416:N416 M412:N415">
    <cfRule type="expression" dxfId="4954" priority="876">
      <formula>G412/F412&gt;1</formula>
    </cfRule>
  </conditionalFormatting>
  <conditionalFormatting sqref="G416:N416 M412:N415">
    <cfRule type="expression" dxfId="4953" priority="877">
      <formula>G412/F412&lt;1</formula>
    </cfRule>
  </conditionalFormatting>
  <conditionalFormatting sqref="B412:L415">
    <cfRule type="cellIs" dxfId="4952" priority="878" operator="lessThan">
      <formula>0</formula>
    </cfRule>
  </conditionalFormatting>
  <conditionalFormatting sqref="B412:L415">
    <cfRule type="expression" dxfId="4951" priority="879">
      <formula>B412/A412&gt;1</formula>
    </cfRule>
  </conditionalFormatting>
  <conditionalFormatting sqref="B412:L415">
    <cfRule type="expression" dxfId="4950" priority="880">
      <formula>B412/A412&lt;1</formula>
    </cfRule>
  </conditionalFormatting>
  <conditionalFormatting sqref="B416:F416">
    <cfRule type="cellIs" dxfId="4949" priority="881" operator="lessThan">
      <formula>0</formula>
    </cfRule>
  </conditionalFormatting>
  <conditionalFormatting sqref="B416:F416">
    <cfRule type="expression" dxfId="4948" priority="882">
      <formula>B416/A416&gt;1</formula>
    </cfRule>
  </conditionalFormatting>
  <conditionalFormatting sqref="B416:F416">
    <cfRule type="expression" dxfId="4947" priority="883">
      <formula>B416/A416&lt;1</formula>
    </cfRule>
  </conditionalFormatting>
  <conditionalFormatting sqref="O416">
    <cfRule type="cellIs" dxfId="4946" priority="884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32BA6-84EA-485C-B8C9-146EE55055AA}">
  <sheetPr>
    <tabColor rgb="FFFF0000"/>
    <outlinePr summaryBelow="0" summaryRight="0"/>
  </sheetPr>
  <dimension ref="A1:BS729"/>
  <sheetViews>
    <sheetView topLeftCell="H324" workbookViewId="0">
      <pane ySplit="1" topLeftCell="A595" activePane="bottomLeft" state="frozen"/>
      <selection activeCell="B324" sqref="B324"/>
      <selection pane="bottomLeft" activeCell="O622" sqref="O622"/>
    </sheetView>
  </sheetViews>
  <sheetFormatPr defaultColWidth="12.59765625" defaultRowHeight="13.8" x14ac:dyDescent="0.25"/>
  <cols>
    <col min="1" max="1" width="79.59765625" hidden="1" customWidth="1"/>
    <col min="2" max="14" width="12.59765625" bestFit="1" customWidth="1"/>
    <col min="15" max="15" width="13.69921875" bestFit="1" customWidth="1"/>
    <col min="16" max="16" width="37.09765625" bestFit="1" customWidth="1"/>
    <col min="17" max="19" width="13.69921875" bestFit="1" customWidth="1"/>
    <col min="20" max="22" width="12.59765625" bestFit="1" customWidth="1"/>
    <col min="23" max="24" width="13.69921875" bestFit="1" customWidth="1"/>
    <col min="25" max="68" width="4.69921875" bestFit="1" customWidth="1"/>
    <col min="69" max="71" width="12.59765625" customWidth="1"/>
  </cols>
  <sheetData>
    <row r="1" spans="1:71" hidden="1" x14ac:dyDescent="0.25">
      <c r="A1" s="4" t="s">
        <v>731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pans="1:71" hidden="1" x14ac:dyDescent="0.25">
      <c r="A2" s="180" t="s">
        <v>732</v>
      </c>
      <c r="B2" s="180" t="s">
        <v>760</v>
      </c>
      <c r="C2" s="180" t="s">
        <v>762</v>
      </c>
      <c r="D2" s="180" t="s">
        <v>763</v>
      </c>
      <c r="E2" s="180" t="s">
        <v>764</v>
      </c>
      <c r="F2" s="180" t="s">
        <v>765</v>
      </c>
      <c r="G2" s="180" t="s">
        <v>766</v>
      </c>
      <c r="H2" s="180" t="s">
        <v>767</v>
      </c>
      <c r="I2" s="180" t="s">
        <v>768</v>
      </c>
      <c r="J2" s="180" t="s">
        <v>769</v>
      </c>
      <c r="K2" s="180" t="s">
        <v>770</v>
      </c>
      <c r="L2" s="180" t="s">
        <v>771</v>
      </c>
      <c r="M2" s="180" t="s">
        <v>772</v>
      </c>
      <c r="N2" s="180" t="s">
        <v>773</v>
      </c>
      <c r="O2" s="180" t="s">
        <v>774</v>
      </c>
      <c r="P2" s="180" t="s">
        <v>775</v>
      </c>
      <c r="Q2" s="180" t="s">
        <v>776</v>
      </c>
      <c r="R2" s="180" t="s">
        <v>777</v>
      </c>
      <c r="S2" s="180" t="s">
        <v>778</v>
      </c>
      <c r="T2" s="180" t="s">
        <v>779</v>
      </c>
      <c r="U2" s="180" t="s">
        <v>780</v>
      </c>
      <c r="V2" s="180" t="s">
        <v>781</v>
      </c>
      <c r="W2" s="180" t="s">
        <v>782</v>
      </c>
      <c r="X2" s="180" t="s">
        <v>1235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</row>
    <row r="3" spans="1:71" hidden="1" x14ac:dyDescent="0.25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</row>
    <row r="4" spans="1:71" hidden="1" x14ac:dyDescent="0.25">
      <c r="A4" s="180" t="s">
        <v>783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</row>
    <row r="5" spans="1:71" hidden="1" x14ac:dyDescent="0.25">
      <c r="A5" s="180" t="s">
        <v>784</v>
      </c>
      <c r="B5" s="180">
        <v>301519</v>
      </c>
      <c r="C5" s="180">
        <v>111170</v>
      </c>
      <c r="D5" s="180">
        <v>180507</v>
      </c>
      <c r="E5" s="180">
        <v>203591</v>
      </c>
      <c r="F5" s="180">
        <v>343573</v>
      </c>
      <c r="G5" s="180">
        <v>384522</v>
      </c>
      <c r="H5" s="180">
        <v>885201</v>
      </c>
      <c r="I5" s="180">
        <v>308699</v>
      </c>
      <c r="J5" s="180">
        <v>560228</v>
      </c>
      <c r="K5" s="180">
        <v>711220</v>
      </c>
      <c r="L5" s="180">
        <v>1210311</v>
      </c>
      <c r="M5" s="180">
        <v>1105325</v>
      </c>
      <c r="N5" s="180">
        <v>1402582</v>
      </c>
      <c r="O5" s="180">
        <v>378049</v>
      </c>
      <c r="P5" s="180">
        <v>256946</v>
      </c>
      <c r="Q5" s="180">
        <v>210076</v>
      </c>
      <c r="R5" s="180">
        <v>185828</v>
      </c>
      <c r="S5" s="180">
        <v>234983</v>
      </c>
      <c r="T5" s="180">
        <v>237836</v>
      </c>
      <c r="U5" s="180">
        <v>398769</v>
      </c>
      <c r="V5" s="180">
        <v>390153</v>
      </c>
      <c r="W5" s="180">
        <v>375895</v>
      </c>
      <c r="X5" s="180">
        <v>494293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70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</row>
    <row r="6" spans="1:71" hidden="1" x14ac:dyDescent="0.25">
      <c r="A6" s="180" t="s">
        <v>1058</v>
      </c>
      <c r="B6" s="180">
        <v>0</v>
      </c>
      <c r="C6" s="180">
        <v>0</v>
      </c>
      <c r="D6" s="180">
        <v>0</v>
      </c>
      <c r="E6" s="180">
        <v>0</v>
      </c>
      <c r="F6" s="180">
        <v>0</v>
      </c>
      <c r="G6" s="180">
        <v>0</v>
      </c>
      <c r="H6" s="180">
        <v>0</v>
      </c>
      <c r="I6" s="180">
        <v>0</v>
      </c>
      <c r="J6" s="180">
        <v>0</v>
      </c>
      <c r="K6" s="180">
        <v>0</v>
      </c>
      <c r="L6" s="180">
        <v>0</v>
      </c>
      <c r="M6" s="180">
        <v>2000</v>
      </c>
      <c r="N6" s="180">
        <v>2000</v>
      </c>
      <c r="O6" s="180">
        <v>0</v>
      </c>
      <c r="P6" s="180">
        <v>0</v>
      </c>
      <c r="Q6" s="180">
        <v>0</v>
      </c>
      <c r="R6" s="180">
        <v>0</v>
      </c>
      <c r="S6" s="180">
        <v>0</v>
      </c>
      <c r="T6" s="180">
        <v>0</v>
      </c>
      <c r="U6" s="180">
        <v>0</v>
      </c>
      <c r="V6" s="180">
        <v>0</v>
      </c>
      <c r="W6" s="180">
        <v>0</v>
      </c>
      <c r="X6" s="180">
        <v>0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70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</row>
    <row r="7" spans="1:71" hidden="1" x14ac:dyDescent="0.25">
      <c r="A7" s="180" t="s">
        <v>1059</v>
      </c>
      <c r="B7" s="180">
        <v>293951</v>
      </c>
      <c r="C7" s="180">
        <v>458377</v>
      </c>
      <c r="D7" s="180">
        <v>430573</v>
      </c>
      <c r="E7" s="180">
        <v>576931</v>
      </c>
      <c r="F7" s="180">
        <v>415328</v>
      </c>
      <c r="G7" s="180">
        <v>559110</v>
      </c>
      <c r="H7" s="180">
        <v>688407</v>
      </c>
      <c r="I7" s="180">
        <v>815038</v>
      </c>
      <c r="J7" s="180">
        <v>716341</v>
      </c>
      <c r="K7" s="180">
        <v>813417</v>
      </c>
      <c r="L7" s="180">
        <v>895643</v>
      </c>
      <c r="M7" s="180">
        <v>1094523</v>
      </c>
      <c r="N7" s="180">
        <v>1110396</v>
      </c>
      <c r="O7" s="180">
        <v>1034647</v>
      </c>
      <c r="P7" s="180">
        <v>1235006</v>
      </c>
      <c r="Q7" s="180">
        <v>1768024</v>
      </c>
      <c r="R7" s="180">
        <v>1862882</v>
      </c>
      <c r="S7" s="180">
        <v>1861804</v>
      </c>
      <c r="T7" s="180">
        <v>1759129</v>
      </c>
      <c r="U7" s="180">
        <v>1581504</v>
      </c>
      <c r="V7" s="180">
        <v>1528942</v>
      </c>
      <c r="W7" s="180">
        <v>1489225</v>
      </c>
      <c r="X7" s="180">
        <v>1627571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70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</row>
    <row r="8" spans="1:71" hidden="1" x14ac:dyDescent="0.25">
      <c r="A8" s="180" t="s">
        <v>1060</v>
      </c>
      <c r="B8" s="180">
        <v>0</v>
      </c>
      <c r="C8" s="180">
        <v>0</v>
      </c>
      <c r="D8" s="180">
        <v>0</v>
      </c>
      <c r="E8" s="180">
        <v>0</v>
      </c>
      <c r="F8" s="180">
        <v>0</v>
      </c>
      <c r="G8" s="180">
        <v>0</v>
      </c>
      <c r="H8" s="180">
        <v>0</v>
      </c>
      <c r="I8" s="180">
        <v>0</v>
      </c>
      <c r="J8" s="180">
        <v>0</v>
      </c>
      <c r="K8" s="180">
        <v>0</v>
      </c>
      <c r="L8" s="180">
        <v>0</v>
      </c>
      <c r="M8" s="180">
        <v>0</v>
      </c>
      <c r="N8" s="180">
        <v>0</v>
      </c>
      <c r="O8" s="180">
        <v>0</v>
      </c>
      <c r="P8" s="180">
        <v>0</v>
      </c>
      <c r="Q8" s="180">
        <v>0</v>
      </c>
      <c r="R8" s="180">
        <v>1862882</v>
      </c>
      <c r="S8" s="180">
        <v>1861804</v>
      </c>
      <c r="T8" s="180">
        <v>1759129</v>
      </c>
      <c r="U8" s="180">
        <v>1581504</v>
      </c>
      <c r="V8" s="180">
        <v>1528942</v>
      </c>
      <c r="W8" s="180">
        <v>1489225</v>
      </c>
      <c r="X8" s="180">
        <v>1627571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70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</row>
    <row r="9" spans="1:71" hidden="1" x14ac:dyDescent="0.25">
      <c r="A9" s="180" t="s">
        <v>1091</v>
      </c>
      <c r="B9" s="180">
        <v>1187644</v>
      </c>
      <c r="C9" s="180">
        <v>853858</v>
      </c>
      <c r="D9" s="180">
        <v>810165</v>
      </c>
      <c r="E9" s="180">
        <v>806712</v>
      </c>
      <c r="F9" s="180">
        <v>795409</v>
      </c>
      <c r="G9" s="180">
        <v>829305</v>
      </c>
      <c r="H9" s="180">
        <v>773288</v>
      </c>
      <c r="I9" s="180">
        <v>376284</v>
      </c>
      <c r="J9" s="180">
        <v>426227</v>
      </c>
      <c r="K9" s="180">
        <v>446930</v>
      </c>
      <c r="L9" s="180">
        <v>398931</v>
      </c>
      <c r="M9" s="180">
        <v>383949</v>
      </c>
      <c r="N9" s="180">
        <v>215174</v>
      </c>
      <c r="O9" s="180">
        <v>393347</v>
      </c>
      <c r="P9" s="180">
        <v>351854</v>
      </c>
      <c r="Q9" s="180">
        <v>325647</v>
      </c>
      <c r="R9" s="180">
        <v>305610</v>
      </c>
      <c r="S9" s="180">
        <v>226426</v>
      </c>
      <c r="T9" s="180">
        <v>244243</v>
      </c>
      <c r="U9" s="180">
        <v>236030</v>
      </c>
      <c r="V9" s="180">
        <v>220470</v>
      </c>
      <c r="W9" s="180">
        <v>294770</v>
      </c>
      <c r="X9" s="180">
        <v>165029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70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hidden="1" x14ac:dyDescent="0.25">
      <c r="A10" s="180" t="s">
        <v>1060</v>
      </c>
      <c r="B10" s="180">
        <v>1187644</v>
      </c>
      <c r="C10" s="180">
        <v>853858</v>
      </c>
      <c r="D10" s="180">
        <v>810165</v>
      </c>
      <c r="E10" s="180">
        <v>806712</v>
      </c>
      <c r="F10" s="180">
        <v>795409</v>
      </c>
      <c r="G10" s="180">
        <v>829305</v>
      </c>
      <c r="H10" s="180">
        <v>773288</v>
      </c>
      <c r="I10" s="180">
        <v>376284</v>
      </c>
      <c r="J10" s="180">
        <v>426227</v>
      </c>
      <c r="K10" s="180">
        <v>446930</v>
      </c>
      <c r="L10" s="180">
        <v>398931</v>
      </c>
      <c r="M10" s="180">
        <v>383949</v>
      </c>
      <c r="N10" s="180">
        <v>215174</v>
      </c>
      <c r="O10" s="180">
        <v>393347</v>
      </c>
      <c r="P10" s="180">
        <v>351854</v>
      </c>
      <c r="Q10" s="180">
        <v>325647</v>
      </c>
      <c r="R10" s="180">
        <v>305610</v>
      </c>
      <c r="S10" s="180">
        <v>226426</v>
      </c>
      <c r="T10" s="180">
        <v>244243</v>
      </c>
      <c r="U10" s="180">
        <v>218730</v>
      </c>
      <c r="V10" s="180">
        <v>191770</v>
      </c>
      <c r="W10" s="180">
        <v>158870</v>
      </c>
      <c r="X10" s="180">
        <v>131229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70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hidden="1" x14ac:dyDescent="0.25">
      <c r="A11" s="180" t="s">
        <v>1077</v>
      </c>
      <c r="B11" s="180">
        <v>0</v>
      </c>
      <c r="C11" s="180">
        <v>0</v>
      </c>
      <c r="D11" s="180">
        <v>0</v>
      </c>
      <c r="E11" s="180">
        <v>0</v>
      </c>
      <c r="F11" s="180">
        <v>0</v>
      </c>
      <c r="G11" s="180">
        <v>0</v>
      </c>
      <c r="H11" s="180">
        <v>0</v>
      </c>
      <c r="I11" s="180">
        <v>0</v>
      </c>
      <c r="J11" s="180">
        <v>0</v>
      </c>
      <c r="K11" s="180">
        <v>0</v>
      </c>
      <c r="L11" s="180">
        <v>0</v>
      </c>
      <c r="M11" s="180">
        <v>0</v>
      </c>
      <c r="N11" s="180">
        <v>0</v>
      </c>
      <c r="O11" s="180">
        <v>0</v>
      </c>
      <c r="P11" s="180">
        <v>0</v>
      </c>
      <c r="Q11" s="180">
        <v>0</v>
      </c>
      <c r="R11" s="180">
        <v>0</v>
      </c>
      <c r="S11" s="180">
        <v>0</v>
      </c>
      <c r="T11" s="180">
        <v>0</v>
      </c>
      <c r="U11" s="180">
        <v>17300</v>
      </c>
      <c r="V11" s="180">
        <v>28700</v>
      </c>
      <c r="W11" s="180">
        <v>135900</v>
      </c>
      <c r="X11" s="180">
        <v>33800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70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hidden="1" x14ac:dyDescent="0.25">
      <c r="A12" s="180" t="s">
        <v>1061</v>
      </c>
      <c r="B12" s="180">
        <v>4975903</v>
      </c>
      <c r="C12" s="180">
        <v>4566348</v>
      </c>
      <c r="D12" s="180">
        <v>4405482</v>
      </c>
      <c r="E12" s="180">
        <v>3471435</v>
      </c>
      <c r="F12" s="180">
        <v>1902227</v>
      </c>
      <c r="G12" s="180">
        <v>1872594</v>
      </c>
      <c r="H12" s="180">
        <v>2035338</v>
      </c>
      <c r="I12" s="180">
        <v>2708091</v>
      </c>
      <c r="J12" s="180">
        <v>3051682</v>
      </c>
      <c r="K12" s="180">
        <v>2922698</v>
      </c>
      <c r="L12" s="180">
        <v>2978160</v>
      </c>
      <c r="M12" s="180">
        <v>2891800</v>
      </c>
      <c r="N12" s="180">
        <v>3243871</v>
      </c>
      <c r="O12" s="180">
        <v>3139112</v>
      </c>
      <c r="P12" s="180">
        <v>2575421</v>
      </c>
      <c r="Q12" s="180">
        <v>3276377</v>
      </c>
      <c r="R12" s="180">
        <v>3024409</v>
      </c>
      <c r="S12" s="180">
        <v>3349537</v>
      </c>
      <c r="T12" s="180">
        <v>3479811</v>
      </c>
      <c r="U12" s="180">
        <v>2836255</v>
      </c>
      <c r="V12" s="180">
        <v>2563085</v>
      </c>
      <c r="W12" s="180">
        <v>3532395</v>
      </c>
      <c r="X12" s="180">
        <v>3503095</v>
      </c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70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hidden="1" x14ac:dyDescent="0.25">
      <c r="A13" s="180" t="s">
        <v>1063</v>
      </c>
      <c r="B13" s="180">
        <v>0</v>
      </c>
      <c r="C13" s="180">
        <v>0</v>
      </c>
      <c r="D13" s="180">
        <v>0</v>
      </c>
      <c r="E13" s="180">
        <v>0</v>
      </c>
      <c r="F13" s="180">
        <v>0</v>
      </c>
      <c r="G13" s="180">
        <v>0</v>
      </c>
      <c r="H13" s="180">
        <v>0</v>
      </c>
      <c r="I13" s="180">
        <v>0</v>
      </c>
      <c r="J13" s="180">
        <v>0</v>
      </c>
      <c r="K13" s="180">
        <v>0</v>
      </c>
      <c r="L13" s="180">
        <v>0</v>
      </c>
      <c r="M13" s="180">
        <v>0</v>
      </c>
      <c r="N13" s="180">
        <v>0</v>
      </c>
      <c r="O13" s="180">
        <v>0</v>
      </c>
      <c r="P13" s="180">
        <v>0</v>
      </c>
      <c r="Q13" s="180">
        <v>0</v>
      </c>
      <c r="R13" s="180">
        <v>0</v>
      </c>
      <c r="S13" s="180">
        <v>0</v>
      </c>
      <c r="T13" s="180">
        <v>0</v>
      </c>
      <c r="U13" s="180">
        <v>0</v>
      </c>
      <c r="V13" s="180">
        <v>273551</v>
      </c>
      <c r="W13" s="180">
        <v>98396</v>
      </c>
      <c r="X13" s="180">
        <v>31223</v>
      </c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70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hidden="1" x14ac:dyDescent="0.25">
      <c r="A14" s="180" t="s">
        <v>1064</v>
      </c>
      <c r="B14" s="180">
        <v>0</v>
      </c>
      <c r="C14" s="180">
        <v>0</v>
      </c>
      <c r="D14" s="180">
        <v>0</v>
      </c>
      <c r="E14" s="180">
        <v>0</v>
      </c>
      <c r="F14" s="180">
        <v>101739</v>
      </c>
      <c r="G14" s="180">
        <v>129289</v>
      </c>
      <c r="H14" s="180">
        <v>134774</v>
      </c>
      <c r="I14" s="180">
        <v>107380</v>
      </c>
      <c r="J14" s="180">
        <v>109554</v>
      </c>
      <c r="K14" s="180">
        <v>123434</v>
      </c>
      <c r="L14" s="180">
        <v>128320</v>
      </c>
      <c r="M14" s="180">
        <v>223651</v>
      </c>
      <c r="N14" s="180">
        <v>213867</v>
      </c>
      <c r="O14" s="180">
        <v>233206</v>
      </c>
      <c r="P14" s="180">
        <v>223008</v>
      </c>
      <c r="Q14" s="180">
        <v>311600</v>
      </c>
      <c r="R14" s="180">
        <v>298157</v>
      </c>
      <c r="S14" s="180">
        <v>265519</v>
      </c>
      <c r="T14" s="180">
        <v>296111</v>
      </c>
      <c r="U14" s="180">
        <v>279165</v>
      </c>
      <c r="V14" s="180">
        <v>327546</v>
      </c>
      <c r="W14" s="180">
        <v>367792</v>
      </c>
      <c r="X14" s="180">
        <v>421509</v>
      </c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70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hidden="1" x14ac:dyDescent="0.25">
      <c r="A15" s="180" t="s">
        <v>1060</v>
      </c>
      <c r="B15" s="180">
        <v>0</v>
      </c>
      <c r="C15" s="180">
        <v>0</v>
      </c>
      <c r="D15" s="180">
        <v>0</v>
      </c>
      <c r="E15" s="180">
        <v>0</v>
      </c>
      <c r="F15" s="180">
        <v>101739</v>
      </c>
      <c r="G15" s="180">
        <v>129289</v>
      </c>
      <c r="H15" s="180">
        <v>134774</v>
      </c>
      <c r="I15" s="180">
        <v>107380</v>
      </c>
      <c r="J15" s="180">
        <v>109554</v>
      </c>
      <c r="K15" s="180">
        <v>0</v>
      </c>
      <c r="L15" s="180">
        <v>128320</v>
      </c>
      <c r="M15" s="180">
        <v>223651</v>
      </c>
      <c r="N15" s="180">
        <v>0</v>
      </c>
      <c r="O15" s="180">
        <v>0</v>
      </c>
      <c r="P15" s="180">
        <v>0</v>
      </c>
      <c r="Q15" s="180">
        <v>0</v>
      </c>
      <c r="R15" s="180">
        <v>298157</v>
      </c>
      <c r="S15" s="180">
        <v>265519</v>
      </c>
      <c r="T15" s="180">
        <v>296111</v>
      </c>
      <c r="U15" s="180">
        <v>279165</v>
      </c>
      <c r="V15" s="180">
        <v>327546</v>
      </c>
      <c r="W15" s="180">
        <v>367792</v>
      </c>
      <c r="X15" s="180">
        <v>421509</v>
      </c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70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hidden="1" x14ac:dyDescent="0.25">
      <c r="A16" s="180" t="s">
        <v>1236</v>
      </c>
      <c r="B16" s="180">
        <v>0</v>
      </c>
      <c r="C16" s="180">
        <v>0</v>
      </c>
      <c r="D16" s="180">
        <v>0</v>
      </c>
      <c r="E16" s="180">
        <v>0</v>
      </c>
      <c r="F16" s="180">
        <v>0</v>
      </c>
      <c r="G16" s="180">
        <v>0</v>
      </c>
      <c r="H16" s="180">
        <v>0</v>
      </c>
      <c r="I16" s="180">
        <v>2725563</v>
      </c>
      <c r="J16" s="180">
        <v>0</v>
      </c>
      <c r="K16" s="180">
        <v>0</v>
      </c>
      <c r="L16" s="180">
        <v>0</v>
      </c>
      <c r="M16" s="180">
        <v>0</v>
      </c>
      <c r="N16" s="180">
        <v>0</v>
      </c>
      <c r="O16" s="180">
        <v>0</v>
      </c>
      <c r="P16" s="180">
        <v>0</v>
      </c>
      <c r="Q16" s="180">
        <v>0</v>
      </c>
      <c r="R16" s="180">
        <v>0</v>
      </c>
      <c r="S16" s="180">
        <v>0</v>
      </c>
      <c r="T16" s="180">
        <v>0</v>
      </c>
      <c r="U16" s="180">
        <v>0</v>
      </c>
      <c r="V16" s="180">
        <v>0</v>
      </c>
      <c r="W16" s="180">
        <v>0</v>
      </c>
      <c r="X16" s="180">
        <v>0</v>
      </c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70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hidden="1" x14ac:dyDescent="0.25">
      <c r="A17" s="180" t="s">
        <v>1065</v>
      </c>
      <c r="B17" s="180">
        <v>1011121</v>
      </c>
      <c r="C17" s="180">
        <v>987153</v>
      </c>
      <c r="D17" s="180">
        <v>1033739</v>
      </c>
      <c r="E17" s="180">
        <v>1073224</v>
      </c>
      <c r="F17" s="180">
        <v>2001049</v>
      </c>
      <c r="G17" s="180">
        <v>2395157</v>
      </c>
      <c r="H17" s="180">
        <v>2746787</v>
      </c>
      <c r="I17" s="180">
        <v>32579</v>
      </c>
      <c r="J17" s="180">
        <v>2575417</v>
      </c>
      <c r="K17" s="180">
        <v>2886351</v>
      </c>
      <c r="L17" s="180">
        <v>3082412</v>
      </c>
      <c r="M17" s="180">
        <v>3097557</v>
      </c>
      <c r="N17" s="180">
        <v>3127952</v>
      </c>
      <c r="O17" s="180">
        <v>3291185</v>
      </c>
      <c r="P17" s="180">
        <v>3350830</v>
      </c>
      <c r="Q17" s="180">
        <v>3200760</v>
      </c>
      <c r="R17" s="180">
        <v>3147329</v>
      </c>
      <c r="S17" s="180">
        <v>3085708</v>
      </c>
      <c r="T17" s="180">
        <v>3162410</v>
      </c>
      <c r="U17" s="180">
        <v>3109080</v>
      </c>
      <c r="V17" s="180">
        <v>2966200</v>
      </c>
      <c r="W17" s="180">
        <v>3340940</v>
      </c>
      <c r="X17" s="180">
        <v>3502854</v>
      </c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70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hidden="1" x14ac:dyDescent="0.25">
      <c r="A18" s="180" t="s">
        <v>1084</v>
      </c>
      <c r="B18" s="180">
        <v>0</v>
      </c>
      <c r="C18" s="180">
        <v>0</v>
      </c>
      <c r="D18" s="180">
        <v>0</v>
      </c>
      <c r="E18" s="180">
        <v>0</v>
      </c>
      <c r="F18" s="180">
        <v>0</v>
      </c>
      <c r="G18" s="180">
        <v>0</v>
      </c>
      <c r="H18" s="180">
        <v>0</v>
      </c>
      <c r="I18" s="180">
        <v>0</v>
      </c>
      <c r="J18" s="180">
        <v>0</v>
      </c>
      <c r="K18" s="180">
        <v>0</v>
      </c>
      <c r="L18" s="180">
        <v>0</v>
      </c>
      <c r="M18" s="180">
        <v>0</v>
      </c>
      <c r="N18" s="180">
        <v>0</v>
      </c>
      <c r="O18" s="180">
        <v>0</v>
      </c>
      <c r="P18" s="180">
        <v>0</v>
      </c>
      <c r="Q18" s="180">
        <v>0</v>
      </c>
      <c r="R18" s="180">
        <v>0</v>
      </c>
      <c r="S18" s="180">
        <v>0</v>
      </c>
      <c r="T18" s="180">
        <v>0</v>
      </c>
      <c r="U18" s="180">
        <v>0</v>
      </c>
      <c r="V18" s="180">
        <v>0</v>
      </c>
      <c r="W18" s="180">
        <v>0</v>
      </c>
      <c r="X18" s="180">
        <v>49375</v>
      </c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70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hidden="1" x14ac:dyDescent="0.25">
      <c r="A19" s="180" t="s">
        <v>1066</v>
      </c>
      <c r="B19" s="180">
        <v>1011121</v>
      </c>
      <c r="C19" s="180">
        <v>987153</v>
      </c>
      <c r="D19" s="180">
        <v>1033739</v>
      </c>
      <c r="E19" s="180">
        <v>1073224</v>
      </c>
      <c r="F19" s="180">
        <v>2001049</v>
      </c>
      <c r="G19" s="180">
        <v>2395157</v>
      </c>
      <c r="H19" s="180">
        <v>2746787</v>
      </c>
      <c r="I19" s="180">
        <v>0</v>
      </c>
      <c r="J19" s="180">
        <v>2575417</v>
      </c>
      <c r="K19" s="180">
        <v>2886351</v>
      </c>
      <c r="L19" s="180">
        <v>3082412</v>
      </c>
      <c r="M19" s="180">
        <v>3097557</v>
      </c>
      <c r="N19" s="180">
        <v>3127952</v>
      </c>
      <c r="O19" s="180">
        <v>3291185</v>
      </c>
      <c r="P19" s="180">
        <v>3350830</v>
      </c>
      <c r="Q19" s="180">
        <v>3200760</v>
      </c>
      <c r="R19" s="180">
        <v>3147329</v>
      </c>
      <c r="S19" s="180">
        <v>3085708</v>
      </c>
      <c r="T19" s="180">
        <v>3162410</v>
      </c>
      <c r="U19" s="180">
        <v>3109080</v>
      </c>
      <c r="V19" s="180">
        <v>2966200</v>
      </c>
      <c r="W19" s="180">
        <v>3340940</v>
      </c>
      <c r="X19" s="180">
        <v>3453479</v>
      </c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70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hidden="1" x14ac:dyDescent="0.25">
      <c r="A20" s="180" t="s">
        <v>1067</v>
      </c>
      <c r="B20" s="180">
        <v>7770138</v>
      </c>
      <c r="C20" s="180">
        <v>6976906</v>
      </c>
      <c r="D20" s="180">
        <v>6860466</v>
      </c>
      <c r="E20" s="180">
        <v>6131893</v>
      </c>
      <c r="F20" s="180">
        <v>5559325</v>
      </c>
      <c r="G20" s="180">
        <v>6169977</v>
      </c>
      <c r="H20" s="180">
        <v>7263795</v>
      </c>
      <c r="I20" s="180">
        <v>7073634</v>
      </c>
      <c r="J20" s="180">
        <v>7439449</v>
      </c>
      <c r="K20" s="180">
        <v>7904050</v>
      </c>
      <c r="L20" s="180">
        <v>8693777</v>
      </c>
      <c r="M20" s="180">
        <v>8798805</v>
      </c>
      <c r="N20" s="180">
        <v>9315842</v>
      </c>
      <c r="O20" s="180">
        <v>8469546</v>
      </c>
      <c r="P20" s="180">
        <v>7993065</v>
      </c>
      <c r="Q20" s="180">
        <v>9092484</v>
      </c>
      <c r="R20" s="180">
        <v>8824215</v>
      </c>
      <c r="S20" s="180">
        <v>9023977</v>
      </c>
      <c r="T20" s="180">
        <v>9179540</v>
      </c>
      <c r="U20" s="180">
        <v>8440803</v>
      </c>
      <c r="V20" s="180">
        <v>8269947</v>
      </c>
      <c r="W20" s="180">
        <v>9499413</v>
      </c>
      <c r="X20" s="180">
        <v>9745574</v>
      </c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70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hidden="1" x14ac:dyDescent="0.25">
      <c r="A21" s="180" t="s">
        <v>1068</v>
      </c>
      <c r="B21" s="180">
        <v>192801</v>
      </c>
      <c r="C21" s="180">
        <v>168008</v>
      </c>
      <c r="D21" s="180">
        <v>168795</v>
      </c>
      <c r="E21" s="180">
        <v>156954</v>
      </c>
      <c r="F21" s="180">
        <v>157458</v>
      </c>
      <c r="G21" s="180">
        <v>158027</v>
      </c>
      <c r="H21" s="180">
        <v>131323</v>
      </c>
      <c r="I21" s="180">
        <v>98925</v>
      </c>
      <c r="J21" s="180">
        <v>99182</v>
      </c>
      <c r="K21" s="180">
        <v>99194</v>
      </c>
      <c r="L21" s="180">
        <v>101552</v>
      </c>
      <c r="M21" s="180">
        <v>101701</v>
      </c>
      <c r="N21" s="180">
        <v>101958</v>
      </c>
      <c r="O21" s="180">
        <v>103969</v>
      </c>
      <c r="P21" s="180">
        <v>104277</v>
      </c>
      <c r="Q21" s="180">
        <v>104326</v>
      </c>
      <c r="R21" s="180">
        <v>104585</v>
      </c>
      <c r="S21" s="180">
        <v>104596</v>
      </c>
      <c r="T21" s="180">
        <v>105149</v>
      </c>
      <c r="U21" s="180">
        <v>103546</v>
      </c>
      <c r="V21" s="180">
        <v>101917</v>
      </c>
      <c r="W21" s="180">
        <v>101920</v>
      </c>
      <c r="X21" s="180">
        <v>100344</v>
      </c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70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hidden="1" x14ac:dyDescent="0.25">
      <c r="A22" s="180" t="s">
        <v>1069</v>
      </c>
      <c r="B22" s="180">
        <v>0</v>
      </c>
      <c r="C22" s="180">
        <v>0</v>
      </c>
      <c r="D22" s="180">
        <v>0</v>
      </c>
      <c r="E22" s="180">
        <v>7341</v>
      </c>
      <c r="F22" s="180">
        <v>3635</v>
      </c>
      <c r="G22" s="180">
        <v>8759</v>
      </c>
      <c r="H22" s="180">
        <v>9803</v>
      </c>
      <c r="I22" s="180">
        <v>3042</v>
      </c>
      <c r="J22" s="180">
        <v>0</v>
      </c>
      <c r="K22" s="180">
        <v>0</v>
      </c>
      <c r="L22" s="180">
        <v>0</v>
      </c>
      <c r="M22" s="180">
        <v>1868</v>
      </c>
      <c r="N22" s="180">
        <v>1602</v>
      </c>
      <c r="O22" s="180">
        <v>4482</v>
      </c>
      <c r="P22" s="180">
        <v>5001</v>
      </c>
      <c r="Q22" s="180">
        <v>4053</v>
      </c>
      <c r="R22" s="180">
        <v>5538</v>
      </c>
      <c r="S22" s="180">
        <v>8047</v>
      </c>
      <c r="T22" s="180">
        <v>9086</v>
      </c>
      <c r="U22" s="180">
        <v>27834</v>
      </c>
      <c r="V22" s="180">
        <v>23478</v>
      </c>
      <c r="W22" s="180">
        <v>23555</v>
      </c>
      <c r="X22" s="180">
        <v>23883</v>
      </c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70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hidden="1" x14ac:dyDescent="0.25">
      <c r="A23" s="180" t="s">
        <v>1070</v>
      </c>
      <c r="B23" s="180">
        <v>10000</v>
      </c>
      <c r="C23" s="180">
        <v>10000</v>
      </c>
      <c r="D23" s="180">
        <v>10000</v>
      </c>
      <c r="E23" s="180">
        <v>10000</v>
      </c>
      <c r="F23" s="180">
        <v>10000</v>
      </c>
      <c r="G23" s="180">
        <v>10000</v>
      </c>
      <c r="H23" s="180">
        <v>10000</v>
      </c>
      <c r="I23" s="180">
        <v>10000</v>
      </c>
      <c r="J23" s="180">
        <v>10200</v>
      </c>
      <c r="K23" s="180">
        <v>10200</v>
      </c>
      <c r="L23" s="180">
        <v>10200</v>
      </c>
      <c r="M23" s="180">
        <v>200</v>
      </c>
      <c r="N23" s="180">
        <v>200</v>
      </c>
      <c r="O23" s="180">
        <v>200</v>
      </c>
      <c r="P23" s="180">
        <v>200</v>
      </c>
      <c r="Q23" s="180">
        <v>200</v>
      </c>
      <c r="R23" s="180">
        <v>200</v>
      </c>
      <c r="S23" s="180">
        <v>200</v>
      </c>
      <c r="T23" s="180">
        <v>200</v>
      </c>
      <c r="U23" s="180">
        <v>200</v>
      </c>
      <c r="V23" s="180">
        <v>200</v>
      </c>
      <c r="W23" s="180">
        <v>200</v>
      </c>
      <c r="X23" s="180">
        <v>200</v>
      </c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70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hidden="1" x14ac:dyDescent="0.25">
      <c r="A24" s="180" t="s">
        <v>1073</v>
      </c>
      <c r="B24" s="180">
        <v>10000</v>
      </c>
      <c r="C24" s="180">
        <v>10000</v>
      </c>
      <c r="D24" s="180">
        <v>10000</v>
      </c>
      <c r="E24" s="180">
        <v>10000</v>
      </c>
      <c r="F24" s="180">
        <v>10000</v>
      </c>
      <c r="G24" s="180">
        <v>10000</v>
      </c>
      <c r="H24" s="180">
        <v>10000</v>
      </c>
      <c r="I24" s="180">
        <v>10000</v>
      </c>
      <c r="J24" s="180">
        <v>10200</v>
      </c>
      <c r="K24" s="180">
        <v>10200</v>
      </c>
      <c r="L24" s="180">
        <v>10200</v>
      </c>
      <c r="M24" s="180">
        <v>200</v>
      </c>
      <c r="N24" s="180">
        <v>200</v>
      </c>
      <c r="O24" s="180">
        <v>200</v>
      </c>
      <c r="P24" s="180">
        <v>200</v>
      </c>
      <c r="Q24" s="180">
        <v>200</v>
      </c>
      <c r="R24" s="180">
        <v>200</v>
      </c>
      <c r="S24" s="180">
        <v>200</v>
      </c>
      <c r="T24" s="180">
        <v>200</v>
      </c>
      <c r="U24" s="180">
        <v>200</v>
      </c>
      <c r="V24" s="180">
        <v>200</v>
      </c>
      <c r="W24" s="180">
        <v>200</v>
      </c>
      <c r="X24" s="180">
        <v>200</v>
      </c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70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hidden="1" x14ac:dyDescent="0.25">
      <c r="A25" s="180" t="s">
        <v>1074</v>
      </c>
      <c r="B25" s="180">
        <v>36519</v>
      </c>
      <c r="C25" s="180">
        <v>36255</v>
      </c>
      <c r="D25" s="180">
        <v>36120</v>
      </c>
      <c r="E25" s="180">
        <v>35986</v>
      </c>
      <c r="F25" s="180">
        <v>36068</v>
      </c>
      <c r="G25" s="180">
        <v>36006</v>
      </c>
      <c r="H25" s="180">
        <v>35943</v>
      </c>
      <c r="I25" s="180">
        <v>35880</v>
      </c>
      <c r="J25" s="180">
        <v>49116</v>
      </c>
      <c r="K25" s="180">
        <v>49054</v>
      </c>
      <c r="L25" s="180">
        <v>48991</v>
      </c>
      <c r="M25" s="180">
        <v>49354</v>
      </c>
      <c r="N25" s="180">
        <v>49292</v>
      </c>
      <c r="O25" s="180">
        <v>49230</v>
      </c>
      <c r="P25" s="180">
        <v>49166</v>
      </c>
      <c r="Q25" s="180">
        <v>35379</v>
      </c>
      <c r="R25" s="180">
        <v>35317</v>
      </c>
      <c r="S25" s="180">
        <v>35254</v>
      </c>
      <c r="T25" s="180">
        <v>35191</v>
      </c>
      <c r="U25" s="180">
        <v>35128</v>
      </c>
      <c r="V25" s="180">
        <v>35066</v>
      </c>
      <c r="W25" s="180">
        <v>35004</v>
      </c>
      <c r="X25" s="180">
        <v>34941</v>
      </c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70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hidden="1" x14ac:dyDescent="0.25">
      <c r="A26" s="180" t="s">
        <v>1075</v>
      </c>
      <c r="B26" s="180">
        <v>36519</v>
      </c>
      <c r="C26" s="180">
        <v>0</v>
      </c>
      <c r="D26" s="180">
        <v>0</v>
      </c>
      <c r="E26" s="180">
        <v>0</v>
      </c>
      <c r="F26" s="180">
        <v>36068</v>
      </c>
      <c r="G26" s="180">
        <v>36006</v>
      </c>
      <c r="H26" s="180">
        <v>35943</v>
      </c>
      <c r="I26" s="180">
        <v>35880</v>
      </c>
      <c r="J26" s="180">
        <v>49116</v>
      </c>
      <c r="K26" s="180">
        <v>49054</v>
      </c>
      <c r="L26" s="180">
        <v>48991</v>
      </c>
      <c r="M26" s="180">
        <v>49354</v>
      </c>
      <c r="N26" s="180">
        <v>49292</v>
      </c>
      <c r="O26" s="180">
        <v>49230</v>
      </c>
      <c r="P26" s="180">
        <v>49166</v>
      </c>
      <c r="Q26" s="180">
        <v>35379</v>
      </c>
      <c r="R26" s="180">
        <v>35317</v>
      </c>
      <c r="S26" s="180">
        <v>35254</v>
      </c>
      <c r="T26" s="180">
        <v>35191</v>
      </c>
      <c r="U26" s="180">
        <v>35128</v>
      </c>
      <c r="V26" s="180">
        <v>35066</v>
      </c>
      <c r="W26" s="180">
        <v>35004</v>
      </c>
      <c r="X26" s="180">
        <v>34941</v>
      </c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70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hidden="1" x14ac:dyDescent="0.25">
      <c r="A27" s="180" t="s">
        <v>1078</v>
      </c>
      <c r="B27" s="180">
        <v>0</v>
      </c>
      <c r="C27" s="180">
        <v>0</v>
      </c>
      <c r="D27" s="180">
        <v>0</v>
      </c>
      <c r="E27" s="180">
        <v>0</v>
      </c>
      <c r="F27" s="180">
        <v>0</v>
      </c>
      <c r="G27" s="180">
        <v>0</v>
      </c>
      <c r="H27" s="180">
        <v>0</v>
      </c>
      <c r="I27" s="180">
        <v>0</v>
      </c>
      <c r="J27" s="180">
        <v>20493</v>
      </c>
      <c r="K27" s="180">
        <v>16139</v>
      </c>
      <c r="L27" s="180">
        <v>16284</v>
      </c>
      <c r="M27" s="180">
        <v>16641</v>
      </c>
      <c r="N27" s="180">
        <v>16683</v>
      </c>
      <c r="O27" s="180">
        <v>17003</v>
      </c>
      <c r="P27" s="180">
        <v>17342</v>
      </c>
      <c r="Q27" s="180">
        <v>6977</v>
      </c>
      <c r="R27" s="180">
        <v>8633</v>
      </c>
      <c r="S27" s="180">
        <v>10916</v>
      </c>
      <c r="T27" s="180">
        <v>11664</v>
      </c>
      <c r="U27" s="180">
        <v>141458</v>
      </c>
      <c r="V27" s="180">
        <v>114552</v>
      </c>
      <c r="W27" s="180">
        <v>227035</v>
      </c>
      <c r="X27" s="180">
        <v>205891</v>
      </c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70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hidden="1" x14ac:dyDescent="0.25">
      <c r="A28" s="180" t="s">
        <v>1060</v>
      </c>
      <c r="B28" s="180">
        <v>0</v>
      </c>
      <c r="C28" s="180">
        <v>0</v>
      </c>
      <c r="D28" s="180">
        <v>0</v>
      </c>
      <c r="E28" s="180">
        <v>0</v>
      </c>
      <c r="F28" s="180">
        <v>0</v>
      </c>
      <c r="G28" s="180">
        <v>0</v>
      </c>
      <c r="H28" s="180">
        <v>0</v>
      </c>
      <c r="I28" s="180">
        <v>0</v>
      </c>
      <c r="J28" s="180">
        <v>20493</v>
      </c>
      <c r="K28" s="180">
        <v>16139</v>
      </c>
      <c r="L28" s="180">
        <v>16284</v>
      </c>
      <c r="M28" s="180">
        <v>16641</v>
      </c>
      <c r="N28" s="180">
        <v>0</v>
      </c>
      <c r="O28" s="180">
        <v>0</v>
      </c>
      <c r="P28" s="180">
        <v>0</v>
      </c>
      <c r="Q28" s="180">
        <v>0</v>
      </c>
      <c r="R28" s="180">
        <v>8633</v>
      </c>
      <c r="S28" s="180">
        <v>10916</v>
      </c>
      <c r="T28" s="180">
        <v>11664</v>
      </c>
      <c r="U28" s="180">
        <v>141458</v>
      </c>
      <c r="V28" s="180">
        <v>114552</v>
      </c>
      <c r="W28" s="180">
        <v>227035</v>
      </c>
      <c r="X28" s="180">
        <v>205891</v>
      </c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70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hidden="1" x14ac:dyDescent="0.25">
      <c r="A29" s="180" t="s">
        <v>1237</v>
      </c>
      <c r="B29" s="180">
        <v>0</v>
      </c>
      <c r="C29" s="180">
        <v>0</v>
      </c>
      <c r="D29" s="180">
        <v>0</v>
      </c>
      <c r="E29" s="180">
        <v>0</v>
      </c>
      <c r="F29" s="180">
        <v>580739</v>
      </c>
      <c r="G29" s="180">
        <v>617934</v>
      </c>
      <c r="H29" s="180">
        <v>624988</v>
      </c>
      <c r="I29" s="180">
        <v>691393</v>
      </c>
      <c r="J29" s="180">
        <v>728093</v>
      </c>
      <c r="K29" s="180">
        <v>776742</v>
      </c>
      <c r="L29" s="180">
        <v>761068</v>
      </c>
      <c r="M29" s="180">
        <v>747789</v>
      </c>
      <c r="N29" s="180">
        <v>794156</v>
      </c>
      <c r="O29" s="180">
        <v>868361</v>
      </c>
      <c r="P29" s="180">
        <v>913273</v>
      </c>
      <c r="Q29" s="180">
        <v>972341</v>
      </c>
      <c r="R29" s="180">
        <v>1065360</v>
      </c>
      <c r="S29" s="180">
        <v>1085831</v>
      </c>
      <c r="T29" s="180">
        <v>1065106</v>
      </c>
      <c r="U29" s="180">
        <v>1060236</v>
      </c>
      <c r="V29" s="180">
        <v>1151187</v>
      </c>
      <c r="W29" s="180">
        <v>1338582</v>
      </c>
      <c r="X29" s="180">
        <v>1499937</v>
      </c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70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hidden="1" x14ac:dyDescent="0.25">
      <c r="A30" s="180" t="s">
        <v>1238</v>
      </c>
      <c r="B30" s="180">
        <v>0</v>
      </c>
      <c r="C30" s="180">
        <v>0</v>
      </c>
      <c r="D30" s="180">
        <v>0</v>
      </c>
      <c r="E30" s="180">
        <v>0</v>
      </c>
      <c r="F30" s="180">
        <v>580739</v>
      </c>
      <c r="G30" s="180">
        <v>617934</v>
      </c>
      <c r="H30" s="180">
        <v>624988</v>
      </c>
      <c r="I30" s="180">
        <v>691393</v>
      </c>
      <c r="J30" s="180">
        <v>728093</v>
      </c>
      <c r="K30" s="180">
        <v>776742</v>
      </c>
      <c r="L30" s="180">
        <v>761068</v>
      </c>
      <c r="M30" s="180">
        <v>747789</v>
      </c>
      <c r="N30" s="180">
        <v>794156</v>
      </c>
      <c r="O30" s="180">
        <v>868361</v>
      </c>
      <c r="P30" s="180">
        <v>913273</v>
      </c>
      <c r="Q30" s="180">
        <v>972341</v>
      </c>
      <c r="R30" s="180">
        <v>1065360</v>
      </c>
      <c r="S30" s="180">
        <v>1085831</v>
      </c>
      <c r="T30" s="180">
        <v>1065106</v>
      </c>
      <c r="U30" s="180">
        <v>1060236</v>
      </c>
      <c r="V30" s="180">
        <v>1151187</v>
      </c>
      <c r="W30" s="180">
        <v>1338582</v>
      </c>
      <c r="X30" s="180">
        <v>1499937</v>
      </c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70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hidden="1" x14ac:dyDescent="0.25">
      <c r="A31" s="180" t="s">
        <v>794</v>
      </c>
      <c r="B31" s="180">
        <v>4862465</v>
      </c>
      <c r="C31" s="180">
        <v>5080185</v>
      </c>
      <c r="D31" s="180">
        <v>5135906</v>
      </c>
      <c r="E31" s="180">
        <v>5615059</v>
      </c>
      <c r="F31" s="180">
        <v>5801978</v>
      </c>
      <c r="G31" s="180">
        <v>6052582</v>
      </c>
      <c r="H31" s="180">
        <v>6235186</v>
      </c>
      <c r="I31" s="180">
        <v>6321202</v>
      </c>
      <c r="J31" s="180">
        <v>6667647</v>
      </c>
      <c r="K31" s="180">
        <v>6865552</v>
      </c>
      <c r="L31" s="180">
        <v>7270524</v>
      </c>
      <c r="M31" s="180">
        <v>7930161</v>
      </c>
      <c r="N31" s="180">
        <v>8947086</v>
      </c>
      <c r="O31" s="180">
        <v>9881835</v>
      </c>
      <c r="P31" s="180">
        <v>11072158</v>
      </c>
      <c r="Q31" s="180">
        <v>11246235</v>
      </c>
      <c r="R31" s="180">
        <v>11334321</v>
      </c>
      <c r="S31" s="180">
        <v>11510697</v>
      </c>
      <c r="T31" s="180">
        <v>11627081</v>
      </c>
      <c r="U31" s="180">
        <v>11617953</v>
      </c>
      <c r="V31" s="180">
        <v>10989628</v>
      </c>
      <c r="W31" s="180">
        <v>10893418</v>
      </c>
      <c r="X31" s="180">
        <v>11029905</v>
      </c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70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hidden="1" x14ac:dyDescent="0.25">
      <c r="A32" s="180" t="s">
        <v>795</v>
      </c>
      <c r="B32" s="180">
        <v>0</v>
      </c>
      <c r="C32" s="180">
        <v>0</v>
      </c>
      <c r="D32" s="180">
        <v>0</v>
      </c>
      <c r="E32" s="180">
        <v>0</v>
      </c>
      <c r="F32" s="180">
        <v>0</v>
      </c>
      <c r="G32" s="180">
        <v>6052582</v>
      </c>
      <c r="H32" s="180">
        <v>6235186</v>
      </c>
      <c r="I32" s="180">
        <v>6321202</v>
      </c>
      <c r="J32" s="180">
        <v>6667647</v>
      </c>
      <c r="K32" s="180">
        <v>6865552</v>
      </c>
      <c r="L32" s="180">
        <v>7270524</v>
      </c>
      <c r="M32" s="180">
        <v>7930161</v>
      </c>
      <c r="N32" s="180">
        <v>8947086</v>
      </c>
      <c r="O32" s="180">
        <v>9881835</v>
      </c>
      <c r="P32" s="180">
        <v>11072158</v>
      </c>
      <c r="Q32" s="180">
        <v>11246235</v>
      </c>
      <c r="R32" s="180">
        <v>11334321</v>
      </c>
      <c r="S32" s="180">
        <v>11510697</v>
      </c>
      <c r="T32" s="180">
        <v>11627081</v>
      </c>
      <c r="U32" s="180">
        <v>11617953</v>
      </c>
      <c r="V32" s="180">
        <v>10989628</v>
      </c>
      <c r="W32" s="180">
        <v>10893418</v>
      </c>
      <c r="X32" s="180">
        <v>11029905</v>
      </c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70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hidden="1" x14ac:dyDescent="0.25">
      <c r="A33" s="180" t="s">
        <v>1079</v>
      </c>
      <c r="B33" s="180">
        <v>0</v>
      </c>
      <c r="C33" s="180">
        <v>0</v>
      </c>
      <c r="D33" s="180">
        <v>0</v>
      </c>
      <c r="E33" s="180">
        <v>0</v>
      </c>
      <c r="F33" s="180">
        <v>0</v>
      </c>
      <c r="G33" s="180">
        <v>0</v>
      </c>
      <c r="H33" s="180">
        <v>0</v>
      </c>
      <c r="I33" s="180">
        <v>0</v>
      </c>
      <c r="J33" s="180">
        <v>45798</v>
      </c>
      <c r="K33" s="180">
        <v>45798</v>
      </c>
      <c r="L33" s="180">
        <v>45798</v>
      </c>
      <c r="M33" s="180">
        <v>43916</v>
      </c>
      <c r="N33" s="180">
        <v>43916</v>
      </c>
      <c r="O33" s="180">
        <v>50451</v>
      </c>
      <c r="P33" s="180">
        <v>50451</v>
      </c>
      <c r="Q33" s="180">
        <v>6535</v>
      </c>
      <c r="R33" s="180">
        <v>6535</v>
      </c>
      <c r="S33" s="180">
        <v>84015</v>
      </c>
      <c r="T33" s="180">
        <v>84015</v>
      </c>
      <c r="U33" s="180">
        <v>67304</v>
      </c>
      <c r="V33" s="180">
        <v>60769</v>
      </c>
      <c r="W33" s="180">
        <v>60769</v>
      </c>
      <c r="X33" s="180">
        <v>60769</v>
      </c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70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hidden="1" x14ac:dyDescent="0.25">
      <c r="A34" s="180" t="s">
        <v>1080</v>
      </c>
      <c r="B34" s="180">
        <v>0</v>
      </c>
      <c r="C34" s="180">
        <v>0</v>
      </c>
      <c r="D34" s="180">
        <v>0</v>
      </c>
      <c r="E34" s="180">
        <v>0</v>
      </c>
      <c r="F34" s="180">
        <v>0</v>
      </c>
      <c r="G34" s="180">
        <v>0</v>
      </c>
      <c r="H34" s="180">
        <v>0</v>
      </c>
      <c r="I34" s="180">
        <v>0</v>
      </c>
      <c r="J34" s="180">
        <v>45798</v>
      </c>
      <c r="K34" s="180">
        <v>45798</v>
      </c>
      <c r="L34" s="180">
        <v>45798</v>
      </c>
      <c r="M34" s="180">
        <v>43916</v>
      </c>
      <c r="N34" s="180">
        <v>0</v>
      </c>
      <c r="O34" s="180">
        <v>0</v>
      </c>
      <c r="P34" s="180">
        <v>50451</v>
      </c>
      <c r="Q34" s="180">
        <v>6535</v>
      </c>
      <c r="R34" s="180">
        <v>6535</v>
      </c>
      <c r="S34" s="180">
        <v>84015</v>
      </c>
      <c r="T34" s="180">
        <v>84015</v>
      </c>
      <c r="U34" s="180">
        <v>67304</v>
      </c>
      <c r="V34" s="180">
        <v>60769</v>
      </c>
      <c r="W34" s="180">
        <v>60769</v>
      </c>
      <c r="X34" s="180">
        <v>60769</v>
      </c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70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hidden="1" x14ac:dyDescent="0.25">
      <c r="A35" s="180" t="s">
        <v>798</v>
      </c>
      <c r="B35" s="180">
        <v>38760</v>
      </c>
      <c r="C35" s="180">
        <v>79081</v>
      </c>
      <c r="D35" s="180">
        <v>116169</v>
      </c>
      <c r="E35" s="180">
        <v>132306</v>
      </c>
      <c r="F35" s="180">
        <v>129163</v>
      </c>
      <c r="G35" s="180">
        <v>125023</v>
      </c>
      <c r="H35" s="180">
        <v>141542</v>
      </c>
      <c r="I35" s="180">
        <v>139880</v>
      </c>
      <c r="J35" s="180">
        <v>123628</v>
      </c>
      <c r="K35" s="180">
        <v>119153</v>
      </c>
      <c r="L35" s="180">
        <v>113683</v>
      </c>
      <c r="M35" s="180">
        <v>111522</v>
      </c>
      <c r="N35" s="180">
        <v>111755</v>
      </c>
      <c r="O35" s="180">
        <v>117359</v>
      </c>
      <c r="P35" s="180">
        <v>111277</v>
      </c>
      <c r="Q35" s="180">
        <v>105106</v>
      </c>
      <c r="R35" s="180">
        <v>96846</v>
      </c>
      <c r="S35" s="180">
        <v>89074</v>
      </c>
      <c r="T35" s="180">
        <v>84840</v>
      </c>
      <c r="U35" s="180">
        <v>107732</v>
      </c>
      <c r="V35" s="180">
        <v>98503</v>
      </c>
      <c r="W35" s="180">
        <v>92191</v>
      </c>
      <c r="X35" s="180">
        <v>85356</v>
      </c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70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hidden="1" x14ac:dyDescent="0.25">
      <c r="A36" s="180" t="s">
        <v>800</v>
      </c>
      <c r="B36" s="180">
        <v>0</v>
      </c>
      <c r="C36" s="180">
        <v>0</v>
      </c>
      <c r="D36" s="180">
        <v>0</v>
      </c>
      <c r="E36" s="180">
        <v>0</v>
      </c>
      <c r="F36" s="180">
        <v>129163</v>
      </c>
      <c r="G36" s="180">
        <v>125023</v>
      </c>
      <c r="H36" s="180">
        <v>141542</v>
      </c>
      <c r="I36" s="180">
        <v>139880</v>
      </c>
      <c r="J36" s="180">
        <v>123628</v>
      </c>
      <c r="K36" s="180">
        <v>119153</v>
      </c>
      <c r="L36" s="180">
        <v>113683</v>
      </c>
      <c r="M36" s="180">
        <v>111522</v>
      </c>
      <c r="N36" s="180">
        <v>111755</v>
      </c>
      <c r="O36" s="180">
        <v>117359</v>
      </c>
      <c r="P36" s="180">
        <v>111277</v>
      </c>
      <c r="Q36" s="180">
        <v>105106</v>
      </c>
      <c r="R36" s="180">
        <v>96846</v>
      </c>
      <c r="S36" s="180">
        <v>89074</v>
      </c>
      <c r="T36" s="180">
        <v>84840</v>
      </c>
      <c r="U36" s="180">
        <v>107732</v>
      </c>
      <c r="V36" s="180">
        <v>98503</v>
      </c>
      <c r="W36" s="180">
        <v>92191</v>
      </c>
      <c r="X36" s="180">
        <v>85356</v>
      </c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70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hidden="1" x14ac:dyDescent="0.25">
      <c r="A37" s="180" t="s">
        <v>804</v>
      </c>
      <c r="B37" s="180">
        <v>346591</v>
      </c>
      <c r="C37" s="180">
        <v>575137</v>
      </c>
      <c r="D37" s="180">
        <v>669494</v>
      </c>
      <c r="E37" s="180">
        <v>576488</v>
      </c>
      <c r="F37" s="180">
        <v>588404</v>
      </c>
      <c r="G37" s="180">
        <v>633884</v>
      </c>
      <c r="H37" s="180">
        <v>545261</v>
      </c>
      <c r="I37" s="180">
        <v>749695</v>
      </c>
      <c r="J37" s="180">
        <v>793554</v>
      </c>
      <c r="K37" s="180">
        <v>774168</v>
      </c>
      <c r="L37" s="180">
        <v>739765</v>
      </c>
      <c r="M37" s="180">
        <v>783384</v>
      </c>
      <c r="N37" s="180">
        <v>848052</v>
      </c>
      <c r="O37" s="180">
        <v>946817</v>
      </c>
      <c r="P37" s="180">
        <v>986877</v>
      </c>
      <c r="Q37" s="180">
        <v>892074</v>
      </c>
      <c r="R37" s="180">
        <v>933106</v>
      </c>
      <c r="S37" s="180">
        <v>917041</v>
      </c>
      <c r="T37" s="180">
        <v>940674</v>
      </c>
      <c r="U37" s="180">
        <v>933135</v>
      </c>
      <c r="V37" s="180">
        <v>951792</v>
      </c>
      <c r="W37" s="180">
        <v>916256</v>
      </c>
      <c r="X37" s="180">
        <v>859944</v>
      </c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70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hidden="1" x14ac:dyDescent="0.25">
      <c r="A38" s="180" t="s">
        <v>1083</v>
      </c>
      <c r="B38" s="180">
        <v>39428</v>
      </c>
      <c r="C38" s="180">
        <v>39143</v>
      </c>
      <c r="D38" s="180">
        <v>58684</v>
      </c>
      <c r="E38" s="180">
        <v>39544</v>
      </c>
      <c r="F38" s="180">
        <v>53361</v>
      </c>
      <c r="G38" s="180">
        <v>58591</v>
      </c>
      <c r="H38" s="180">
        <v>97930</v>
      </c>
      <c r="I38" s="180">
        <v>472618</v>
      </c>
      <c r="J38" s="180">
        <v>325324</v>
      </c>
      <c r="K38" s="180">
        <v>324000</v>
      </c>
      <c r="L38" s="180">
        <v>340245</v>
      </c>
      <c r="M38" s="180">
        <v>308371</v>
      </c>
      <c r="N38" s="180">
        <v>440518</v>
      </c>
      <c r="O38" s="180">
        <v>240091</v>
      </c>
      <c r="P38" s="180">
        <v>264153</v>
      </c>
      <c r="Q38" s="180">
        <v>245348</v>
      </c>
      <c r="R38" s="180">
        <v>244349</v>
      </c>
      <c r="S38" s="180">
        <v>262248</v>
      </c>
      <c r="T38" s="180">
        <v>236311</v>
      </c>
      <c r="U38" s="180">
        <v>251261</v>
      </c>
      <c r="V38" s="180">
        <v>1569831</v>
      </c>
      <c r="W38" s="180">
        <v>1505123</v>
      </c>
      <c r="X38" s="180">
        <v>1685650</v>
      </c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70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hidden="1" x14ac:dyDescent="0.25">
      <c r="A39" s="180" t="s">
        <v>1084</v>
      </c>
      <c r="B39" s="180">
        <v>0</v>
      </c>
      <c r="C39" s="180">
        <v>0</v>
      </c>
      <c r="D39" s="180">
        <v>0</v>
      </c>
      <c r="E39" s="180">
        <v>0</v>
      </c>
      <c r="F39" s="180">
        <v>0</v>
      </c>
      <c r="G39" s="180">
        <v>0</v>
      </c>
      <c r="H39" s="180">
        <v>0</v>
      </c>
      <c r="I39" s="180">
        <v>0</v>
      </c>
      <c r="J39" s="180">
        <v>0</v>
      </c>
      <c r="K39" s="180">
        <v>0</v>
      </c>
      <c r="L39" s="180">
        <v>0</v>
      </c>
      <c r="M39" s="180">
        <v>0</v>
      </c>
      <c r="N39" s="180">
        <v>0</v>
      </c>
      <c r="O39" s="180">
        <v>0</v>
      </c>
      <c r="P39" s="180">
        <v>0</v>
      </c>
      <c r="Q39" s="180">
        <v>0</v>
      </c>
      <c r="R39" s="180">
        <v>20012</v>
      </c>
      <c r="S39" s="180">
        <v>0</v>
      </c>
      <c r="T39" s="180">
        <v>0</v>
      </c>
      <c r="U39" s="180">
        <v>0</v>
      </c>
      <c r="V39" s="180">
        <v>0</v>
      </c>
      <c r="W39" s="180">
        <v>0</v>
      </c>
      <c r="X39" s="180">
        <v>0</v>
      </c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70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hidden="1" x14ac:dyDescent="0.25">
      <c r="A40" s="180" t="s">
        <v>1085</v>
      </c>
      <c r="B40" s="180">
        <v>39428</v>
      </c>
      <c r="C40" s="180">
        <v>39143</v>
      </c>
      <c r="D40" s="180">
        <v>58684</v>
      </c>
      <c r="E40" s="180">
        <v>39544</v>
      </c>
      <c r="F40" s="180">
        <v>53361</v>
      </c>
      <c r="G40" s="180">
        <v>58591</v>
      </c>
      <c r="H40" s="180">
        <v>97930</v>
      </c>
      <c r="I40" s="180">
        <v>472618</v>
      </c>
      <c r="J40" s="180">
        <v>325324</v>
      </c>
      <c r="K40" s="180">
        <v>324000</v>
      </c>
      <c r="L40" s="180">
        <v>340245</v>
      </c>
      <c r="M40" s="180">
        <v>308371</v>
      </c>
      <c r="N40" s="180">
        <v>440518</v>
      </c>
      <c r="O40" s="180">
        <v>240091</v>
      </c>
      <c r="P40" s="180">
        <v>264153</v>
      </c>
      <c r="Q40" s="180">
        <v>245348</v>
      </c>
      <c r="R40" s="180">
        <v>224337</v>
      </c>
      <c r="S40" s="180">
        <v>262248</v>
      </c>
      <c r="T40" s="180">
        <v>236311</v>
      </c>
      <c r="U40" s="180">
        <v>251261</v>
      </c>
      <c r="V40" s="180">
        <v>1569831</v>
      </c>
      <c r="W40" s="180">
        <v>1505123</v>
      </c>
      <c r="X40" s="180">
        <v>1685650</v>
      </c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70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hidden="1" x14ac:dyDescent="0.25">
      <c r="A41" s="180" t="s">
        <v>1086</v>
      </c>
      <c r="B41" s="180">
        <v>5526564</v>
      </c>
      <c r="C41" s="180">
        <v>5987809</v>
      </c>
      <c r="D41" s="180">
        <v>6195168</v>
      </c>
      <c r="E41" s="180">
        <v>6573678</v>
      </c>
      <c r="F41" s="180">
        <v>7360806</v>
      </c>
      <c r="G41" s="180">
        <v>7700806</v>
      </c>
      <c r="H41" s="180">
        <v>7831976</v>
      </c>
      <c r="I41" s="180">
        <v>8522635</v>
      </c>
      <c r="J41" s="180">
        <v>8863035</v>
      </c>
      <c r="K41" s="180">
        <v>9080000</v>
      </c>
      <c r="L41" s="180">
        <v>9448110</v>
      </c>
      <c r="M41" s="180">
        <v>10094907</v>
      </c>
      <c r="N41" s="180">
        <v>11355218</v>
      </c>
      <c r="O41" s="180">
        <v>12279798</v>
      </c>
      <c r="P41" s="180">
        <v>13574175</v>
      </c>
      <c r="Q41" s="180">
        <v>13618574</v>
      </c>
      <c r="R41" s="180">
        <v>13834790</v>
      </c>
      <c r="S41" s="180">
        <v>14107919</v>
      </c>
      <c r="T41" s="180">
        <v>14199317</v>
      </c>
      <c r="U41" s="180">
        <v>14345787</v>
      </c>
      <c r="V41" s="180">
        <v>15096923</v>
      </c>
      <c r="W41" s="180">
        <v>15194053</v>
      </c>
      <c r="X41" s="180">
        <v>15586820</v>
      </c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70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hidden="1" x14ac:dyDescent="0.25">
      <c r="A42" s="180" t="s">
        <v>808</v>
      </c>
      <c r="B42" s="180">
        <v>13296702</v>
      </c>
      <c r="C42" s="180">
        <v>12964715</v>
      </c>
      <c r="D42" s="180">
        <v>13055634</v>
      </c>
      <c r="E42" s="180">
        <v>12705571</v>
      </c>
      <c r="F42" s="180">
        <v>12920131</v>
      </c>
      <c r="G42" s="180">
        <v>13870783</v>
      </c>
      <c r="H42" s="180">
        <v>15095771</v>
      </c>
      <c r="I42" s="180">
        <v>15596269</v>
      </c>
      <c r="J42" s="180">
        <v>16302484</v>
      </c>
      <c r="K42" s="180">
        <v>16984050</v>
      </c>
      <c r="L42" s="180">
        <v>18141887</v>
      </c>
      <c r="M42" s="180">
        <v>18893712</v>
      </c>
      <c r="N42" s="180">
        <v>20671060</v>
      </c>
      <c r="O42" s="180">
        <v>20749344</v>
      </c>
      <c r="P42" s="180">
        <v>21567240</v>
      </c>
      <c r="Q42" s="180">
        <v>22711058</v>
      </c>
      <c r="R42" s="180">
        <v>22659005</v>
      </c>
      <c r="S42" s="180">
        <v>23131896</v>
      </c>
      <c r="T42" s="180">
        <v>23378857</v>
      </c>
      <c r="U42" s="180">
        <v>22786590</v>
      </c>
      <c r="V42" s="180">
        <v>23366870</v>
      </c>
      <c r="W42" s="180">
        <v>24693466</v>
      </c>
      <c r="X42" s="180">
        <v>25332394</v>
      </c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70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hidden="1" x14ac:dyDescent="0.25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70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hidden="1" x14ac:dyDescent="0.25">
      <c r="A44" s="180" t="s">
        <v>809</v>
      </c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70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hidden="1" x14ac:dyDescent="0.25">
      <c r="A45" s="180" t="s">
        <v>1087</v>
      </c>
      <c r="B45" s="180">
        <v>6062473</v>
      </c>
      <c r="C45" s="180">
        <v>6524108</v>
      </c>
      <c r="D45" s="180">
        <v>7205774</v>
      </c>
      <c r="E45" s="180">
        <v>4873761</v>
      </c>
      <c r="F45" s="180">
        <v>4837929</v>
      </c>
      <c r="G45" s="180">
        <v>4638725</v>
      </c>
      <c r="H45" s="180">
        <v>5508663</v>
      </c>
      <c r="I45" s="180">
        <v>5588082</v>
      </c>
      <c r="J45" s="180">
        <v>6119766</v>
      </c>
      <c r="K45" s="180">
        <v>5910940</v>
      </c>
      <c r="L45" s="180">
        <v>4315030</v>
      </c>
      <c r="M45" s="180">
        <v>4858937</v>
      </c>
      <c r="N45" s="180">
        <v>5679380</v>
      </c>
      <c r="O45" s="180">
        <v>6015154</v>
      </c>
      <c r="P45" s="180">
        <v>5610533</v>
      </c>
      <c r="Q45" s="180">
        <v>6654786</v>
      </c>
      <c r="R45" s="180">
        <v>6856892</v>
      </c>
      <c r="S45" s="180">
        <v>6195619</v>
      </c>
      <c r="T45" s="180">
        <v>5967425</v>
      </c>
      <c r="U45" s="180">
        <v>5713762</v>
      </c>
      <c r="V45" s="180">
        <v>2979591</v>
      </c>
      <c r="W45" s="180">
        <v>3924288</v>
      </c>
      <c r="X45" s="180">
        <v>4915506</v>
      </c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70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hidden="1" x14ac:dyDescent="0.25">
      <c r="A46" s="180" t="s">
        <v>1088</v>
      </c>
      <c r="B46" s="180">
        <v>1845992</v>
      </c>
      <c r="C46" s="180">
        <v>1806586</v>
      </c>
      <c r="D46" s="180">
        <v>1599320</v>
      </c>
      <c r="E46" s="180">
        <v>1740344</v>
      </c>
      <c r="F46" s="180">
        <v>960371</v>
      </c>
      <c r="G46" s="180">
        <v>1296861</v>
      </c>
      <c r="H46" s="180">
        <v>1201325</v>
      </c>
      <c r="I46" s="180">
        <v>1347111</v>
      </c>
      <c r="J46" s="180">
        <v>1145367</v>
      </c>
      <c r="K46" s="180">
        <v>1203466</v>
      </c>
      <c r="L46" s="180">
        <v>1992921</v>
      </c>
      <c r="M46" s="180">
        <v>1928035</v>
      </c>
      <c r="N46" s="180">
        <v>2119993</v>
      </c>
      <c r="O46" s="180">
        <v>1900893</v>
      </c>
      <c r="P46" s="180">
        <v>1789989</v>
      </c>
      <c r="Q46" s="180">
        <v>2489505</v>
      </c>
      <c r="R46" s="180">
        <v>2101081</v>
      </c>
      <c r="S46" s="180">
        <v>1735909</v>
      </c>
      <c r="T46" s="180">
        <v>2001746</v>
      </c>
      <c r="U46" s="180">
        <v>1598772</v>
      </c>
      <c r="V46" s="180">
        <v>1880828</v>
      </c>
      <c r="W46" s="180">
        <v>2096899</v>
      </c>
      <c r="X46" s="180">
        <v>1882896</v>
      </c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70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hidden="1" x14ac:dyDescent="0.25">
      <c r="A47" s="180" t="s">
        <v>1060</v>
      </c>
      <c r="B47" s="180">
        <v>0</v>
      </c>
      <c r="C47" s="180">
        <v>0</v>
      </c>
      <c r="D47" s="180">
        <v>0</v>
      </c>
      <c r="E47" s="180">
        <v>0</v>
      </c>
      <c r="F47" s="180">
        <v>0</v>
      </c>
      <c r="G47" s="180">
        <v>0</v>
      </c>
      <c r="H47" s="180">
        <v>0</v>
      </c>
      <c r="I47" s="180">
        <v>0</v>
      </c>
      <c r="J47" s="180">
        <v>0</v>
      </c>
      <c r="K47" s="180">
        <v>0</v>
      </c>
      <c r="L47" s="180">
        <v>0</v>
      </c>
      <c r="M47" s="180">
        <v>0</v>
      </c>
      <c r="N47" s="180">
        <v>0</v>
      </c>
      <c r="O47" s="180">
        <v>0</v>
      </c>
      <c r="P47" s="180">
        <v>0</v>
      </c>
      <c r="Q47" s="180">
        <v>0</v>
      </c>
      <c r="R47" s="180">
        <v>2101081</v>
      </c>
      <c r="S47" s="180">
        <v>1735909</v>
      </c>
      <c r="T47" s="180">
        <v>2001746</v>
      </c>
      <c r="U47" s="180">
        <v>1598772</v>
      </c>
      <c r="V47" s="180">
        <v>1880828</v>
      </c>
      <c r="W47" s="180">
        <v>2096899</v>
      </c>
      <c r="X47" s="180">
        <v>1882896</v>
      </c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70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hidden="1" x14ac:dyDescent="0.25">
      <c r="A48" s="180" t="s">
        <v>1090</v>
      </c>
      <c r="B48" s="180">
        <v>0</v>
      </c>
      <c r="C48" s="180">
        <v>0</v>
      </c>
      <c r="D48" s="180">
        <v>0</v>
      </c>
      <c r="E48" s="180">
        <v>0</v>
      </c>
      <c r="F48" s="180">
        <v>772734</v>
      </c>
      <c r="G48" s="180">
        <v>771789</v>
      </c>
      <c r="H48" s="180">
        <v>843180</v>
      </c>
      <c r="I48" s="180">
        <v>774793</v>
      </c>
      <c r="J48" s="180">
        <v>859453</v>
      </c>
      <c r="K48" s="180">
        <v>1060519</v>
      </c>
      <c r="L48" s="180">
        <v>1201162</v>
      </c>
      <c r="M48" s="180">
        <v>1157776</v>
      </c>
      <c r="N48" s="180">
        <v>1477775</v>
      </c>
      <c r="O48" s="180">
        <v>1245861</v>
      </c>
      <c r="P48" s="180">
        <v>1557475</v>
      </c>
      <c r="Q48" s="180">
        <v>1277958</v>
      </c>
      <c r="R48" s="180">
        <v>1253533</v>
      </c>
      <c r="S48" s="180">
        <v>1355589</v>
      </c>
      <c r="T48" s="180">
        <v>1369719</v>
      </c>
      <c r="U48" s="180">
        <v>1038139</v>
      </c>
      <c r="V48" s="180">
        <v>1248547</v>
      </c>
      <c r="W48" s="180">
        <v>1305824</v>
      </c>
      <c r="X48" s="180">
        <v>1536770</v>
      </c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70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hidden="1" x14ac:dyDescent="0.25">
      <c r="A49" s="180" t="s">
        <v>1060</v>
      </c>
      <c r="B49" s="180">
        <v>0</v>
      </c>
      <c r="C49" s="180">
        <v>0</v>
      </c>
      <c r="D49" s="180">
        <v>0</v>
      </c>
      <c r="E49" s="180">
        <v>0</v>
      </c>
      <c r="F49" s="180">
        <v>772734</v>
      </c>
      <c r="G49" s="180">
        <v>771789</v>
      </c>
      <c r="H49" s="180">
        <v>843180</v>
      </c>
      <c r="I49" s="180">
        <v>774793</v>
      </c>
      <c r="J49" s="180">
        <v>859453</v>
      </c>
      <c r="K49" s="180">
        <v>1060519</v>
      </c>
      <c r="L49" s="180">
        <v>1201162</v>
      </c>
      <c r="M49" s="180">
        <v>1157776</v>
      </c>
      <c r="N49" s="180">
        <v>0</v>
      </c>
      <c r="O49" s="180">
        <v>0</v>
      </c>
      <c r="P49" s="180">
        <v>0</v>
      </c>
      <c r="Q49" s="180">
        <v>0</v>
      </c>
      <c r="R49" s="180">
        <v>1253533</v>
      </c>
      <c r="S49" s="180">
        <v>1355589</v>
      </c>
      <c r="T49" s="180">
        <v>1369719</v>
      </c>
      <c r="U49" s="180">
        <v>1038139</v>
      </c>
      <c r="V49" s="180">
        <v>1248547</v>
      </c>
      <c r="W49" s="180">
        <v>1305824</v>
      </c>
      <c r="X49" s="180">
        <v>1536770</v>
      </c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70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hidden="1" x14ac:dyDescent="0.25">
      <c r="A50" s="180" t="s">
        <v>1092</v>
      </c>
      <c r="B50" s="180">
        <v>794573</v>
      </c>
      <c r="C50" s="180">
        <v>508299</v>
      </c>
      <c r="D50" s="180">
        <v>500566</v>
      </c>
      <c r="E50" s="180">
        <v>491975</v>
      </c>
      <c r="F50" s="180">
        <v>468267</v>
      </c>
      <c r="G50" s="180">
        <v>461822</v>
      </c>
      <c r="H50" s="180">
        <v>443473</v>
      </c>
      <c r="I50" s="180">
        <v>459651</v>
      </c>
      <c r="J50" s="180">
        <v>504359</v>
      </c>
      <c r="K50" s="180">
        <v>584198</v>
      </c>
      <c r="L50" s="180">
        <v>633622</v>
      </c>
      <c r="M50" s="180">
        <v>966322</v>
      </c>
      <c r="N50" s="180">
        <v>948715</v>
      </c>
      <c r="O50" s="180">
        <v>916296</v>
      </c>
      <c r="P50" s="180">
        <v>906112</v>
      </c>
      <c r="Q50" s="180">
        <v>832123</v>
      </c>
      <c r="R50" s="180">
        <v>815888</v>
      </c>
      <c r="S50" s="180">
        <v>804931</v>
      </c>
      <c r="T50" s="180">
        <v>1974401</v>
      </c>
      <c r="U50" s="180">
        <v>2056181</v>
      </c>
      <c r="V50" s="180">
        <v>2245526</v>
      </c>
      <c r="W50" s="180">
        <v>2297462</v>
      </c>
      <c r="X50" s="180">
        <v>1138213</v>
      </c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70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hidden="1" x14ac:dyDescent="0.25">
      <c r="A51" s="180" t="s">
        <v>1093</v>
      </c>
      <c r="B51" s="180">
        <v>0</v>
      </c>
      <c r="C51" s="180">
        <v>0</v>
      </c>
      <c r="D51" s="180">
        <v>0</v>
      </c>
      <c r="E51" s="180">
        <v>0</v>
      </c>
      <c r="F51" s="180">
        <v>431065</v>
      </c>
      <c r="G51" s="180">
        <v>413971</v>
      </c>
      <c r="H51" s="180">
        <v>390238</v>
      </c>
      <c r="I51" s="180">
        <v>384260</v>
      </c>
      <c r="J51" s="180">
        <v>384181</v>
      </c>
      <c r="K51" s="180">
        <v>383985</v>
      </c>
      <c r="L51" s="180">
        <v>432049</v>
      </c>
      <c r="M51" s="180">
        <v>610271</v>
      </c>
      <c r="N51" s="180">
        <v>567273</v>
      </c>
      <c r="O51" s="180">
        <v>598206</v>
      </c>
      <c r="P51" s="180">
        <v>542044</v>
      </c>
      <c r="Q51" s="180">
        <v>605249</v>
      </c>
      <c r="R51" s="180">
        <v>594462</v>
      </c>
      <c r="S51" s="180">
        <v>584847</v>
      </c>
      <c r="T51" s="180">
        <v>611270</v>
      </c>
      <c r="U51" s="180">
        <v>667223</v>
      </c>
      <c r="V51" s="180">
        <v>664567</v>
      </c>
      <c r="W51" s="180">
        <v>728042</v>
      </c>
      <c r="X51" s="180">
        <v>724931</v>
      </c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70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hidden="1" x14ac:dyDescent="0.25">
      <c r="A52" s="180" t="s">
        <v>1094</v>
      </c>
      <c r="B52" s="180">
        <v>784039</v>
      </c>
      <c r="C52" s="180">
        <v>487445</v>
      </c>
      <c r="D52" s="180">
        <v>479207</v>
      </c>
      <c r="E52" s="180">
        <v>470098</v>
      </c>
      <c r="F52" s="180">
        <v>0</v>
      </c>
      <c r="G52" s="180">
        <v>0</v>
      </c>
      <c r="H52" s="180">
        <v>0</v>
      </c>
      <c r="I52" s="180">
        <v>0</v>
      </c>
      <c r="J52" s="180">
        <v>0</v>
      </c>
      <c r="K52" s="180">
        <v>0</v>
      </c>
      <c r="L52" s="180">
        <v>0</v>
      </c>
      <c r="M52" s="180">
        <v>0</v>
      </c>
      <c r="N52" s="180">
        <v>210000</v>
      </c>
      <c r="O52" s="180">
        <v>0</v>
      </c>
      <c r="P52" s="180">
        <v>0</v>
      </c>
      <c r="Q52" s="180">
        <v>0</v>
      </c>
      <c r="R52" s="180">
        <v>0</v>
      </c>
      <c r="S52" s="180">
        <v>0</v>
      </c>
      <c r="T52" s="180">
        <v>0</v>
      </c>
      <c r="U52" s="180">
        <v>0</v>
      </c>
      <c r="V52" s="180">
        <v>0</v>
      </c>
      <c r="W52" s="180">
        <v>0</v>
      </c>
      <c r="X52" s="180">
        <v>0</v>
      </c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70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hidden="1" x14ac:dyDescent="0.25">
      <c r="A53" s="180" t="s">
        <v>1095</v>
      </c>
      <c r="B53" s="180">
        <v>10534</v>
      </c>
      <c r="C53" s="180">
        <v>20854</v>
      </c>
      <c r="D53" s="180">
        <v>21359</v>
      </c>
      <c r="E53" s="180">
        <v>21877</v>
      </c>
      <c r="F53" s="180">
        <v>37202</v>
      </c>
      <c r="G53" s="180">
        <v>47851</v>
      </c>
      <c r="H53" s="180">
        <v>53235</v>
      </c>
      <c r="I53" s="180">
        <v>75391</v>
      </c>
      <c r="J53" s="180">
        <v>120178</v>
      </c>
      <c r="K53" s="180">
        <v>140213</v>
      </c>
      <c r="L53" s="180">
        <v>141573</v>
      </c>
      <c r="M53" s="180">
        <v>146051</v>
      </c>
      <c r="N53" s="180">
        <v>171442</v>
      </c>
      <c r="O53" s="180">
        <v>168090</v>
      </c>
      <c r="P53" s="180">
        <v>214068</v>
      </c>
      <c r="Q53" s="180">
        <v>226874</v>
      </c>
      <c r="R53" s="180">
        <v>221426</v>
      </c>
      <c r="S53" s="180">
        <v>220084</v>
      </c>
      <c r="T53" s="180">
        <v>214631</v>
      </c>
      <c r="U53" s="180">
        <v>240458</v>
      </c>
      <c r="V53" s="180">
        <v>432459</v>
      </c>
      <c r="W53" s="180">
        <v>420920</v>
      </c>
      <c r="X53" s="180">
        <v>413282</v>
      </c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70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hidden="1" x14ac:dyDescent="0.25">
      <c r="A54" s="180" t="s">
        <v>1239</v>
      </c>
      <c r="B54" s="180">
        <v>0</v>
      </c>
      <c r="C54" s="180">
        <v>0</v>
      </c>
      <c r="D54" s="180">
        <v>0</v>
      </c>
      <c r="E54" s="180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60000</v>
      </c>
      <c r="L54" s="180">
        <v>60000</v>
      </c>
      <c r="M54" s="180">
        <v>210000</v>
      </c>
      <c r="N54" s="180">
        <v>0</v>
      </c>
      <c r="O54" s="180">
        <v>150000</v>
      </c>
      <c r="P54" s="180">
        <v>150000</v>
      </c>
      <c r="Q54" s="180">
        <v>0</v>
      </c>
      <c r="R54" s="180">
        <v>0</v>
      </c>
      <c r="S54" s="180">
        <v>0</v>
      </c>
      <c r="T54" s="180">
        <v>1148500</v>
      </c>
      <c r="U54" s="180">
        <v>1148500</v>
      </c>
      <c r="V54" s="180">
        <v>1148500</v>
      </c>
      <c r="W54" s="180">
        <v>1148500</v>
      </c>
      <c r="X54" s="180">
        <v>0</v>
      </c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70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hidden="1" x14ac:dyDescent="0.25">
      <c r="A55" s="180" t="s">
        <v>1240</v>
      </c>
      <c r="B55" s="180">
        <v>0</v>
      </c>
      <c r="C55" s="180">
        <v>0</v>
      </c>
      <c r="D55" s="180">
        <v>0</v>
      </c>
      <c r="E55" s="180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180">
        <v>0</v>
      </c>
      <c r="R55" s="180">
        <v>0</v>
      </c>
      <c r="S55" s="180">
        <v>0</v>
      </c>
      <c r="T55" s="180">
        <v>0</v>
      </c>
      <c r="U55" s="180">
        <v>0</v>
      </c>
      <c r="V55" s="180">
        <v>8261</v>
      </c>
      <c r="W55" s="180">
        <v>80009</v>
      </c>
      <c r="X55" s="180">
        <v>324</v>
      </c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70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hidden="1" x14ac:dyDescent="0.25">
      <c r="A56" s="180" t="s">
        <v>1102</v>
      </c>
      <c r="B56" s="180">
        <v>48435</v>
      </c>
      <c r="C56" s="180">
        <v>10188</v>
      </c>
      <c r="D56" s="180">
        <v>18393</v>
      </c>
      <c r="E56" s="180">
        <v>5217</v>
      </c>
      <c r="F56" s="180">
        <v>24492</v>
      </c>
      <c r="G56" s="180">
        <v>133917</v>
      </c>
      <c r="H56" s="180">
        <v>67188</v>
      </c>
      <c r="I56" s="180">
        <v>72381</v>
      </c>
      <c r="J56" s="180">
        <v>82715</v>
      </c>
      <c r="K56" s="180">
        <v>47415</v>
      </c>
      <c r="L56" s="180">
        <v>21621</v>
      </c>
      <c r="M56" s="180">
        <v>42428</v>
      </c>
      <c r="N56" s="180">
        <v>61342</v>
      </c>
      <c r="O56" s="180">
        <v>44106</v>
      </c>
      <c r="P56" s="180">
        <v>27613</v>
      </c>
      <c r="Q56" s="180">
        <v>20750</v>
      </c>
      <c r="R56" s="180">
        <v>38271</v>
      </c>
      <c r="S56" s="180">
        <v>45706</v>
      </c>
      <c r="T56" s="180">
        <v>13065</v>
      </c>
      <c r="U56" s="180">
        <v>48256</v>
      </c>
      <c r="V56" s="180">
        <v>1263753</v>
      </c>
      <c r="W56" s="180">
        <v>214140</v>
      </c>
      <c r="X56" s="180">
        <v>123022</v>
      </c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70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hidden="1" x14ac:dyDescent="0.25">
      <c r="A57" s="180" t="s">
        <v>1241</v>
      </c>
      <c r="B57" s="180">
        <v>0</v>
      </c>
      <c r="C57" s="180">
        <v>0</v>
      </c>
      <c r="D57" s="180">
        <v>0</v>
      </c>
      <c r="E57" s="180">
        <v>0</v>
      </c>
      <c r="F57" s="180">
        <v>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180">
        <v>0</v>
      </c>
      <c r="R57" s="180">
        <v>0</v>
      </c>
      <c r="S57" s="180">
        <v>0</v>
      </c>
      <c r="T57" s="180">
        <v>0</v>
      </c>
      <c r="U57" s="180">
        <v>0</v>
      </c>
      <c r="V57" s="180">
        <v>1121515</v>
      </c>
      <c r="W57" s="180">
        <v>0</v>
      </c>
      <c r="X57" s="180">
        <v>0</v>
      </c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70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hidden="1" x14ac:dyDescent="0.25">
      <c r="A58" s="180" t="s">
        <v>1103</v>
      </c>
      <c r="B58" s="180">
        <v>44531</v>
      </c>
      <c r="C58" s="180">
        <v>3778</v>
      </c>
      <c r="D58" s="180">
        <v>9558</v>
      </c>
      <c r="E58" s="180">
        <v>3574</v>
      </c>
      <c r="F58" s="180">
        <v>20280</v>
      </c>
      <c r="G58" s="180">
        <v>129959</v>
      </c>
      <c r="H58" s="180">
        <v>60282</v>
      </c>
      <c r="I58" s="180">
        <v>56361</v>
      </c>
      <c r="J58" s="180">
        <v>80038</v>
      </c>
      <c r="K58" s="180">
        <v>45850</v>
      </c>
      <c r="L58" s="180">
        <v>21318</v>
      </c>
      <c r="M58" s="180">
        <v>42428</v>
      </c>
      <c r="N58" s="180">
        <v>61342</v>
      </c>
      <c r="O58" s="180">
        <v>44106</v>
      </c>
      <c r="P58" s="180">
        <v>27613</v>
      </c>
      <c r="Q58" s="180">
        <v>20750</v>
      </c>
      <c r="R58" s="180">
        <v>38271</v>
      </c>
      <c r="S58" s="180">
        <v>45706</v>
      </c>
      <c r="T58" s="180">
        <v>13065</v>
      </c>
      <c r="U58" s="180">
        <v>48256</v>
      </c>
      <c r="V58" s="180">
        <v>142238</v>
      </c>
      <c r="W58" s="180">
        <v>214140</v>
      </c>
      <c r="X58" s="180">
        <v>123022</v>
      </c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70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hidden="1" x14ac:dyDescent="0.25">
      <c r="A59" s="180" t="s">
        <v>1104</v>
      </c>
      <c r="B59" s="180">
        <v>3904</v>
      </c>
      <c r="C59" s="180">
        <v>6410</v>
      </c>
      <c r="D59" s="180">
        <v>8835</v>
      </c>
      <c r="E59" s="180">
        <v>1643</v>
      </c>
      <c r="F59" s="180">
        <v>4212</v>
      </c>
      <c r="G59" s="180">
        <v>3958</v>
      </c>
      <c r="H59" s="180">
        <v>6906</v>
      </c>
      <c r="I59" s="180">
        <v>16020</v>
      </c>
      <c r="J59" s="180">
        <v>2677</v>
      </c>
      <c r="K59" s="180">
        <v>1565</v>
      </c>
      <c r="L59" s="180">
        <v>303</v>
      </c>
      <c r="M59" s="180">
        <v>0</v>
      </c>
      <c r="N59" s="180">
        <v>0</v>
      </c>
      <c r="O59" s="180">
        <v>0</v>
      </c>
      <c r="P59" s="180">
        <v>0</v>
      </c>
      <c r="Q59" s="180">
        <v>0</v>
      </c>
      <c r="R59" s="180">
        <v>0</v>
      </c>
      <c r="S59" s="180">
        <v>0</v>
      </c>
      <c r="T59" s="180">
        <v>0</v>
      </c>
      <c r="U59" s="180">
        <v>0</v>
      </c>
      <c r="V59" s="180">
        <v>0</v>
      </c>
      <c r="W59" s="180">
        <v>0</v>
      </c>
      <c r="X59" s="180">
        <v>0</v>
      </c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70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hidden="1" x14ac:dyDescent="0.25">
      <c r="A60" s="180" t="s">
        <v>1105</v>
      </c>
      <c r="B60" s="180">
        <v>8751473</v>
      </c>
      <c r="C60" s="180">
        <v>8849181</v>
      </c>
      <c r="D60" s="180">
        <v>9324053</v>
      </c>
      <c r="E60" s="180">
        <v>7111297</v>
      </c>
      <c r="F60" s="180">
        <v>7063793</v>
      </c>
      <c r="G60" s="180">
        <v>7303114</v>
      </c>
      <c r="H60" s="180">
        <v>8063829</v>
      </c>
      <c r="I60" s="180">
        <v>8242018</v>
      </c>
      <c r="J60" s="180">
        <v>8711660</v>
      </c>
      <c r="K60" s="180">
        <v>8806538</v>
      </c>
      <c r="L60" s="180">
        <v>8164356</v>
      </c>
      <c r="M60" s="180">
        <v>8953498</v>
      </c>
      <c r="N60" s="180">
        <v>10287205</v>
      </c>
      <c r="O60" s="180">
        <v>10122310</v>
      </c>
      <c r="P60" s="180">
        <v>9891722</v>
      </c>
      <c r="Q60" s="180">
        <v>11275122</v>
      </c>
      <c r="R60" s="180">
        <v>11065665</v>
      </c>
      <c r="S60" s="180">
        <v>10137754</v>
      </c>
      <c r="T60" s="180">
        <v>11326356</v>
      </c>
      <c r="U60" s="180">
        <v>10455110</v>
      </c>
      <c r="V60" s="180">
        <v>9626506</v>
      </c>
      <c r="W60" s="180">
        <v>9918622</v>
      </c>
      <c r="X60" s="180">
        <v>9596731</v>
      </c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70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hidden="1" x14ac:dyDescent="0.25">
      <c r="A61" s="180" t="s">
        <v>1106</v>
      </c>
      <c r="B61" s="180">
        <v>626494</v>
      </c>
      <c r="C61" s="180">
        <v>1122472</v>
      </c>
      <c r="D61" s="180">
        <v>1011697</v>
      </c>
      <c r="E61" s="180">
        <v>910851</v>
      </c>
      <c r="F61" s="180">
        <v>867160</v>
      </c>
      <c r="G61" s="180">
        <v>902509</v>
      </c>
      <c r="H61" s="180">
        <v>820677</v>
      </c>
      <c r="I61" s="180">
        <v>1041538</v>
      </c>
      <c r="J61" s="180">
        <v>1137804</v>
      </c>
      <c r="K61" s="180">
        <v>1101086</v>
      </c>
      <c r="L61" s="180">
        <v>2167563</v>
      </c>
      <c r="M61" s="180">
        <v>2316340</v>
      </c>
      <c r="N61" s="180">
        <v>2861089</v>
      </c>
      <c r="O61" s="180">
        <v>3134618</v>
      </c>
      <c r="P61" s="180">
        <v>3348663</v>
      </c>
      <c r="Q61" s="180">
        <v>3295752</v>
      </c>
      <c r="R61" s="180">
        <v>3236799</v>
      </c>
      <c r="S61" s="180">
        <v>3093382</v>
      </c>
      <c r="T61" s="180">
        <v>1954089</v>
      </c>
      <c r="U61" s="180">
        <v>2097589</v>
      </c>
      <c r="V61" s="180">
        <v>3976848</v>
      </c>
      <c r="W61" s="180">
        <v>4604073</v>
      </c>
      <c r="X61" s="180">
        <v>4643789</v>
      </c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70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hidden="1" x14ac:dyDescent="0.25">
      <c r="A62" s="180" t="s">
        <v>1093</v>
      </c>
      <c r="B62" s="180">
        <v>0</v>
      </c>
      <c r="C62" s="180">
        <v>0</v>
      </c>
      <c r="D62" s="180">
        <v>0</v>
      </c>
      <c r="E62" s="180">
        <v>0</v>
      </c>
      <c r="F62" s="180">
        <v>473835</v>
      </c>
      <c r="G62" s="180">
        <v>401830</v>
      </c>
      <c r="H62" s="180">
        <v>311614</v>
      </c>
      <c r="I62" s="180">
        <v>241344</v>
      </c>
      <c r="J62" s="180">
        <v>205786</v>
      </c>
      <c r="K62" s="180">
        <v>173942</v>
      </c>
      <c r="L62" s="180">
        <v>127231</v>
      </c>
      <c r="M62" s="180">
        <v>449914</v>
      </c>
      <c r="N62" s="180">
        <v>937660</v>
      </c>
      <c r="O62" s="180">
        <v>1268388</v>
      </c>
      <c r="P62" s="180">
        <v>1324911</v>
      </c>
      <c r="Q62" s="180">
        <v>1271122</v>
      </c>
      <c r="R62" s="180">
        <v>1289996</v>
      </c>
      <c r="S62" s="180">
        <v>1211062</v>
      </c>
      <c r="T62" s="180">
        <v>1277254</v>
      </c>
      <c r="U62" s="180">
        <v>1465697</v>
      </c>
      <c r="V62" s="180">
        <v>1175510</v>
      </c>
      <c r="W62" s="180">
        <v>1320101</v>
      </c>
      <c r="X62" s="180">
        <v>1198110</v>
      </c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70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hidden="1" x14ac:dyDescent="0.25">
      <c r="A63" s="180" t="s">
        <v>1094</v>
      </c>
      <c r="B63" s="180">
        <v>447199</v>
      </c>
      <c r="C63" s="180">
        <v>761539</v>
      </c>
      <c r="D63" s="180">
        <v>656297</v>
      </c>
      <c r="E63" s="180">
        <v>561119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1148500</v>
      </c>
      <c r="O63" s="180">
        <v>1148500</v>
      </c>
      <c r="P63" s="180">
        <v>0</v>
      </c>
      <c r="Q63" s="180">
        <v>0</v>
      </c>
      <c r="R63" s="180">
        <v>0</v>
      </c>
      <c r="S63" s="180">
        <v>0</v>
      </c>
      <c r="T63" s="180">
        <v>0</v>
      </c>
      <c r="U63" s="180">
        <v>0</v>
      </c>
      <c r="V63" s="180">
        <v>0</v>
      </c>
      <c r="W63" s="180">
        <v>0</v>
      </c>
      <c r="X63" s="180">
        <v>0</v>
      </c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70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hidden="1" x14ac:dyDescent="0.25">
      <c r="A64" s="180" t="s">
        <v>1095</v>
      </c>
      <c r="B64" s="180">
        <v>179295</v>
      </c>
      <c r="C64" s="180">
        <v>360933</v>
      </c>
      <c r="D64" s="180">
        <v>355400</v>
      </c>
      <c r="E64" s="180">
        <v>349732</v>
      </c>
      <c r="F64" s="180">
        <v>393325</v>
      </c>
      <c r="G64" s="180">
        <v>500679</v>
      </c>
      <c r="H64" s="180">
        <v>509063</v>
      </c>
      <c r="I64" s="180">
        <v>590194</v>
      </c>
      <c r="J64" s="180">
        <v>722018</v>
      </c>
      <c r="K64" s="180">
        <v>777144</v>
      </c>
      <c r="L64" s="180">
        <v>741832</v>
      </c>
      <c r="M64" s="180">
        <v>717926</v>
      </c>
      <c r="N64" s="180">
        <v>774929</v>
      </c>
      <c r="O64" s="180">
        <v>717730</v>
      </c>
      <c r="P64" s="180">
        <v>875252</v>
      </c>
      <c r="Q64" s="180">
        <v>876130</v>
      </c>
      <c r="R64" s="180">
        <v>798303</v>
      </c>
      <c r="S64" s="180">
        <v>733820</v>
      </c>
      <c r="T64" s="180">
        <v>676835</v>
      </c>
      <c r="U64" s="180">
        <v>631892</v>
      </c>
      <c r="V64" s="180">
        <v>801338</v>
      </c>
      <c r="W64" s="180">
        <v>715372</v>
      </c>
      <c r="X64" s="180">
        <v>877079</v>
      </c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70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hidden="1" x14ac:dyDescent="0.25">
      <c r="A65" s="180" t="s">
        <v>1239</v>
      </c>
      <c r="B65" s="180">
        <v>0</v>
      </c>
      <c r="C65" s="180">
        <v>0</v>
      </c>
      <c r="D65" s="180">
        <v>0</v>
      </c>
      <c r="E65" s="180">
        <v>0</v>
      </c>
      <c r="F65" s="180">
        <v>0</v>
      </c>
      <c r="G65" s="180">
        <v>0</v>
      </c>
      <c r="H65" s="180">
        <v>0</v>
      </c>
      <c r="I65" s="180">
        <v>210000</v>
      </c>
      <c r="J65" s="180">
        <v>210000</v>
      </c>
      <c r="K65" s="180">
        <v>150000</v>
      </c>
      <c r="L65" s="180">
        <v>1298500</v>
      </c>
      <c r="M65" s="180">
        <v>1148500</v>
      </c>
      <c r="N65" s="180">
        <v>0</v>
      </c>
      <c r="O65" s="180">
        <v>0</v>
      </c>
      <c r="P65" s="180">
        <v>1148500</v>
      </c>
      <c r="Q65" s="180">
        <v>1148500</v>
      </c>
      <c r="R65" s="180">
        <v>1148500</v>
      </c>
      <c r="S65" s="180">
        <v>1148500</v>
      </c>
      <c r="T65" s="180">
        <v>0</v>
      </c>
      <c r="U65" s="180">
        <v>0</v>
      </c>
      <c r="V65" s="180">
        <v>2000000</v>
      </c>
      <c r="W65" s="180">
        <v>2568600</v>
      </c>
      <c r="X65" s="180">
        <v>2568600</v>
      </c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70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hidden="1" x14ac:dyDescent="0.25">
      <c r="A66" s="180" t="s">
        <v>1112</v>
      </c>
      <c r="B66" s="180">
        <v>19768</v>
      </c>
      <c r="C66" s="180">
        <v>22930</v>
      </c>
      <c r="D66" s="180">
        <v>25009</v>
      </c>
      <c r="E66" s="180">
        <v>28427</v>
      </c>
      <c r="F66" s="180">
        <v>31915</v>
      </c>
      <c r="G66" s="180">
        <v>35431</v>
      </c>
      <c r="H66" s="180">
        <v>38947</v>
      </c>
      <c r="I66" s="180">
        <v>42396</v>
      </c>
      <c r="J66" s="180">
        <v>47540</v>
      </c>
      <c r="K66" s="180">
        <v>51972</v>
      </c>
      <c r="L66" s="180">
        <v>56628</v>
      </c>
      <c r="M66" s="180">
        <v>60187</v>
      </c>
      <c r="N66" s="180">
        <v>66019</v>
      </c>
      <c r="O66" s="180">
        <v>71851</v>
      </c>
      <c r="P66" s="180">
        <v>77683</v>
      </c>
      <c r="Q66" s="180">
        <v>22129</v>
      </c>
      <c r="R66" s="180">
        <v>24029</v>
      </c>
      <c r="S66" s="180">
        <v>32791</v>
      </c>
      <c r="T66" s="180">
        <v>34256</v>
      </c>
      <c r="U66" s="180">
        <v>36339</v>
      </c>
      <c r="V66" s="180">
        <v>38564</v>
      </c>
      <c r="W66" s="180">
        <v>39683</v>
      </c>
      <c r="X66" s="180">
        <v>40838</v>
      </c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70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hidden="1" x14ac:dyDescent="0.25">
      <c r="A67" s="180" t="s">
        <v>1113</v>
      </c>
      <c r="B67" s="180">
        <v>0</v>
      </c>
      <c r="C67" s="180">
        <v>0</v>
      </c>
      <c r="D67" s="180">
        <v>0</v>
      </c>
      <c r="E67" s="180">
        <v>0</v>
      </c>
      <c r="F67" s="180">
        <v>0</v>
      </c>
      <c r="G67" s="180">
        <v>0</v>
      </c>
      <c r="H67" s="180">
        <v>11589</v>
      </c>
      <c r="I67" s="180">
        <v>139827</v>
      </c>
      <c r="J67" s="180">
        <v>152760</v>
      </c>
      <c r="K67" s="180">
        <v>163417</v>
      </c>
      <c r="L67" s="180">
        <v>186544</v>
      </c>
      <c r="M67" s="180">
        <v>190049</v>
      </c>
      <c r="N67" s="180">
        <v>199277</v>
      </c>
      <c r="O67" s="180">
        <v>207366</v>
      </c>
      <c r="P67" s="180">
        <v>278829</v>
      </c>
      <c r="Q67" s="180">
        <v>278508</v>
      </c>
      <c r="R67" s="180">
        <v>285858</v>
      </c>
      <c r="S67" s="180">
        <v>290826</v>
      </c>
      <c r="T67" s="180">
        <v>295554</v>
      </c>
      <c r="U67" s="180">
        <v>308056</v>
      </c>
      <c r="V67" s="180">
        <v>367363</v>
      </c>
      <c r="W67" s="180">
        <v>338191</v>
      </c>
      <c r="X67" s="180">
        <v>326974</v>
      </c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70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hidden="1" x14ac:dyDescent="0.25">
      <c r="A68" s="180" t="s">
        <v>1114</v>
      </c>
      <c r="B68" s="180">
        <v>844</v>
      </c>
      <c r="C68" s="180">
        <v>948</v>
      </c>
      <c r="D68" s="180">
        <v>2808</v>
      </c>
      <c r="E68" s="180">
        <v>2709</v>
      </c>
      <c r="F68" s="180">
        <v>3226</v>
      </c>
      <c r="G68" s="180">
        <v>4549</v>
      </c>
      <c r="H68" s="180">
        <v>4137</v>
      </c>
      <c r="I68" s="180">
        <v>3423</v>
      </c>
      <c r="J68" s="180">
        <v>3283</v>
      </c>
      <c r="K68" s="180">
        <v>2624</v>
      </c>
      <c r="L68" s="180">
        <v>2422</v>
      </c>
      <c r="M68" s="180">
        <v>2493</v>
      </c>
      <c r="N68" s="180">
        <v>2255</v>
      </c>
      <c r="O68" s="180">
        <v>3045</v>
      </c>
      <c r="P68" s="180">
        <v>4096</v>
      </c>
      <c r="Q68" s="180">
        <v>4199</v>
      </c>
      <c r="R68" s="180">
        <v>7270</v>
      </c>
      <c r="S68" s="180">
        <v>9585</v>
      </c>
      <c r="T68" s="180">
        <v>5259</v>
      </c>
      <c r="U68" s="180">
        <v>3671</v>
      </c>
      <c r="V68" s="180">
        <v>4040</v>
      </c>
      <c r="W68" s="180">
        <v>3639</v>
      </c>
      <c r="X68" s="180">
        <v>3493</v>
      </c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70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hidden="1" x14ac:dyDescent="0.25">
      <c r="A69" s="180" t="s">
        <v>1242</v>
      </c>
      <c r="B69" s="180">
        <v>494</v>
      </c>
      <c r="C69" s="180">
        <v>0</v>
      </c>
      <c r="D69" s="180">
        <v>0</v>
      </c>
      <c r="E69" s="180">
        <v>2709</v>
      </c>
      <c r="F69" s="180">
        <v>3226</v>
      </c>
      <c r="G69" s="180">
        <v>4549</v>
      </c>
      <c r="H69" s="180">
        <v>4137</v>
      </c>
      <c r="I69" s="180">
        <v>3423</v>
      </c>
      <c r="J69" s="180">
        <v>3283</v>
      </c>
      <c r="K69" s="180">
        <v>2624</v>
      </c>
      <c r="L69" s="180">
        <v>2422</v>
      </c>
      <c r="M69" s="180">
        <v>2493</v>
      </c>
      <c r="N69" s="180">
        <v>2255</v>
      </c>
      <c r="O69" s="180">
        <v>3045</v>
      </c>
      <c r="P69" s="180">
        <v>4096</v>
      </c>
      <c r="Q69" s="180">
        <v>4199</v>
      </c>
      <c r="R69" s="180">
        <v>7270</v>
      </c>
      <c r="S69" s="180">
        <v>9585</v>
      </c>
      <c r="T69" s="180">
        <v>5259</v>
      </c>
      <c r="U69" s="180">
        <v>3671</v>
      </c>
      <c r="V69" s="180">
        <v>4040</v>
      </c>
      <c r="W69" s="180">
        <v>3639</v>
      </c>
      <c r="X69" s="180">
        <v>3493</v>
      </c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70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hidden="1" x14ac:dyDescent="0.25">
      <c r="A70" s="180" t="s">
        <v>1116</v>
      </c>
      <c r="B70" s="180">
        <v>350</v>
      </c>
      <c r="C70" s="180">
        <v>948</v>
      </c>
      <c r="D70" s="180">
        <v>0</v>
      </c>
      <c r="E70" s="180">
        <v>0</v>
      </c>
      <c r="F70" s="180">
        <v>0</v>
      </c>
      <c r="G70" s="180">
        <v>0</v>
      </c>
      <c r="H70" s="180">
        <v>0</v>
      </c>
      <c r="I70" s="180">
        <v>0</v>
      </c>
      <c r="J70" s="180">
        <v>0</v>
      </c>
      <c r="K70" s="180">
        <v>0</v>
      </c>
      <c r="L70" s="180">
        <v>0</v>
      </c>
      <c r="M70" s="180">
        <v>0</v>
      </c>
      <c r="N70" s="180">
        <v>0</v>
      </c>
      <c r="O70" s="180">
        <v>0</v>
      </c>
      <c r="P70" s="180">
        <v>0</v>
      </c>
      <c r="Q70" s="180">
        <v>0</v>
      </c>
      <c r="R70" s="180">
        <v>0</v>
      </c>
      <c r="S70" s="180">
        <v>0</v>
      </c>
      <c r="T70" s="180">
        <v>0</v>
      </c>
      <c r="U70" s="180">
        <v>0</v>
      </c>
      <c r="V70" s="180">
        <v>0</v>
      </c>
      <c r="W70" s="180">
        <v>0</v>
      </c>
      <c r="X70" s="180">
        <v>0</v>
      </c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70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hidden="1" x14ac:dyDescent="0.25">
      <c r="A71" s="180" t="s">
        <v>1117</v>
      </c>
      <c r="B71" s="180">
        <v>647106</v>
      </c>
      <c r="C71" s="180">
        <v>1146350</v>
      </c>
      <c r="D71" s="180">
        <v>1039514</v>
      </c>
      <c r="E71" s="180">
        <v>941987</v>
      </c>
      <c r="F71" s="180">
        <v>902301</v>
      </c>
      <c r="G71" s="180">
        <v>942489</v>
      </c>
      <c r="H71" s="180">
        <v>875350</v>
      </c>
      <c r="I71" s="180">
        <v>1227184</v>
      </c>
      <c r="J71" s="180">
        <v>1341387</v>
      </c>
      <c r="K71" s="180">
        <v>1319099</v>
      </c>
      <c r="L71" s="180">
        <v>2413157</v>
      </c>
      <c r="M71" s="180">
        <v>2569069</v>
      </c>
      <c r="N71" s="180">
        <v>3128640</v>
      </c>
      <c r="O71" s="180">
        <v>3416880</v>
      </c>
      <c r="P71" s="180">
        <v>3709271</v>
      </c>
      <c r="Q71" s="180">
        <v>3600588</v>
      </c>
      <c r="R71" s="180">
        <v>3553956</v>
      </c>
      <c r="S71" s="180">
        <v>3426584</v>
      </c>
      <c r="T71" s="180">
        <v>2289158</v>
      </c>
      <c r="U71" s="180">
        <v>2445655</v>
      </c>
      <c r="V71" s="180">
        <v>4386815</v>
      </c>
      <c r="W71" s="180">
        <v>4985586</v>
      </c>
      <c r="X71" s="180">
        <v>5015094</v>
      </c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70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hidden="1" x14ac:dyDescent="0.25">
      <c r="A72" s="180" t="s">
        <v>823</v>
      </c>
      <c r="B72" s="180">
        <v>9398579</v>
      </c>
      <c r="C72" s="180">
        <v>9995531</v>
      </c>
      <c r="D72" s="180">
        <v>10363567</v>
      </c>
      <c r="E72" s="180">
        <v>8053284</v>
      </c>
      <c r="F72" s="180">
        <v>7966094</v>
      </c>
      <c r="G72" s="180">
        <v>8245603</v>
      </c>
      <c r="H72" s="180">
        <v>8939179</v>
      </c>
      <c r="I72" s="180">
        <v>9469202</v>
      </c>
      <c r="J72" s="180">
        <v>10053047</v>
      </c>
      <c r="K72" s="180">
        <v>10125637</v>
      </c>
      <c r="L72" s="180">
        <v>10577513</v>
      </c>
      <c r="M72" s="180">
        <v>11522567</v>
      </c>
      <c r="N72" s="180">
        <v>13415845</v>
      </c>
      <c r="O72" s="180">
        <v>13539190</v>
      </c>
      <c r="P72" s="180">
        <v>13600993</v>
      </c>
      <c r="Q72" s="180">
        <v>14875710</v>
      </c>
      <c r="R72" s="180">
        <v>14619621</v>
      </c>
      <c r="S72" s="180">
        <v>13564338</v>
      </c>
      <c r="T72" s="180">
        <v>13615514</v>
      </c>
      <c r="U72" s="180">
        <v>12900765</v>
      </c>
      <c r="V72" s="180">
        <v>14013321</v>
      </c>
      <c r="W72" s="180">
        <v>14904208</v>
      </c>
      <c r="X72" s="180">
        <v>14611825</v>
      </c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70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hidden="1" x14ac:dyDescent="0.25">
      <c r="A73" s="180"/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70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hidden="1" x14ac:dyDescent="0.25">
      <c r="A74" s="180" t="s">
        <v>824</v>
      </c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70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hidden="1" x14ac:dyDescent="0.25">
      <c r="A75" s="180" t="s">
        <v>825</v>
      </c>
      <c r="B75" s="180">
        <v>5400000</v>
      </c>
      <c r="C75" s="180">
        <v>5400000</v>
      </c>
      <c r="D75" s="180">
        <v>5400000</v>
      </c>
      <c r="E75" s="180">
        <v>5400000</v>
      </c>
      <c r="F75" s="180">
        <v>5400000</v>
      </c>
      <c r="G75" s="180">
        <v>5610000</v>
      </c>
      <c r="H75" s="180">
        <v>5610000</v>
      </c>
      <c r="I75" s="180">
        <v>5610000</v>
      </c>
      <c r="J75" s="180">
        <v>5610000</v>
      </c>
      <c r="K75" s="180">
        <v>6138160</v>
      </c>
      <c r="L75" s="180">
        <v>6138160</v>
      </c>
      <c r="M75" s="180">
        <v>6138160</v>
      </c>
      <c r="N75" s="180">
        <v>6138160</v>
      </c>
      <c r="O75" s="180">
        <v>6138160</v>
      </c>
      <c r="P75" s="180">
        <v>6138160</v>
      </c>
      <c r="Q75" s="180">
        <v>6138160</v>
      </c>
      <c r="R75" s="180">
        <v>6138160</v>
      </c>
      <c r="S75" s="180">
        <v>6138160</v>
      </c>
      <c r="T75" s="180">
        <v>6138160</v>
      </c>
      <c r="U75" s="180">
        <v>6138160</v>
      </c>
      <c r="V75" s="180">
        <v>6138160</v>
      </c>
      <c r="W75" s="180">
        <v>6138160</v>
      </c>
      <c r="X75" s="180">
        <v>6138160</v>
      </c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70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hidden="1" x14ac:dyDescent="0.25">
      <c r="A76" s="180" t="s">
        <v>826</v>
      </c>
      <c r="B76" s="180">
        <v>5400000</v>
      </c>
      <c r="C76" s="180">
        <v>5400000</v>
      </c>
      <c r="D76" s="180">
        <v>5400000</v>
      </c>
      <c r="E76" s="180">
        <v>5400000</v>
      </c>
      <c r="F76" s="180">
        <v>5400000</v>
      </c>
      <c r="G76" s="180">
        <v>5610000</v>
      </c>
      <c r="H76" s="180">
        <v>5610000</v>
      </c>
      <c r="I76" s="180">
        <v>5610000</v>
      </c>
      <c r="J76" s="180">
        <v>5610000</v>
      </c>
      <c r="K76" s="180">
        <v>6138160</v>
      </c>
      <c r="L76" s="180">
        <v>6138160</v>
      </c>
      <c r="M76" s="180">
        <v>6138160</v>
      </c>
      <c r="N76" s="180">
        <v>6138160</v>
      </c>
      <c r="O76" s="180">
        <v>6138160</v>
      </c>
      <c r="P76" s="180">
        <v>6138160</v>
      </c>
      <c r="Q76" s="180">
        <v>6138160</v>
      </c>
      <c r="R76" s="180">
        <v>6138160</v>
      </c>
      <c r="S76" s="180">
        <v>6138160</v>
      </c>
      <c r="T76" s="180">
        <v>6138160</v>
      </c>
      <c r="U76" s="180">
        <v>6138160</v>
      </c>
      <c r="V76" s="180">
        <v>6138160</v>
      </c>
      <c r="W76" s="180">
        <v>6138160</v>
      </c>
      <c r="X76" s="180">
        <v>6138160</v>
      </c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70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hidden="1" x14ac:dyDescent="0.25">
      <c r="A77" s="180" t="s">
        <v>827</v>
      </c>
      <c r="B77" s="180">
        <v>4000000</v>
      </c>
      <c r="C77" s="180">
        <v>4000000</v>
      </c>
      <c r="D77" s="180">
        <v>4000000</v>
      </c>
      <c r="E77" s="180">
        <v>5100000</v>
      </c>
      <c r="F77" s="180">
        <v>5100000</v>
      </c>
      <c r="G77" s="180">
        <v>5100000</v>
      </c>
      <c r="H77" s="180">
        <v>5100000</v>
      </c>
      <c r="I77" s="180">
        <v>5100000</v>
      </c>
      <c r="J77" s="180">
        <v>5108665</v>
      </c>
      <c r="K77" s="180">
        <v>5108665</v>
      </c>
      <c r="L77" s="180">
        <v>5109397</v>
      </c>
      <c r="M77" s="180">
        <v>5109397</v>
      </c>
      <c r="N77" s="180">
        <v>5112906</v>
      </c>
      <c r="O77" s="180">
        <v>5112906</v>
      </c>
      <c r="P77" s="180">
        <v>5113306</v>
      </c>
      <c r="Q77" s="180">
        <v>5113306</v>
      </c>
      <c r="R77" s="180">
        <v>5176629</v>
      </c>
      <c r="S77" s="180">
        <v>5607573</v>
      </c>
      <c r="T77" s="180">
        <v>5607573</v>
      </c>
      <c r="U77" s="180">
        <v>5607573</v>
      </c>
      <c r="V77" s="180">
        <v>5607573</v>
      </c>
      <c r="W77" s="180">
        <v>5607573</v>
      </c>
      <c r="X77" s="180">
        <v>5607573</v>
      </c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70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hidden="1" x14ac:dyDescent="0.25">
      <c r="A78" s="180" t="s">
        <v>826</v>
      </c>
      <c r="B78" s="180">
        <v>4000000</v>
      </c>
      <c r="C78" s="180">
        <v>4000000</v>
      </c>
      <c r="D78" s="180">
        <v>4000000</v>
      </c>
      <c r="E78" s="180">
        <v>5100000</v>
      </c>
      <c r="F78" s="180">
        <v>5100000</v>
      </c>
      <c r="G78" s="180">
        <v>5100000</v>
      </c>
      <c r="H78" s="180">
        <v>5100000</v>
      </c>
      <c r="I78" s="180">
        <v>5100000</v>
      </c>
      <c r="J78" s="180">
        <v>5108665</v>
      </c>
      <c r="K78" s="180">
        <v>5108665</v>
      </c>
      <c r="L78" s="180">
        <v>5109397</v>
      </c>
      <c r="M78" s="180">
        <v>5109397</v>
      </c>
      <c r="N78" s="180">
        <v>5112906</v>
      </c>
      <c r="O78" s="180">
        <v>5112906</v>
      </c>
      <c r="P78" s="180">
        <v>5113306</v>
      </c>
      <c r="Q78" s="180">
        <v>5113306</v>
      </c>
      <c r="R78" s="180">
        <v>5176629</v>
      </c>
      <c r="S78" s="180">
        <v>5607573</v>
      </c>
      <c r="T78" s="180">
        <v>5607573</v>
      </c>
      <c r="U78" s="180">
        <v>5607573</v>
      </c>
      <c r="V78" s="180">
        <v>5607573</v>
      </c>
      <c r="W78" s="180">
        <v>5607573</v>
      </c>
      <c r="X78" s="180">
        <v>5607573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70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hidden="1" x14ac:dyDescent="0.25">
      <c r="A79" s="180" t="s">
        <v>828</v>
      </c>
      <c r="B79" s="180">
        <v>0</v>
      </c>
      <c r="C79" s="180">
        <v>0</v>
      </c>
      <c r="D79" s="180">
        <v>0</v>
      </c>
      <c r="E79" s="180">
        <v>981237</v>
      </c>
      <c r="F79" s="180">
        <v>981237</v>
      </c>
      <c r="G79" s="180">
        <v>981237</v>
      </c>
      <c r="H79" s="180">
        <v>981237</v>
      </c>
      <c r="I79" s="180">
        <v>981237</v>
      </c>
      <c r="J79" s="180">
        <v>994234</v>
      </c>
      <c r="K79" s="180">
        <v>994234</v>
      </c>
      <c r="L79" s="180">
        <v>995332</v>
      </c>
      <c r="M79" s="180">
        <v>995332</v>
      </c>
      <c r="N79" s="180">
        <v>1000596</v>
      </c>
      <c r="O79" s="180">
        <v>1000596</v>
      </c>
      <c r="P79" s="180">
        <v>1001196</v>
      </c>
      <c r="Q79" s="180">
        <v>1096180</v>
      </c>
      <c r="R79" s="180">
        <v>1096180</v>
      </c>
      <c r="S79" s="180">
        <v>1742596</v>
      </c>
      <c r="T79" s="180">
        <v>1742596</v>
      </c>
      <c r="U79" s="180">
        <v>1742596</v>
      </c>
      <c r="V79" s="180">
        <v>1742596</v>
      </c>
      <c r="W79" s="180">
        <v>1742597</v>
      </c>
      <c r="X79" s="180">
        <v>1742597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70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hidden="1" x14ac:dyDescent="0.25">
      <c r="A80" s="180" t="s">
        <v>826</v>
      </c>
      <c r="B80" s="180">
        <v>0</v>
      </c>
      <c r="C80" s="180">
        <v>0</v>
      </c>
      <c r="D80" s="180">
        <v>0</v>
      </c>
      <c r="E80" s="180">
        <v>981237</v>
      </c>
      <c r="F80" s="180">
        <v>981237</v>
      </c>
      <c r="G80" s="180">
        <v>981237</v>
      </c>
      <c r="H80" s="180">
        <v>981237</v>
      </c>
      <c r="I80" s="180">
        <v>981237</v>
      </c>
      <c r="J80" s="180">
        <v>994234</v>
      </c>
      <c r="K80" s="180">
        <v>994234</v>
      </c>
      <c r="L80" s="180">
        <v>995332</v>
      </c>
      <c r="M80" s="180">
        <v>995332</v>
      </c>
      <c r="N80" s="180">
        <v>1000596</v>
      </c>
      <c r="O80" s="180">
        <v>1000596</v>
      </c>
      <c r="P80" s="180">
        <v>1001196</v>
      </c>
      <c r="Q80" s="180">
        <v>1096180</v>
      </c>
      <c r="R80" s="180">
        <v>1096180</v>
      </c>
      <c r="S80" s="180">
        <v>1742596</v>
      </c>
      <c r="T80" s="180">
        <v>1742596</v>
      </c>
      <c r="U80" s="180">
        <v>1742596</v>
      </c>
      <c r="V80" s="180">
        <v>1742596</v>
      </c>
      <c r="W80" s="180">
        <v>1742597</v>
      </c>
      <c r="X80" s="180">
        <v>1742597</v>
      </c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70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hidden="1" x14ac:dyDescent="0.25">
      <c r="A81" s="180" t="s">
        <v>829</v>
      </c>
      <c r="B81" s="180">
        <v>130227</v>
      </c>
      <c r="C81" s="180">
        <v>-798712</v>
      </c>
      <c r="D81" s="180">
        <v>-1074730</v>
      </c>
      <c r="E81" s="180">
        <v>-1444079</v>
      </c>
      <c r="F81" s="180">
        <v>-1141904</v>
      </c>
      <c r="G81" s="180">
        <v>-471174</v>
      </c>
      <c r="H81" s="180">
        <v>60537</v>
      </c>
      <c r="I81" s="180">
        <v>31311</v>
      </c>
      <c r="J81" s="180">
        <v>167365</v>
      </c>
      <c r="K81" s="180">
        <v>768152</v>
      </c>
      <c r="L81" s="180">
        <v>1469503</v>
      </c>
      <c r="M81" s="180">
        <v>1291885</v>
      </c>
      <c r="N81" s="180">
        <v>1181121</v>
      </c>
      <c r="O81" s="180">
        <v>1147624</v>
      </c>
      <c r="P81" s="180">
        <v>1673556</v>
      </c>
      <c r="Q81" s="180">
        <v>1336986</v>
      </c>
      <c r="R81" s="180">
        <v>1541156</v>
      </c>
      <c r="S81" s="180">
        <v>1992355</v>
      </c>
      <c r="T81" s="180">
        <v>2189290</v>
      </c>
      <c r="U81" s="180">
        <v>2317156</v>
      </c>
      <c r="V81" s="180">
        <v>1784100</v>
      </c>
      <c r="W81" s="180">
        <v>2214998</v>
      </c>
      <c r="X81" s="180">
        <v>3109409</v>
      </c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70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hidden="1" x14ac:dyDescent="0.25">
      <c r="A82" s="180" t="s">
        <v>830</v>
      </c>
      <c r="B82" s="180">
        <v>109050</v>
      </c>
      <c r="C82" s="180">
        <v>109050</v>
      </c>
      <c r="D82" s="180">
        <v>109050</v>
      </c>
      <c r="E82" s="180">
        <v>109050</v>
      </c>
      <c r="F82" s="180">
        <v>109050</v>
      </c>
      <c r="G82" s="180">
        <v>109050</v>
      </c>
      <c r="H82" s="180">
        <v>109050</v>
      </c>
      <c r="I82" s="180">
        <v>109050</v>
      </c>
      <c r="J82" s="180">
        <v>109050</v>
      </c>
      <c r="K82" s="180">
        <v>109050</v>
      </c>
      <c r="L82" s="180">
        <v>154276</v>
      </c>
      <c r="M82" s="180">
        <v>163193</v>
      </c>
      <c r="N82" s="180">
        <v>173705</v>
      </c>
      <c r="O82" s="180">
        <v>197320</v>
      </c>
      <c r="P82" s="180">
        <v>197320</v>
      </c>
      <c r="Q82" s="180">
        <v>197970</v>
      </c>
      <c r="R82" s="180">
        <v>197970</v>
      </c>
      <c r="S82" s="180">
        <v>239651</v>
      </c>
      <c r="T82" s="180">
        <v>314828</v>
      </c>
      <c r="U82" s="180">
        <v>249528</v>
      </c>
      <c r="V82" s="180">
        <v>249528</v>
      </c>
      <c r="W82" s="180">
        <v>249528</v>
      </c>
      <c r="X82" s="180">
        <v>249528</v>
      </c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70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hidden="1" x14ac:dyDescent="0.25">
      <c r="A83" s="180" t="s">
        <v>831</v>
      </c>
      <c r="B83" s="180">
        <v>109050</v>
      </c>
      <c r="C83" s="180">
        <v>109050</v>
      </c>
      <c r="D83" s="180">
        <v>109050</v>
      </c>
      <c r="E83" s="180">
        <v>109050</v>
      </c>
      <c r="F83" s="180">
        <v>109050</v>
      </c>
      <c r="G83" s="180">
        <v>109050</v>
      </c>
      <c r="H83" s="180">
        <v>109050</v>
      </c>
      <c r="I83" s="180">
        <v>109050</v>
      </c>
      <c r="J83" s="180">
        <v>109050</v>
      </c>
      <c r="K83" s="180">
        <v>109050</v>
      </c>
      <c r="L83" s="180">
        <v>154276</v>
      </c>
      <c r="M83" s="180">
        <v>163193</v>
      </c>
      <c r="N83" s="180">
        <v>173705</v>
      </c>
      <c r="O83" s="180">
        <v>197320</v>
      </c>
      <c r="P83" s="180">
        <v>197320</v>
      </c>
      <c r="Q83" s="180">
        <v>197970</v>
      </c>
      <c r="R83" s="180">
        <v>197970</v>
      </c>
      <c r="S83" s="180">
        <v>239651</v>
      </c>
      <c r="T83" s="180">
        <v>314828</v>
      </c>
      <c r="U83" s="180">
        <v>249528</v>
      </c>
      <c r="V83" s="180">
        <v>249528</v>
      </c>
      <c r="W83" s="180">
        <v>249528</v>
      </c>
      <c r="X83" s="180">
        <v>249528</v>
      </c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70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hidden="1" x14ac:dyDescent="0.25">
      <c r="A84" s="180" t="s">
        <v>832</v>
      </c>
      <c r="B84" s="180">
        <v>21177</v>
      </c>
      <c r="C84" s="180">
        <v>-907762</v>
      </c>
      <c r="D84" s="180">
        <v>-1183780</v>
      </c>
      <c r="E84" s="180">
        <v>-1553129</v>
      </c>
      <c r="F84" s="180">
        <v>-1250954</v>
      </c>
      <c r="G84" s="180">
        <v>-580224</v>
      </c>
      <c r="H84" s="180">
        <v>-48513</v>
      </c>
      <c r="I84" s="180">
        <v>-77739</v>
      </c>
      <c r="J84" s="180">
        <v>58315</v>
      </c>
      <c r="K84" s="180">
        <v>659102</v>
      </c>
      <c r="L84" s="180">
        <v>1315227</v>
      </c>
      <c r="M84" s="180">
        <v>1128692</v>
      </c>
      <c r="N84" s="180">
        <v>1007416</v>
      </c>
      <c r="O84" s="180">
        <v>950304</v>
      </c>
      <c r="P84" s="180">
        <v>1476236</v>
      </c>
      <c r="Q84" s="180">
        <v>1139016</v>
      </c>
      <c r="R84" s="180">
        <v>1343186</v>
      </c>
      <c r="S84" s="180">
        <v>1752704</v>
      </c>
      <c r="T84" s="180">
        <v>1874462</v>
      </c>
      <c r="U84" s="180">
        <v>2067628</v>
      </c>
      <c r="V84" s="180">
        <v>1534572</v>
      </c>
      <c r="W84" s="180">
        <v>1965470</v>
      </c>
      <c r="X84" s="180">
        <v>2859881</v>
      </c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70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hidden="1" x14ac:dyDescent="0.25">
      <c r="A85" s="180" t="s">
        <v>833</v>
      </c>
      <c r="B85" s="180">
        <v>-232105</v>
      </c>
      <c r="C85" s="180">
        <v>-232105</v>
      </c>
      <c r="D85" s="180">
        <v>-233204</v>
      </c>
      <c r="E85" s="180">
        <v>15128</v>
      </c>
      <c r="F85" s="180">
        <v>14703</v>
      </c>
      <c r="G85" s="180">
        <v>15116</v>
      </c>
      <c r="H85" s="180">
        <v>14816</v>
      </c>
      <c r="I85" s="180">
        <v>14499</v>
      </c>
      <c r="J85" s="180">
        <v>-20458</v>
      </c>
      <c r="K85" s="180">
        <v>-20509</v>
      </c>
      <c r="L85" s="180">
        <v>-21027</v>
      </c>
      <c r="M85" s="180">
        <v>-25792</v>
      </c>
      <c r="N85" s="180">
        <v>-22739</v>
      </c>
      <c r="O85" s="180">
        <v>-22189</v>
      </c>
      <c r="P85" s="180">
        <v>202634</v>
      </c>
      <c r="Q85" s="180">
        <v>288855</v>
      </c>
      <c r="R85" s="180">
        <v>225398</v>
      </c>
      <c r="S85" s="180">
        <v>225013</v>
      </c>
      <c r="T85" s="180">
        <v>217865</v>
      </c>
      <c r="U85" s="180">
        <v>218479</v>
      </c>
      <c r="V85" s="180">
        <v>219259</v>
      </c>
      <c r="W85" s="180">
        <v>224069</v>
      </c>
      <c r="X85" s="180">
        <v>222952</v>
      </c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70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hidden="1" x14ac:dyDescent="0.25">
      <c r="A86" s="180" t="s">
        <v>834</v>
      </c>
      <c r="B86" s="180">
        <v>-231270</v>
      </c>
      <c r="C86" s="180">
        <v>-231270</v>
      </c>
      <c r="D86" s="180">
        <v>-231270</v>
      </c>
      <c r="E86" s="180">
        <v>-231270</v>
      </c>
      <c r="F86" s="180">
        <v>-231270</v>
      </c>
      <c r="G86" s="180">
        <v>-231270</v>
      </c>
      <c r="H86" s="180">
        <v>-231270</v>
      </c>
      <c r="I86" s="180">
        <v>-231270</v>
      </c>
      <c r="J86" s="180">
        <v>-254162</v>
      </c>
      <c r="K86" s="180">
        <v>-254162</v>
      </c>
      <c r="L86" s="180">
        <v>-254162</v>
      </c>
      <c r="M86" s="180">
        <v>-253221</v>
      </c>
      <c r="N86" s="180">
        <v>-253221</v>
      </c>
      <c r="O86" s="180">
        <v>-253221</v>
      </c>
      <c r="P86" s="180">
        <v>-253221</v>
      </c>
      <c r="Q86" s="180">
        <v>-231270</v>
      </c>
      <c r="R86" s="180">
        <v>-231270</v>
      </c>
      <c r="S86" s="180">
        <v>-231270</v>
      </c>
      <c r="T86" s="180">
        <v>-231270</v>
      </c>
      <c r="U86" s="180">
        <v>-231270</v>
      </c>
      <c r="V86" s="180">
        <v>-231270</v>
      </c>
      <c r="W86" s="180">
        <v>-231270</v>
      </c>
      <c r="X86" s="180">
        <v>-231270</v>
      </c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70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hidden="1" x14ac:dyDescent="0.25">
      <c r="A87" s="180" t="s">
        <v>1243</v>
      </c>
      <c r="B87" s="180">
        <v>0</v>
      </c>
      <c r="C87" s="180">
        <v>0</v>
      </c>
      <c r="D87" s="180">
        <v>0</v>
      </c>
      <c r="E87" s="180">
        <v>0</v>
      </c>
      <c r="F87" s="180">
        <v>0</v>
      </c>
      <c r="G87" s="180">
        <v>0</v>
      </c>
      <c r="H87" s="180">
        <v>0</v>
      </c>
      <c r="I87" s="180">
        <v>0</v>
      </c>
      <c r="J87" s="180">
        <v>-22892</v>
      </c>
      <c r="K87" s="180">
        <v>-22892</v>
      </c>
      <c r="L87" s="180">
        <v>-22892</v>
      </c>
      <c r="M87" s="180">
        <v>-21951</v>
      </c>
      <c r="N87" s="180">
        <v>-21951</v>
      </c>
      <c r="O87" s="180">
        <v>-21951</v>
      </c>
      <c r="P87" s="180">
        <v>-21951</v>
      </c>
      <c r="Q87" s="180">
        <v>0</v>
      </c>
      <c r="R87" s="180">
        <v>0</v>
      </c>
      <c r="S87" s="180">
        <v>0</v>
      </c>
      <c r="T87" s="180">
        <v>0</v>
      </c>
      <c r="U87" s="180">
        <v>0</v>
      </c>
      <c r="V87" s="180">
        <v>0</v>
      </c>
      <c r="W87" s="180">
        <v>0</v>
      </c>
      <c r="X87" s="180">
        <v>0</v>
      </c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70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hidden="1" x14ac:dyDescent="0.25">
      <c r="A88" s="180" t="s">
        <v>1122</v>
      </c>
      <c r="B88" s="180">
        <v>-231270</v>
      </c>
      <c r="C88" s="180">
        <v>-231270</v>
      </c>
      <c r="D88" s="180">
        <v>-231270</v>
      </c>
      <c r="E88" s="180">
        <v>-231270</v>
      </c>
      <c r="F88" s="180">
        <v>-231270</v>
      </c>
      <c r="G88" s="180">
        <v>-231270</v>
      </c>
      <c r="H88" s="180">
        <v>-231270</v>
      </c>
      <c r="I88" s="180">
        <v>-231270</v>
      </c>
      <c r="J88" s="180">
        <v>-231270</v>
      </c>
      <c r="K88" s="180">
        <v>-231270</v>
      </c>
      <c r="L88" s="180">
        <v>-231270</v>
      </c>
      <c r="M88" s="180">
        <v>-231270</v>
      </c>
      <c r="N88" s="180">
        <v>-231270</v>
      </c>
      <c r="O88" s="180">
        <v>-231270</v>
      </c>
      <c r="P88" s="180">
        <v>-231270</v>
      </c>
      <c r="Q88" s="180">
        <v>-231270</v>
      </c>
      <c r="R88" s="180">
        <v>-231270</v>
      </c>
      <c r="S88" s="180">
        <v>-231270</v>
      </c>
      <c r="T88" s="180">
        <v>-231270</v>
      </c>
      <c r="U88" s="180">
        <v>-231270</v>
      </c>
      <c r="V88" s="180">
        <v>-231270</v>
      </c>
      <c r="W88" s="180">
        <v>-231270</v>
      </c>
      <c r="X88" s="180">
        <v>-231270</v>
      </c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70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hidden="1" x14ac:dyDescent="0.25">
      <c r="A89" s="180" t="s">
        <v>1244</v>
      </c>
      <c r="B89" s="180">
        <v>0</v>
      </c>
      <c r="C89" s="180">
        <v>0</v>
      </c>
      <c r="D89" s="180">
        <v>0</v>
      </c>
      <c r="E89" s="180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180">
        <v>63323</v>
      </c>
      <c r="R89" s="180">
        <v>0</v>
      </c>
      <c r="S89" s="180">
        <v>0</v>
      </c>
      <c r="T89" s="180">
        <v>0</v>
      </c>
      <c r="U89" s="180">
        <v>0</v>
      </c>
      <c r="V89" s="180">
        <v>0</v>
      </c>
      <c r="W89" s="180">
        <v>0</v>
      </c>
      <c r="X89" s="180">
        <v>0</v>
      </c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70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hidden="1" x14ac:dyDescent="0.25">
      <c r="A90" s="180" t="s">
        <v>836</v>
      </c>
      <c r="B90" s="180">
        <v>-835</v>
      </c>
      <c r="C90" s="180">
        <v>-835</v>
      </c>
      <c r="D90" s="180">
        <v>-1934</v>
      </c>
      <c r="E90" s="180">
        <v>246398</v>
      </c>
      <c r="F90" s="180">
        <v>245973</v>
      </c>
      <c r="G90" s="180">
        <v>246386</v>
      </c>
      <c r="H90" s="180">
        <v>246086</v>
      </c>
      <c r="I90" s="180">
        <v>245769</v>
      </c>
      <c r="J90" s="180">
        <v>233704</v>
      </c>
      <c r="K90" s="180">
        <v>233653</v>
      </c>
      <c r="L90" s="180">
        <v>233135</v>
      </c>
      <c r="M90" s="180">
        <v>227429</v>
      </c>
      <c r="N90" s="180">
        <v>230482</v>
      </c>
      <c r="O90" s="180">
        <v>231032</v>
      </c>
      <c r="P90" s="180">
        <v>455855</v>
      </c>
      <c r="Q90" s="180">
        <v>456802</v>
      </c>
      <c r="R90" s="180">
        <v>456668</v>
      </c>
      <c r="S90" s="180">
        <v>456283</v>
      </c>
      <c r="T90" s="180">
        <v>449135</v>
      </c>
      <c r="U90" s="180">
        <v>449749</v>
      </c>
      <c r="V90" s="180">
        <v>450529</v>
      </c>
      <c r="W90" s="180">
        <v>455339</v>
      </c>
      <c r="X90" s="180">
        <v>454222</v>
      </c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70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hidden="1" x14ac:dyDescent="0.25">
      <c r="A91" s="180" t="s">
        <v>837</v>
      </c>
      <c r="B91" s="180">
        <v>3898122</v>
      </c>
      <c r="C91" s="180">
        <v>2969183</v>
      </c>
      <c r="D91" s="180">
        <v>2692066</v>
      </c>
      <c r="E91" s="180">
        <v>4652286</v>
      </c>
      <c r="F91" s="180">
        <v>4954036</v>
      </c>
      <c r="G91" s="180">
        <v>5625179</v>
      </c>
      <c r="H91" s="180">
        <v>6156590</v>
      </c>
      <c r="I91" s="180">
        <v>6127047</v>
      </c>
      <c r="J91" s="180">
        <v>6249806</v>
      </c>
      <c r="K91" s="180">
        <v>6850542</v>
      </c>
      <c r="L91" s="180">
        <v>7553205</v>
      </c>
      <c r="M91" s="180">
        <v>7370822</v>
      </c>
      <c r="N91" s="180">
        <v>7271884</v>
      </c>
      <c r="O91" s="180">
        <v>7238937</v>
      </c>
      <c r="P91" s="180">
        <v>7990692</v>
      </c>
      <c r="Q91" s="180">
        <v>7835327</v>
      </c>
      <c r="R91" s="180">
        <v>8039363</v>
      </c>
      <c r="S91" s="180">
        <v>9567537</v>
      </c>
      <c r="T91" s="180">
        <v>9757324</v>
      </c>
      <c r="U91" s="180">
        <v>9885804</v>
      </c>
      <c r="V91" s="180">
        <v>9353528</v>
      </c>
      <c r="W91" s="180">
        <v>9789237</v>
      </c>
      <c r="X91" s="180">
        <v>10682531</v>
      </c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70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hidden="1" x14ac:dyDescent="0.25">
      <c r="A92" s="180" t="s">
        <v>1124</v>
      </c>
      <c r="B92" s="180">
        <v>1</v>
      </c>
      <c r="C92" s="180">
        <v>1</v>
      </c>
      <c r="D92" s="180">
        <v>1</v>
      </c>
      <c r="E92" s="180">
        <v>1</v>
      </c>
      <c r="F92" s="180">
        <v>1</v>
      </c>
      <c r="G92" s="180">
        <v>1</v>
      </c>
      <c r="H92" s="180">
        <v>2</v>
      </c>
      <c r="I92" s="180">
        <v>20</v>
      </c>
      <c r="J92" s="180">
        <v>-369</v>
      </c>
      <c r="K92" s="180">
        <v>7871</v>
      </c>
      <c r="L92" s="180">
        <v>11169</v>
      </c>
      <c r="M92" s="180">
        <v>323</v>
      </c>
      <c r="N92" s="180">
        <v>-16669</v>
      </c>
      <c r="O92" s="180">
        <v>-28783</v>
      </c>
      <c r="P92" s="180">
        <v>-24445</v>
      </c>
      <c r="Q92" s="180">
        <v>21</v>
      </c>
      <c r="R92" s="180">
        <v>21</v>
      </c>
      <c r="S92" s="180">
        <v>21</v>
      </c>
      <c r="T92" s="180">
        <v>6019</v>
      </c>
      <c r="U92" s="180">
        <v>21</v>
      </c>
      <c r="V92" s="180">
        <v>21</v>
      </c>
      <c r="W92" s="180">
        <v>21</v>
      </c>
      <c r="X92" s="180">
        <v>38038</v>
      </c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70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hidden="1" x14ac:dyDescent="0.25">
      <c r="A93" s="180" t="s">
        <v>838</v>
      </c>
      <c r="B93" s="180">
        <v>3898123</v>
      </c>
      <c r="C93" s="180">
        <v>2969184</v>
      </c>
      <c r="D93" s="180">
        <v>2692067</v>
      </c>
      <c r="E93" s="180">
        <v>4652287</v>
      </c>
      <c r="F93" s="180">
        <v>4954037</v>
      </c>
      <c r="G93" s="180">
        <v>5625180</v>
      </c>
      <c r="H93" s="180">
        <v>6156592</v>
      </c>
      <c r="I93" s="180">
        <v>6127067</v>
      </c>
      <c r="J93" s="180">
        <v>6249437</v>
      </c>
      <c r="K93" s="180">
        <v>6858413</v>
      </c>
      <c r="L93" s="180">
        <v>7564374</v>
      </c>
      <c r="M93" s="180">
        <v>7371145</v>
      </c>
      <c r="N93" s="180">
        <v>7255215</v>
      </c>
      <c r="O93" s="180">
        <v>7210154</v>
      </c>
      <c r="P93" s="180">
        <v>7966247</v>
      </c>
      <c r="Q93" s="180">
        <v>7835348</v>
      </c>
      <c r="R93" s="180">
        <v>8039384</v>
      </c>
      <c r="S93" s="180">
        <v>9567558</v>
      </c>
      <c r="T93" s="180">
        <v>9763343</v>
      </c>
      <c r="U93" s="180">
        <v>9885825</v>
      </c>
      <c r="V93" s="180">
        <v>9353549</v>
      </c>
      <c r="W93" s="180">
        <v>9789258</v>
      </c>
      <c r="X93" s="180">
        <v>10720569</v>
      </c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70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hidden="1" x14ac:dyDescent="0.25">
      <c r="A94" s="3" t="s">
        <v>826</v>
      </c>
      <c r="B94" s="3">
        <v>2178816</v>
      </c>
      <c r="C94" s="3">
        <v>2178816</v>
      </c>
      <c r="D94" s="3">
        <v>2178816</v>
      </c>
      <c r="E94" s="3">
        <v>2178816</v>
      </c>
      <c r="F94" s="3">
        <v>2178816</v>
      </c>
      <c r="G94" s="3">
        <v>2178816</v>
      </c>
      <c r="H94" s="3">
        <v>2178816</v>
      </c>
      <c r="I94" s="3">
        <v>2178816</v>
      </c>
      <c r="J94" s="3">
        <v>2178816</v>
      </c>
      <c r="K94" s="3">
        <v>2178816</v>
      </c>
      <c r="L94" s="3">
        <v>2178816</v>
      </c>
      <c r="M94" s="3">
        <v>2178816</v>
      </c>
      <c r="N94" s="3">
        <v>2178816</v>
      </c>
      <c r="O94" s="3">
        <v>2178816</v>
      </c>
      <c r="P94" s="3">
        <v>2178816</v>
      </c>
      <c r="Q94" s="3">
        <v>2178816</v>
      </c>
      <c r="R94" s="3">
        <v>2178816</v>
      </c>
      <c r="S94" s="3">
        <v>2178816</v>
      </c>
      <c r="T94" s="3">
        <v>2178816</v>
      </c>
      <c r="U94" s="3">
        <v>2178816</v>
      </c>
      <c r="V94" s="3">
        <v>2178816</v>
      </c>
      <c r="W94" s="3">
        <v>2244000</v>
      </c>
      <c r="X94" s="3">
        <v>2244000</v>
      </c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70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hidden="1" x14ac:dyDescent="0.25">
      <c r="A95" s="3" t="s">
        <v>828</v>
      </c>
      <c r="B95" s="3">
        <v>2007566</v>
      </c>
      <c r="C95" s="3">
        <v>2007566</v>
      </c>
      <c r="D95" s="3">
        <v>2007566</v>
      </c>
      <c r="E95" s="3">
        <v>2007566</v>
      </c>
      <c r="F95" s="3">
        <v>2007566</v>
      </c>
      <c r="G95" s="3">
        <v>2007566</v>
      </c>
      <c r="H95" s="3">
        <v>2007566</v>
      </c>
      <c r="I95" s="3">
        <v>2007566</v>
      </c>
      <c r="J95" s="3">
        <v>2007566</v>
      </c>
      <c r="K95" s="3">
        <v>2007566</v>
      </c>
      <c r="L95" s="3">
        <v>2007566</v>
      </c>
      <c r="M95" s="3">
        <v>2007566</v>
      </c>
      <c r="N95" s="3">
        <v>2007566</v>
      </c>
      <c r="O95" s="3">
        <v>2007566</v>
      </c>
      <c r="P95" s="3">
        <v>2007566</v>
      </c>
      <c r="Q95" s="3">
        <v>2007565.85</v>
      </c>
      <c r="R95" s="3">
        <v>2007566</v>
      </c>
      <c r="S95" s="3">
        <v>2007566</v>
      </c>
      <c r="T95" s="3">
        <v>2007566</v>
      </c>
      <c r="U95" s="3">
        <v>2007565.85</v>
      </c>
      <c r="V95" s="3">
        <v>2007566</v>
      </c>
      <c r="W95" s="3">
        <v>8558558</v>
      </c>
      <c r="X95" s="3">
        <v>8558558</v>
      </c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70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hidden="1" x14ac:dyDescent="0.25">
      <c r="A96" s="3" t="s">
        <v>826</v>
      </c>
      <c r="B96" s="3">
        <v>2007566</v>
      </c>
      <c r="C96" s="3">
        <v>2007566</v>
      </c>
      <c r="D96" s="3">
        <v>2007566</v>
      </c>
      <c r="E96" s="3">
        <v>2007566</v>
      </c>
      <c r="F96" s="3">
        <v>2007566</v>
      </c>
      <c r="G96" s="3">
        <v>2007566</v>
      </c>
      <c r="H96" s="3">
        <v>2007566</v>
      </c>
      <c r="I96" s="3">
        <v>2007566</v>
      </c>
      <c r="J96" s="3">
        <v>2007566</v>
      </c>
      <c r="K96" s="3">
        <v>2007566</v>
      </c>
      <c r="L96" s="3">
        <v>2007566</v>
      </c>
      <c r="M96" s="3">
        <v>2007566</v>
      </c>
      <c r="N96" s="3">
        <v>2007566</v>
      </c>
      <c r="O96" s="3">
        <v>2007566</v>
      </c>
      <c r="P96" s="3">
        <v>2007566</v>
      </c>
      <c r="Q96" s="3">
        <v>2007565.85</v>
      </c>
      <c r="R96" s="3">
        <v>2007566</v>
      </c>
      <c r="S96" s="3">
        <v>2007566</v>
      </c>
      <c r="T96" s="3">
        <v>2007566</v>
      </c>
      <c r="U96" s="3">
        <v>2007565.85</v>
      </c>
      <c r="V96" s="3">
        <v>2007566</v>
      </c>
      <c r="W96" s="3">
        <v>8558558</v>
      </c>
      <c r="X96" s="3">
        <v>8558558</v>
      </c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70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hidden="1" x14ac:dyDescent="0.25">
      <c r="A97" s="3" t="s">
        <v>829</v>
      </c>
      <c r="B97" s="3">
        <v>9457709</v>
      </c>
      <c r="C97" s="3">
        <v>9258161</v>
      </c>
      <c r="D97" s="3">
        <v>9830696</v>
      </c>
      <c r="E97" s="3">
        <v>10307220</v>
      </c>
      <c r="F97" s="3">
        <v>10910398</v>
      </c>
      <c r="G97" s="3">
        <v>10778386</v>
      </c>
      <c r="H97" s="3">
        <v>11328424</v>
      </c>
      <c r="I97" s="3">
        <v>14539840</v>
      </c>
      <c r="J97" s="3">
        <v>15490677</v>
      </c>
      <c r="K97" s="3">
        <v>14391481</v>
      </c>
      <c r="L97" s="3">
        <v>14561886</v>
      </c>
      <c r="M97" s="3">
        <v>14406674</v>
      </c>
      <c r="N97" s="3">
        <v>14951866</v>
      </c>
      <c r="O97" s="3">
        <v>14772097</v>
      </c>
      <c r="P97" s="3">
        <v>15160697</v>
      </c>
      <c r="Q97" s="3">
        <v>15828189.82</v>
      </c>
      <c r="R97" s="3">
        <v>16892703</v>
      </c>
      <c r="S97" s="3">
        <v>17257933</v>
      </c>
      <c r="T97" s="3">
        <v>20101319</v>
      </c>
      <c r="U97" s="3">
        <v>21210725.491999999</v>
      </c>
      <c r="V97" s="3">
        <v>22866558</v>
      </c>
      <c r="W97" s="3">
        <v>22210255</v>
      </c>
      <c r="X97" s="3">
        <v>23669628</v>
      </c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70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hidden="1" x14ac:dyDescent="0.25">
      <c r="A98" s="3" t="s">
        <v>830</v>
      </c>
      <c r="B98" s="3">
        <v>217882</v>
      </c>
      <c r="C98" s="3">
        <v>217882</v>
      </c>
      <c r="D98" s="3">
        <v>217882</v>
      </c>
      <c r="E98" s="3">
        <v>217882</v>
      </c>
      <c r="F98" s="3">
        <v>217882</v>
      </c>
      <c r="G98" s="3">
        <v>217882</v>
      </c>
      <c r="H98" s="3">
        <v>217882</v>
      </c>
      <c r="I98" s="3">
        <v>217882</v>
      </c>
      <c r="J98" s="3">
        <v>217882</v>
      </c>
      <c r="K98" s="3">
        <v>217882</v>
      </c>
      <c r="L98" s="3">
        <v>217882</v>
      </c>
      <c r="M98" s="3">
        <v>217882</v>
      </c>
      <c r="N98" s="3">
        <v>217882</v>
      </c>
      <c r="O98" s="3">
        <v>217882</v>
      </c>
      <c r="P98" s="3">
        <v>217882</v>
      </c>
      <c r="Q98" s="3">
        <v>217881.60000000001</v>
      </c>
      <c r="R98" s="3">
        <v>217882</v>
      </c>
      <c r="S98" s="3">
        <v>217882</v>
      </c>
      <c r="T98" s="3">
        <v>217882</v>
      </c>
      <c r="U98" s="3">
        <v>217881.60000000001</v>
      </c>
      <c r="V98" s="3">
        <v>217882</v>
      </c>
      <c r="W98" s="3">
        <v>217882</v>
      </c>
      <c r="X98" s="3">
        <v>217882</v>
      </c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70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hidden="1" x14ac:dyDescent="0.25">
      <c r="A99" s="3" t="s">
        <v>831</v>
      </c>
      <c r="B99" s="3">
        <v>217882</v>
      </c>
      <c r="C99" s="3">
        <v>217882</v>
      </c>
      <c r="D99" s="3">
        <v>217882</v>
      </c>
      <c r="E99" s="3">
        <v>217882</v>
      </c>
      <c r="F99" s="3">
        <v>217882</v>
      </c>
      <c r="G99" s="3">
        <v>217882</v>
      </c>
      <c r="H99" s="3">
        <v>217882</v>
      </c>
      <c r="I99" s="3">
        <v>217882</v>
      </c>
      <c r="J99" s="3">
        <v>217882</v>
      </c>
      <c r="K99" s="3">
        <v>217882</v>
      </c>
      <c r="L99" s="3">
        <v>217882</v>
      </c>
      <c r="M99" s="3">
        <v>217882</v>
      </c>
      <c r="N99" s="3">
        <v>217882</v>
      </c>
      <c r="O99" s="3">
        <v>217882</v>
      </c>
      <c r="P99" s="3">
        <v>217882</v>
      </c>
      <c r="Q99" s="3">
        <v>217881.60000000001</v>
      </c>
      <c r="R99" s="3">
        <v>217882</v>
      </c>
      <c r="S99" s="3">
        <v>217882</v>
      </c>
      <c r="T99" s="3">
        <v>217882</v>
      </c>
      <c r="U99" s="3">
        <v>217881.60000000001</v>
      </c>
      <c r="V99" s="3">
        <v>217882</v>
      </c>
      <c r="W99" s="3">
        <v>217882</v>
      </c>
      <c r="X99" s="3">
        <v>217882</v>
      </c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70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hidden="1" x14ac:dyDescent="0.25">
      <c r="A100" s="3" t="s">
        <v>832</v>
      </c>
      <c r="B100" s="3">
        <v>9239827</v>
      </c>
      <c r="C100" s="3">
        <v>9040279</v>
      </c>
      <c r="D100" s="3">
        <v>9612814</v>
      </c>
      <c r="E100" s="3">
        <v>10089338</v>
      </c>
      <c r="F100" s="3">
        <v>10692516</v>
      </c>
      <c r="G100" s="3">
        <v>10560504</v>
      </c>
      <c r="H100" s="3">
        <v>11110542</v>
      </c>
      <c r="I100" s="3">
        <v>14321958</v>
      </c>
      <c r="J100" s="3">
        <v>15272795</v>
      </c>
      <c r="K100" s="3">
        <v>14173599</v>
      </c>
      <c r="L100" s="3">
        <v>14344004</v>
      </c>
      <c r="M100" s="3">
        <v>14188793</v>
      </c>
      <c r="N100" s="3">
        <v>14733984</v>
      </c>
      <c r="O100" s="3">
        <v>14554215</v>
      </c>
      <c r="P100" s="3">
        <v>14942815</v>
      </c>
      <c r="Q100" s="3">
        <v>15610308.220000001</v>
      </c>
      <c r="R100" s="3">
        <v>16674821</v>
      </c>
      <c r="S100" s="3">
        <v>17040051</v>
      </c>
      <c r="T100" s="3">
        <v>19883437</v>
      </c>
      <c r="U100" s="3">
        <v>20992843.892000001</v>
      </c>
      <c r="V100" s="3">
        <v>22648676</v>
      </c>
      <c r="W100" s="3">
        <v>21992373</v>
      </c>
      <c r="X100" s="3">
        <v>23451746</v>
      </c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70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hidden="1" x14ac:dyDescent="0.25">
      <c r="A101" s="3" t="s">
        <v>1118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70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hidden="1" x14ac:dyDescent="0.25">
      <c r="A102" s="3" t="s">
        <v>1119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70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hidden="1" x14ac:dyDescent="0.25">
      <c r="A103" s="3" t="s">
        <v>1120</v>
      </c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70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hidden="1" x14ac:dyDescent="0.25">
      <c r="A104" s="3" t="s">
        <v>833</v>
      </c>
      <c r="B104" s="3">
        <v>1717</v>
      </c>
      <c r="C104" s="3">
        <v>3379</v>
      </c>
      <c r="D104" s="3">
        <v>2437</v>
      </c>
      <c r="E104" s="3">
        <v>5319</v>
      </c>
      <c r="F104" s="3">
        <v>6598</v>
      </c>
      <c r="G104" s="3">
        <v>4962</v>
      </c>
      <c r="H104" s="3">
        <v>1394</v>
      </c>
      <c r="I104" s="3">
        <v>-52825</v>
      </c>
      <c r="J104" s="3">
        <v>-52373</v>
      </c>
      <c r="K104" s="3">
        <v>-52100</v>
      </c>
      <c r="L104" s="3">
        <v>-51479</v>
      </c>
      <c r="M104" s="3">
        <v>-51119</v>
      </c>
      <c r="N104" s="3">
        <v>-50242</v>
      </c>
      <c r="O104" s="3">
        <v>-48318</v>
      </c>
      <c r="P104" s="3">
        <v>-52299</v>
      </c>
      <c r="Q104" s="3">
        <v>-51785.46</v>
      </c>
      <c r="R104" s="3">
        <v>-53866</v>
      </c>
      <c r="S104" s="3">
        <v>-54618</v>
      </c>
      <c r="T104" s="3">
        <v>-52061</v>
      </c>
      <c r="U104" s="3">
        <v>-45677.190999999999</v>
      </c>
      <c r="V104" s="3">
        <v>-58472</v>
      </c>
      <c r="W104" s="3">
        <v>-43306</v>
      </c>
      <c r="X104" s="3">
        <v>-42753</v>
      </c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70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hidden="1" x14ac:dyDescent="0.25">
      <c r="A105" s="3" t="s">
        <v>834</v>
      </c>
      <c r="B105" s="3">
        <v>1717</v>
      </c>
      <c r="C105" s="3">
        <v>3379</v>
      </c>
      <c r="D105" s="3">
        <v>2437</v>
      </c>
      <c r="E105" s="3">
        <v>5319</v>
      </c>
      <c r="F105" s="3">
        <v>6598</v>
      </c>
      <c r="G105" s="3">
        <v>4962</v>
      </c>
      <c r="H105" s="3">
        <v>1394</v>
      </c>
      <c r="I105" s="3">
        <v>-52825</v>
      </c>
      <c r="J105" s="3">
        <v>-52373</v>
      </c>
      <c r="K105" s="3">
        <v>-52100</v>
      </c>
      <c r="L105" s="3">
        <v>-51479</v>
      </c>
      <c r="M105" s="3">
        <v>-51121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70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hidden="1" x14ac:dyDescent="0.25">
      <c r="A106" s="3" t="s">
        <v>1121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4962</v>
      </c>
      <c r="H106" s="3">
        <v>1394</v>
      </c>
      <c r="I106" s="3">
        <v>1547</v>
      </c>
      <c r="J106" s="3">
        <v>1999</v>
      </c>
      <c r="K106" s="3">
        <v>2272</v>
      </c>
      <c r="L106" s="3">
        <v>2893</v>
      </c>
      <c r="M106" s="3">
        <v>3251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70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hidden="1" x14ac:dyDescent="0.25">
      <c r="A107" s="3" t="s">
        <v>1122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-54372</v>
      </c>
      <c r="J107" s="3">
        <v>-54372</v>
      </c>
      <c r="K107" s="3">
        <v>-54372</v>
      </c>
      <c r="L107" s="3">
        <v>-54372</v>
      </c>
      <c r="M107" s="3">
        <v>-54372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70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hidden="1" x14ac:dyDescent="0.25">
      <c r="A108" s="3" t="s">
        <v>835</v>
      </c>
      <c r="B108" s="3">
        <v>1717</v>
      </c>
      <c r="C108" s="3">
        <v>3379</v>
      </c>
      <c r="D108" s="3">
        <v>2437</v>
      </c>
      <c r="E108" s="3">
        <v>5319</v>
      </c>
      <c r="F108" s="3">
        <v>6598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70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hidden="1" x14ac:dyDescent="0.25">
      <c r="A109" s="3" t="s">
        <v>1123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2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70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hidden="1" x14ac:dyDescent="0.25">
      <c r="A110" s="3" t="s">
        <v>836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-50242</v>
      </c>
      <c r="O110" s="3">
        <v>-48318</v>
      </c>
      <c r="P110" s="3">
        <v>-52299</v>
      </c>
      <c r="Q110" s="3">
        <v>-51785.46</v>
      </c>
      <c r="R110" s="3">
        <v>-53866</v>
      </c>
      <c r="S110" s="3">
        <v>-54618</v>
      </c>
      <c r="T110" s="3">
        <v>-52061</v>
      </c>
      <c r="U110" s="3">
        <v>-45677.190999999999</v>
      </c>
      <c r="V110" s="3">
        <v>-58472</v>
      </c>
      <c r="W110" s="3">
        <v>0</v>
      </c>
      <c r="X110" s="3">
        <v>-42753</v>
      </c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70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hidden="1" x14ac:dyDescent="0.25">
      <c r="A111" s="3" t="s">
        <v>837</v>
      </c>
      <c r="B111" s="3">
        <v>13645808</v>
      </c>
      <c r="C111" s="3">
        <v>13447922</v>
      </c>
      <c r="D111" s="3">
        <v>14019515</v>
      </c>
      <c r="E111" s="3">
        <v>14498921</v>
      </c>
      <c r="F111" s="3">
        <v>15103378</v>
      </c>
      <c r="G111" s="3">
        <v>14969730</v>
      </c>
      <c r="H111" s="3">
        <v>15516200</v>
      </c>
      <c r="I111" s="3">
        <v>18673397</v>
      </c>
      <c r="J111" s="3">
        <v>19624686</v>
      </c>
      <c r="K111" s="3">
        <v>18525763</v>
      </c>
      <c r="L111" s="3">
        <v>18696789</v>
      </c>
      <c r="M111" s="3">
        <v>18541937</v>
      </c>
      <c r="N111" s="3">
        <v>19088006</v>
      </c>
      <c r="O111" s="3">
        <v>18910161</v>
      </c>
      <c r="P111" s="3">
        <v>19294780</v>
      </c>
      <c r="Q111" s="3">
        <v>19962786.210000001</v>
      </c>
      <c r="R111" s="3">
        <v>21025219</v>
      </c>
      <c r="S111" s="3">
        <v>21389697</v>
      </c>
      <c r="T111" s="3">
        <v>24235640</v>
      </c>
      <c r="U111" s="3">
        <v>25351430.151000001</v>
      </c>
      <c r="V111" s="3">
        <v>26994468</v>
      </c>
      <c r="W111" s="3">
        <v>32969507</v>
      </c>
      <c r="X111" s="3">
        <v>34429433</v>
      </c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70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hidden="1" x14ac:dyDescent="0.25">
      <c r="A112" s="3" t="s">
        <v>1124</v>
      </c>
      <c r="B112" s="3">
        <v>705278</v>
      </c>
      <c r="C112" s="3">
        <v>694111</v>
      </c>
      <c r="D112" s="3">
        <v>682804</v>
      </c>
      <c r="E112" s="3">
        <v>674402</v>
      </c>
      <c r="F112" s="3">
        <v>670652</v>
      </c>
      <c r="G112" s="3">
        <v>60823</v>
      </c>
      <c r="H112" s="3">
        <v>60084</v>
      </c>
      <c r="I112" s="3">
        <v>334705</v>
      </c>
      <c r="J112" s="3">
        <v>337625</v>
      </c>
      <c r="K112" s="3">
        <v>437550</v>
      </c>
      <c r="L112" s="3">
        <v>439909</v>
      </c>
      <c r="M112" s="3">
        <v>443022</v>
      </c>
      <c r="N112" s="3">
        <v>439446</v>
      </c>
      <c r="O112" s="3">
        <v>436182</v>
      </c>
      <c r="P112" s="3">
        <v>454438</v>
      </c>
      <c r="Q112" s="3">
        <v>485391.09</v>
      </c>
      <c r="R112" s="3">
        <v>497257</v>
      </c>
      <c r="S112" s="3">
        <v>514826</v>
      </c>
      <c r="T112" s="3">
        <v>529153</v>
      </c>
      <c r="U112" s="3">
        <v>548544.09299999999</v>
      </c>
      <c r="V112" s="3">
        <v>573922</v>
      </c>
      <c r="W112" s="3">
        <v>596512</v>
      </c>
      <c r="X112" s="3">
        <v>620131</v>
      </c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70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hidden="1" x14ac:dyDescent="0.25">
      <c r="A113" s="3" t="s">
        <v>838</v>
      </c>
      <c r="B113" s="3">
        <v>14351086</v>
      </c>
      <c r="C113" s="3">
        <v>14142033</v>
      </c>
      <c r="D113" s="3">
        <v>14702319</v>
      </c>
      <c r="E113" s="3">
        <v>15173323</v>
      </c>
      <c r="F113" s="3">
        <v>15774030</v>
      </c>
      <c r="G113" s="3">
        <v>15030553</v>
      </c>
      <c r="H113" s="3">
        <v>15576284</v>
      </c>
      <c r="I113" s="3">
        <v>19008102</v>
      </c>
      <c r="J113" s="3">
        <v>19962311</v>
      </c>
      <c r="K113" s="3">
        <v>18963313</v>
      </c>
      <c r="L113" s="3">
        <v>19136698</v>
      </c>
      <c r="M113" s="3">
        <v>18984959</v>
      </c>
      <c r="N113" s="3">
        <v>19527452</v>
      </c>
      <c r="O113" s="3">
        <v>19346343</v>
      </c>
      <c r="P113" s="3">
        <v>19749218</v>
      </c>
      <c r="Q113" s="3">
        <v>20448177.300000001</v>
      </c>
      <c r="R113" s="3">
        <v>21522476</v>
      </c>
      <c r="S113" s="3">
        <v>21904523</v>
      </c>
      <c r="T113" s="3">
        <v>24764793</v>
      </c>
      <c r="U113" s="3">
        <v>25899974.243999999</v>
      </c>
      <c r="V113" s="3">
        <v>27568390</v>
      </c>
      <c r="W113" s="3">
        <v>33566019</v>
      </c>
      <c r="X113" s="3">
        <v>35049564</v>
      </c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70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hidden="1" x14ac:dyDescent="0.25">
      <c r="A114" s="3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hidden="1" x14ac:dyDescent="0.25">
      <c r="A115" s="3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hidden="1" x14ac:dyDescent="0.25">
      <c r="A116" s="3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hidden="1" x14ac:dyDescent="0.25">
      <c r="A117" s="3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hidden="1" x14ac:dyDescent="0.25">
      <c r="A118" s="3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hidden="1" x14ac:dyDescent="0.25">
      <c r="A119" s="3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hidden="1" x14ac:dyDescent="0.25">
      <c r="A120" s="3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hidden="1" x14ac:dyDescent="0.25">
      <c r="A121" s="3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hidden="1" x14ac:dyDescent="0.25">
      <c r="A122" s="3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hidden="1" x14ac:dyDescent="0.25">
      <c r="A123" s="150" t="s">
        <v>1125</v>
      </c>
      <c r="B123" s="70">
        <f>+B45+B50</f>
        <v>6857046</v>
      </c>
      <c r="C123" s="70">
        <f t="shared" ref="C123:X123" si="0">+C45+C50</f>
        <v>7032407</v>
      </c>
      <c r="D123" s="70">
        <f t="shared" si="0"/>
        <v>7706340</v>
      </c>
      <c r="E123" s="70">
        <f t="shared" si="0"/>
        <v>5365736</v>
      </c>
      <c r="F123" s="70">
        <f t="shared" si="0"/>
        <v>5306196</v>
      </c>
      <c r="G123" s="70">
        <f t="shared" si="0"/>
        <v>5100547</v>
      </c>
      <c r="H123" s="70">
        <f t="shared" si="0"/>
        <v>5952136</v>
      </c>
      <c r="I123" s="70">
        <f t="shared" si="0"/>
        <v>6047733</v>
      </c>
      <c r="J123" s="70">
        <f t="shared" si="0"/>
        <v>6624125</v>
      </c>
      <c r="K123" s="70">
        <f t="shared" si="0"/>
        <v>6495138</v>
      </c>
      <c r="L123" s="70">
        <f t="shared" si="0"/>
        <v>4948652</v>
      </c>
      <c r="M123" s="70">
        <f t="shared" si="0"/>
        <v>5825259</v>
      </c>
      <c r="N123" s="70">
        <f t="shared" si="0"/>
        <v>6628095</v>
      </c>
      <c r="O123" s="70">
        <f t="shared" si="0"/>
        <v>6931450</v>
      </c>
      <c r="P123" s="70">
        <f t="shared" si="0"/>
        <v>6516645</v>
      </c>
      <c r="Q123" s="70">
        <f t="shared" si="0"/>
        <v>7486909</v>
      </c>
      <c r="R123" s="70">
        <f t="shared" si="0"/>
        <v>7672780</v>
      </c>
      <c r="S123" s="70">
        <f t="shared" si="0"/>
        <v>7000550</v>
      </c>
      <c r="T123" s="70">
        <f t="shared" si="0"/>
        <v>7941826</v>
      </c>
      <c r="U123" s="70">
        <f t="shared" si="0"/>
        <v>7769943</v>
      </c>
      <c r="V123" s="70">
        <f t="shared" si="0"/>
        <v>5225117</v>
      </c>
      <c r="W123" s="70">
        <f t="shared" si="0"/>
        <v>6221750</v>
      </c>
      <c r="X123" s="70">
        <f t="shared" si="0"/>
        <v>6053719</v>
      </c>
      <c r="Y123" s="70">
        <f t="shared" ref="Y123:AY123" si="1">+Y45+Y53+Y56</f>
        <v>0</v>
      </c>
      <c r="Z123" s="70">
        <f t="shared" si="1"/>
        <v>0</v>
      </c>
      <c r="AA123" s="70">
        <f t="shared" si="1"/>
        <v>0</v>
      </c>
      <c r="AB123" s="70">
        <f t="shared" si="1"/>
        <v>0</v>
      </c>
      <c r="AC123" s="70">
        <f t="shared" si="1"/>
        <v>0</v>
      </c>
      <c r="AD123" s="70">
        <f t="shared" si="1"/>
        <v>0</v>
      </c>
      <c r="AE123" s="70">
        <f t="shared" si="1"/>
        <v>0</v>
      </c>
      <c r="AF123" s="70">
        <f t="shared" si="1"/>
        <v>0</v>
      </c>
      <c r="AG123" s="70">
        <f t="shared" si="1"/>
        <v>0</v>
      </c>
      <c r="AH123" s="70">
        <f t="shared" si="1"/>
        <v>0</v>
      </c>
      <c r="AI123" s="70">
        <f t="shared" si="1"/>
        <v>0</v>
      </c>
      <c r="AJ123" s="70">
        <f t="shared" si="1"/>
        <v>0</v>
      </c>
      <c r="AK123" s="70">
        <f t="shared" si="1"/>
        <v>0</v>
      </c>
      <c r="AL123" s="70">
        <f t="shared" si="1"/>
        <v>0</v>
      </c>
      <c r="AM123" s="70">
        <f t="shared" si="1"/>
        <v>0</v>
      </c>
      <c r="AN123" s="70">
        <f t="shared" si="1"/>
        <v>0</v>
      </c>
      <c r="AO123" s="70">
        <f t="shared" si="1"/>
        <v>0</v>
      </c>
      <c r="AP123" s="70">
        <f t="shared" si="1"/>
        <v>0</v>
      </c>
      <c r="AQ123" s="70">
        <f t="shared" si="1"/>
        <v>0</v>
      </c>
      <c r="AR123" s="70">
        <f t="shared" si="1"/>
        <v>0</v>
      </c>
      <c r="AS123" s="70">
        <f t="shared" si="1"/>
        <v>0</v>
      </c>
      <c r="AT123" s="70">
        <f t="shared" si="1"/>
        <v>0</v>
      </c>
      <c r="AU123" s="70">
        <f t="shared" si="1"/>
        <v>0</v>
      </c>
      <c r="AV123" s="70">
        <f t="shared" si="1"/>
        <v>0</v>
      </c>
      <c r="AW123" s="70">
        <f t="shared" si="1"/>
        <v>0</v>
      </c>
      <c r="AX123" s="70">
        <f t="shared" si="1"/>
        <v>0</v>
      </c>
      <c r="AY123" s="70">
        <f t="shared" si="1"/>
        <v>0</v>
      </c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</row>
    <row r="124" spans="1:71" hidden="1" x14ac:dyDescent="0.25">
      <c r="A124" s="150" t="s">
        <v>1126</v>
      </c>
      <c r="B124" s="70">
        <f>B61</f>
        <v>626494</v>
      </c>
      <c r="C124" s="70">
        <f t="shared" ref="C124:X124" si="2">C61</f>
        <v>1122472</v>
      </c>
      <c r="D124" s="70">
        <f t="shared" si="2"/>
        <v>1011697</v>
      </c>
      <c r="E124" s="70">
        <f t="shared" si="2"/>
        <v>910851</v>
      </c>
      <c r="F124" s="70">
        <f t="shared" si="2"/>
        <v>867160</v>
      </c>
      <c r="G124" s="70">
        <f t="shared" si="2"/>
        <v>902509</v>
      </c>
      <c r="H124" s="70">
        <f t="shared" si="2"/>
        <v>820677</v>
      </c>
      <c r="I124" s="70">
        <f t="shared" si="2"/>
        <v>1041538</v>
      </c>
      <c r="J124" s="70">
        <f t="shared" si="2"/>
        <v>1137804</v>
      </c>
      <c r="K124" s="70">
        <f t="shared" si="2"/>
        <v>1101086</v>
      </c>
      <c r="L124" s="70">
        <f t="shared" si="2"/>
        <v>2167563</v>
      </c>
      <c r="M124" s="70">
        <f t="shared" si="2"/>
        <v>2316340</v>
      </c>
      <c r="N124" s="70">
        <f t="shared" si="2"/>
        <v>2861089</v>
      </c>
      <c r="O124" s="70">
        <f t="shared" si="2"/>
        <v>3134618</v>
      </c>
      <c r="P124" s="70">
        <f t="shared" si="2"/>
        <v>3348663</v>
      </c>
      <c r="Q124" s="70">
        <f t="shared" si="2"/>
        <v>3295752</v>
      </c>
      <c r="R124" s="70">
        <f t="shared" si="2"/>
        <v>3236799</v>
      </c>
      <c r="S124" s="70">
        <f t="shared" si="2"/>
        <v>3093382</v>
      </c>
      <c r="T124" s="70">
        <f t="shared" si="2"/>
        <v>1954089</v>
      </c>
      <c r="U124" s="70">
        <f t="shared" si="2"/>
        <v>2097589</v>
      </c>
      <c r="V124" s="70">
        <f t="shared" si="2"/>
        <v>3976848</v>
      </c>
      <c r="W124" s="70">
        <f t="shared" si="2"/>
        <v>4604073</v>
      </c>
      <c r="X124" s="70">
        <f t="shared" si="2"/>
        <v>4643789</v>
      </c>
      <c r="Y124" s="70">
        <f t="shared" ref="Y124:AY124" si="3">Y71</f>
        <v>0</v>
      </c>
      <c r="Z124" s="70">
        <f t="shared" si="3"/>
        <v>0</v>
      </c>
      <c r="AA124" s="70">
        <f t="shared" si="3"/>
        <v>0</v>
      </c>
      <c r="AB124" s="70">
        <f t="shared" si="3"/>
        <v>0</v>
      </c>
      <c r="AC124" s="70">
        <f t="shared" si="3"/>
        <v>0</v>
      </c>
      <c r="AD124" s="70">
        <f t="shared" si="3"/>
        <v>0</v>
      </c>
      <c r="AE124" s="70">
        <f t="shared" si="3"/>
        <v>0</v>
      </c>
      <c r="AF124" s="70">
        <f t="shared" si="3"/>
        <v>0</v>
      </c>
      <c r="AG124" s="70">
        <f t="shared" si="3"/>
        <v>0</v>
      </c>
      <c r="AH124" s="70">
        <f t="shared" si="3"/>
        <v>0</v>
      </c>
      <c r="AI124" s="70">
        <f t="shared" si="3"/>
        <v>0</v>
      </c>
      <c r="AJ124" s="70">
        <f t="shared" si="3"/>
        <v>0</v>
      </c>
      <c r="AK124" s="70">
        <f t="shared" si="3"/>
        <v>0</v>
      </c>
      <c r="AL124" s="70">
        <f t="shared" si="3"/>
        <v>0</v>
      </c>
      <c r="AM124" s="70">
        <f t="shared" si="3"/>
        <v>0</v>
      </c>
      <c r="AN124" s="70">
        <f t="shared" si="3"/>
        <v>0</v>
      </c>
      <c r="AO124" s="70">
        <f t="shared" si="3"/>
        <v>0</v>
      </c>
      <c r="AP124" s="70">
        <f t="shared" si="3"/>
        <v>0</v>
      </c>
      <c r="AQ124" s="70">
        <f t="shared" si="3"/>
        <v>0</v>
      </c>
      <c r="AR124" s="70">
        <f t="shared" si="3"/>
        <v>0</v>
      </c>
      <c r="AS124" s="70">
        <f t="shared" si="3"/>
        <v>0</v>
      </c>
      <c r="AT124" s="70">
        <f t="shared" si="3"/>
        <v>0</v>
      </c>
      <c r="AU124" s="70">
        <f t="shared" si="3"/>
        <v>0</v>
      </c>
      <c r="AV124" s="70">
        <f t="shared" si="3"/>
        <v>0</v>
      </c>
      <c r="AW124" s="70">
        <f t="shared" si="3"/>
        <v>0</v>
      </c>
      <c r="AX124" s="70">
        <f t="shared" si="3"/>
        <v>0</v>
      </c>
      <c r="AY124" s="70">
        <f t="shared" si="3"/>
        <v>0</v>
      </c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</row>
    <row r="125" spans="1:71" hidden="1" x14ac:dyDescent="0.25">
      <c r="A125" s="150" t="s">
        <v>1127</v>
      </c>
      <c r="B125" s="6">
        <f t="shared" ref="B125:AY125" si="4">SUM(B123:B124)</f>
        <v>7483540</v>
      </c>
      <c r="C125" s="6">
        <f t="shared" si="4"/>
        <v>8154879</v>
      </c>
      <c r="D125" s="6">
        <f t="shared" si="4"/>
        <v>8718037</v>
      </c>
      <c r="E125" s="6">
        <f t="shared" si="4"/>
        <v>6276587</v>
      </c>
      <c r="F125" s="6">
        <f t="shared" si="4"/>
        <v>6173356</v>
      </c>
      <c r="G125" s="6">
        <f t="shared" si="4"/>
        <v>6003056</v>
      </c>
      <c r="H125" s="6">
        <f t="shared" si="4"/>
        <v>6772813</v>
      </c>
      <c r="I125" s="6">
        <f t="shared" si="4"/>
        <v>7089271</v>
      </c>
      <c r="J125" s="6">
        <f t="shared" si="4"/>
        <v>7761929</v>
      </c>
      <c r="K125" s="6">
        <f t="shared" si="4"/>
        <v>7596224</v>
      </c>
      <c r="L125" s="6">
        <f t="shared" si="4"/>
        <v>7116215</v>
      </c>
      <c r="M125" s="6">
        <f t="shared" si="4"/>
        <v>8141599</v>
      </c>
      <c r="N125" s="6">
        <f t="shared" si="4"/>
        <v>9489184</v>
      </c>
      <c r="O125" s="6">
        <f t="shared" si="4"/>
        <v>10066068</v>
      </c>
      <c r="P125" s="6">
        <f t="shared" si="4"/>
        <v>9865308</v>
      </c>
      <c r="Q125" s="6">
        <f t="shared" si="4"/>
        <v>10782661</v>
      </c>
      <c r="R125" s="6">
        <f t="shared" si="4"/>
        <v>10909579</v>
      </c>
      <c r="S125" s="6">
        <f t="shared" si="4"/>
        <v>10093932</v>
      </c>
      <c r="T125" s="6">
        <f t="shared" si="4"/>
        <v>9895915</v>
      </c>
      <c r="U125" s="6">
        <f t="shared" si="4"/>
        <v>9867532</v>
      </c>
      <c r="V125" s="6">
        <f t="shared" si="4"/>
        <v>9201965</v>
      </c>
      <c r="W125" s="6">
        <f t="shared" si="4"/>
        <v>10825823</v>
      </c>
      <c r="X125" s="6">
        <f t="shared" si="4"/>
        <v>10697508</v>
      </c>
      <c r="Y125" s="6">
        <f t="shared" si="4"/>
        <v>0</v>
      </c>
      <c r="Z125" s="6">
        <f t="shared" si="4"/>
        <v>0</v>
      </c>
      <c r="AA125" s="6">
        <f t="shared" si="4"/>
        <v>0</v>
      </c>
      <c r="AB125" s="6">
        <f t="shared" si="4"/>
        <v>0</v>
      </c>
      <c r="AC125" s="6">
        <f t="shared" si="4"/>
        <v>0</v>
      </c>
      <c r="AD125" s="6">
        <f t="shared" si="4"/>
        <v>0</v>
      </c>
      <c r="AE125" s="6">
        <f t="shared" si="4"/>
        <v>0</v>
      </c>
      <c r="AF125" s="6">
        <f t="shared" si="4"/>
        <v>0</v>
      </c>
      <c r="AG125" s="6">
        <f t="shared" si="4"/>
        <v>0</v>
      </c>
      <c r="AH125" s="6">
        <f t="shared" si="4"/>
        <v>0</v>
      </c>
      <c r="AI125" s="6">
        <f t="shared" si="4"/>
        <v>0</v>
      </c>
      <c r="AJ125" s="6">
        <f t="shared" si="4"/>
        <v>0</v>
      </c>
      <c r="AK125" s="6">
        <f t="shared" si="4"/>
        <v>0</v>
      </c>
      <c r="AL125" s="6">
        <f t="shared" si="4"/>
        <v>0</v>
      </c>
      <c r="AM125" s="6">
        <f t="shared" si="4"/>
        <v>0</v>
      </c>
      <c r="AN125" s="6">
        <f t="shared" si="4"/>
        <v>0</v>
      </c>
      <c r="AO125" s="6">
        <f t="shared" si="4"/>
        <v>0</v>
      </c>
      <c r="AP125" s="6">
        <f t="shared" si="4"/>
        <v>0</v>
      </c>
      <c r="AQ125" s="6">
        <f t="shared" si="4"/>
        <v>0</v>
      </c>
      <c r="AR125" s="6">
        <f t="shared" si="4"/>
        <v>0</v>
      </c>
      <c r="AS125" s="6">
        <f t="shared" si="4"/>
        <v>0</v>
      </c>
      <c r="AT125" s="6">
        <f t="shared" si="4"/>
        <v>0</v>
      </c>
      <c r="AU125" s="6">
        <f t="shared" si="4"/>
        <v>0</v>
      </c>
      <c r="AV125" s="6">
        <f t="shared" si="4"/>
        <v>0</v>
      </c>
      <c r="AW125" s="6">
        <f t="shared" si="4"/>
        <v>0</v>
      </c>
      <c r="AX125" s="6">
        <f t="shared" si="4"/>
        <v>0</v>
      </c>
      <c r="AY125" s="6">
        <f t="shared" si="4"/>
        <v>0</v>
      </c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</row>
    <row r="126" spans="1:71" hidden="1" x14ac:dyDescent="0.25">
      <c r="A126" s="3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hidden="1" x14ac:dyDescent="0.25">
      <c r="A127" s="7" t="s">
        <v>839</v>
      </c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hidden="1" x14ac:dyDescent="0.25">
      <c r="A128" s="180" t="s">
        <v>732</v>
      </c>
      <c r="B128" s="180" t="s">
        <v>846</v>
      </c>
      <c r="C128" s="180" t="s">
        <v>762</v>
      </c>
      <c r="D128" s="180" t="s">
        <v>763</v>
      </c>
      <c r="E128" s="180" t="s">
        <v>847</v>
      </c>
      <c r="F128" s="180" t="s">
        <v>765</v>
      </c>
      <c r="G128" s="180" t="s">
        <v>766</v>
      </c>
      <c r="H128" s="180" t="s">
        <v>767</v>
      </c>
      <c r="I128" s="180" t="s">
        <v>848</v>
      </c>
      <c r="J128" s="180" t="s">
        <v>769</v>
      </c>
      <c r="K128" s="180" t="s">
        <v>770</v>
      </c>
      <c r="L128" s="180" t="s">
        <v>771</v>
      </c>
      <c r="M128" s="180" t="s">
        <v>849</v>
      </c>
      <c r="N128" s="180" t="s">
        <v>773</v>
      </c>
      <c r="O128" s="180" t="s">
        <v>774</v>
      </c>
      <c r="P128" s="180" t="s">
        <v>775</v>
      </c>
      <c r="Q128" s="180" t="s">
        <v>850</v>
      </c>
      <c r="R128" s="180" t="s">
        <v>777</v>
      </c>
      <c r="S128" s="180" t="s">
        <v>778</v>
      </c>
      <c r="T128" s="180" t="s">
        <v>779</v>
      </c>
      <c r="U128" s="180" t="s">
        <v>851</v>
      </c>
      <c r="V128" s="180" t="s">
        <v>781</v>
      </c>
      <c r="W128" s="180" t="s">
        <v>782</v>
      </c>
      <c r="X128" s="180" t="s">
        <v>1235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5"/>
      <c r="BR128" s="5"/>
      <c r="BS128" s="5"/>
    </row>
    <row r="129" spans="1:71" hidden="1" x14ac:dyDescent="0.25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hidden="1" x14ac:dyDescent="0.25">
      <c r="A130" s="180" t="s">
        <v>1128</v>
      </c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hidden="1" x14ac:dyDescent="0.25">
      <c r="A131" s="180" t="s">
        <v>1129</v>
      </c>
      <c r="B131" s="180">
        <v>4266809.25</v>
      </c>
      <c r="C131" s="180">
        <v>4026048</v>
      </c>
      <c r="D131" s="180">
        <v>4942372</v>
      </c>
      <c r="E131" s="180">
        <v>4322828</v>
      </c>
      <c r="F131" s="180">
        <v>4412018</v>
      </c>
      <c r="G131" s="180">
        <v>5020539</v>
      </c>
      <c r="H131" s="180">
        <v>5574858</v>
      </c>
      <c r="I131" s="180">
        <v>5618423</v>
      </c>
      <c r="J131" s="180">
        <v>5863835</v>
      </c>
      <c r="K131" s="180">
        <v>6188707</v>
      </c>
      <c r="L131" s="180">
        <v>7030946</v>
      </c>
      <c r="M131" s="180">
        <v>6705916</v>
      </c>
      <c r="N131" s="180">
        <v>6520610</v>
      </c>
      <c r="O131" s="180">
        <v>6676686</v>
      </c>
      <c r="P131" s="180">
        <v>7398415</v>
      </c>
      <c r="Q131" s="180">
        <v>7390648</v>
      </c>
      <c r="R131" s="180">
        <v>6770122</v>
      </c>
      <c r="S131" s="180">
        <v>7223161</v>
      </c>
      <c r="T131" s="180">
        <v>7491961</v>
      </c>
      <c r="U131" s="180">
        <v>7433943</v>
      </c>
      <c r="V131" s="180">
        <v>7820580</v>
      </c>
      <c r="W131" s="180">
        <v>7172840</v>
      </c>
      <c r="X131" s="180">
        <v>8393909</v>
      </c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3"/>
      <c r="BR131" s="3"/>
      <c r="BS131" s="3"/>
    </row>
    <row r="132" spans="1:71" hidden="1" x14ac:dyDescent="0.25">
      <c r="A132" s="180" t="s">
        <v>1133</v>
      </c>
      <c r="B132" s="180">
        <v>42472.25</v>
      </c>
      <c r="C132" s="180">
        <v>28558</v>
      </c>
      <c r="D132" s="180">
        <v>24419</v>
      </c>
      <c r="E132" s="180">
        <v>60047</v>
      </c>
      <c r="F132" s="180">
        <v>215616</v>
      </c>
      <c r="G132" s="180">
        <v>221617</v>
      </c>
      <c r="H132" s="180">
        <v>47470</v>
      </c>
      <c r="I132" s="180">
        <v>-266977</v>
      </c>
      <c r="J132" s="180">
        <v>89613</v>
      </c>
      <c r="K132" s="180">
        <v>25480</v>
      </c>
      <c r="L132" s="180">
        <v>32875</v>
      </c>
      <c r="M132" s="180">
        <v>3867</v>
      </c>
      <c r="N132" s="180">
        <v>154925</v>
      </c>
      <c r="O132" s="180">
        <v>35381</v>
      </c>
      <c r="P132" s="180">
        <v>144209</v>
      </c>
      <c r="Q132" s="180">
        <v>163615</v>
      </c>
      <c r="R132" s="180">
        <v>58924</v>
      </c>
      <c r="S132" s="180">
        <v>67075</v>
      </c>
      <c r="T132" s="180">
        <v>42394</v>
      </c>
      <c r="U132" s="180">
        <v>24389</v>
      </c>
      <c r="V132" s="180">
        <v>333174</v>
      </c>
      <c r="W132" s="180">
        <v>116492</v>
      </c>
      <c r="X132" s="180">
        <v>150305</v>
      </c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3"/>
      <c r="BR132" s="3"/>
      <c r="BS132" s="3"/>
    </row>
    <row r="133" spans="1:71" hidden="1" x14ac:dyDescent="0.25">
      <c r="A133" s="180" t="s">
        <v>1134</v>
      </c>
      <c r="B133" s="180">
        <v>0</v>
      </c>
      <c r="C133" s="180">
        <v>0</v>
      </c>
      <c r="D133" s="180">
        <v>0</v>
      </c>
      <c r="E133" s="180">
        <v>0</v>
      </c>
      <c r="F133" s="180">
        <v>19015</v>
      </c>
      <c r="G133" s="180">
        <v>22297</v>
      </c>
      <c r="H133" s="180">
        <v>25759</v>
      </c>
      <c r="I133" s="180">
        <v>23765</v>
      </c>
      <c r="J133" s="180">
        <v>19055</v>
      </c>
      <c r="K133" s="180">
        <v>19070</v>
      </c>
      <c r="L133" s="180">
        <v>18875</v>
      </c>
      <c r="M133" s="180">
        <v>19036</v>
      </c>
      <c r="N133" s="180">
        <v>16402</v>
      </c>
      <c r="O133" s="180">
        <v>16168</v>
      </c>
      <c r="P133" s="180">
        <v>15225</v>
      </c>
      <c r="Q133" s="180">
        <v>14172</v>
      </c>
      <c r="R133" s="180">
        <v>14184</v>
      </c>
      <c r="S133" s="180">
        <v>12276</v>
      </c>
      <c r="T133" s="180">
        <v>19032</v>
      </c>
      <c r="U133" s="180">
        <v>24969</v>
      </c>
      <c r="V133" s="180">
        <v>24910</v>
      </c>
      <c r="W133" s="180">
        <v>16087</v>
      </c>
      <c r="X133" s="180">
        <v>19346</v>
      </c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3"/>
      <c r="BR133" s="3"/>
      <c r="BS133" s="3"/>
    </row>
    <row r="134" spans="1:71" hidden="1" x14ac:dyDescent="0.25">
      <c r="A134" s="180" t="s">
        <v>1245</v>
      </c>
      <c r="B134" s="180">
        <v>0</v>
      </c>
      <c r="C134" s="180">
        <v>0</v>
      </c>
      <c r="D134" s="180">
        <v>0</v>
      </c>
      <c r="E134" s="180">
        <v>8033.75</v>
      </c>
      <c r="F134" s="180">
        <v>28153</v>
      </c>
      <c r="G134" s="180">
        <v>1248</v>
      </c>
      <c r="H134" s="180">
        <v>-11430</v>
      </c>
      <c r="I134" s="180">
        <v>0</v>
      </c>
      <c r="J134" s="180">
        <v>63733</v>
      </c>
      <c r="K134" s="180">
        <v>-7428</v>
      </c>
      <c r="L134" s="180">
        <v>-20686</v>
      </c>
      <c r="M134" s="180">
        <v>-20452</v>
      </c>
      <c r="N134" s="180">
        <v>0</v>
      </c>
      <c r="O134" s="180">
        <v>0</v>
      </c>
      <c r="P134" s="180">
        <v>53494</v>
      </c>
      <c r="Q134" s="180">
        <v>0</v>
      </c>
      <c r="R134" s="180">
        <v>19731</v>
      </c>
      <c r="S134" s="180">
        <v>27723</v>
      </c>
      <c r="T134" s="180">
        <v>-1180</v>
      </c>
      <c r="U134" s="180">
        <v>0</v>
      </c>
      <c r="V134" s="180">
        <v>273186</v>
      </c>
      <c r="W134" s="180">
        <v>-101812</v>
      </c>
      <c r="X134" s="180">
        <v>19100</v>
      </c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3"/>
      <c r="BR134" s="3"/>
      <c r="BS134" s="3"/>
    </row>
    <row r="135" spans="1:71" hidden="1" x14ac:dyDescent="0.25">
      <c r="A135" s="180" t="s">
        <v>1246</v>
      </c>
      <c r="B135" s="180">
        <v>0</v>
      </c>
      <c r="C135" s="180">
        <v>0</v>
      </c>
      <c r="D135" s="180">
        <v>0</v>
      </c>
      <c r="E135" s="180">
        <v>0</v>
      </c>
      <c r="F135" s="180">
        <v>0</v>
      </c>
      <c r="G135" s="180">
        <v>0</v>
      </c>
      <c r="H135" s="180">
        <v>0</v>
      </c>
      <c r="I135" s="180">
        <v>0</v>
      </c>
      <c r="J135" s="180">
        <v>0</v>
      </c>
      <c r="K135" s="180">
        <v>0</v>
      </c>
      <c r="L135" s="180">
        <v>0</v>
      </c>
      <c r="M135" s="180">
        <v>0</v>
      </c>
      <c r="N135" s="180">
        <v>0</v>
      </c>
      <c r="O135" s="180">
        <v>0</v>
      </c>
      <c r="P135" s="180">
        <v>0</v>
      </c>
      <c r="Q135" s="180">
        <v>8994.25</v>
      </c>
      <c r="R135" s="180">
        <v>0</v>
      </c>
      <c r="S135" s="180">
        <v>0</v>
      </c>
      <c r="T135" s="180">
        <v>0</v>
      </c>
      <c r="U135" s="180">
        <v>0</v>
      </c>
      <c r="V135" s="180">
        <v>0</v>
      </c>
      <c r="W135" s="180">
        <v>0</v>
      </c>
      <c r="X135" s="180">
        <v>0</v>
      </c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3"/>
      <c r="BR135" s="3"/>
      <c r="BS135" s="3"/>
    </row>
    <row r="136" spans="1:71" hidden="1" x14ac:dyDescent="0.25">
      <c r="A136" s="180" t="s">
        <v>1247</v>
      </c>
      <c r="B136" s="180">
        <v>0</v>
      </c>
      <c r="C136" s="180">
        <v>0</v>
      </c>
      <c r="D136" s="180">
        <v>0</v>
      </c>
      <c r="E136" s="180">
        <v>0</v>
      </c>
      <c r="F136" s="180">
        <v>0</v>
      </c>
      <c r="G136" s="180">
        <v>0</v>
      </c>
      <c r="H136" s="180">
        <v>0</v>
      </c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0</v>
      </c>
      <c r="O136" s="180">
        <v>0</v>
      </c>
      <c r="P136" s="180">
        <v>0</v>
      </c>
      <c r="Q136" s="180">
        <v>0</v>
      </c>
      <c r="R136" s="180">
        <v>0</v>
      </c>
      <c r="S136" s="180">
        <v>0</v>
      </c>
      <c r="T136" s="180">
        <v>0</v>
      </c>
      <c r="U136" s="180">
        <v>0</v>
      </c>
      <c r="V136" s="180">
        <v>0</v>
      </c>
      <c r="W136" s="180">
        <v>17853</v>
      </c>
      <c r="X136" s="180">
        <v>0</v>
      </c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3"/>
      <c r="BR136" s="3"/>
      <c r="BS136" s="3"/>
    </row>
    <row r="137" spans="1:71" hidden="1" x14ac:dyDescent="0.25">
      <c r="A137" s="180" t="s">
        <v>1137</v>
      </c>
      <c r="B137" s="180">
        <v>0</v>
      </c>
      <c r="C137" s="180">
        <v>0</v>
      </c>
      <c r="D137" s="180">
        <v>0</v>
      </c>
      <c r="E137" s="180">
        <v>27811</v>
      </c>
      <c r="F137" s="180">
        <v>168448</v>
      </c>
      <c r="G137" s="180">
        <v>198072</v>
      </c>
      <c r="H137" s="180">
        <v>21711</v>
      </c>
      <c r="I137" s="180">
        <v>-272771</v>
      </c>
      <c r="J137" s="180">
        <v>6825</v>
      </c>
      <c r="K137" s="180">
        <v>6410</v>
      </c>
      <c r="L137" s="180">
        <v>14000</v>
      </c>
      <c r="M137" s="180">
        <v>5283</v>
      </c>
      <c r="N137" s="180">
        <v>138523</v>
      </c>
      <c r="O137" s="180">
        <v>19213</v>
      </c>
      <c r="P137" s="180">
        <v>75490</v>
      </c>
      <c r="Q137" s="180">
        <v>113466</v>
      </c>
      <c r="R137" s="180">
        <v>25009</v>
      </c>
      <c r="S137" s="180">
        <v>27076</v>
      </c>
      <c r="T137" s="180">
        <v>23362</v>
      </c>
      <c r="U137" s="180">
        <v>45694</v>
      </c>
      <c r="V137" s="180">
        <v>35078</v>
      </c>
      <c r="W137" s="180">
        <v>82552</v>
      </c>
      <c r="X137" s="180">
        <v>111859</v>
      </c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3"/>
      <c r="BR137" s="3"/>
      <c r="BS137" s="3"/>
    </row>
    <row r="138" spans="1:71" hidden="1" x14ac:dyDescent="0.25">
      <c r="A138" s="180" t="s">
        <v>1138</v>
      </c>
      <c r="B138" s="180">
        <v>0</v>
      </c>
      <c r="C138" s="180">
        <v>0</v>
      </c>
      <c r="D138" s="180">
        <v>0</v>
      </c>
      <c r="E138" s="180">
        <v>0</v>
      </c>
      <c r="F138" s="180">
        <v>0</v>
      </c>
      <c r="G138" s="180">
        <v>4258</v>
      </c>
      <c r="H138" s="180">
        <v>1344</v>
      </c>
      <c r="I138" s="180">
        <v>0</v>
      </c>
      <c r="J138" s="180">
        <v>0</v>
      </c>
      <c r="K138" s="180">
        <v>1428</v>
      </c>
      <c r="L138" s="180">
        <v>66</v>
      </c>
      <c r="M138" s="180">
        <v>0</v>
      </c>
      <c r="N138" s="180">
        <v>0</v>
      </c>
      <c r="O138" s="180">
        <v>937</v>
      </c>
      <c r="P138" s="180">
        <v>2660</v>
      </c>
      <c r="Q138" s="180">
        <v>-1682</v>
      </c>
      <c r="R138" s="180">
        <v>1846</v>
      </c>
      <c r="S138" s="180">
        <v>2763</v>
      </c>
      <c r="T138" s="180">
        <v>-154</v>
      </c>
      <c r="U138" s="180">
        <v>-279</v>
      </c>
      <c r="V138" s="180">
        <v>0</v>
      </c>
      <c r="W138" s="180">
        <v>0</v>
      </c>
      <c r="X138" s="180">
        <v>0</v>
      </c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3"/>
      <c r="BR138" s="3"/>
      <c r="BS138" s="3"/>
    </row>
    <row r="139" spans="1:71" hidden="1" x14ac:dyDescent="0.25">
      <c r="A139" s="180" t="s">
        <v>1139</v>
      </c>
      <c r="B139" s="180">
        <v>4309281.5</v>
      </c>
      <c r="C139" s="180">
        <v>4054606</v>
      </c>
      <c r="D139" s="180">
        <v>4966791</v>
      </c>
      <c r="E139" s="180">
        <v>4382875</v>
      </c>
      <c r="F139" s="180">
        <v>4627634</v>
      </c>
      <c r="G139" s="180">
        <v>5246414</v>
      </c>
      <c r="H139" s="180">
        <v>5623672</v>
      </c>
      <c r="I139" s="180">
        <v>5348672</v>
      </c>
      <c r="J139" s="180">
        <v>5953448</v>
      </c>
      <c r="K139" s="180">
        <v>6215615</v>
      </c>
      <c r="L139" s="180">
        <v>7063887</v>
      </c>
      <c r="M139" s="180">
        <v>6709783</v>
      </c>
      <c r="N139" s="180">
        <v>6675535</v>
      </c>
      <c r="O139" s="180">
        <v>6713004</v>
      </c>
      <c r="P139" s="180">
        <v>7545284</v>
      </c>
      <c r="Q139" s="180">
        <v>7552581</v>
      </c>
      <c r="R139" s="180">
        <v>6830892</v>
      </c>
      <c r="S139" s="180">
        <v>7292999</v>
      </c>
      <c r="T139" s="180">
        <v>7534355</v>
      </c>
      <c r="U139" s="180">
        <v>7458053</v>
      </c>
      <c r="V139" s="180">
        <v>8153754</v>
      </c>
      <c r="W139" s="180">
        <v>7289332</v>
      </c>
      <c r="X139" s="180">
        <v>8544214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3"/>
      <c r="BR139" s="3"/>
      <c r="BS139" s="3"/>
    </row>
    <row r="140" spans="1:71" hidden="1" x14ac:dyDescent="0.25">
      <c r="A140" s="180"/>
      <c r="B140" s="180"/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3"/>
      <c r="BR140" s="3"/>
      <c r="BS140" s="3"/>
    </row>
    <row r="141" spans="1:71" hidden="1" x14ac:dyDescent="0.25">
      <c r="A141" s="180" t="s">
        <v>1140</v>
      </c>
      <c r="B141" s="180"/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3"/>
      <c r="BR141" s="3"/>
      <c r="BS141" s="3"/>
    </row>
    <row r="142" spans="1:71" hidden="1" x14ac:dyDescent="0.25">
      <c r="A142" s="180" t="s">
        <v>1141</v>
      </c>
      <c r="B142" s="180">
        <v>3780169.25</v>
      </c>
      <c r="C142" s="180">
        <v>4250682</v>
      </c>
      <c r="D142" s="180">
        <v>5031114</v>
      </c>
      <c r="E142" s="180">
        <v>4377992</v>
      </c>
      <c r="F142" s="180">
        <v>4180681</v>
      </c>
      <c r="G142" s="180">
        <v>4225489</v>
      </c>
      <c r="H142" s="180">
        <v>4594767</v>
      </c>
      <c r="I142" s="180">
        <v>5004206</v>
      </c>
      <c r="J142" s="180">
        <v>5378692</v>
      </c>
      <c r="K142" s="180">
        <v>5123244</v>
      </c>
      <c r="L142" s="180">
        <v>5795355</v>
      </c>
      <c r="M142" s="180">
        <v>6250217</v>
      </c>
      <c r="N142" s="180">
        <v>6294448</v>
      </c>
      <c r="O142" s="180">
        <v>6040737</v>
      </c>
      <c r="P142" s="180">
        <v>6510993</v>
      </c>
      <c r="Q142" s="180">
        <v>6869352</v>
      </c>
      <c r="R142" s="180">
        <v>6080191</v>
      </c>
      <c r="S142" s="180">
        <v>6204354</v>
      </c>
      <c r="T142" s="180">
        <v>6363403</v>
      </c>
      <c r="U142" s="180">
        <v>6783310</v>
      </c>
      <c r="V142" s="180">
        <v>6860783</v>
      </c>
      <c r="W142" s="180">
        <v>6163768</v>
      </c>
      <c r="X142" s="180">
        <v>6934119</v>
      </c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3"/>
      <c r="BR142" s="3"/>
      <c r="BS142" s="3"/>
    </row>
    <row r="143" spans="1:71" hidden="1" x14ac:dyDescent="0.25">
      <c r="A143" s="180" t="s">
        <v>1145</v>
      </c>
      <c r="B143" s="180">
        <v>219140.25</v>
      </c>
      <c r="C143" s="180">
        <v>239350</v>
      </c>
      <c r="D143" s="180">
        <v>207755</v>
      </c>
      <c r="E143" s="180">
        <v>246169</v>
      </c>
      <c r="F143" s="180">
        <v>200858</v>
      </c>
      <c r="G143" s="180">
        <v>223709</v>
      </c>
      <c r="H143" s="180">
        <v>260089</v>
      </c>
      <c r="I143" s="180">
        <v>260632</v>
      </c>
      <c r="J143" s="180">
        <v>334340</v>
      </c>
      <c r="K143" s="180">
        <v>349796</v>
      </c>
      <c r="L143" s="180">
        <v>376732</v>
      </c>
      <c r="M143" s="180">
        <v>311879</v>
      </c>
      <c r="N143" s="180">
        <v>375065</v>
      </c>
      <c r="O143" s="180">
        <v>336256</v>
      </c>
      <c r="P143" s="180">
        <v>385965</v>
      </c>
      <c r="Q143" s="180">
        <v>526215</v>
      </c>
      <c r="R143" s="180">
        <v>408346</v>
      </c>
      <c r="S143" s="180">
        <v>416996</v>
      </c>
      <c r="T143" s="180">
        <v>426556</v>
      </c>
      <c r="U143" s="180">
        <v>417211</v>
      </c>
      <c r="V143" s="180">
        <v>387148</v>
      </c>
      <c r="W143" s="180">
        <v>364915</v>
      </c>
      <c r="X143" s="180">
        <v>203980</v>
      </c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3"/>
      <c r="BR143" s="3"/>
      <c r="BS143" s="3"/>
    </row>
    <row r="144" spans="1:71" hidden="1" x14ac:dyDescent="0.25">
      <c r="A144" s="180" t="s">
        <v>1199</v>
      </c>
      <c r="B144" s="180">
        <v>28940</v>
      </c>
      <c r="C144" s="180">
        <v>57985</v>
      </c>
      <c r="D144" s="180">
        <v>58649</v>
      </c>
      <c r="E144" s="180">
        <v>65031</v>
      </c>
      <c r="F144" s="180">
        <v>61136</v>
      </c>
      <c r="G144" s="180">
        <v>91650</v>
      </c>
      <c r="H144" s="180">
        <v>113087</v>
      </c>
      <c r="I144" s="180">
        <v>154892</v>
      </c>
      <c r="J144" s="180">
        <v>190988</v>
      </c>
      <c r="K144" s="180">
        <v>185154</v>
      </c>
      <c r="L144" s="180">
        <v>211432</v>
      </c>
      <c r="M144" s="180">
        <v>183781</v>
      </c>
      <c r="N144" s="180">
        <v>214726</v>
      </c>
      <c r="O144" s="180">
        <v>208376</v>
      </c>
      <c r="P144" s="180">
        <v>197690</v>
      </c>
      <c r="Q144" s="180">
        <v>205340</v>
      </c>
      <c r="R144" s="180">
        <v>183653</v>
      </c>
      <c r="S144" s="180">
        <v>202214</v>
      </c>
      <c r="T144" s="180">
        <v>189332</v>
      </c>
      <c r="U144" s="180">
        <v>122843</v>
      </c>
      <c r="V144" s="180">
        <v>182977</v>
      </c>
      <c r="W144" s="180">
        <v>172478</v>
      </c>
      <c r="X144" s="180">
        <v>177274</v>
      </c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3"/>
      <c r="BR144" s="3"/>
      <c r="BS144" s="3"/>
    </row>
    <row r="145" spans="1:71" hidden="1" x14ac:dyDescent="0.25">
      <c r="A145" s="180" t="s">
        <v>1146</v>
      </c>
      <c r="B145" s="180">
        <v>190200.25</v>
      </c>
      <c r="C145" s="180">
        <v>181365</v>
      </c>
      <c r="D145" s="180">
        <v>149106</v>
      </c>
      <c r="E145" s="180">
        <v>181138</v>
      </c>
      <c r="F145" s="180">
        <v>139722</v>
      </c>
      <c r="G145" s="180">
        <v>132059</v>
      </c>
      <c r="H145" s="180">
        <v>147002</v>
      </c>
      <c r="I145" s="180">
        <v>105740</v>
      </c>
      <c r="J145" s="180">
        <v>143352</v>
      </c>
      <c r="K145" s="180">
        <v>164642</v>
      </c>
      <c r="L145" s="180">
        <v>165300</v>
      </c>
      <c r="M145" s="180">
        <v>128098</v>
      </c>
      <c r="N145" s="180">
        <v>160339</v>
      </c>
      <c r="O145" s="180">
        <v>127880</v>
      </c>
      <c r="P145" s="180">
        <v>188275</v>
      </c>
      <c r="Q145" s="180">
        <v>320875</v>
      </c>
      <c r="R145" s="180">
        <v>224693</v>
      </c>
      <c r="S145" s="180">
        <v>214782</v>
      </c>
      <c r="T145" s="180">
        <v>237224</v>
      </c>
      <c r="U145" s="180">
        <v>294368</v>
      </c>
      <c r="V145" s="180">
        <v>204171</v>
      </c>
      <c r="W145" s="180">
        <v>192437</v>
      </c>
      <c r="X145" s="180">
        <v>26706</v>
      </c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3"/>
      <c r="BR145" s="3"/>
      <c r="BS145" s="3"/>
    </row>
    <row r="146" spans="1:71" hidden="1" x14ac:dyDescent="0.25">
      <c r="A146" s="180" t="s">
        <v>1147</v>
      </c>
      <c r="B146" s="180">
        <v>6469.5</v>
      </c>
      <c r="C146" s="180">
        <v>41399</v>
      </c>
      <c r="D146" s="180">
        <v>13167</v>
      </c>
      <c r="E146" s="180">
        <v>37046</v>
      </c>
      <c r="F146" s="180">
        <v>0</v>
      </c>
      <c r="G146" s="180">
        <v>0</v>
      </c>
      <c r="H146" s="180">
        <v>63978</v>
      </c>
      <c r="I146" s="180">
        <v>39064</v>
      </c>
      <c r="J146" s="180">
        <v>32440</v>
      </c>
      <c r="K146" s="180">
        <v>9369</v>
      </c>
      <c r="L146" s="180">
        <v>31916</v>
      </c>
      <c r="M146" s="180">
        <v>15633</v>
      </c>
      <c r="N146" s="180">
        <v>89567</v>
      </c>
      <c r="O146" s="180">
        <v>104349</v>
      </c>
      <c r="P146" s="180">
        <v>-53494</v>
      </c>
      <c r="Q146" s="180">
        <v>-23139</v>
      </c>
      <c r="R146" s="180">
        <v>51003</v>
      </c>
      <c r="S146" s="180">
        <v>-5278</v>
      </c>
      <c r="T146" s="180">
        <v>41501</v>
      </c>
      <c r="U146" s="180">
        <v>-26395</v>
      </c>
      <c r="V146" s="180">
        <v>33751</v>
      </c>
      <c r="W146" s="180">
        <v>101812</v>
      </c>
      <c r="X146" s="180">
        <v>28539</v>
      </c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3"/>
      <c r="BR146" s="3"/>
      <c r="BS146" s="3"/>
    </row>
    <row r="147" spans="1:71" hidden="1" x14ac:dyDescent="0.25">
      <c r="A147" s="180" t="s">
        <v>1248</v>
      </c>
      <c r="B147" s="180">
        <v>6469.5</v>
      </c>
      <c r="C147" s="180">
        <v>41399</v>
      </c>
      <c r="D147" s="180">
        <v>13167</v>
      </c>
      <c r="E147" s="180">
        <v>0</v>
      </c>
      <c r="F147" s="180">
        <v>0</v>
      </c>
      <c r="G147" s="180">
        <v>0</v>
      </c>
      <c r="H147" s="180">
        <v>11430</v>
      </c>
      <c r="I147" s="180">
        <v>26914</v>
      </c>
      <c r="J147" s="180">
        <v>0</v>
      </c>
      <c r="K147" s="180">
        <v>7428</v>
      </c>
      <c r="L147" s="180">
        <v>20686</v>
      </c>
      <c r="M147" s="180">
        <v>0</v>
      </c>
      <c r="N147" s="180">
        <v>89567</v>
      </c>
      <c r="O147" s="180">
        <v>83379</v>
      </c>
      <c r="P147" s="180">
        <v>-53494</v>
      </c>
      <c r="Q147" s="180">
        <v>-23139</v>
      </c>
      <c r="R147" s="180">
        <v>0</v>
      </c>
      <c r="S147" s="180">
        <v>0</v>
      </c>
      <c r="T147" s="180">
        <v>1180</v>
      </c>
      <c r="U147" s="180">
        <v>18409</v>
      </c>
      <c r="V147" s="180">
        <v>0</v>
      </c>
      <c r="W147" s="180">
        <v>101812</v>
      </c>
      <c r="X147" s="180">
        <v>0</v>
      </c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3"/>
      <c r="BR147" s="3"/>
      <c r="BS147" s="3"/>
    </row>
    <row r="148" spans="1:71" hidden="1" x14ac:dyDescent="0.25">
      <c r="A148" s="180" t="s">
        <v>1249</v>
      </c>
      <c r="B148" s="180">
        <v>0</v>
      </c>
      <c r="C148" s="180">
        <v>0</v>
      </c>
      <c r="D148" s="180">
        <v>0</v>
      </c>
      <c r="E148" s="180">
        <v>0</v>
      </c>
      <c r="F148" s="180">
        <v>0</v>
      </c>
      <c r="G148" s="180">
        <v>0</v>
      </c>
      <c r="H148" s="180">
        <v>0</v>
      </c>
      <c r="I148" s="180">
        <v>0</v>
      </c>
      <c r="J148" s="180">
        <v>0</v>
      </c>
      <c r="K148" s="180">
        <v>0</v>
      </c>
      <c r="L148" s="180">
        <v>0</v>
      </c>
      <c r="M148" s="180">
        <v>0</v>
      </c>
      <c r="N148" s="180">
        <v>0</v>
      </c>
      <c r="O148" s="180">
        <v>0</v>
      </c>
      <c r="P148" s="180">
        <v>0</v>
      </c>
      <c r="Q148" s="180">
        <v>0</v>
      </c>
      <c r="R148" s="180">
        <v>0</v>
      </c>
      <c r="S148" s="180">
        <v>0</v>
      </c>
      <c r="T148" s="180">
        <v>0</v>
      </c>
      <c r="U148" s="180">
        <v>0</v>
      </c>
      <c r="V148" s="180">
        <v>0</v>
      </c>
      <c r="W148" s="180">
        <v>0</v>
      </c>
      <c r="X148" s="180">
        <v>28539</v>
      </c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3"/>
      <c r="BR148" s="3"/>
      <c r="BS148" s="3"/>
    </row>
    <row r="149" spans="1:71" hidden="1" x14ac:dyDescent="0.25">
      <c r="A149" s="180" t="s">
        <v>870</v>
      </c>
      <c r="B149" s="180">
        <v>0</v>
      </c>
      <c r="C149" s="180">
        <v>0</v>
      </c>
      <c r="D149" s="180">
        <v>0</v>
      </c>
      <c r="E149" s="180">
        <v>15318.75</v>
      </c>
      <c r="F149" s="180">
        <v>0</v>
      </c>
      <c r="G149" s="180">
        <v>0</v>
      </c>
      <c r="H149" s="180">
        <v>52548</v>
      </c>
      <c r="I149" s="180">
        <v>12150</v>
      </c>
      <c r="J149" s="180">
        <v>32440</v>
      </c>
      <c r="K149" s="180">
        <v>1941</v>
      </c>
      <c r="L149" s="180">
        <v>11230</v>
      </c>
      <c r="M149" s="180">
        <v>15633</v>
      </c>
      <c r="N149" s="180">
        <v>0</v>
      </c>
      <c r="O149" s="180">
        <v>20970</v>
      </c>
      <c r="P149" s="180">
        <v>0</v>
      </c>
      <c r="Q149" s="180">
        <v>0</v>
      </c>
      <c r="R149" s="180">
        <v>51003</v>
      </c>
      <c r="S149" s="180">
        <v>-5278</v>
      </c>
      <c r="T149" s="180">
        <v>40321</v>
      </c>
      <c r="U149" s="180">
        <v>-44804</v>
      </c>
      <c r="V149" s="180">
        <v>33751</v>
      </c>
      <c r="W149" s="180">
        <v>-22923</v>
      </c>
      <c r="X149" s="180">
        <v>28539</v>
      </c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3"/>
      <c r="BR149" s="3"/>
      <c r="BS149" s="3"/>
    </row>
    <row r="150" spans="1:71" hidden="1" x14ac:dyDescent="0.25">
      <c r="A150" s="180" t="s">
        <v>1150</v>
      </c>
      <c r="B150" s="180">
        <v>0</v>
      </c>
      <c r="C150" s="180">
        <v>0</v>
      </c>
      <c r="D150" s="180">
        <v>0</v>
      </c>
      <c r="E150" s="180">
        <v>391</v>
      </c>
      <c r="F150" s="180">
        <v>2828</v>
      </c>
      <c r="G150" s="180">
        <v>0</v>
      </c>
      <c r="H150" s="180">
        <v>0</v>
      </c>
      <c r="I150" s="180">
        <v>105</v>
      </c>
      <c r="J150" s="180">
        <v>5310</v>
      </c>
      <c r="K150" s="180">
        <v>-1428</v>
      </c>
      <c r="L150" s="180">
        <v>-66</v>
      </c>
      <c r="M150" s="180">
        <v>-131</v>
      </c>
      <c r="N150" s="180">
        <v>594</v>
      </c>
      <c r="O150" s="180">
        <v>0</v>
      </c>
      <c r="P150" s="180">
        <v>0</v>
      </c>
      <c r="Q150" s="180">
        <v>0</v>
      </c>
      <c r="R150" s="180">
        <v>0</v>
      </c>
      <c r="S150" s="180">
        <v>0</v>
      </c>
      <c r="T150" s="180">
        <v>154</v>
      </c>
      <c r="U150" s="180">
        <v>0</v>
      </c>
      <c r="V150" s="180">
        <v>2880</v>
      </c>
      <c r="W150" s="180">
        <v>1279</v>
      </c>
      <c r="X150" s="180">
        <v>619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3"/>
      <c r="BR150" s="3"/>
      <c r="BS150" s="3"/>
    </row>
    <row r="151" spans="1:71" hidden="1" x14ac:dyDescent="0.25">
      <c r="A151" s="180" t="s">
        <v>1151</v>
      </c>
      <c r="B151" s="180">
        <v>4005779</v>
      </c>
      <c r="C151" s="180">
        <v>4531431</v>
      </c>
      <c r="D151" s="180">
        <v>5252036</v>
      </c>
      <c r="E151" s="180">
        <v>4662771</v>
      </c>
      <c r="F151" s="180">
        <v>4384367</v>
      </c>
      <c r="G151" s="180">
        <v>4449198</v>
      </c>
      <c r="H151" s="180">
        <v>4918834</v>
      </c>
      <c r="I151" s="180">
        <v>5304322</v>
      </c>
      <c r="J151" s="180">
        <v>5750782</v>
      </c>
      <c r="K151" s="180">
        <v>5482409</v>
      </c>
      <c r="L151" s="180">
        <v>6204003</v>
      </c>
      <c r="M151" s="180">
        <v>6577598</v>
      </c>
      <c r="N151" s="180">
        <v>6759674</v>
      </c>
      <c r="O151" s="180">
        <v>6481342</v>
      </c>
      <c r="P151" s="180">
        <v>6896958</v>
      </c>
      <c r="Q151" s="180">
        <v>7372428</v>
      </c>
      <c r="R151" s="180">
        <v>6539540</v>
      </c>
      <c r="S151" s="180">
        <v>6621350</v>
      </c>
      <c r="T151" s="180">
        <v>6831614</v>
      </c>
      <c r="U151" s="180">
        <v>7174126</v>
      </c>
      <c r="V151" s="180">
        <v>7284562</v>
      </c>
      <c r="W151" s="180">
        <v>6631774</v>
      </c>
      <c r="X151" s="180">
        <v>7167257</v>
      </c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3"/>
      <c r="BR151" s="3"/>
      <c r="BS151" s="3"/>
    </row>
    <row r="152" spans="1:71" hidden="1" x14ac:dyDescent="0.25">
      <c r="A152" s="180"/>
      <c r="B152" s="180"/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3"/>
      <c r="BR152" s="3"/>
      <c r="BS152" s="3"/>
    </row>
    <row r="153" spans="1:71" hidden="1" x14ac:dyDescent="0.25">
      <c r="A153" s="180" t="s">
        <v>873</v>
      </c>
      <c r="B153" s="180"/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3"/>
      <c r="BR153" s="3"/>
      <c r="BS153" s="3"/>
    </row>
    <row r="154" spans="1:71" hidden="1" x14ac:dyDescent="0.25">
      <c r="A154" s="180" t="s">
        <v>1152</v>
      </c>
      <c r="B154" s="180">
        <v>303502.5</v>
      </c>
      <c r="C154" s="180">
        <v>-476825</v>
      </c>
      <c r="D154" s="180">
        <v>-285245</v>
      </c>
      <c r="E154" s="180">
        <v>-279896</v>
      </c>
      <c r="F154" s="180">
        <v>243267</v>
      </c>
      <c r="G154" s="180">
        <v>797216</v>
      </c>
      <c r="H154" s="180">
        <v>704838</v>
      </c>
      <c r="I154" s="180">
        <v>44350</v>
      </c>
      <c r="J154" s="180">
        <v>202666</v>
      </c>
      <c r="K154" s="180">
        <v>733206</v>
      </c>
      <c r="L154" s="180">
        <v>859884</v>
      </c>
      <c r="M154" s="180">
        <v>132185</v>
      </c>
      <c r="N154" s="180">
        <v>-84139</v>
      </c>
      <c r="O154" s="180">
        <v>231662</v>
      </c>
      <c r="P154" s="180">
        <v>648326</v>
      </c>
      <c r="Q154" s="180">
        <v>180153</v>
      </c>
      <c r="R154" s="180">
        <v>291352</v>
      </c>
      <c r="S154" s="180">
        <v>671649</v>
      </c>
      <c r="T154" s="180">
        <v>702741</v>
      </c>
      <c r="U154" s="180">
        <v>283927</v>
      </c>
      <c r="V154" s="180">
        <v>869192</v>
      </c>
      <c r="W154" s="180">
        <v>657558</v>
      </c>
      <c r="X154" s="180">
        <v>1376957</v>
      </c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3"/>
      <c r="BR154" s="3"/>
      <c r="BS154" s="3"/>
    </row>
    <row r="155" spans="1:71" hidden="1" x14ac:dyDescent="0.25">
      <c r="A155" s="180" t="s">
        <v>899</v>
      </c>
      <c r="B155" s="180">
        <v>65060.25</v>
      </c>
      <c r="C155" s="180">
        <v>77480</v>
      </c>
      <c r="D155" s="180">
        <v>79434</v>
      </c>
      <c r="E155" s="180">
        <v>64016</v>
      </c>
      <c r="F155" s="180">
        <v>63006</v>
      </c>
      <c r="G155" s="180">
        <v>58712</v>
      </c>
      <c r="H155" s="180">
        <v>60899</v>
      </c>
      <c r="I155" s="180">
        <v>62835</v>
      </c>
      <c r="J155" s="180">
        <v>67461</v>
      </c>
      <c r="K155" s="180">
        <v>73116</v>
      </c>
      <c r="L155" s="180">
        <v>82280</v>
      </c>
      <c r="M155" s="180">
        <v>78668</v>
      </c>
      <c r="N155" s="180">
        <v>80984</v>
      </c>
      <c r="O155" s="180">
        <v>86822</v>
      </c>
      <c r="P155" s="180">
        <v>93242</v>
      </c>
      <c r="Q155" s="180">
        <v>96044</v>
      </c>
      <c r="R155" s="180">
        <v>103300</v>
      </c>
      <c r="S155" s="180">
        <v>104233</v>
      </c>
      <c r="T155" s="180">
        <v>97526</v>
      </c>
      <c r="U155" s="180">
        <v>98897</v>
      </c>
      <c r="V155" s="180">
        <v>80214</v>
      </c>
      <c r="W155" s="180">
        <v>95095</v>
      </c>
      <c r="X155" s="180">
        <v>97023</v>
      </c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3"/>
      <c r="BR155" s="3"/>
      <c r="BS155" s="3"/>
    </row>
    <row r="156" spans="1:71" hidden="1" x14ac:dyDescent="0.25">
      <c r="A156" s="180" t="s">
        <v>875</v>
      </c>
      <c r="B156" s="180">
        <v>9403</v>
      </c>
      <c r="C156" s="180">
        <v>-105589</v>
      </c>
      <c r="D156" s="180">
        <v>-88661</v>
      </c>
      <c r="E156" s="180">
        <v>25437</v>
      </c>
      <c r="F156" s="180">
        <v>-20551</v>
      </c>
      <c r="G156" s="180">
        <v>67774</v>
      </c>
      <c r="H156" s="180">
        <v>112228</v>
      </c>
      <c r="I156" s="180">
        <v>-62033</v>
      </c>
      <c r="J156" s="180">
        <v>-3355</v>
      </c>
      <c r="K156" s="180">
        <v>51128</v>
      </c>
      <c r="L156" s="180">
        <v>72955</v>
      </c>
      <c r="M156" s="180">
        <v>-12544</v>
      </c>
      <c r="N156" s="180">
        <v>-37367</v>
      </c>
      <c r="O156" s="180">
        <v>-65190</v>
      </c>
      <c r="P156" s="180">
        <v>24814</v>
      </c>
      <c r="Q156" s="180">
        <v>81064</v>
      </c>
      <c r="R156" s="180">
        <v>-16118</v>
      </c>
      <c r="S156" s="180">
        <v>48921</v>
      </c>
      <c r="T156" s="180">
        <v>15753</v>
      </c>
      <c r="U156" s="180">
        <v>57162</v>
      </c>
      <c r="V156" s="180">
        <v>147553</v>
      </c>
      <c r="W156" s="180">
        <v>131565</v>
      </c>
      <c r="X156" s="180">
        <v>221288</v>
      </c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3"/>
      <c r="BR156" s="3"/>
      <c r="BS156" s="3"/>
    </row>
    <row r="157" spans="1:71" hidden="1" x14ac:dyDescent="0.25">
      <c r="A157" s="180" t="s">
        <v>876</v>
      </c>
      <c r="B157" s="180">
        <v>229039.25</v>
      </c>
      <c r="C157" s="180">
        <v>-448716</v>
      </c>
      <c r="D157" s="180">
        <v>-276018</v>
      </c>
      <c r="E157" s="180">
        <v>-369349</v>
      </c>
      <c r="F157" s="180">
        <v>200812</v>
      </c>
      <c r="G157" s="180">
        <v>670730</v>
      </c>
      <c r="H157" s="180">
        <v>531711</v>
      </c>
      <c r="I157" s="180">
        <v>43548</v>
      </c>
      <c r="J157" s="180">
        <v>138560</v>
      </c>
      <c r="K157" s="180">
        <v>608962</v>
      </c>
      <c r="L157" s="180">
        <v>704649</v>
      </c>
      <c r="M157" s="180">
        <v>66061</v>
      </c>
      <c r="N157" s="180">
        <v>-127756</v>
      </c>
      <c r="O157" s="180">
        <v>210030</v>
      </c>
      <c r="P157" s="180">
        <v>530270</v>
      </c>
      <c r="Q157" s="180">
        <v>3045</v>
      </c>
      <c r="R157" s="180">
        <v>204170</v>
      </c>
      <c r="S157" s="180">
        <v>518495</v>
      </c>
      <c r="T157" s="180">
        <v>589462</v>
      </c>
      <c r="U157" s="180">
        <v>127868</v>
      </c>
      <c r="V157" s="180">
        <v>641425</v>
      </c>
      <c r="W157" s="180">
        <v>430898</v>
      </c>
      <c r="X157" s="180">
        <v>1058646</v>
      </c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3"/>
      <c r="BR157" s="3"/>
      <c r="BS157" s="3"/>
    </row>
    <row r="158" spans="1:71" hidden="1" x14ac:dyDescent="0.25">
      <c r="A158" s="180" t="s">
        <v>877</v>
      </c>
      <c r="B158" s="180">
        <v>230547.25</v>
      </c>
      <c r="C158" s="180">
        <v>-448716</v>
      </c>
      <c r="D158" s="180">
        <v>-276018</v>
      </c>
      <c r="E158" s="180">
        <v>-369349</v>
      </c>
      <c r="F158" s="180">
        <v>200812</v>
      </c>
      <c r="G158" s="180">
        <v>670730</v>
      </c>
      <c r="H158" s="180">
        <v>531711</v>
      </c>
      <c r="I158" s="180">
        <v>43548</v>
      </c>
      <c r="J158" s="180">
        <v>136054</v>
      </c>
      <c r="K158" s="180">
        <v>600787</v>
      </c>
      <c r="L158" s="180">
        <v>701351</v>
      </c>
      <c r="M158" s="180">
        <v>77849</v>
      </c>
      <c r="N158" s="180">
        <v>-110764</v>
      </c>
      <c r="O158" s="180">
        <v>222144</v>
      </c>
      <c r="P158" s="180">
        <v>525932</v>
      </c>
      <c r="Q158" s="180">
        <v>8145</v>
      </c>
      <c r="R158" s="180">
        <v>204170</v>
      </c>
      <c r="S158" s="180">
        <v>518495</v>
      </c>
      <c r="T158" s="180">
        <v>589464</v>
      </c>
      <c r="U158" s="180">
        <v>127866</v>
      </c>
      <c r="V158" s="180">
        <v>641425</v>
      </c>
      <c r="W158" s="180">
        <v>430898</v>
      </c>
      <c r="X158" s="180">
        <v>1062633</v>
      </c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3"/>
      <c r="BR158" s="3"/>
      <c r="BS158" s="3"/>
    </row>
    <row r="159" spans="1:71" hidden="1" x14ac:dyDescent="0.25">
      <c r="A159" s="180" t="s">
        <v>1153</v>
      </c>
      <c r="B159" s="180">
        <v>-1508</v>
      </c>
      <c r="C159" s="180">
        <v>0</v>
      </c>
      <c r="D159" s="180">
        <v>0</v>
      </c>
      <c r="E159" s="180">
        <v>0</v>
      </c>
      <c r="F159" s="180">
        <v>0</v>
      </c>
      <c r="G159" s="180">
        <v>0</v>
      </c>
      <c r="H159" s="180">
        <v>0</v>
      </c>
      <c r="I159" s="180">
        <v>0</v>
      </c>
      <c r="J159" s="180">
        <v>2506</v>
      </c>
      <c r="K159" s="180">
        <v>8175</v>
      </c>
      <c r="L159" s="180">
        <v>3298</v>
      </c>
      <c r="M159" s="180">
        <v>-11788</v>
      </c>
      <c r="N159" s="180">
        <v>-16992</v>
      </c>
      <c r="O159" s="180">
        <v>-12114</v>
      </c>
      <c r="P159" s="180">
        <v>4338</v>
      </c>
      <c r="Q159" s="180">
        <v>-5100</v>
      </c>
      <c r="R159" s="180">
        <v>0</v>
      </c>
      <c r="S159" s="180">
        <v>0</v>
      </c>
      <c r="T159" s="180">
        <v>-2</v>
      </c>
      <c r="U159" s="180">
        <v>0</v>
      </c>
      <c r="V159" s="180">
        <v>0</v>
      </c>
      <c r="W159" s="180">
        <v>0</v>
      </c>
      <c r="X159" s="180">
        <v>-3987</v>
      </c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3"/>
      <c r="BR159" s="3"/>
      <c r="BS159" s="3"/>
    </row>
    <row r="160" spans="1:71" hidden="1" x14ac:dyDescent="0.25">
      <c r="A160" s="180" t="s">
        <v>878</v>
      </c>
      <c r="B160" s="180">
        <v>7.2499999999999995E-2</v>
      </c>
      <c r="C160" s="180">
        <v>-0.11218</v>
      </c>
      <c r="D160" s="180">
        <v>-6.9000000000000006E-2</v>
      </c>
      <c r="E160" s="180">
        <v>-6.8760000000000002E-2</v>
      </c>
      <c r="F160" s="180">
        <v>0.04</v>
      </c>
      <c r="G160" s="180">
        <v>0.13</v>
      </c>
      <c r="H160" s="180">
        <v>0.10426000000000001</v>
      </c>
      <c r="I160" s="180">
        <v>4.8500000000000001E-3</v>
      </c>
      <c r="J160" s="180">
        <v>0.03</v>
      </c>
      <c r="K160" s="180">
        <v>0.12</v>
      </c>
      <c r="L160" s="180">
        <v>0.14000000000000001</v>
      </c>
      <c r="M160" s="180">
        <v>0.02</v>
      </c>
      <c r="N160" s="180">
        <v>-0.02</v>
      </c>
      <c r="O160" s="180">
        <v>0.04</v>
      </c>
      <c r="P160" s="180">
        <v>0.10337</v>
      </c>
      <c r="Q160" s="180">
        <v>0.01</v>
      </c>
      <c r="R160" s="180">
        <v>0.04</v>
      </c>
      <c r="S160" s="180">
        <v>0.1</v>
      </c>
      <c r="T160" s="180">
        <v>0.1</v>
      </c>
      <c r="U160" s="180">
        <v>0.03</v>
      </c>
      <c r="V160" s="180">
        <v>0.11439000000000001</v>
      </c>
      <c r="W160" s="180">
        <v>7.6840000000000006E-2</v>
      </c>
      <c r="X160" s="180">
        <v>0.1895</v>
      </c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3"/>
      <c r="BR160" s="3"/>
      <c r="BS160" s="3"/>
    </row>
    <row r="161" spans="1:71" hidden="1" x14ac:dyDescent="0.25">
      <c r="A161" s="180" t="s">
        <v>1250</v>
      </c>
      <c r="B161" s="180">
        <v>0</v>
      </c>
      <c r="C161" s="180">
        <v>0</v>
      </c>
      <c r="D161" s="180">
        <v>0</v>
      </c>
      <c r="E161" s="180">
        <v>0</v>
      </c>
      <c r="F161" s="180">
        <v>0</v>
      </c>
      <c r="G161" s="180">
        <v>0</v>
      </c>
      <c r="H161" s="180">
        <v>0.10374</v>
      </c>
      <c r="I161" s="180">
        <v>0</v>
      </c>
      <c r="J161" s="180">
        <v>0.03</v>
      </c>
      <c r="K161" s="180">
        <v>0.11</v>
      </c>
      <c r="L161" s="180">
        <v>0.13</v>
      </c>
      <c r="M161" s="180">
        <v>0.01</v>
      </c>
      <c r="N161" s="180">
        <v>-0.02</v>
      </c>
      <c r="O161" s="180">
        <v>0.04</v>
      </c>
      <c r="P161" s="180">
        <v>9.9669999999999995E-2</v>
      </c>
      <c r="Q161" s="180">
        <v>1.2999999999999999E-4</v>
      </c>
      <c r="R161" s="180">
        <v>0.04</v>
      </c>
      <c r="S161" s="180">
        <v>0.1</v>
      </c>
      <c r="T161" s="180">
        <v>0</v>
      </c>
      <c r="U161" s="180">
        <v>0</v>
      </c>
      <c r="V161" s="180">
        <v>0</v>
      </c>
      <c r="W161" s="180">
        <v>0</v>
      </c>
      <c r="X161" s="180">
        <v>0</v>
      </c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3"/>
      <c r="BR161" s="3"/>
      <c r="BS161" s="3"/>
    </row>
    <row r="162" spans="1:71" hidden="1" x14ac:dyDescent="0.25">
      <c r="A162" s="180"/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3"/>
      <c r="BR162" s="3"/>
      <c r="BS162" s="3"/>
    </row>
    <row r="163" spans="1:71" hidden="1" x14ac:dyDescent="0.25">
      <c r="A163" s="180" t="s">
        <v>879</v>
      </c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3"/>
      <c r="BR163" s="3"/>
      <c r="BS163" s="3"/>
    </row>
    <row r="164" spans="1:71" hidden="1" x14ac:dyDescent="0.25">
      <c r="A164" s="180" t="s">
        <v>876</v>
      </c>
      <c r="B164" s="180">
        <v>229039.25</v>
      </c>
      <c r="C164" s="180">
        <v>-448716</v>
      </c>
      <c r="D164" s="180">
        <v>-276018</v>
      </c>
      <c r="E164" s="180">
        <v>-369349</v>
      </c>
      <c r="F164" s="180">
        <v>200812</v>
      </c>
      <c r="G164" s="180">
        <v>670730</v>
      </c>
      <c r="H164" s="180">
        <v>531711</v>
      </c>
      <c r="I164" s="180">
        <v>43548</v>
      </c>
      <c r="J164" s="180">
        <v>138560</v>
      </c>
      <c r="K164" s="180">
        <v>608962</v>
      </c>
      <c r="L164" s="180">
        <v>704649</v>
      </c>
      <c r="M164" s="180">
        <v>66061</v>
      </c>
      <c r="N164" s="180">
        <v>-127756</v>
      </c>
      <c r="O164" s="180">
        <v>210030</v>
      </c>
      <c r="P164" s="180">
        <v>530270</v>
      </c>
      <c r="Q164" s="180">
        <v>3045</v>
      </c>
      <c r="R164" s="180">
        <v>204170</v>
      </c>
      <c r="S164" s="180">
        <v>518495</v>
      </c>
      <c r="T164" s="180">
        <v>589462</v>
      </c>
      <c r="U164" s="180">
        <v>127868</v>
      </c>
      <c r="V164" s="180">
        <v>641425</v>
      </c>
      <c r="W164" s="180">
        <v>430898</v>
      </c>
      <c r="X164" s="180">
        <v>1058646</v>
      </c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3"/>
      <c r="BR164" s="3"/>
      <c r="BS164" s="3"/>
    </row>
    <row r="165" spans="1:71" hidden="1" x14ac:dyDescent="0.25">
      <c r="A165" s="180" t="s">
        <v>1251</v>
      </c>
      <c r="B165" s="180">
        <v>0</v>
      </c>
      <c r="C165" s="180">
        <v>0</v>
      </c>
      <c r="D165" s="180">
        <v>0</v>
      </c>
      <c r="E165" s="180">
        <v>77805.75</v>
      </c>
      <c r="F165" s="180">
        <v>0</v>
      </c>
      <c r="G165" s="180">
        <v>0</v>
      </c>
      <c r="H165" s="180">
        <v>0</v>
      </c>
      <c r="I165" s="180">
        <v>137.75</v>
      </c>
      <c r="J165" s="180">
        <v>578</v>
      </c>
      <c r="K165" s="180">
        <v>323</v>
      </c>
      <c r="L165" s="180">
        <v>0</v>
      </c>
      <c r="M165" s="180">
        <v>0</v>
      </c>
      <c r="N165" s="180">
        <v>4205</v>
      </c>
      <c r="O165" s="180">
        <v>0</v>
      </c>
      <c r="P165" s="180">
        <v>282365</v>
      </c>
      <c r="Q165" s="180">
        <v>0</v>
      </c>
      <c r="R165" s="180">
        <v>107</v>
      </c>
      <c r="S165" s="180">
        <v>0</v>
      </c>
      <c r="T165" s="180">
        <v>0</v>
      </c>
      <c r="U165" s="180">
        <v>470</v>
      </c>
      <c r="V165" s="180">
        <v>0</v>
      </c>
      <c r="W165" s="180">
        <v>4954</v>
      </c>
      <c r="X165" s="180">
        <v>0</v>
      </c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3"/>
      <c r="BR165" s="3"/>
      <c r="BS165" s="3"/>
    </row>
    <row r="166" spans="1:71" hidden="1" x14ac:dyDescent="0.25">
      <c r="A166" s="180" t="s">
        <v>880</v>
      </c>
      <c r="B166" s="180">
        <v>0</v>
      </c>
      <c r="C166" s="180">
        <v>0</v>
      </c>
      <c r="D166" s="180">
        <v>0</v>
      </c>
      <c r="E166" s="180">
        <v>0</v>
      </c>
      <c r="F166" s="180">
        <v>0</v>
      </c>
      <c r="G166" s="180">
        <v>0</v>
      </c>
      <c r="H166" s="180">
        <v>0</v>
      </c>
      <c r="I166" s="180">
        <v>0</v>
      </c>
      <c r="J166" s="180">
        <v>0</v>
      </c>
      <c r="K166" s="180">
        <v>0</v>
      </c>
      <c r="L166" s="180">
        <v>0</v>
      </c>
      <c r="M166" s="180">
        <v>0</v>
      </c>
      <c r="N166" s="180">
        <v>0</v>
      </c>
      <c r="O166" s="180">
        <v>0</v>
      </c>
      <c r="P166" s="180">
        <v>0</v>
      </c>
      <c r="Q166" s="180">
        <v>10908</v>
      </c>
      <c r="R166" s="180">
        <v>0</v>
      </c>
      <c r="S166" s="180">
        <v>0</v>
      </c>
      <c r="T166" s="180">
        <v>0</v>
      </c>
      <c r="U166" s="180">
        <v>0</v>
      </c>
      <c r="V166" s="180">
        <v>0</v>
      </c>
      <c r="W166" s="180">
        <v>0</v>
      </c>
      <c r="X166" s="180">
        <v>0</v>
      </c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3"/>
      <c r="BR166" s="3"/>
      <c r="BS166" s="3"/>
    </row>
    <row r="167" spans="1:71" hidden="1" x14ac:dyDescent="0.25">
      <c r="A167" s="180" t="s">
        <v>1155</v>
      </c>
      <c r="B167" s="180">
        <v>-180.5</v>
      </c>
      <c r="C167" s="180">
        <v>0</v>
      </c>
      <c r="D167" s="180">
        <v>-1099</v>
      </c>
      <c r="E167" s="180">
        <v>0</v>
      </c>
      <c r="F167" s="180">
        <v>-425</v>
      </c>
      <c r="G167" s="180">
        <v>413</v>
      </c>
      <c r="H167" s="180">
        <v>-300</v>
      </c>
      <c r="I167" s="180">
        <v>-758</v>
      </c>
      <c r="J167" s="180">
        <v>-12527</v>
      </c>
      <c r="K167" s="180">
        <v>-245</v>
      </c>
      <c r="L167" s="180">
        <v>-518</v>
      </c>
      <c r="M167" s="180">
        <v>-5706</v>
      </c>
      <c r="N167" s="180">
        <v>-311</v>
      </c>
      <c r="O167" s="180">
        <v>550</v>
      </c>
      <c r="P167" s="180">
        <v>-1069</v>
      </c>
      <c r="Q167" s="180">
        <v>1140</v>
      </c>
      <c r="R167" s="180">
        <v>-220</v>
      </c>
      <c r="S167" s="180">
        <v>-385</v>
      </c>
      <c r="T167" s="180">
        <v>-7148</v>
      </c>
      <c r="U167" s="180">
        <v>238</v>
      </c>
      <c r="V167" s="180">
        <v>780</v>
      </c>
      <c r="W167" s="180">
        <v>847</v>
      </c>
      <c r="X167" s="180">
        <v>-1117</v>
      </c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3"/>
      <c r="BR167" s="3"/>
      <c r="BS167" s="3"/>
    </row>
    <row r="168" spans="1:71" hidden="1" x14ac:dyDescent="0.25">
      <c r="A168" s="180" t="s">
        <v>1252</v>
      </c>
      <c r="B168" s="180">
        <v>0</v>
      </c>
      <c r="C168" s="180">
        <v>0</v>
      </c>
      <c r="D168" s="180">
        <v>0</v>
      </c>
      <c r="E168" s="180">
        <v>-161.75</v>
      </c>
      <c r="F168" s="180">
        <v>0</v>
      </c>
      <c r="G168" s="180">
        <v>0</v>
      </c>
      <c r="H168" s="180">
        <v>0</v>
      </c>
      <c r="I168" s="180">
        <v>0</v>
      </c>
      <c r="J168" s="180">
        <v>0</v>
      </c>
      <c r="K168" s="180">
        <v>0</v>
      </c>
      <c r="L168" s="180">
        <v>0</v>
      </c>
      <c r="M168" s="180">
        <v>0</v>
      </c>
      <c r="N168" s="180">
        <v>0</v>
      </c>
      <c r="O168" s="180">
        <v>0</v>
      </c>
      <c r="P168" s="180">
        <v>0</v>
      </c>
      <c r="Q168" s="180">
        <v>0</v>
      </c>
      <c r="R168" s="180">
        <v>0</v>
      </c>
      <c r="S168" s="180">
        <v>0</v>
      </c>
      <c r="T168" s="180">
        <v>0</v>
      </c>
      <c r="U168" s="180">
        <v>0</v>
      </c>
      <c r="V168" s="180">
        <v>0</v>
      </c>
      <c r="W168" s="180">
        <v>0</v>
      </c>
      <c r="X168" s="180">
        <v>0</v>
      </c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3"/>
      <c r="BR168" s="3"/>
      <c r="BS168" s="3"/>
    </row>
    <row r="169" spans="1:71" hidden="1" x14ac:dyDescent="0.25">
      <c r="A169" s="180" t="s">
        <v>1253</v>
      </c>
      <c r="B169" s="180">
        <v>0</v>
      </c>
      <c r="C169" s="180">
        <v>0</v>
      </c>
      <c r="D169" s="180">
        <v>0</v>
      </c>
      <c r="E169" s="180">
        <v>-15561</v>
      </c>
      <c r="F169" s="180">
        <v>0</v>
      </c>
      <c r="G169" s="180">
        <v>0</v>
      </c>
      <c r="H169" s="180">
        <v>0</v>
      </c>
      <c r="I169" s="180">
        <v>-27.5</v>
      </c>
      <c r="J169" s="180">
        <v>-116</v>
      </c>
      <c r="K169" s="180">
        <v>-64</v>
      </c>
      <c r="L169" s="180">
        <v>0</v>
      </c>
      <c r="M169" s="180">
        <v>0</v>
      </c>
      <c r="N169" s="180">
        <v>-841</v>
      </c>
      <c r="O169" s="180">
        <v>0</v>
      </c>
      <c r="P169" s="180">
        <v>-56473</v>
      </c>
      <c r="Q169" s="180">
        <v>-8726</v>
      </c>
      <c r="R169" s="180">
        <v>-21</v>
      </c>
      <c r="S169" s="180">
        <v>0</v>
      </c>
      <c r="T169" s="180">
        <v>0</v>
      </c>
      <c r="U169" s="180">
        <v>-94</v>
      </c>
      <c r="V169" s="180">
        <v>0</v>
      </c>
      <c r="W169" s="180">
        <v>-991</v>
      </c>
      <c r="X169" s="180">
        <v>0</v>
      </c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3"/>
      <c r="BR169" s="3"/>
      <c r="BS169" s="3"/>
    </row>
    <row r="170" spans="1:71" hidden="1" x14ac:dyDescent="0.25">
      <c r="A170" s="180" t="s">
        <v>881</v>
      </c>
      <c r="B170" s="180">
        <v>228858.75</v>
      </c>
      <c r="C170" s="180">
        <v>-448716</v>
      </c>
      <c r="D170" s="180">
        <v>-277117</v>
      </c>
      <c r="E170" s="180">
        <v>-121017</v>
      </c>
      <c r="F170" s="180">
        <v>200387</v>
      </c>
      <c r="G170" s="180">
        <v>671143</v>
      </c>
      <c r="H170" s="180">
        <v>531411</v>
      </c>
      <c r="I170" s="180">
        <v>43231</v>
      </c>
      <c r="J170" s="180">
        <v>126495</v>
      </c>
      <c r="K170" s="180">
        <v>608976</v>
      </c>
      <c r="L170" s="180">
        <v>704131</v>
      </c>
      <c r="M170" s="180">
        <v>60355</v>
      </c>
      <c r="N170" s="180">
        <v>-124703</v>
      </c>
      <c r="O170" s="180">
        <v>210580</v>
      </c>
      <c r="P170" s="180">
        <v>755093</v>
      </c>
      <c r="Q170" s="180">
        <v>39091</v>
      </c>
      <c r="R170" s="180">
        <v>204036</v>
      </c>
      <c r="S170" s="180">
        <v>518110</v>
      </c>
      <c r="T170" s="180">
        <v>582314</v>
      </c>
      <c r="U170" s="180">
        <v>128482</v>
      </c>
      <c r="V170" s="180">
        <v>642205</v>
      </c>
      <c r="W170" s="180">
        <v>435708</v>
      </c>
      <c r="X170" s="180">
        <v>1057529</v>
      </c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3"/>
      <c r="BR170" s="3"/>
      <c r="BS170" s="3"/>
    </row>
    <row r="171" spans="1:71" hidden="1" x14ac:dyDescent="0.25">
      <c r="A171" s="180" t="s">
        <v>882</v>
      </c>
      <c r="B171" s="180">
        <v>230513.25</v>
      </c>
      <c r="C171" s="180">
        <v>-448716</v>
      </c>
      <c r="D171" s="180">
        <v>-277117</v>
      </c>
      <c r="E171" s="180">
        <v>-121017</v>
      </c>
      <c r="F171" s="180">
        <v>200387</v>
      </c>
      <c r="G171" s="180">
        <v>671143</v>
      </c>
      <c r="H171" s="180">
        <v>531411</v>
      </c>
      <c r="I171" s="180">
        <v>43231</v>
      </c>
      <c r="J171" s="180">
        <v>123989</v>
      </c>
      <c r="K171" s="180">
        <v>600736</v>
      </c>
      <c r="L171" s="180">
        <v>700833</v>
      </c>
      <c r="M171" s="180">
        <v>72143</v>
      </c>
      <c r="N171" s="180">
        <v>-107711</v>
      </c>
      <c r="O171" s="180">
        <v>222694</v>
      </c>
      <c r="P171" s="180">
        <v>750755</v>
      </c>
      <c r="Q171" s="180">
        <v>44191</v>
      </c>
      <c r="R171" s="180">
        <v>204036</v>
      </c>
      <c r="S171" s="180">
        <v>518110</v>
      </c>
      <c r="T171" s="180">
        <v>582316</v>
      </c>
      <c r="U171" s="180">
        <v>128480</v>
      </c>
      <c r="V171" s="180">
        <v>642205</v>
      </c>
      <c r="W171" s="180">
        <v>435708</v>
      </c>
      <c r="X171" s="180">
        <v>1061516</v>
      </c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3"/>
      <c r="BR171" s="3"/>
      <c r="BS171" s="3"/>
    </row>
    <row r="172" spans="1:71" hidden="1" x14ac:dyDescent="0.25">
      <c r="A172" s="180" t="s">
        <v>1157</v>
      </c>
      <c r="B172" s="180">
        <v>-1654.5</v>
      </c>
      <c r="C172" s="180">
        <v>0</v>
      </c>
      <c r="D172" s="180">
        <v>0</v>
      </c>
      <c r="E172" s="180">
        <v>0</v>
      </c>
      <c r="F172" s="180">
        <v>0</v>
      </c>
      <c r="G172" s="180">
        <v>0</v>
      </c>
      <c r="H172" s="180">
        <v>0</v>
      </c>
      <c r="I172" s="180">
        <v>0</v>
      </c>
      <c r="J172" s="180">
        <v>2506</v>
      </c>
      <c r="K172" s="180">
        <v>8240</v>
      </c>
      <c r="L172" s="180">
        <v>3298</v>
      </c>
      <c r="M172" s="180">
        <v>-11788</v>
      </c>
      <c r="N172" s="180">
        <v>-16992</v>
      </c>
      <c r="O172" s="180">
        <v>-12114</v>
      </c>
      <c r="P172" s="180">
        <v>4338</v>
      </c>
      <c r="Q172" s="180">
        <v>-5100</v>
      </c>
      <c r="R172" s="180">
        <v>0</v>
      </c>
      <c r="S172" s="180">
        <v>0</v>
      </c>
      <c r="T172" s="180">
        <v>-2</v>
      </c>
      <c r="U172" s="180">
        <v>0</v>
      </c>
      <c r="V172" s="180">
        <v>0</v>
      </c>
      <c r="W172" s="180">
        <v>0</v>
      </c>
      <c r="X172" s="180">
        <v>-3987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3"/>
      <c r="BR172" s="3"/>
      <c r="BS172" s="3"/>
    </row>
    <row r="173" spans="1:71" hidden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3"/>
      <c r="BR173" s="3"/>
      <c r="BS173" s="3"/>
    </row>
    <row r="174" spans="1:71" hidden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3"/>
      <c r="BR174" s="3"/>
      <c r="BS174" s="3"/>
    </row>
    <row r="175" spans="1:71" hidden="1" x14ac:dyDescent="0.25">
      <c r="A175" s="3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3"/>
      <c r="Q175" s="3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3"/>
      <c r="BR175" s="3"/>
      <c r="BS175" s="3"/>
    </row>
    <row r="176" spans="1:71" hidden="1" x14ac:dyDescent="0.25">
      <c r="A176" s="3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3"/>
      <c r="Q176" s="3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3"/>
      <c r="BR176" s="3"/>
      <c r="BS176" s="3"/>
    </row>
    <row r="177" spans="1:71" hidden="1" x14ac:dyDescent="0.25">
      <c r="A177" s="3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3"/>
      <c r="Q177" s="3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3"/>
      <c r="BR177" s="3"/>
      <c r="BS177" s="3"/>
    </row>
    <row r="178" spans="1:71" hidden="1" x14ac:dyDescent="0.25">
      <c r="A178" s="3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3"/>
      <c r="Q178" s="3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3"/>
      <c r="BR178" s="3"/>
      <c r="BS178" s="3"/>
    </row>
    <row r="179" spans="1:71" hidden="1" x14ac:dyDescent="0.25">
      <c r="A179" s="3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3"/>
      <c r="Q179" s="3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3"/>
      <c r="BR179" s="3"/>
      <c r="BS179" s="3"/>
    </row>
    <row r="180" spans="1:71" hidden="1" x14ac:dyDescent="0.25">
      <c r="A180" s="3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3"/>
      <c r="Q180" s="3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3"/>
      <c r="BR180" s="3"/>
      <c r="BS180" s="3"/>
    </row>
    <row r="181" spans="1:71" hidden="1" x14ac:dyDescent="0.25">
      <c r="A181" s="3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3"/>
      <c r="Q181" s="3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3"/>
      <c r="BR181" s="3"/>
      <c r="BS181" s="3"/>
    </row>
    <row r="182" spans="1:71" hidden="1" x14ac:dyDescent="0.25">
      <c r="A182" s="3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3"/>
      <c r="Q182" s="3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3"/>
      <c r="BR182" s="3"/>
      <c r="BS182" s="3"/>
    </row>
    <row r="183" spans="1:71" hidden="1" x14ac:dyDescent="0.25">
      <c r="A183" s="3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3"/>
      <c r="Q183" s="3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3"/>
      <c r="BR183" s="3"/>
      <c r="BS183" s="3"/>
    </row>
    <row r="184" spans="1:71" hidden="1" x14ac:dyDescent="0.25">
      <c r="A184" s="3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3"/>
      <c r="Q184" s="3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3"/>
      <c r="BR184" s="3"/>
      <c r="BS184" s="3"/>
    </row>
    <row r="185" spans="1:71" hidden="1" x14ac:dyDescent="0.25">
      <c r="A185" s="3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3"/>
      <c r="Q185" s="3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3"/>
      <c r="BR185" s="3"/>
      <c r="BS185" s="3"/>
    </row>
    <row r="186" spans="1:71" hidden="1" x14ac:dyDescent="0.25">
      <c r="A186" s="3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3"/>
      <c r="Q186" s="3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3"/>
      <c r="BR186" s="3"/>
      <c r="BS186" s="3"/>
    </row>
    <row r="187" spans="1:71" hidden="1" x14ac:dyDescent="0.25">
      <c r="A187" s="3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3"/>
      <c r="Q187" s="3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3"/>
      <c r="BR187" s="3"/>
      <c r="BS187" s="3"/>
    </row>
    <row r="188" spans="1:71" hidden="1" x14ac:dyDescent="0.25">
      <c r="A188" s="3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3"/>
      <c r="Q188" s="3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3"/>
      <c r="BR188" s="3"/>
      <c r="BS188" s="3"/>
    </row>
    <row r="189" spans="1:71" hidden="1" x14ac:dyDescent="0.25">
      <c r="A189" s="3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3"/>
      <c r="Q189" s="3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3"/>
      <c r="BR189" s="3"/>
      <c r="BS189" s="3"/>
    </row>
    <row r="190" spans="1:71" hidden="1" x14ac:dyDescent="0.25">
      <c r="A190" s="3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3"/>
      <c r="Q190" s="3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3"/>
      <c r="BR190" s="3"/>
      <c r="BS190" s="3"/>
    </row>
    <row r="191" spans="1:71" hidden="1" x14ac:dyDescent="0.25">
      <c r="A191" s="3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3"/>
      <c r="Q191" s="3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3"/>
      <c r="BR191" s="3"/>
      <c r="BS191" s="3"/>
    </row>
    <row r="192" spans="1:71" hidden="1" x14ac:dyDescent="0.25">
      <c r="A192" s="3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3"/>
      <c r="Q192" s="3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3"/>
      <c r="BR192" s="3"/>
      <c r="BS192" s="3"/>
    </row>
    <row r="193" spans="1:71" hidden="1" x14ac:dyDescent="0.25">
      <c r="A193" s="3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3"/>
      <c r="Q193" s="3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3"/>
      <c r="BR193" s="3"/>
      <c r="BS193" s="3"/>
    </row>
    <row r="194" spans="1:71" hidden="1" x14ac:dyDescent="0.25">
      <c r="A194" s="3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3"/>
      <c r="Q194" s="3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3"/>
      <c r="BR194" s="3"/>
      <c r="BS194" s="3"/>
    </row>
    <row r="195" spans="1:71" hidden="1" x14ac:dyDescent="0.25">
      <c r="A195" s="3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3"/>
      <c r="Q195" s="3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3"/>
      <c r="BR195" s="3"/>
      <c r="BS195" s="3"/>
    </row>
    <row r="196" spans="1:71" hidden="1" x14ac:dyDescent="0.25">
      <c r="A196" s="3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3"/>
      <c r="Q196" s="3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3"/>
      <c r="BR196" s="3"/>
      <c r="BS196" s="3"/>
    </row>
    <row r="197" spans="1:71" hidden="1" x14ac:dyDescent="0.25">
      <c r="A197" s="3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3"/>
      <c r="Q197" s="3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3"/>
      <c r="BR197" s="3"/>
      <c r="BS197" s="3"/>
    </row>
    <row r="198" spans="1:71" hidden="1" x14ac:dyDescent="0.25">
      <c r="A198" s="3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3"/>
      <c r="Q198" s="3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3"/>
      <c r="BR198" s="3"/>
      <c r="BS198" s="3"/>
    </row>
    <row r="199" spans="1:71" hidden="1" x14ac:dyDescent="0.25">
      <c r="A199" s="3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3"/>
      <c r="Q199" s="3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3"/>
      <c r="BR199" s="3"/>
      <c r="BS199" s="3"/>
    </row>
    <row r="200" spans="1:71" hidden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hidden="1" x14ac:dyDescent="0.25">
      <c r="A201" s="3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3"/>
      <c r="BR201" s="3"/>
      <c r="BS201" s="3"/>
    </row>
    <row r="202" spans="1:71" hidden="1" x14ac:dyDescent="0.25">
      <c r="A202" s="150" t="s">
        <v>1158</v>
      </c>
      <c r="B202" s="70">
        <f>B146+B150</f>
        <v>6469.5</v>
      </c>
      <c r="C202" s="70">
        <f t="shared" ref="C202:X202" si="5">C146+C150</f>
        <v>41399</v>
      </c>
      <c r="D202" s="70">
        <f t="shared" si="5"/>
        <v>13167</v>
      </c>
      <c r="E202" s="70">
        <f t="shared" si="5"/>
        <v>37437</v>
      </c>
      <c r="F202" s="70">
        <f t="shared" si="5"/>
        <v>2828</v>
      </c>
      <c r="G202" s="70">
        <f t="shared" si="5"/>
        <v>0</v>
      </c>
      <c r="H202" s="70">
        <f t="shared" si="5"/>
        <v>63978</v>
      </c>
      <c r="I202" s="70">
        <f t="shared" si="5"/>
        <v>39169</v>
      </c>
      <c r="J202" s="70">
        <f t="shared" si="5"/>
        <v>37750</v>
      </c>
      <c r="K202" s="70">
        <f t="shared" si="5"/>
        <v>7941</v>
      </c>
      <c r="L202" s="70">
        <f t="shared" si="5"/>
        <v>31850</v>
      </c>
      <c r="M202" s="70">
        <f t="shared" si="5"/>
        <v>15502</v>
      </c>
      <c r="N202" s="70">
        <f t="shared" si="5"/>
        <v>90161</v>
      </c>
      <c r="O202" s="70">
        <f t="shared" si="5"/>
        <v>104349</v>
      </c>
      <c r="P202" s="70">
        <f t="shared" si="5"/>
        <v>-53494</v>
      </c>
      <c r="Q202" s="70">
        <f t="shared" si="5"/>
        <v>-23139</v>
      </c>
      <c r="R202" s="70">
        <f t="shared" si="5"/>
        <v>51003</v>
      </c>
      <c r="S202" s="70">
        <f t="shared" si="5"/>
        <v>-5278</v>
      </c>
      <c r="T202" s="70">
        <f t="shared" si="5"/>
        <v>41655</v>
      </c>
      <c r="U202" s="70">
        <f t="shared" si="5"/>
        <v>-26395</v>
      </c>
      <c r="V202" s="70">
        <f t="shared" si="5"/>
        <v>36631</v>
      </c>
      <c r="W202" s="70">
        <f t="shared" si="5"/>
        <v>103091</v>
      </c>
      <c r="X202" s="70">
        <f t="shared" si="5"/>
        <v>29158</v>
      </c>
      <c r="Y202" s="70">
        <f t="shared" ref="Y202:BP202" si="6">Y150+Y152</f>
        <v>0</v>
      </c>
      <c r="Z202" s="70">
        <f t="shared" si="6"/>
        <v>0</v>
      </c>
      <c r="AA202" s="70">
        <f t="shared" si="6"/>
        <v>0</v>
      </c>
      <c r="AB202" s="70">
        <f t="shared" si="6"/>
        <v>0</v>
      </c>
      <c r="AC202" s="70">
        <f t="shared" si="6"/>
        <v>0</v>
      </c>
      <c r="AD202" s="70">
        <f t="shared" si="6"/>
        <v>0</v>
      </c>
      <c r="AE202" s="70">
        <f t="shared" si="6"/>
        <v>0</v>
      </c>
      <c r="AF202" s="70">
        <f t="shared" si="6"/>
        <v>0</v>
      </c>
      <c r="AG202" s="70">
        <f t="shared" si="6"/>
        <v>0</v>
      </c>
      <c r="AH202" s="70">
        <f t="shared" si="6"/>
        <v>0</v>
      </c>
      <c r="AI202" s="70">
        <f t="shared" si="6"/>
        <v>0</v>
      </c>
      <c r="AJ202" s="70">
        <f t="shared" si="6"/>
        <v>0</v>
      </c>
      <c r="AK202" s="70">
        <f t="shared" si="6"/>
        <v>0</v>
      </c>
      <c r="AL202" s="70">
        <f t="shared" si="6"/>
        <v>0</v>
      </c>
      <c r="AM202" s="70">
        <f t="shared" si="6"/>
        <v>0</v>
      </c>
      <c r="AN202" s="70">
        <f t="shared" si="6"/>
        <v>0</v>
      </c>
      <c r="AO202" s="70">
        <f t="shared" si="6"/>
        <v>0</v>
      </c>
      <c r="AP202" s="70">
        <f t="shared" si="6"/>
        <v>0</v>
      </c>
      <c r="AQ202" s="70">
        <f t="shared" si="6"/>
        <v>0</v>
      </c>
      <c r="AR202" s="70">
        <f t="shared" si="6"/>
        <v>0</v>
      </c>
      <c r="AS202" s="70">
        <f t="shared" si="6"/>
        <v>0</v>
      </c>
      <c r="AT202" s="70">
        <f t="shared" si="6"/>
        <v>0</v>
      </c>
      <c r="AU202" s="70">
        <f t="shared" si="6"/>
        <v>0</v>
      </c>
      <c r="AV202" s="70">
        <f t="shared" si="6"/>
        <v>0</v>
      </c>
      <c r="AW202" s="70">
        <f t="shared" si="6"/>
        <v>0</v>
      </c>
      <c r="AX202" s="70">
        <f t="shared" si="6"/>
        <v>0</v>
      </c>
      <c r="AY202" s="70">
        <f t="shared" si="6"/>
        <v>0</v>
      </c>
      <c r="AZ202" s="70">
        <f t="shared" si="6"/>
        <v>0</v>
      </c>
      <c r="BA202" s="70">
        <f t="shared" si="6"/>
        <v>0</v>
      </c>
      <c r="BB202" s="70">
        <f t="shared" si="6"/>
        <v>0</v>
      </c>
      <c r="BC202" s="70">
        <f t="shared" si="6"/>
        <v>0</v>
      </c>
      <c r="BD202" s="70">
        <f t="shared" si="6"/>
        <v>0</v>
      </c>
      <c r="BE202" s="70">
        <f t="shared" si="6"/>
        <v>0</v>
      </c>
      <c r="BF202" s="70">
        <f t="shared" si="6"/>
        <v>0</v>
      </c>
      <c r="BG202" s="70">
        <f t="shared" si="6"/>
        <v>0</v>
      </c>
      <c r="BH202" s="70">
        <f t="shared" si="6"/>
        <v>0</v>
      </c>
      <c r="BI202" s="70">
        <f t="shared" si="6"/>
        <v>0</v>
      </c>
      <c r="BJ202" s="70">
        <f t="shared" si="6"/>
        <v>0</v>
      </c>
      <c r="BK202" s="70">
        <f t="shared" si="6"/>
        <v>0</v>
      </c>
      <c r="BL202" s="70">
        <f t="shared" si="6"/>
        <v>0</v>
      </c>
      <c r="BM202" s="70">
        <f t="shared" si="6"/>
        <v>0</v>
      </c>
      <c r="BN202" s="70">
        <f t="shared" si="6"/>
        <v>0</v>
      </c>
      <c r="BO202" s="70">
        <f t="shared" si="6"/>
        <v>0</v>
      </c>
      <c r="BP202" s="70">
        <f t="shared" si="6"/>
        <v>0</v>
      </c>
      <c r="BQ202" s="3"/>
      <c r="BR202" s="3"/>
      <c r="BS202" s="3"/>
    </row>
    <row r="203" spans="1:71" hidden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70"/>
      <c r="BR203" s="70"/>
      <c r="BS203" s="70"/>
    </row>
    <row r="204" spans="1:71" hidden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hidden="1" x14ac:dyDescent="0.25">
      <c r="A205" s="4" t="s">
        <v>883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hidden="1" x14ac:dyDescent="0.25">
      <c r="A206" s="180" t="s">
        <v>732</v>
      </c>
      <c r="B206" s="180" t="s">
        <v>760</v>
      </c>
      <c r="C206" s="180" t="s">
        <v>762</v>
      </c>
      <c r="D206" s="180" t="s">
        <v>763</v>
      </c>
      <c r="E206" s="180" t="s">
        <v>764</v>
      </c>
      <c r="F206" s="180" t="s">
        <v>765</v>
      </c>
      <c r="G206" s="180" t="s">
        <v>766</v>
      </c>
      <c r="H206" s="180" t="s">
        <v>767</v>
      </c>
      <c r="I206" s="180" t="s">
        <v>768</v>
      </c>
      <c r="J206" s="180" t="s">
        <v>769</v>
      </c>
      <c r="K206" s="180" t="s">
        <v>770</v>
      </c>
      <c r="L206" s="180" t="s">
        <v>771</v>
      </c>
      <c r="M206" s="180" t="s">
        <v>772</v>
      </c>
      <c r="N206" s="180" t="s">
        <v>773</v>
      </c>
      <c r="O206" s="180" t="s">
        <v>774</v>
      </c>
      <c r="P206" s="180" t="s">
        <v>775</v>
      </c>
      <c r="Q206" s="180" t="s">
        <v>776</v>
      </c>
      <c r="R206" s="180" t="s">
        <v>777</v>
      </c>
      <c r="S206" s="180" t="s">
        <v>778</v>
      </c>
      <c r="T206" s="180" t="s">
        <v>779</v>
      </c>
      <c r="U206" s="180" t="s">
        <v>780</v>
      </c>
      <c r="V206" s="180" t="s">
        <v>781</v>
      </c>
      <c r="W206" s="180" t="s">
        <v>782</v>
      </c>
      <c r="X206" s="180" t="s">
        <v>1235</v>
      </c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hidden="1" x14ac:dyDescent="0.25">
      <c r="A207" s="180"/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hidden="1" x14ac:dyDescent="0.25">
      <c r="A208" s="180" t="s">
        <v>884</v>
      </c>
      <c r="B208" s="180"/>
      <c r="C208" s="180"/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hidden="1" x14ac:dyDescent="0.25">
      <c r="A209" s="180" t="s">
        <v>885</v>
      </c>
      <c r="B209" s="180">
        <v>953769</v>
      </c>
      <c r="C209" s="180">
        <v>-1152958</v>
      </c>
      <c r="D209" s="180">
        <v>-1517637</v>
      </c>
      <c r="E209" s="180">
        <v>-1861549</v>
      </c>
      <c r="F209" s="180">
        <v>0</v>
      </c>
      <c r="G209" s="180">
        <v>0</v>
      </c>
      <c r="H209" s="180">
        <v>0</v>
      </c>
      <c r="I209" s="180">
        <v>0</v>
      </c>
      <c r="J209" s="180">
        <v>0</v>
      </c>
      <c r="K209" s="180">
        <v>0</v>
      </c>
      <c r="L209" s="180">
        <v>0</v>
      </c>
      <c r="M209" s="180">
        <v>0</v>
      </c>
      <c r="N209" s="180">
        <v>0</v>
      </c>
      <c r="O209" s="180">
        <v>0</v>
      </c>
      <c r="P209" s="180">
        <v>0</v>
      </c>
      <c r="Q209" s="180">
        <v>0</v>
      </c>
      <c r="R209" s="180">
        <v>0</v>
      </c>
      <c r="S209" s="180">
        <v>0</v>
      </c>
      <c r="T209" s="180">
        <v>0</v>
      </c>
      <c r="U209" s="180">
        <v>0</v>
      </c>
      <c r="V209" s="180">
        <v>0</v>
      </c>
      <c r="W209" s="180">
        <v>0</v>
      </c>
      <c r="X209" s="180">
        <v>0</v>
      </c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70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hidden="1" x14ac:dyDescent="0.25">
      <c r="A210" s="180" t="s">
        <v>886</v>
      </c>
      <c r="B210" s="180">
        <v>0</v>
      </c>
      <c r="C210" s="180">
        <v>0</v>
      </c>
      <c r="D210" s="180">
        <v>0</v>
      </c>
      <c r="E210" s="180">
        <v>0</v>
      </c>
      <c r="F210" s="180">
        <v>200812</v>
      </c>
      <c r="G210" s="180">
        <v>871542</v>
      </c>
      <c r="H210" s="180">
        <v>1403253</v>
      </c>
      <c r="I210" s="180">
        <v>1446801</v>
      </c>
      <c r="J210" s="180">
        <v>138560</v>
      </c>
      <c r="K210" s="180">
        <v>747522</v>
      </c>
      <c r="L210" s="180">
        <v>1452171</v>
      </c>
      <c r="M210" s="180">
        <v>1518232</v>
      </c>
      <c r="N210" s="180">
        <v>-127756</v>
      </c>
      <c r="O210" s="180">
        <v>82274</v>
      </c>
      <c r="P210" s="180">
        <v>612544</v>
      </c>
      <c r="Q210" s="180">
        <v>615589</v>
      </c>
      <c r="R210" s="180">
        <v>204170</v>
      </c>
      <c r="S210" s="180">
        <v>722665</v>
      </c>
      <c r="T210" s="180">
        <v>1312127</v>
      </c>
      <c r="U210" s="180">
        <v>1439995</v>
      </c>
      <c r="V210" s="180">
        <v>641425</v>
      </c>
      <c r="W210" s="180">
        <v>1072323</v>
      </c>
      <c r="X210" s="180">
        <v>2130969</v>
      </c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70"/>
      <c r="BA210" s="70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hidden="1" x14ac:dyDescent="0.25">
      <c r="A211" s="180" t="s">
        <v>887</v>
      </c>
      <c r="B211" s="180">
        <v>539933</v>
      </c>
      <c r="C211" s="180">
        <v>323367</v>
      </c>
      <c r="D211" s="180">
        <v>417907</v>
      </c>
      <c r="E211" s="180">
        <v>512151</v>
      </c>
      <c r="F211" s="180">
        <v>197868</v>
      </c>
      <c r="G211" s="180">
        <v>417791</v>
      </c>
      <c r="H211" s="180">
        <v>645985</v>
      </c>
      <c r="I211" s="180">
        <v>897403</v>
      </c>
      <c r="J211" s="180">
        <v>266561</v>
      </c>
      <c r="K211" s="180">
        <v>539183</v>
      </c>
      <c r="L211" s="180">
        <v>839710</v>
      </c>
      <c r="M211" s="180">
        <v>1175932</v>
      </c>
      <c r="N211" s="180">
        <v>303965</v>
      </c>
      <c r="O211" s="180">
        <v>655834</v>
      </c>
      <c r="P211" s="180">
        <v>1028840</v>
      </c>
      <c r="Q211" s="180">
        <v>1430322</v>
      </c>
      <c r="R211" s="180">
        <v>385757</v>
      </c>
      <c r="S211" s="180">
        <v>756040</v>
      </c>
      <c r="T211" s="180">
        <v>1250161</v>
      </c>
      <c r="U211" s="180">
        <v>1705482</v>
      </c>
      <c r="V211" s="180">
        <v>500774</v>
      </c>
      <c r="W211" s="180">
        <v>1016722</v>
      </c>
      <c r="X211" s="180">
        <v>1548547</v>
      </c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70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hidden="1" x14ac:dyDescent="0.25">
      <c r="A212" s="180" t="s">
        <v>888</v>
      </c>
      <c r="B212" s="180">
        <v>0</v>
      </c>
      <c r="C212" s="180">
        <v>318424</v>
      </c>
      <c r="D212" s="180">
        <v>0</v>
      </c>
      <c r="E212" s="180">
        <v>0</v>
      </c>
      <c r="F212" s="180">
        <v>191510</v>
      </c>
      <c r="G212" s="180">
        <v>406010</v>
      </c>
      <c r="H212" s="180">
        <v>628590</v>
      </c>
      <c r="I212" s="180">
        <v>873727</v>
      </c>
      <c r="J212" s="180">
        <v>260000</v>
      </c>
      <c r="K212" s="180">
        <v>525701</v>
      </c>
      <c r="L212" s="180">
        <v>819194</v>
      </c>
      <c r="M212" s="180">
        <v>1148187</v>
      </c>
      <c r="N212" s="180">
        <v>296608</v>
      </c>
      <c r="O212" s="180">
        <v>640693</v>
      </c>
      <c r="P212" s="180">
        <v>1005481</v>
      </c>
      <c r="Q212" s="180">
        <v>1398541</v>
      </c>
      <c r="R212" s="180">
        <v>377146</v>
      </c>
      <c r="S212" s="180">
        <v>738757</v>
      </c>
      <c r="T212" s="180">
        <v>1223991</v>
      </c>
      <c r="U212" s="180">
        <v>1669456</v>
      </c>
      <c r="V212" s="180">
        <v>491093</v>
      </c>
      <c r="W212" s="180">
        <v>997445</v>
      </c>
      <c r="X212" s="180">
        <v>1519752</v>
      </c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70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hidden="1" x14ac:dyDescent="0.25">
      <c r="A213" s="180" t="s">
        <v>889</v>
      </c>
      <c r="B213" s="180">
        <v>0</v>
      </c>
      <c r="C213" s="180">
        <v>4943</v>
      </c>
      <c r="D213" s="180">
        <v>0</v>
      </c>
      <c r="E213" s="180">
        <v>0</v>
      </c>
      <c r="F213" s="180">
        <v>6358</v>
      </c>
      <c r="G213" s="180">
        <v>11781</v>
      </c>
      <c r="H213" s="180">
        <v>17395</v>
      </c>
      <c r="I213" s="180">
        <v>23676</v>
      </c>
      <c r="J213" s="180">
        <v>6561</v>
      </c>
      <c r="K213" s="180">
        <v>13482</v>
      </c>
      <c r="L213" s="180">
        <v>20516</v>
      </c>
      <c r="M213" s="180">
        <v>27745</v>
      </c>
      <c r="N213" s="180">
        <v>7357</v>
      </c>
      <c r="O213" s="180">
        <v>15141</v>
      </c>
      <c r="P213" s="180">
        <v>23359</v>
      </c>
      <c r="Q213" s="180">
        <v>31781</v>
      </c>
      <c r="R213" s="180">
        <v>8611</v>
      </c>
      <c r="S213" s="180">
        <v>17283</v>
      </c>
      <c r="T213" s="180">
        <v>26170</v>
      </c>
      <c r="U213" s="180">
        <v>36026</v>
      </c>
      <c r="V213" s="180">
        <v>9681</v>
      </c>
      <c r="W213" s="180">
        <v>19277</v>
      </c>
      <c r="X213" s="180">
        <v>28795</v>
      </c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70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hidden="1" x14ac:dyDescent="0.25">
      <c r="A214" s="180" t="s">
        <v>890</v>
      </c>
      <c r="B214" s="180">
        <v>18550</v>
      </c>
      <c r="C214" s="180">
        <v>13410</v>
      </c>
      <c r="D214" s="180">
        <v>9260</v>
      </c>
      <c r="E214" s="180">
        <v>17397</v>
      </c>
      <c r="F214" s="180">
        <v>4992</v>
      </c>
      <c r="G214" s="180">
        <v>9987</v>
      </c>
      <c r="H214" s="180">
        <v>10575</v>
      </c>
      <c r="I214" s="180">
        <v>21419</v>
      </c>
      <c r="J214" s="180">
        <v>18963</v>
      </c>
      <c r="K214" s="180">
        <v>46079</v>
      </c>
      <c r="L214" s="180">
        <v>62405</v>
      </c>
      <c r="M214" s="180">
        <v>63673</v>
      </c>
      <c r="N214" s="180">
        <v>8893</v>
      </c>
      <c r="O214" s="180">
        <v>9919</v>
      </c>
      <c r="P214" s="180">
        <v>32495</v>
      </c>
      <c r="Q214" s="180">
        <v>51360</v>
      </c>
      <c r="R214" s="180">
        <v>9356</v>
      </c>
      <c r="S214" s="180">
        <v>43693</v>
      </c>
      <c r="T214" s="180">
        <v>94648</v>
      </c>
      <c r="U214" s="180">
        <v>192514</v>
      </c>
      <c r="V214" s="180">
        <v>0</v>
      </c>
      <c r="W214" s="180">
        <v>0</v>
      </c>
      <c r="X214" s="180">
        <v>0</v>
      </c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70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hidden="1" x14ac:dyDescent="0.25">
      <c r="A215" s="180" t="s">
        <v>1254</v>
      </c>
      <c r="B215" s="180">
        <v>88239</v>
      </c>
      <c r="C215" s="180">
        <v>102553</v>
      </c>
      <c r="D215" s="180">
        <v>128021</v>
      </c>
      <c r="E215" s="180">
        <v>141947</v>
      </c>
      <c r="F215" s="180">
        <v>-127265</v>
      </c>
      <c r="G215" s="180">
        <v>-146013</v>
      </c>
      <c r="H215" s="180">
        <v>-217930</v>
      </c>
      <c r="I215" s="180">
        <v>-198590</v>
      </c>
      <c r="J215" s="180">
        <v>-19104</v>
      </c>
      <c r="K215" s="180">
        <v>-10032</v>
      </c>
      <c r="L215" s="180">
        <v>-11760</v>
      </c>
      <c r="M215" s="180">
        <v>25695</v>
      </c>
      <c r="N215" s="180">
        <v>10352</v>
      </c>
      <c r="O215" s="180">
        <v>44005</v>
      </c>
      <c r="P215" s="180">
        <v>76267</v>
      </c>
      <c r="Q215" s="180">
        <v>60951</v>
      </c>
      <c r="R215" s="180">
        <v>-67835</v>
      </c>
      <c r="S215" s="180">
        <v>-79968</v>
      </c>
      <c r="T215" s="180">
        <v>-104476</v>
      </c>
      <c r="U215" s="180">
        <v>-47867</v>
      </c>
      <c r="V215" s="180">
        <v>-41885</v>
      </c>
      <c r="W215" s="180">
        <v>-29454</v>
      </c>
      <c r="X215" s="180">
        <v>-32388</v>
      </c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70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hidden="1" x14ac:dyDescent="0.25">
      <c r="A216" s="180" t="s">
        <v>1159</v>
      </c>
      <c r="B216" s="180">
        <v>0</v>
      </c>
      <c r="C216" s="180">
        <v>0</v>
      </c>
      <c r="D216" s="180">
        <v>0</v>
      </c>
      <c r="E216" s="180">
        <v>1564</v>
      </c>
      <c r="F216" s="180">
        <v>2828</v>
      </c>
      <c r="G216" s="180">
        <v>-1430</v>
      </c>
      <c r="H216" s="180">
        <v>-2774</v>
      </c>
      <c r="I216" s="180">
        <v>420</v>
      </c>
      <c r="J216" s="180">
        <v>5310</v>
      </c>
      <c r="K216" s="180">
        <v>3882</v>
      </c>
      <c r="L216" s="180">
        <v>3816</v>
      </c>
      <c r="M216" s="180">
        <v>3685</v>
      </c>
      <c r="N216" s="180">
        <v>594</v>
      </c>
      <c r="O216" s="180">
        <v>-343</v>
      </c>
      <c r="P216" s="180">
        <v>-3003</v>
      </c>
      <c r="Q216" s="180">
        <v>-1321</v>
      </c>
      <c r="R216" s="180">
        <v>-1846</v>
      </c>
      <c r="S216" s="180">
        <v>-4609</v>
      </c>
      <c r="T216" s="180">
        <v>-4455</v>
      </c>
      <c r="U216" s="180">
        <v>-4176</v>
      </c>
      <c r="V216" s="180">
        <v>2880</v>
      </c>
      <c r="W216" s="180">
        <v>4159</v>
      </c>
      <c r="X216" s="180">
        <v>4778</v>
      </c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70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hidden="1" x14ac:dyDescent="0.25">
      <c r="A217" s="180" t="s">
        <v>1160</v>
      </c>
      <c r="B217" s="180">
        <v>42901</v>
      </c>
      <c r="C217" s="180">
        <v>7889</v>
      </c>
      <c r="D217" s="180">
        <v>89395</v>
      </c>
      <c r="E217" s="180">
        <v>-3145</v>
      </c>
      <c r="F217" s="180">
        <v>-19620</v>
      </c>
      <c r="G217" s="180">
        <v>-2250</v>
      </c>
      <c r="H217" s="180">
        <v>-3490</v>
      </c>
      <c r="I217" s="180">
        <v>43921</v>
      </c>
      <c r="J217" s="180">
        <v>-27861</v>
      </c>
      <c r="K217" s="180">
        <v>-16824</v>
      </c>
      <c r="L217" s="180">
        <v>2570</v>
      </c>
      <c r="M217" s="180">
        <v>12769</v>
      </c>
      <c r="N217" s="180">
        <v>37490</v>
      </c>
      <c r="O217" s="180">
        <v>93482</v>
      </c>
      <c r="P217" s="180">
        <v>6411</v>
      </c>
      <c r="Q217" s="180">
        <v>4265</v>
      </c>
      <c r="R217" s="180">
        <v>2856</v>
      </c>
      <c r="S217" s="180">
        <v>-41270</v>
      </c>
      <c r="T217" s="180">
        <v>-35920</v>
      </c>
      <c r="U217" s="180">
        <v>-3072</v>
      </c>
      <c r="V217" s="180">
        <v>-261027</v>
      </c>
      <c r="W217" s="180">
        <v>-27310</v>
      </c>
      <c r="X217" s="180">
        <v>25575</v>
      </c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70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hidden="1" x14ac:dyDescent="0.25">
      <c r="A218" s="180" t="s">
        <v>894</v>
      </c>
      <c r="B218" s="180">
        <v>0</v>
      </c>
      <c r="C218" s="180">
        <v>0</v>
      </c>
      <c r="D218" s="180">
        <v>0</v>
      </c>
      <c r="E218" s="180">
        <v>0</v>
      </c>
      <c r="F218" s="180">
        <v>0</v>
      </c>
      <c r="G218" s="180">
        <v>0</v>
      </c>
      <c r="H218" s="180">
        <v>0</v>
      </c>
      <c r="I218" s="180">
        <v>0</v>
      </c>
      <c r="J218" s="180">
        <v>0</v>
      </c>
      <c r="K218" s="180">
        <v>0</v>
      </c>
      <c r="L218" s="180">
        <v>0</v>
      </c>
      <c r="M218" s="180">
        <v>0</v>
      </c>
      <c r="N218" s="180">
        <v>0</v>
      </c>
      <c r="O218" s="180">
        <v>0</v>
      </c>
      <c r="P218" s="180">
        <v>0</v>
      </c>
      <c r="Q218" s="180">
        <v>0</v>
      </c>
      <c r="R218" s="180">
        <v>0</v>
      </c>
      <c r="S218" s="180">
        <v>4119</v>
      </c>
      <c r="T218" s="180">
        <v>0</v>
      </c>
      <c r="U218" s="180">
        <v>0</v>
      </c>
      <c r="V218" s="180">
        <v>0</v>
      </c>
      <c r="W218" s="180">
        <v>0</v>
      </c>
      <c r="X218" s="180">
        <v>0</v>
      </c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70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hidden="1" x14ac:dyDescent="0.25">
      <c r="A219" s="180" t="s">
        <v>1162</v>
      </c>
      <c r="B219" s="180">
        <v>0</v>
      </c>
      <c r="C219" s="180">
        <v>0</v>
      </c>
      <c r="D219" s="180">
        <v>0</v>
      </c>
      <c r="E219" s="180">
        <v>0</v>
      </c>
      <c r="F219" s="180">
        <v>0</v>
      </c>
      <c r="G219" s="180">
        <v>0</v>
      </c>
      <c r="H219" s="180">
        <v>0</v>
      </c>
      <c r="I219" s="180">
        <v>0</v>
      </c>
      <c r="J219" s="180">
        <v>0</v>
      </c>
      <c r="K219" s="180">
        <v>0</v>
      </c>
      <c r="L219" s="180">
        <v>0</v>
      </c>
      <c r="M219" s="180">
        <v>0</v>
      </c>
      <c r="N219" s="180">
        <v>0</v>
      </c>
      <c r="O219" s="180">
        <v>0</v>
      </c>
      <c r="P219" s="180">
        <v>0</v>
      </c>
      <c r="Q219" s="180">
        <v>0</v>
      </c>
      <c r="R219" s="180">
        <v>0</v>
      </c>
      <c r="S219" s="180">
        <v>0</v>
      </c>
      <c r="T219" s="180">
        <v>0</v>
      </c>
      <c r="U219" s="180">
        <v>0</v>
      </c>
      <c r="V219" s="180">
        <v>0</v>
      </c>
      <c r="W219" s="180">
        <v>3183</v>
      </c>
      <c r="X219" s="180">
        <v>3183</v>
      </c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70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hidden="1" x14ac:dyDescent="0.25">
      <c r="A220" s="180" t="s">
        <v>891</v>
      </c>
      <c r="B220" s="180">
        <v>0</v>
      </c>
      <c r="C220" s="180">
        <v>0</v>
      </c>
      <c r="D220" s="180">
        <v>2146</v>
      </c>
      <c r="E220" s="180">
        <v>0</v>
      </c>
      <c r="F220" s="180">
        <v>193</v>
      </c>
      <c r="G220" s="180">
        <v>3083</v>
      </c>
      <c r="H220" s="180">
        <v>6673</v>
      </c>
      <c r="I220" s="180">
        <v>5617</v>
      </c>
      <c r="J220" s="180">
        <v>5916</v>
      </c>
      <c r="K220" s="180">
        <v>8268</v>
      </c>
      <c r="L220" s="180">
        <v>9183</v>
      </c>
      <c r="M220" s="180">
        <v>-7998</v>
      </c>
      <c r="N220" s="180">
        <v>3907</v>
      </c>
      <c r="O220" s="180">
        <v>7436</v>
      </c>
      <c r="P220" s="180">
        <v>8217</v>
      </c>
      <c r="Q220" s="180">
        <v>5160</v>
      </c>
      <c r="R220" s="180">
        <v>4079</v>
      </c>
      <c r="S220" s="180">
        <v>5627</v>
      </c>
      <c r="T220" s="180">
        <v>5162</v>
      </c>
      <c r="U220" s="180">
        <v>3656</v>
      </c>
      <c r="V220" s="180">
        <v>4416</v>
      </c>
      <c r="W220" s="180">
        <v>2152</v>
      </c>
      <c r="X220" s="180">
        <v>4250</v>
      </c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70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hidden="1" x14ac:dyDescent="0.25">
      <c r="A221" s="180" t="s">
        <v>1255</v>
      </c>
      <c r="B221" s="180">
        <v>0</v>
      </c>
      <c r="C221" s="180">
        <v>0</v>
      </c>
      <c r="D221" s="180">
        <v>0</v>
      </c>
      <c r="E221" s="180">
        <v>61275</v>
      </c>
      <c r="F221" s="180">
        <v>0</v>
      </c>
      <c r="G221" s="180">
        <v>0</v>
      </c>
      <c r="H221" s="180">
        <v>0</v>
      </c>
      <c r="I221" s="180">
        <v>12150</v>
      </c>
      <c r="J221" s="180">
        <v>5410</v>
      </c>
      <c r="K221" s="180">
        <v>5410</v>
      </c>
      <c r="L221" s="180">
        <v>5410</v>
      </c>
      <c r="M221" s="180">
        <v>0</v>
      </c>
      <c r="N221" s="180">
        <v>0</v>
      </c>
      <c r="O221" s="180">
        <v>0</v>
      </c>
      <c r="P221" s="180">
        <v>-35977</v>
      </c>
      <c r="Q221" s="180">
        <v>-35977</v>
      </c>
      <c r="R221" s="180">
        <v>-9488</v>
      </c>
      <c r="S221" s="180">
        <v>-9488</v>
      </c>
      <c r="T221" s="180">
        <v>-16864</v>
      </c>
      <c r="U221" s="180">
        <v>-16864</v>
      </c>
      <c r="V221" s="180">
        <v>0</v>
      </c>
      <c r="W221" s="180">
        <v>0</v>
      </c>
      <c r="X221" s="180">
        <v>0</v>
      </c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70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hidden="1" x14ac:dyDescent="0.25">
      <c r="A222" s="180" t="s">
        <v>1165</v>
      </c>
      <c r="B222" s="180">
        <v>0</v>
      </c>
      <c r="C222" s="180">
        <v>0</v>
      </c>
      <c r="D222" s="180">
        <v>0</v>
      </c>
      <c r="E222" s="180">
        <v>0</v>
      </c>
      <c r="F222" s="180">
        <v>-149834</v>
      </c>
      <c r="G222" s="180">
        <v>-330553</v>
      </c>
      <c r="H222" s="180">
        <v>-278005</v>
      </c>
      <c r="I222" s="180">
        <v>-25028</v>
      </c>
      <c r="J222" s="180">
        <v>27030</v>
      </c>
      <c r="K222" s="180">
        <v>28971</v>
      </c>
      <c r="L222" s="180">
        <v>40201</v>
      </c>
      <c r="M222" s="180">
        <v>61244</v>
      </c>
      <c r="N222" s="180">
        <v>-104520</v>
      </c>
      <c r="O222" s="180">
        <v>-83550</v>
      </c>
      <c r="P222" s="180">
        <v>-112676</v>
      </c>
      <c r="Q222" s="180">
        <v>-135601</v>
      </c>
      <c r="R222" s="180">
        <v>49252</v>
      </c>
      <c r="S222" s="180">
        <v>43974</v>
      </c>
      <c r="T222" s="180">
        <v>84125</v>
      </c>
      <c r="U222" s="180">
        <v>39321</v>
      </c>
      <c r="V222" s="180">
        <v>5070</v>
      </c>
      <c r="W222" s="180">
        <v>-97103</v>
      </c>
      <c r="X222" s="180">
        <v>-187230</v>
      </c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70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hidden="1" x14ac:dyDescent="0.25">
      <c r="A223" s="180" t="s">
        <v>1166</v>
      </c>
      <c r="B223" s="180">
        <v>-817</v>
      </c>
      <c r="C223" s="180">
        <v>73</v>
      </c>
      <c r="D223" s="180">
        <v>0</v>
      </c>
      <c r="E223" s="180">
        <v>1964</v>
      </c>
      <c r="F223" s="180">
        <v>0</v>
      </c>
      <c r="G223" s="180">
        <v>0</v>
      </c>
      <c r="H223" s="180">
        <v>0</v>
      </c>
      <c r="I223" s="180">
        <v>1707</v>
      </c>
      <c r="J223" s="180">
        <v>0</v>
      </c>
      <c r="K223" s="180">
        <v>0</v>
      </c>
      <c r="L223" s="180">
        <v>0</v>
      </c>
      <c r="M223" s="180">
        <v>2932</v>
      </c>
      <c r="N223" s="180">
        <v>0</v>
      </c>
      <c r="O223" s="180">
        <v>0</v>
      </c>
      <c r="P223" s="180">
        <v>0</v>
      </c>
      <c r="Q223" s="180">
        <v>16972</v>
      </c>
      <c r="R223" s="180">
        <v>0</v>
      </c>
      <c r="S223" s="180">
        <v>0</v>
      </c>
      <c r="T223" s="180">
        <v>0</v>
      </c>
      <c r="U223" s="180">
        <v>9693</v>
      </c>
      <c r="V223" s="180">
        <v>0</v>
      </c>
      <c r="W223" s="180">
        <v>0</v>
      </c>
      <c r="X223" s="180">
        <v>0</v>
      </c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70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hidden="1" x14ac:dyDescent="0.25">
      <c r="A224" s="180" t="s">
        <v>1256</v>
      </c>
      <c r="B224" s="180">
        <v>0</v>
      </c>
      <c r="C224" s="180">
        <v>0</v>
      </c>
      <c r="D224" s="180">
        <v>0</v>
      </c>
      <c r="E224" s="180">
        <v>0</v>
      </c>
      <c r="F224" s="180">
        <v>0</v>
      </c>
      <c r="G224" s="180">
        <v>0</v>
      </c>
      <c r="H224" s="180">
        <v>0</v>
      </c>
      <c r="I224" s="180">
        <v>0</v>
      </c>
      <c r="J224" s="180">
        <v>0</v>
      </c>
      <c r="K224" s="180">
        <v>600</v>
      </c>
      <c r="L224" s="180">
        <v>600</v>
      </c>
      <c r="M224" s="180">
        <v>1217</v>
      </c>
      <c r="N224" s="180">
        <v>0</v>
      </c>
      <c r="O224" s="180">
        <v>0</v>
      </c>
      <c r="P224" s="180">
        <v>0</v>
      </c>
      <c r="Q224" s="180">
        <v>54</v>
      </c>
      <c r="R224" s="180">
        <v>26</v>
      </c>
      <c r="S224" s="180">
        <v>26</v>
      </c>
      <c r="T224" s="180">
        <v>26</v>
      </c>
      <c r="U224" s="180">
        <v>26</v>
      </c>
      <c r="V224" s="180">
        <v>22</v>
      </c>
      <c r="W224" s="180">
        <v>1482</v>
      </c>
      <c r="X224" s="180">
        <v>1694</v>
      </c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70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hidden="1" x14ac:dyDescent="0.25">
      <c r="A225" s="180" t="s">
        <v>1167</v>
      </c>
      <c r="B225" s="180">
        <v>0</v>
      </c>
      <c r="C225" s="180">
        <v>0</v>
      </c>
      <c r="D225" s="180">
        <v>0</v>
      </c>
      <c r="E225" s="180">
        <v>0</v>
      </c>
      <c r="F225" s="180">
        <v>0</v>
      </c>
      <c r="G225" s="180">
        <v>0</v>
      </c>
      <c r="H225" s="180">
        <v>0</v>
      </c>
      <c r="I225" s="180">
        <v>0</v>
      </c>
      <c r="J225" s="180">
        <v>0</v>
      </c>
      <c r="K225" s="180">
        <v>0</v>
      </c>
      <c r="L225" s="180">
        <v>0</v>
      </c>
      <c r="M225" s="180">
        <v>0</v>
      </c>
      <c r="N225" s="180">
        <v>0</v>
      </c>
      <c r="O225" s="180">
        <v>0</v>
      </c>
      <c r="P225" s="180">
        <v>0</v>
      </c>
      <c r="Q225" s="180">
        <v>0</v>
      </c>
      <c r="R225" s="180">
        <v>0</v>
      </c>
      <c r="S225" s="180">
        <v>0</v>
      </c>
      <c r="T225" s="180">
        <v>0</v>
      </c>
      <c r="U225" s="180">
        <v>0</v>
      </c>
      <c r="V225" s="180">
        <v>0</v>
      </c>
      <c r="W225" s="180">
        <v>442</v>
      </c>
      <c r="X225" s="180">
        <v>10662</v>
      </c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70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hidden="1" x14ac:dyDescent="0.25">
      <c r="A226" s="180" t="s">
        <v>899</v>
      </c>
      <c r="B226" s="180">
        <v>260241</v>
      </c>
      <c r="C226" s="180">
        <v>151175</v>
      </c>
      <c r="D226" s="180">
        <v>230609</v>
      </c>
      <c r="E226" s="180">
        <v>294625</v>
      </c>
      <c r="F226" s="180">
        <v>63006</v>
      </c>
      <c r="G226" s="180">
        <v>121718</v>
      </c>
      <c r="H226" s="180">
        <v>182617</v>
      </c>
      <c r="I226" s="180">
        <v>245452</v>
      </c>
      <c r="J226" s="180">
        <v>67461</v>
      </c>
      <c r="K226" s="180">
        <v>102452</v>
      </c>
      <c r="L226" s="180">
        <v>222857</v>
      </c>
      <c r="M226" s="180">
        <v>301525</v>
      </c>
      <c r="N226" s="180">
        <v>80984</v>
      </c>
      <c r="O226" s="180">
        <v>167806</v>
      </c>
      <c r="P226" s="180">
        <v>261048</v>
      </c>
      <c r="Q226" s="180">
        <v>357092</v>
      </c>
      <c r="R226" s="180">
        <v>103300</v>
      </c>
      <c r="S226" s="180">
        <v>207533</v>
      </c>
      <c r="T226" s="180">
        <v>305059</v>
      </c>
      <c r="U226" s="180">
        <v>403956</v>
      </c>
      <c r="V226" s="180">
        <v>80214</v>
      </c>
      <c r="W226" s="180">
        <v>175309</v>
      </c>
      <c r="X226" s="180">
        <v>272332</v>
      </c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70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hidden="1" x14ac:dyDescent="0.25">
      <c r="A227" s="180" t="s">
        <v>875</v>
      </c>
      <c r="B227" s="180">
        <v>0</v>
      </c>
      <c r="C227" s="180">
        <v>0</v>
      </c>
      <c r="D227" s="180">
        <v>0</v>
      </c>
      <c r="E227" s="180">
        <v>0</v>
      </c>
      <c r="F227" s="180">
        <v>-20551</v>
      </c>
      <c r="G227" s="180">
        <v>47223</v>
      </c>
      <c r="H227" s="180">
        <v>159451</v>
      </c>
      <c r="I227" s="180">
        <v>97418</v>
      </c>
      <c r="J227" s="180">
        <v>-3355</v>
      </c>
      <c r="K227" s="180">
        <v>47773</v>
      </c>
      <c r="L227" s="180">
        <v>120728</v>
      </c>
      <c r="M227" s="180">
        <v>108184</v>
      </c>
      <c r="N227" s="180">
        <v>-37367</v>
      </c>
      <c r="O227" s="180">
        <v>-102557</v>
      </c>
      <c r="P227" s="180">
        <v>-77743</v>
      </c>
      <c r="Q227" s="180">
        <v>3321</v>
      </c>
      <c r="R227" s="180">
        <v>-16118</v>
      </c>
      <c r="S227" s="180">
        <v>32803</v>
      </c>
      <c r="T227" s="180">
        <v>48556</v>
      </c>
      <c r="U227" s="180">
        <v>105718</v>
      </c>
      <c r="V227" s="180">
        <v>147553</v>
      </c>
      <c r="W227" s="180">
        <v>279118</v>
      </c>
      <c r="X227" s="180">
        <v>500406</v>
      </c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70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hidden="1" x14ac:dyDescent="0.25">
      <c r="A228" s="180" t="s">
        <v>900</v>
      </c>
      <c r="B228" s="180">
        <v>154030</v>
      </c>
      <c r="C228" s="180">
        <v>126302</v>
      </c>
      <c r="D228" s="180">
        <v>204098</v>
      </c>
      <c r="E228" s="180">
        <v>278164</v>
      </c>
      <c r="F228" s="180">
        <v>55424</v>
      </c>
      <c r="G228" s="180">
        <v>39017</v>
      </c>
      <c r="H228" s="180">
        <v>-44374</v>
      </c>
      <c r="I228" s="180">
        <v>-73640</v>
      </c>
      <c r="J228" s="180">
        <v>-13905</v>
      </c>
      <c r="K228" s="180">
        <v>9653</v>
      </c>
      <c r="L228" s="180">
        <v>-44405</v>
      </c>
      <c r="M228" s="180">
        <v>-61343</v>
      </c>
      <c r="N228" s="180">
        <v>-11209</v>
      </c>
      <c r="O228" s="180">
        <v>-22938</v>
      </c>
      <c r="P228" s="180">
        <v>-29634</v>
      </c>
      <c r="Q228" s="180">
        <v>-145795</v>
      </c>
      <c r="R228" s="180">
        <v>-12142</v>
      </c>
      <c r="S228" s="180">
        <v>-20647</v>
      </c>
      <c r="T228" s="180">
        <v>-39751</v>
      </c>
      <c r="U228" s="180">
        <v>-60583</v>
      </c>
      <c r="V228" s="180">
        <v>8326</v>
      </c>
      <c r="W228" s="180">
        <v>-25002</v>
      </c>
      <c r="X228" s="180">
        <v>-15943</v>
      </c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70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hidden="1" x14ac:dyDescent="0.25">
      <c r="A229" s="180" t="s">
        <v>901</v>
      </c>
      <c r="B229" s="180">
        <v>2056846</v>
      </c>
      <c r="C229" s="180">
        <v>-428189</v>
      </c>
      <c r="D229" s="180">
        <v>-436201</v>
      </c>
      <c r="E229" s="180">
        <v>-555607</v>
      </c>
      <c r="F229" s="180">
        <v>207853</v>
      </c>
      <c r="G229" s="180">
        <v>1030115</v>
      </c>
      <c r="H229" s="180">
        <v>1861981</v>
      </c>
      <c r="I229" s="180">
        <v>2475050</v>
      </c>
      <c r="J229" s="180">
        <v>470986</v>
      </c>
      <c r="K229" s="180">
        <v>1512937</v>
      </c>
      <c r="L229" s="180">
        <v>2703486</v>
      </c>
      <c r="M229" s="180">
        <v>3205747</v>
      </c>
      <c r="N229" s="180">
        <v>165333</v>
      </c>
      <c r="O229" s="180">
        <v>851368</v>
      </c>
      <c r="P229" s="180">
        <v>1766789</v>
      </c>
      <c r="Q229" s="180">
        <v>2226392</v>
      </c>
      <c r="R229" s="180">
        <v>651367</v>
      </c>
      <c r="S229" s="180">
        <v>1660498</v>
      </c>
      <c r="T229" s="180">
        <v>2898398</v>
      </c>
      <c r="U229" s="180">
        <v>3767799</v>
      </c>
      <c r="V229" s="180">
        <v>1087768</v>
      </c>
      <c r="W229" s="180">
        <v>2376021</v>
      </c>
      <c r="X229" s="180">
        <v>4266835</v>
      </c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70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hidden="1" x14ac:dyDescent="0.25">
      <c r="A230" s="180" t="s">
        <v>902</v>
      </c>
      <c r="B230" s="180">
        <v>-2459089</v>
      </c>
      <c r="C230" s="180">
        <v>-21848</v>
      </c>
      <c r="D230" s="180">
        <v>8615</v>
      </c>
      <c r="E230" s="180">
        <v>644098</v>
      </c>
      <c r="F230" s="180">
        <v>351919</v>
      </c>
      <c r="G230" s="180">
        <v>-146796</v>
      </c>
      <c r="H230" s="180">
        <v>-828242</v>
      </c>
      <c r="I230" s="180">
        <v>-2187618</v>
      </c>
      <c r="J230" s="180">
        <v>-174491</v>
      </c>
      <c r="K230" s="180">
        <v>-676158</v>
      </c>
      <c r="L230" s="180">
        <v>-1160179</v>
      </c>
      <c r="M230" s="180">
        <v>-1598953</v>
      </c>
      <c r="N230" s="180">
        <v>-490363</v>
      </c>
      <c r="O230" s="180">
        <v>-767213</v>
      </c>
      <c r="P230" s="180">
        <v>-690343</v>
      </c>
      <c r="Q230" s="180">
        <v>-2119388</v>
      </c>
      <c r="R230" s="180">
        <v>-29195</v>
      </c>
      <c r="S230" s="180">
        <v>-287152</v>
      </c>
      <c r="T230" s="180">
        <v>-701680</v>
      </c>
      <c r="U230" s="180">
        <v>-216577</v>
      </c>
      <c r="V230" s="180">
        <v>191199</v>
      </c>
      <c r="W230" s="180">
        <v>-1597426</v>
      </c>
      <c r="X230" s="180">
        <v>-2123098</v>
      </c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70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hidden="1" x14ac:dyDescent="0.25">
      <c r="A231" s="180" t="s">
        <v>1168</v>
      </c>
      <c r="B231" s="180">
        <v>152111</v>
      </c>
      <c r="C231" s="180">
        <v>-181976</v>
      </c>
      <c r="D231" s="180">
        <v>-147330</v>
      </c>
      <c r="E231" s="180">
        <v>-301069</v>
      </c>
      <c r="F231" s="180">
        <v>94101</v>
      </c>
      <c r="G231" s="180">
        <v>-52535</v>
      </c>
      <c r="H231" s="180">
        <v>-191555</v>
      </c>
      <c r="I231" s="180">
        <v>-307922</v>
      </c>
      <c r="J231" s="180">
        <v>105312</v>
      </c>
      <c r="K231" s="180">
        <v>-12039</v>
      </c>
      <c r="L231" s="180">
        <v>-98711</v>
      </c>
      <c r="M231" s="180">
        <v>-298542</v>
      </c>
      <c r="N231" s="180">
        <v>-20025</v>
      </c>
      <c r="O231" s="180">
        <v>67796</v>
      </c>
      <c r="P231" s="180">
        <v>-159257</v>
      </c>
      <c r="Q231" s="180">
        <v>-707032</v>
      </c>
      <c r="R231" s="180">
        <v>-99507</v>
      </c>
      <c r="S231" s="180">
        <v>-46550</v>
      </c>
      <c r="T231" s="180">
        <v>9735</v>
      </c>
      <c r="U231" s="180">
        <v>-36532</v>
      </c>
      <c r="V231" s="180">
        <v>62329</v>
      </c>
      <c r="W231" s="180">
        <v>789</v>
      </c>
      <c r="X231" s="180">
        <v>-113479</v>
      </c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70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hidden="1" x14ac:dyDescent="0.25">
      <c r="A232" s="180" t="s">
        <v>1169</v>
      </c>
      <c r="B232" s="180">
        <v>0</v>
      </c>
      <c r="C232" s="180">
        <v>0</v>
      </c>
      <c r="D232" s="180">
        <v>0</v>
      </c>
      <c r="E232" s="180">
        <v>0</v>
      </c>
      <c r="F232" s="180">
        <v>-32590</v>
      </c>
      <c r="G232" s="180">
        <v>-59928</v>
      </c>
      <c r="H232" s="180">
        <v>-60920</v>
      </c>
      <c r="I232" s="180">
        <v>-43285</v>
      </c>
      <c r="J232" s="180">
        <v>25277</v>
      </c>
      <c r="K232" s="180">
        <v>0</v>
      </c>
      <c r="L232" s="180">
        <v>29959</v>
      </c>
      <c r="M232" s="180">
        <v>-65995</v>
      </c>
      <c r="N232" s="180">
        <v>9825</v>
      </c>
      <c r="O232" s="180">
        <v>-8715</v>
      </c>
      <c r="P232" s="180">
        <v>2659</v>
      </c>
      <c r="Q232" s="180">
        <v>9664</v>
      </c>
      <c r="R232" s="180">
        <v>11448</v>
      </c>
      <c r="S232" s="180">
        <v>45043</v>
      </c>
      <c r="T232" s="180">
        <v>16736</v>
      </c>
      <c r="U232" s="180">
        <v>34007</v>
      </c>
      <c r="V232" s="180">
        <v>-48113</v>
      </c>
      <c r="W232" s="180">
        <v>-87620</v>
      </c>
      <c r="X232" s="180">
        <v>-156941</v>
      </c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70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hidden="1" x14ac:dyDescent="0.25">
      <c r="A233" s="180" t="s">
        <v>1170</v>
      </c>
      <c r="B233" s="180">
        <v>-2188555</v>
      </c>
      <c r="C233" s="180">
        <v>307002</v>
      </c>
      <c r="D233" s="180">
        <v>442400</v>
      </c>
      <c r="E233" s="180">
        <v>1362521</v>
      </c>
      <c r="F233" s="180">
        <v>275120</v>
      </c>
      <c r="G233" s="180">
        <v>323501</v>
      </c>
      <c r="H233" s="180">
        <v>232674</v>
      </c>
      <c r="I233" s="180">
        <v>-459419</v>
      </c>
      <c r="J233" s="180">
        <v>-323992</v>
      </c>
      <c r="K233" s="180">
        <v>-204079</v>
      </c>
      <c r="L233" s="180">
        <v>-257813</v>
      </c>
      <c r="M233" s="180">
        <v>-208908</v>
      </c>
      <c r="N233" s="180">
        <v>-362423</v>
      </c>
      <c r="O233" s="180">
        <v>-289392</v>
      </c>
      <c r="P233" s="180">
        <v>242037</v>
      </c>
      <c r="Q233" s="180">
        <v>-455436</v>
      </c>
      <c r="R233" s="180">
        <v>319803</v>
      </c>
      <c r="S233" s="180">
        <v>31683</v>
      </c>
      <c r="T233" s="180">
        <v>-74083</v>
      </c>
      <c r="U233" s="180">
        <v>521407</v>
      </c>
      <c r="V233" s="180">
        <v>315055</v>
      </c>
      <c r="W233" s="180">
        <v>-666686</v>
      </c>
      <c r="X233" s="180">
        <v>-634451</v>
      </c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70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hidden="1" x14ac:dyDescent="0.25">
      <c r="A234" s="180" t="s">
        <v>905</v>
      </c>
      <c r="B234" s="180">
        <v>-419661</v>
      </c>
      <c r="C234" s="180">
        <v>-146253</v>
      </c>
      <c r="D234" s="180">
        <v>-284336</v>
      </c>
      <c r="E234" s="180">
        <v>-415712</v>
      </c>
      <c r="F234" s="180">
        <v>15058</v>
      </c>
      <c r="G234" s="180">
        <v>-352089</v>
      </c>
      <c r="H234" s="180">
        <v>-802108</v>
      </c>
      <c r="I234" s="180">
        <v>-1346723</v>
      </c>
      <c r="J234" s="180">
        <v>1398</v>
      </c>
      <c r="K234" s="180">
        <v>-473535</v>
      </c>
      <c r="L234" s="180">
        <v>-824885</v>
      </c>
      <c r="M234" s="180">
        <v>-1017020</v>
      </c>
      <c r="N234" s="180">
        <v>-117697</v>
      </c>
      <c r="O234" s="180">
        <v>-535104</v>
      </c>
      <c r="P234" s="180">
        <v>-774007</v>
      </c>
      <c r="Q234" s="180">
        <v>-966095</v>
      </c>
      <c r="R234" s="180">
        <v>-240975</v>
      </c>
      <c r="S234" s="180">
        <v>-317550</v>
      </c>
      <c r="T234" s="180">
        <v>-655883</v>
      </c>
      <c r="U234" s="180">
        <v>-734659</v>
      </c>
      <c r="V234" s="180">
        <v>-114665</v>
      </c>
      <c r="W234" s="180">
        <v>-786458</v>
      </c>
      <c r="X234" s="180">
        <v>-1152528</v>
      </c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70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hidden="1" x14ac:dyDescent="0.25">
      <c r="A235" s="180" t="s">
        <v>906</v>
      </c>
      <c r="B235" s="180">
        <v>-2984</v>
      </c>
      <c r="C235" s="180">
        <v>-621</v>
      </c>
      <c r="D235" s="180">
        <v>-2119</v>
      </c>
      <c r="E235" s="180">
        <v>-1642</v>
      </c>
      <c r="F235" s="180">
        <v>230</v>
      </c>
      <c r="G235" s="180">
        <v>-5745</v>
      </c>
      <c r="H235" s="180">
        <v>-6333</v>
      </c>
      <c r="I235" s="180">
        <v>-30269</v>
      </c>
      <c r="J235" s="180">
        <v>17514</v>
      </c>
      <c r="K235" s="180">
        <v>13495</v>
      </c>
      <c r="L235" s="180">
        <v>-8729</v>
      </c>
      <c r="M235" s="180">
        <v>-8488</v>
      </c>
      <c r="N235" s="180">
        <v>-43</v>
      </c>
      <c r="O235" s="180">
        <v>-1798</v>
      </c>
      <c r="P235" s="180">
        <v>-1775</v>
      </c>
      <c r="Q235" s="180">
        <v>-489</v>
      </c>
      <c r="R235" s="180">
        <v>-19964</v>
      </c>
      <c r="S235" s="180">
        <v>222</v>
      </c>
      <c r="T235" s="180">
        <v>1815</v>
      </c>
      <c r="U235" s="180">
        <v>-800</v>
      </c>
      <c r="V235" s="180">
        <v>-23407</v>
      </c>
      <c r="W235" s="180">
        <v>-57451</v>
      </c>
      <c r="X235" s="180">
        <v>-65699</v>
      </c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70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hidden="1" x14ac:dyDescent="0.25">
      <c r="A236" s="180" t="s">
        <v>907</v>
      </c>
      <c r="B236" s="180">
        <v>179159</v>
      </c>
      <c r="C236" s="180">
        <v>57697</v>
      </c>
      <c r="D236" s="180">
        <v>-88644</v>
      </c>
      <c r="E236" s="180">
        <v>-42150</v>
      </c>
      <c r="F236" s="180">
        <v>-32046</v>
      </c>
      <c r="G236" s="180">
        <v>383847</v>
      </c>
      <c r="H236" s="180">
        <v>236936</v>
      </c>
      <c r="I236" s="180">
        <v>301374</v>
      </c>
      <c r="J236" s="180">
        <v>-274906</v>
      </c>
      <c r="K236" s="180">
        <v>-129399</v>
      </c>
      <c r="L236" s="180">
        <v>803309</v>
      </c>
      <c r="M236" s="180">
        <v>634834</v>
      </c>
      <c r="N236" s="180">
        <v>404973</v>
      </c>
      <c r="O236" s="180">
        <v>-308370</v>
      </c>
      <c r="P236" s="180">
        <v>-61643</v>
      </c>
      <c r="Q236" s="180">
        <v>1049818</v>
      </c>
      <c r="R236" s="180">
        <v>-414649</v>
      </c>
      <c r="S236" s="180">
        <v>-691204</v>
      </c>
      <c r="T236" s="180">
        <v>-378892</v>
      </c>
      <c r="U236" s="180">
        <v>-1124621</v>
      </c>
      <c r="V236" s="180">
        <v>448273</v>
      </c>
      <c r="W236" s="180">
        <v>819486</v>
      </c>
      <c r="X236" s="180">
        <v>801565</v>
      </c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70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hidden="1" x14ac:dyDescent="0.25">
      <c r="A237" s="180" t="s">
        <v>1171</v>
      </c>
      <c r="B237" s="180">
        <v>181415</v>
      </c>
      <c r="C237" s="180">
        <v>55181</v>
      </c>
      <c r="D237" s="180">
        <v>-93615</v>
      </c>
      <c r="E237" s="180">
        <v>-39324</v>
      </c>
      <c r="F237" s="180">
        <v>-17976</v>
      </c>
      <c r="G237" s="180">
        <v>319696</v>
      </c>
      <c r="H237" s="180">
        <v>222557</v>
      </c>
      <c r="I237" s="180">
        <v>365432</v>
      </c>
      <c r="J237" s="180">
        <v>-314254</v>
      </c>
      <c r="K237" s="180">
        <v>-257606</v>
      </c>
      <c r="L237" s="180">
        <v>527942</v>
      </c>
      <c r="M237" s="180">
        <v>467253</v>
      </c>
      <c r="N237" s="180">
        <v>193280</v>
      </c>
      <c r="O237" s="180">
        <v>-33526</v>
      </c>
      <c r="P237" s="180">
        <v>-137373</v>
      </c>
      <c r="Q237" s="180">
        <v>865185</v>
      </c>
      <c r="R237" s="180">
        <v>-390953</v>
      </c>
      <c r="S237" s="180">
        <v>-794423</v>
      </c>
      <c r="T237" s="180">
        <v>-531434</v>
      </c>
      <c r="U237" s="180">
        <v>-935854</v>
      </c>
      <c r="V237" s="180">
        <v>274685</v>
      </c>
      <c r="W237" s="180">
        <v>507900</v>
      </c>
      <c r="X237" s="180">
        <v>277174</v>
      </c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70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hidden="1" x14ac:dyDescent="0.25">
      <c r="A238" s="180" t="s">
        <v>1173</v>
      </c>
      <c r="B238" s="180">
        <v>0</v>
      </c>
      <c r="C238" s="180">
        <v>0</v>
      </c>
      <c r="D238" s="180">
        <v>0</v>
      </c>
      <c r="E238" s="180">
        <v>0</v>
      </c>
      <c r="F238" s="180">
        <v>-17697</v>
      </c>
      <c r="G238" s="180">
        <v>60778</v>
      </c>
      <c r="H238" s="180">
        <v>8058</v>
      </c>
      <c r="I238" s="180">
        <v>-79846</v>
      </c>
      <c r="J238" s="180">
        <v>39488</v>
      </c>
      <c r="K238" s="180">
        <v>129006</v>
      </c>
      <c r="L238" s="180">
        <v>276368</v>
      </c>
      <c r="M238" s="180">
        <v>168701</v>
      </c>
      <c r="N238" s="180">
        <v>211932</v>
      </c>
      <c r="O238" s="180">
        <v>-275396</v>
      </c>
      <c r="P238" s="180">
        <v>75752</v>
      </c>
      <c r="Q238" s="180">
        <v>196667</v>
      </c>
      <c r="R238" s="180">
        <v>-26767</v>
      </c>
      <c r="S238" s="180">
        <v>97833</v>
      </c>
      <c r="T238" s="180">
        <v>151482</v>
      </c>
      <c r="U238" s="180">
        <v>-187394</v>
      </c>
      <c r="V238" s="180">
        <v>173220</v>
      </c>
      <c r="W238" s="180">
        <v>311618</v>
      </c>
      <c r="X238" s="180">
        <v>524670</v>
      </c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70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hidden="1" x14ac:dyDescent="0.25">
      <c r="A239" s="180" t="s">
        <v>910</v>
      </c>
      <c r="B239" s="180">
        <v>-1997</v>
      </c>
      <c r="C239" s="180">
        <v>2516</v>
      </c>
      <c r="D239" s="180">
        <v>4971</v>
      </c>
      <c r="E239" s="180">
        <v>-2611</v>
      </c>
      <c r="F239" s="180">
        <v>3654</v>
      </c>
      <c r="G239" s="180">
        <v>3400</v>
      </c>
      <c r="H239" s="180">
        <v>6348</v>
      </c>
      <c r="I239" s="180">
        <v>15462</v>
      </c>
      <c r="J239" s="180">
        <v>0</v>
      </c>
      <c r="K239" s="180">
        <v>0</v>
      </c>
      <c r="L239" s="180">
        <v>0</v>
      </c>
      <c r="M239" s="180">
        <v>0</v>
      </c>
      <c r="N239" s="180">
        <v>0</v>
      </c>
      <c r="O239" s="180">
        <v>0</v>
      </c>
      <c r="P239" s="180">
        <v>0</v>
      </c>
      <c r="Q239" s="180">
        <v>0</v>
      </c>
      <c r="R239" s="180">
        <v>0</v>
      </c>
      <c r="S239" s="180">
        <v>0</v>
      </c>
      <c r="T239" s="180">
        <v>0</v>
      </c>
      <c r="U239" s="180">
        <v>0</v>
      </c>
      <c r="V239" s="180">
        <v>0</v>
      </c>
      <c r="W239" s="180">
        <v>0</v>
      </c>
      <c r="X239" s="180">
        <v>0</v>
      </c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70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hidden="1" x14ac:dyDescent="0.25">
      <c r="A240" s="180" t="s">
        <v>911</v>
      </c>
      <c r="B240" s="180">
        <v>-259</v>
      </c>
      <c r="C240" s="180">
        <v>0</v>
      </c>
      <c r="D240" s="180">
        <v>0</v>
      </c>
      <c r="E240" s="180">
        <v>-215</v>
      </c>
      <c r="F240" s="180">
        <v>-27</v>
      </c>
      <c r="G240" s="180">
        <v>-27</v>
      </c>
      <c r="H240" s="180">
        <v>-27</v>
      </c>
      <c r="I240" s="180">
        <v>326</v>
      </c>
      <c r="J240" s="180">
        <v>-140</v>
      </c>
      <c r="K240" s="180">
        <v>-799</v>
      </c>
      <c r="L240" s="180">
        <v>-1001</v>
      </c>
      <c r="M240" s="180">
        <v>-1120</v>
      </c>
      <c r="N240" s="180">
        <v>-239</v>
      </c>
      <c r="O240" s="180">
        <v>552</v>
      </c>
      <c r="P240" s="180">
        <v>-22</v>
      </c>
      <c r="Q240" s="180">
        <v>-12034</v>
      </c>
      <c r="R240" s="180">
        <v>3071</v>
      </c>
      <c r="S240" s="180">
        <v>5386</v>
      </c>
      <c r="T240" s="180">
        <v>1060</v>
      </c>
      <c r="U240" s="180">
        <v>-1373</v>
      </c>
      <c r="V240" s="180">
        <v>368</v>
      </c>
      <c r="W240" s="180">
        <v>-32</v>
      </c>
      <c r="X240" s="180">
        <v>-279</v>
      </c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70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hidden="1" x14ac:dyDescent="0.25">
      <c r="A241" s="180" t="s">
        <v>912</v>
      </c>
      <c r="B241" s="180">
        <v>-223084</v>
      </c>
      <c r="C241" s="180">
        <v>-392340</v>
      </c>
      <c r="D241" s="180">
        <v>-516230</v>
      </c>
      <c r="E241" s="180">
        <v>46341</v>
      </c>
      <c r="F241" s="180">
        <v>527726</v>
      </c>
      <c r="G241" s="180">
        <v>1267166</v>
      </c>
      <c r="H241" s="180">
        <v>1270675</v>
      </c>
      <c r="I241" s="180">
        <v>588806</v>
      </c>
      <c r="J241" s="180">
        <v>21589</v>
      </c>
      <c r="K241" s="180">
        <v>707380</v>
      </c>
      <c r="L241" s="180">
        <v>2346616</v>
      </c>
      <c r="M241" s="180">
        <v>2241628</v>
      </c>
      <c r="N241" s="180">
        <v>79943</v>
      </c>
      <c r="O241" s="180">
        <v>-224215</v>
      </c>
      <c r="P241" s="180">
        <v>1014803</v>
      </c>
      <c r="Q241" s="180">
        <v>1156822</v>
      </c>
      <c r="R241" s="180">
        <v>207523</v>
      </c>
      <c r="S241" s="180">
        <v>682142</v>
      </c>
      <c r="T241" s="180">
        <v>1817826</v>
      </c>
      <c r="U241" s="180">
        <v>2426601</v>
      </c>
      <c r="V241" s="180">
        <v>1727240</v>
      </c>
      <c r="W241" s="180">
        <v>1598081</v>
      </c>
      <c r="X241" s="180">
        <v>2945302</v>
      </c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70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hidden="1" x14ac:dyDescent="0.25">
      <c r="A242" s="180" t="s">
        <v>913</v>
      </c>
      <c r="B242" s="180">
        <v>92938</v>
      </c>
      <c r="C242" s="180">
        <v>57543</v>
      </c>
      <c r="D242" s="180">
        <v>76894</v>
      </c>
      <c r="E242" s="180">
        <v>98567</v>
      </c>
      <c r="F242" s="180">
        <v>0</v>
      </c>
      <c r="G242" s="180">
        <v>0</v>
      </c>
      <c r="H242" s="180">
        <v>0</v>
      </c>
      <c r="I242" s="180">
        <v>0</v>
      </c>
      <c r="J242" s="180">
        <v>0</v>
      </c>
      <c r="K242" s="180">
        <v>0</v>
      </c>
      <c r="L242" s="180">
        <v>0</v>
      </c>
      <c r="M242" s="180">
        <v>0</v>
      </c>
      <c r="N242" s="180">
        <v>0</v>
      </c>
      <c r="O242" s="180">
        <v>0</v>
      </c>
      <c r="P242" s="180">
        <v>0</v>
      </c>
      <c r="Q242" s="180">
        <v>0</v>
      </c>
      <c r="R242" s="180">
        <v>0</v>
      </c>
      <c r="S242" s="180">
        <v>0</v>
      </c>
      <c r="T242" s="180">
        <v>0</v>
      </c>
      <c r="U242" s="180">
        <v>0</v>
      </c>
      <c r="V242" s="180">
        <v>0</v>
      </c>
      <c r="W242" s="180">
        <v>0</v>
      </c>
      <c r="X242" s="180">
        <v>0</v>
      </c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70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hidden="1" x14ac:dyDescent="0.25">
      <c r="A243" s="180" t="s">
        <v>914</v>
      </c>
      <c r="B243" s="180">
        <v>-266547</v>
      </c>
      <c r="C243" s="180">
        <v>-154123</v>
      </c>
      <c r="D243" s="180">
        <v>-234916</v>
      </c>
      <c r="E243" s="180">
        <v>-297025</v>
      </c>
      <c r="F243" s="180">
        <v>0</v>
      </c>
      <c r="G243" s="180">
        <v>0</v>
      </c>
      <c r="H243" s="180">
        <v>0</v>
      </c>
      <c r="I243" s="180">
        <v>0</v>
      </c>
      <c r="J243" s="180">
        <v>0</v>
      </c>
      <c r="K243" s="180">
        <v>0</v>
      </c>
      <c r="L243" s="180">
        <v>0</v>
      </c>
      <c r="M243" s="180">
        <v>0</v>
      </c>
      <c r="N243" s="180">
        <v>0</v>
      </c>
      <c r="O243" s="180">
        <v>0</v>
      </c>
      <c r="P243" s="180">
        <v>0</v>
      </c>
      <c r="Q243" s="180">
        <v>0</v>
      </c>
      <c r="R243" s="180">
        <v>0</v>
      </c>
      <c r="S243" s="180">
        <v>0</v>
      </c>
      <c r="T243" s="180">
        <v>0</v>
      </c>
      <c r="U243" s="180">
        <v>0</v>
      </c>
      <c r="V243" s="180">
        <v>0</v>
      </c>
      <c r="W243" s="180">
        <v>0</v>
      </c>
      <c r="X243" s="180">
        <v>0</v>
      </c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70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hidden="1" x14ac:dyDescent="0.25">
      <c r="A244" s="180" t="s">
        <v>915</v>
      </c>
      <c r="B244" s="180">
        <v>-38201</v>
      </c>
      <c r="C244" s="180">
        <v>-45309</v>
      </c>
      <c r="D244" s="180">
        <v>-45196</v>
      </c>
      <c r="E244" s="180">
        <v>-45855</v>
      </c>
      <c r="F244" s="180">
        <v>0</v>
      </c>
      <c r="G244" s="180">
        <v>-3575</v>
      </c>
      <c r="H244" s="180">
        <v>-85268</v>
      </c>
      <c r="I244" s="180">
        <v>-85269</v>
      </c>
      <c r="J244" s="180">
        <v>-1151</v>
      </c>
      <c r="K244" s="180">
        <v>-56492</v>
      </c>
      <c r="L244" s="180">
        <v>-96449</v>
      </c>
      <c r="M244" s="180">
        <v>-102702</v>
      </c>
      <c r="N244" s="180">
        <v>0</v>
      </c>
      <c r="O244" s="180">
        <v>-42630</v>
      </c>
      <c r="P244" s="180">
        <v>-109121</v>
      </c>
      <c r="Q244" s="180">
        <v>-109098</v>
      </c>
      <c r="R244" s="180">
        <v>0</v>
      </c>
      <c r="S244" s="180">
        <v>-20452</v>
      </c>
      <c r="T244" s="180">
        <v>-87751</v>
      </c>
      <c r="U244" s="180">
        <v>-96966</v>
      </c>
      <c r="V244" s="180">
        <v>397</v>
      </c>
      <c r="W244" s="180">
        <v>-53893</v>
      </c>
      <c r="X244" s="180">
        <v>-321203</v>
      </c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70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hidden="1" x14ac:dyDescent="0.25">
      <c r="A245" s="180" t="s">
        <v>916</v>
      </c>
      <c r="B245" s="180">
        <v>-434894</v>
      </c>
      <c r="C245" s="180">
        <v>-534229</v>
      </c>
      <c r="D245" s="180">
        <v>-719448</v>
      </c>
      <c r="E245" s="180">
        <v>-197972</v>
      </c>
      <c r="F245" s="180">
        <v>527726</v>
      </c>
      <c r="G245" s="180">
        <v>1263591</v>
      </c>
      <c r="H245" s="180">
        <v>1185407</v>
      </c>
      <c r="I245" s="180">
        <v>503537</v>
      </c>
      <c r="J245" s="180">
        <v>20438</v>
      </c>
      <c r="K245" s="180">
        <v>650888</v>
      </c>
      <c r="L245" s="180">
        <v>2250167</v>
      </c>
      <c r="M245" s="180">
        <v>2138926</v>
      </c>
      <c r="N245" s="180">
        <v>79943</v>
      </c>
      <c r="O245" s="180">
        <v>-266845</v>
      </c>
      <c r="P245" s="180">
        <v>905682</v>
      </c>
      <c r="Q245" s="180">
        <v>1047724</v>
      </c>
      <c r="R245" s="180">
        <v>207523</v>
      </c>
      <c r="S245" s="180">
        <v>661690</v>
      </c>
      <c r="T245" s="180">
        <v>1730075</v>
      </c>
      <c r="U245" s="180">
        <v>2329635</v>
      </c>
      <c r="V245" s="180">
        <v>1727637</v>
      </c>
      <c r="W245" s="180">
        <v>1544188</v>
      </c>
      <c r="X245" s="180">
        <v>2624099</v>
      </c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70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hidden="1" x14ac:dyDescent="0.25">
      <c r="A246" s="180"/>
      <c r="B246" s="180"/>
      <c r="C246" s="180"/>
      <c r="D246" s="180"/>
      <c r="E246" s="180"/>
      <c r="F246" s="180"/>
      <c r="G246" s="180"/>
      <c r="H246" s="180"/>
      <c r="I246" s="180"/>
      <c r="J246" s="180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70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hidden="1" x14ac:dyDescent="0.25">
      <c r="A247" s="180" t="s">
        <v>917</v>
      </c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70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hidden="1" x14ac:dyDescent="0.25">
      <c r="A248" s="180" t="s">
        <v>918</v>
      </c>
      <c r="B248" s="180">
        <v>0</v>
      </c>
      <c r="C248" s="180">
        <v>0</v>
      </c>
      <c r="D248" s="180">
        <v>0</v>
      </c>
      <c r="E248" s="180">
        <v>0</v>
      </c>
      <c r="F248" s="180">
        <v>0</v>
      </c>
      <c r="G248" s="180">
        <v>0</v>
      </c>
      <c r="H248" s="180">
        <v>0</v>
      </c>
      <c r="I248" s="180">
        <v>0</v>
      </c>
      <c r="J248" s="180">
        <v>0</v>
      </c>
      <c r="K248" s="180">
        <v>0</v>
      </c>
      <c r="L248" s="180">
        <v>0</v>
      </c>
      <c r="M248" s="180">
        <v>-2000</v>
      </c>
      <c r="N248" s="180">
        <v>0</v>
      </c>
      <c r="O248" s="180">
        <v>2000</v>
      </c>
      <c r="P248" s="180">
        <v>2000</v>
      </c>
      <c r="Q248" s="180">
        <v>2000</v>
      </c>
      <c r="R248" s="180">
        <v>0</v>
      </c>
      <c r="S248" s="180">
        <v>0</v>
      </c>
      <c r="T248" s="180">
        <v>0</v>
      </c>
      <c r="U248" s="180">
        <v>0</v>
      </c>
      <c r="V248" s="180">
        <v>0</v>
      </c>
      <c r="W248" s="180">
        <v>0</v>
      </c>
      <c r="X248" s="180">
        <v>0</v>
      </c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70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hidden="1" x14ac:dyDescent="0.25">
      <c r="A249" s="180" t="s">
        <v>919</v>
      </c>
      <c r="B249" s="180">
        <v>0</v>
      </c>
      <c r="C249" s="180">
        <v>0</v>
      </c>
      <c r="D249" s="180">
        <v>0</v>
      </c>
      <c r="E249" s="180">
        <v>0</v>
      </c>
      <c r="F249" s="180">
        <v>0</v>
      </c>
      <c r="G249" s="180">
        <v>0</v>
      </c>
      <c r="H249" s="180">
        <v>0</v>
      </c>
      <c r="I249" s="180">
        <v>0</v>
      </c>
      <c r="J249" s="180">
        <v>-200</v>
      </c>
      <c r="K249" s="180">
        <v>-200</v>
      </c>
      <c r="L249" s="180">
        <v>-200</v>
      </c>
      <c r="M249" s="180">
        <v>9800</v>
      </c>
      <c r="N249" s="180">
        <v>0</v>
      </c>
      <c r="O249" s="180">
        <v>0</v>
      </c>
      <c r="P249" s="180">
        <v>0</v>
      </c>
      <c r="Q249" s="180">
        <v>0</v>
      </c>
      <c r="R249" s="180">
        <v>0</v>
      </c>
      <c r="S249" s="180">
        <v>0</v>
      </c>
      <c r="T249" s="180">
        <v>0</v>
      </c>
      <c r="U249" s="180">
        <v>0</v>
      </c>
      <c r="V249" s="180">
        <v>0</v>
      </c>
      <c r="W249" s="180">
        <v>0</v>
      </c>
      <c r="X249" s="180">
        <v>0</v>
      </c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70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hidden="1" x14ac:dyDescent="0.25">
      <c r="A250" s="180" t="s">
        <v>920</v>
      </c>
      <c r="B250" s="180">
        <v>0</v>
      </c>
      <c r="C250" s="180">
        <v>0</v>
      </c>
      <c r="D250" s="180">
        <v>0</v>
      </c>
      <c r="E250" s="180">
        <v>0</v>
      </c>
      <c r="F250" s="180">
        <v>0</v>
      </c>
      <c r="G250" s="180">
        <v>0</v>
      </c>
      <c r="H250" s="180">
        <v>0</v>
      </c>
      <c r="I250" s="180">
        <v>0</v>
      </c>
      <c r="J250" s="180">
        <v>-200</v>
      </c>
      <c r="K250" s="180">
        <v>-200</v>
      </c>
      <c r="L250" s="180">
        <v>-200</v>
      </c>
      <c r="M250" s="180">
        <v>0</v>
      </c>
      <c r="N250" s="180">
        <v>0</v>
      </c>
      <c r="O250" s="180">
        <v>0</v>
      </c>
      <c r="P250" s="180">
        <v>0</v>
      </c>
      <c r="Q250" s="180">
        <v>0</v>
      </c>
      <c r="R250" s="180">
        <v>0</v>
      </c>
      <c r="S250" s="180">
        <v>0</v>
      </c>
      <c r="T250" s="180">
        <v>0</v>
      </c>
      <c r="U250" s="180">
        <v>0</v>
      </c>
      <c r="V250" s="180">
        <v>0</v>
      </c>
      <c r="W250" s="180">
        <v>0</v>
      </c>
      <c r="X250" s="180">
        <v>0</v>
      </c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70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hidden="1" x14ac:dyDescent="0.25">
      <c r="A251" s="180" t="s">
        <v>1175</v>
      </c>
      <c r="B251" s="180">
        <v>0</v>
      </c>
      <c r="C251" s="180">
        <v>0</v>
      </c>
      <c r="D251" s="180">
        <v>0</v>
      </c>
      <c r="E251" s="180">
        <v>0</v>
      </c>
      <c r="F251" s="180">
        <v>0</v>
      </c>
      <c r="G251" s="180">
        <v>0</v>
      </c>
      <c r="H251" s="180">
        <v>0</v>
      </c>
      <c r="I251" s="180">
        <v>0</v>
      </c>
      <c r="J251" s="180">
        <v>0</v>
      </c>
      <c r="K251" s="180">
        <v>0</v>
      </c>
      <c r="L251" s="180">
        <v>0</v>
      </c>
      <c r="M251" s="180">
        <v>9800</v>
      </c>
      <c r="N251" s="180">
        <v>0</v>
      </c>
      <c r="O251" s="180">
        <v>0</v>
      </c>
      <c r="P251" s="180">
        <v>0</v>
      </c>
      <c r="Q251" s="180">
        <v>0</v>
      </c>
      <c r="R251" s="180">
        <v>0</v>
      </c>
      <c r="S251" s="180">
        <v>0</v>
      </c>
      <c r="T251" s="180">
        <v>0</v>
      </c>
      <c r="U251" s="180">
        <v>0</v>
      </c>
      <c r="V251" s="180">
        <v>0</v>
      </c>
      <c r="W251" s="180">
        <v>0</v>
      </c>
      <c r="X251" s="180">
        <v>0</v>
      </c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70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hidden="1" x14ac:dyDescent="0.25">
      <c r="A252" s="180" t="s">
        <v>1176</v>
      </c>
      <c r="B252" s="180">
        <v>-57730</v>
      </c>
      <c r="C252" s="180">
        <v>0</v>
      </c>
      <c r="D252" s="180">
        <v>0</v>
      </c>
      <c r="E252" s="180">
        <v>-9552</v>
      </c>
      <c r="F252" s="180">
        <v>0</v>
      </c>
      <c r="G252" s="180">
        <v>0</v>
      </c>
      <c r="H252" s="180">
        <v>0</v>
      </c>
      <c r="I252" s="180">
        <v>0</v>
      </c>
      <c r="J252" s="180">
        <v>-9849</v>
      </c>
      <c r="K252" s="180">
        <v>-9849</v>
      </c>
      <c r="L252" s="180">
        <v>-9849</v>
      </c>
      <c r="M252" s="180">
        <v>-9849</v>
      </c>
      <c r="N252" s="180">
        <v>0</v>
      </c>
      <c r="O252" s="180">
        <v>0</v>
      </c>
      <c r="P252" s="180">
        <v>0</v>
      </c>
      <c r="Q252" s="180">
        <v>20802</v>
      </c>
      <c r="R252" s="180">
        <v>0</v>
      </c>
      <c r="S252" s="180">
        <v>-236493</v>
      </c>
      <c r="T252" s="180">
        <v>-236493</v>
      </c>
      <c r="U252" s="180">
        <v>-256493</v>
      </c>
      <c r="V252" s="180">
        <v>-75</v>
      </c>
      <c r="W252" s="180">
        <v>3675</v>
      </c>
      <c r="X252" s="180">
        <v>3000</v>
      </c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70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hidden="1" x14ac:dyDescent="0.25">
      <c r="A253" s="180" t="s">
        <v>1177</v>
      </c>
      <c r="B253" s="180">
        <v>-57730</v>
      </c>
      <c r="C253" s="180">
        <v>0</v>
      </c>
      <c r="D253" s="180">
        <v>0</v>
      </c>
      <c r="E253" s="180">
        <v>-9552</v>
      </c>
      <c r="F253" s="180">
        <v>0</v>
      </c>
      <c r="G253" s="180">
        <v>0</v>
      </c>
      <c r="H253" s="180">
        <v>0</v>
      </c>
      <c r="I253" s="180">
        <v>0</v>
      </c>
      <c r="J253" s="180">
        <v>-9849</v>
      </c>
      <c r="K253" s="180">
        <v>-9849</v>
      </c>
      <c r="L253" s="180">
        <v>-9849</v>
      </c>
      <c r="M253" s="180">
        <v>-9849</v>
      </c>
      <c r="N253" s="180">
        <v>0</v>
      </c>
      <c r="O253" s="180">
        <v>0</v>
      </c>
      <c r="P253" s="180">
        <v>0</v>
      </c>
      <c r="Q253" s="180">
        <v>0</v>
      </c>
      <c r="R253" s="180">
        <v>0</v>
      </c>
      <c r="S253" s="180">
        <v>-236493</v>
      </c>
      <c r="T253" s="180">
        <v>-236493</v>
      </c>
      <c r="U253" s="180">
        <v>-256493</v>
      </c>
      <c r="V253" s="180">
        <v>-75</v>
      </c>
      <c r="W253" s="180">
        <v>-75</v>
      </c>
      <c r="X253" s="180">
        <v>-750</v>
      </c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70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hidden="1" x14ac:dyDescent="0.25">
      <c r="A254" s="180" t="s">
        <v>1178</v>
      </c>
      <c r="B254" s="180">
        <v>0</v>
      </c>
      <c r="C254" s="180">
        <v>0</v>
      </c>
      <c r="D254" s="180">
        <v>0</v>
      </c>
      <c r="E254" s="180">
        <v>0</v>
      </c>
      <c r="F254" s="180">
        <v>0</v>
      </c>
      <c r="G254" s="180">
        <v>0</v>
      </c>
      <c r="H254" s="180">
        <v>0</v>
      </c>
      <c r="I254" s="180">
        <v>0</v>
      </c>
      <c r="J254" s="180">
        <v>0</v>
      </c>
      <c r="K254" s="180">
        <v>0</v>
      </c>
      <c r="L254" s="180">
        <v>0</v>
      </c>
      <c r="M254" s="180">
        <v>0</v>
      </c>
      <c r="N254" s="180">
        <v>0</v>
      </c>
      <c r="O254" s="180">
        <v>0</v>
      </c>
      <c r="P254" s="180">
        <v>0</v>
      </c>
      <c r="Q254" s="180">
        <v>20802</v>
      </c>
      <c r="R254" s="180">
        <v>0</v>
      </c>
      <c r="S254" s="180">
        <v>0</v>
      </c>
      <c r="T254" s="180">
        <v>0</v>
      </c>
      <c r="U254" s="180">
        <v>0</v>
      </c>
      <c r="V254" s="180">
        <v>0</v>
      </c>
      <c r="W254" s="180">
        <v>3750</v>
      </c>
      <c r="X254" s="180">
        <v>3750</v>
      </c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70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hidden="1" x14ac:dyDescent="0.25">
      <c r="A255" s="180" t="s">
        <v>1179</v>
      </c>
      <c r="B255" s="180">
        <v>0</v>
      </c>
      <c r="C255" s="180">
        <v>0</v>
      </c>
      <c r="D255" s="180">
        <v>0</v>
      </c>
      <c r="E255" s="180">
        <v>0</v>
      </c>
      <c r="F255" s="180">
        <v>0</v>
      </c>
      <c r="G255" s="180">
        <v>0</v>
      </c>
      <c r="H255" s="180">
        <v>0</v>
      </c>
      <c r="I255" s="180">
        <v>0</v>
      </c>
      <c r="J255" s="180">
        <v>0</v>
      </c>
      <c r="K255" s="180">
        <v>0</v>
      </c>
      <c r="L255" s="180">
        <v>0</v>
      </c>
      <c r="M255" s="180">
        <v>0</v>
      </c>
      <c r="N255" s="180">
        <v>0</v>
      </c>
      <c r="O255" s="180">
        <v>-15000</v>
      </c>
      <c r="P255" s="180">
        <v>-15000</v>
      </c>
      <c r="Q255" s="180">
        <v>-15000</v>
      </c>
      <c r="R255" s="180">
        <v>0</v>
      </c>
      <c r="S255" s="180">
        <v>0</v>
      </c>
      <c r="T255" s="180">
        <v>0</v>
      </c>
      <c r="U255" s="180">
        <v>0</v>
      </c>
      <c r="V255" s="180">
        <v>0</v>
      </c>
      <c r="W255" s="180">
        <v>0</v>
      </c>
      <c r="X255" s="180">
        <v>0</v>
      </c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70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hidden="1" x14ac:dyDescent="0.25">
      <c r="A256" s="180" t="s">
        <v>1180</v>
      </c>
      <c r="B256" s="180">
        <v>0</v>
      </c>
      <c r="C256" s="180">
        <v>0</v>
      </c>
      <c r="D256" s="180">
        <v>0</v>
      </c>
      <c r="E256" s="180">
        <v>0</v>
      </c>
      <c r="F256" s="180">
        <v>0</v>
      </c>
      <c r="G256" s="180">
        <v>0</v>
      </c>
      <c r="H256" s="180">
        <v>0</v>
      </c>
      <c r="I256" s="180">
        <v>0</v>
      </c>
      <c r="J256" s="180">
        <v>0</v>
      </c>
      <c r="K256" s="180">
        <v>0</v>
      </c>
      <c r="L256" s="180">
        <v>0</v>
      </c>
      <c r="M256" s="180">
        <v>0</v>
      </c>
      <c r="N256" s="180">
        <v>0</v>
      </c>
      <c r="O256" s="180">
        <v>-15000</v>
      </c>
      <c r="P256" s="180">
        <v>-15000</v>
      </c>
      <c r="Q256" s="180">
        <v>-15000</v>
      </c>
      <c r="R256" s="180">
        <v>0</v>
      </c>
      <c r="S256" s="180">
        <v>0</v>
      </c>
      <c r="T256" s="180">
        <v>0</v>
      </c>
      <c r="U256" s="180">
        <v>0</v>
      </c>
      <c r="V256" s="180">
        <v>0</v>
      </c>
      <c r="W256" s="180">
        <v>0</v>
      </c>
      <c r="X256" s="180">
        <v>0</v>
      </c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70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hidden="1" x14ac:dyDescent="0.25">
      <c r="A257" s="180" t="s">
        <v>1257</v>
      </c>
      <c r="B257" s="180">
        <v>0</v>
      </c>
      <c r="C257" s="180">
        <v>0</v>
      </c>
      <c r="D257" s="180">
        <v>0</v>
      </c>
      <c r="E257" s="180">
        <v>0</v>
      </c>
      <c r="F257" s="180">
        <v>-5775</v>
      </c>
      <c r="G257" s="180">
        <v>-39733</v>
      </c>
      <c r="H257" s="180">
        <v>-25200</v>
      </c>
      <c r="I257" s="180">
        <v>0</v>
      </c>
      <c r="J257" s="180">
        <v>34446</v>
      </c>
      <c r="K257" s="180">
        <v>0</v>
      </c>
      <c r="L257" s="180">
        <v>0</v>
      </c>
      <c r="M257" s="180">
        <v>0</v>
      </c>
      <c r="N257" s="180">
        <v>32535</v>
      </c>
      <c r="O257" s="180">
        <v>0</v>
      </c>
      <c r="P257" s="180">
        <v>0</v>
      </c>
      <c r="Q257" s="180">
        <v>0</v>
      </c>
      <c r="R257" s="180">
        <v>0</v>
      </c>
      <c r="S257" s="180">
        <v>0</v>
      </c>
      <c r="T257" s="180">
        <v>0</v>
      </c>
      <c r="U257" s="180">
        <v>0</v>
      </c>
      <c r="V257" s="180">
        <v>0</v>
      </c>
      <c r="W257" s="180">
        <v>0</v>
      </c>
      <c r="X257" s="180">
        <v>0</v>
      </c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70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hidden="1" x14ac:dyDescent="0.25">
      <c r="A258" s="180" t="s">
        <v>1258</v>
      </c>
      <c r="B258" s="180">
        <v>0</v>
      </c>
      <c r="C258" s="180">
        <v>0</v>
      </c>
      <c r="D258" s="180">
        <v>371161</v>
      </c>
      <c r="E258" s="180">
        <v>0</v>
      </c>
      <c r="F258" s="180">
        <v>0</v>
      </c>
      <c r="G258" s="180">
        <v>0</v>
      </c>
      <c r="H258" s="180">
        <v>0</v>
      </c>
      <c r="I258" s="180">
        <v>0</v>
      </c>
      <c r="J258" s="180">
        <v>0</v>
      </c>
      <c r="K258" s="180">
        <v>20603</v>
      </c>
      <c r="L258" s="180">
        <v>42097</v>
      </c>
      <c r="M258" s="180">
        <v>0</v>
      </c>
      <c r="N258" s="180">
        <v>0</v>
      </c>
      <c r="O258" s="180">
        <v>50406</v>
      </c>
      <c r="P258" s="180">
        <v>61051</v>
      </c>
      <c r="Q258" s="180">
        <v>88467</v>
      </c>
      <c r="R258" s="180">
        <v>38894</v>
      </c>
      <c r="S258" s="180">
        <v>50869</v>
      </c>
      <c r="T258" s="180">
        <v>58418</v>
      </c>
      <c r="U258" s="180">
        <v>72158</v>
      </c>
      <c r="V258" s="180">
        <v>17176</v>
      </c>
      <c r="W258" s="180">
        <v>59409</v>
      </c>
      <c r="X258" s="180">
        <v>75649</v>
      </c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70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hidden="1" x14ac:dyDescent="0.25">
      <c r="A259" s="180" t="s">
        <v>1259</v>
      </c>
      <c r="B259" s="180">
        <v>0</v>
      </c>
      <c r="C259" s="180">
        <v>0</v>
      </c>
      <c r="D259" s="180">
        <v>371161</v>
      </c>
      <c r="E259" s="180">
        <v>0</v>
      </c>
      <c r="F259" s="180">
        <v>0</v>
      </c>
      <c r="G259" s="180">
        <v>0</v>
      </c>
      <c r="H259" s="180">
        <v>0</v>
      </c>
      <c r="I259" s="180">
        <v>0</v>
      </c>
      <c r="J259" s="180">
        <v>0</v>
      </c>
      <c r="K259" s="180">
        <v>0</v>
      </c>
      <c r="L259" s="180">
        <v>0</v>
      </c>
      <c r="M259" s="180">
        <v>0</v>
      </c>
      <c r="N259" s="180">
        <v>0</v>
      </c>
      <c r="O259" s="180">
        <v>50406</v>
      </c>
      <c r="P259" s="180">
        <v>61051</v>
      </c>
      <c r="Q259" s="180">
        <v>88467</v>
      </c>
      <c r="R259" s="180">
        <v>38894</v>
      </c>
      <c r="S259" s="180">
        <v>50869</v>
      </c>
      <c r="T259" s="180">
        <v>58418</v>
      </c>
      <c r="U259" s="180">
        <v>72158</v>
      </c>
      <c r="V259" s="180">
        <v>17176</v>
      </c>
      <c r="W259" s="180">
        <v>59409</v>
      </c>
      <c r="X259" s="180">
        <v>75649</v>
      </c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70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hidden="1" x14ac:dyDescent="0.25">
      <c r="A260" s="180" t="s">
        <v>1260</v>
      </c>
      <c r="B260" s="180">
        <v>1500</v>
      </c>
      <c r="C260" s="180">
        <v>0</v>
      </c>
      <c r="D260" s="180">
        <v>0</v>
      </c>
      <c r="E260" s="180">
        <v>0</v>
      </c>
      <c r="F260" s="180">
        <v>0</v>
      </c>
      <c r="G260" s="180">
        <v>0</v>
      </c>
      <c r="H260" s="180">
        <v>0</v>
      </c>
      <c r="I260" s="180">
        <v>0</v>
      </c>
      <c r="J260" s="180">
        <v>0</v>
      </c>
      <c r="K260" s="180">
        <v>0</v>
      </c>
      <c r="L260" s="180">
        <v>0</v>
      </c>
      <c r="M260" s="180">
        <v>0</v>
      </c>
      <c r="N260" s="180">
        <v>0</v>
      </c>
      <c r="O260" s="180">
        <v>0</v>
      </c>
      <c r="P260" s="180">
        <v>0</v>
      </c>
      <c r="Q260" s="180">
        <v>0</v>
      </c>
      <c r="R260" s="180">
        <v>0</v>
      </c>
      <c r="S260" s="180">
        <v>0</v>
      </c>
      <c r="T260" s="180">
        <v>0</v>
      </c>
      <c r="U260" s="180">
        <v>-17300</v>
      </c>
      <c r="V260" s="180">
        <v>-11400</v>
      </c>
      <c r="W260" s="180">
        <v>-118600</v>
      </c>
      <c r="X260" s="180">
        <v>-16500</v>
      </c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70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hidden="1" x14ac:dyDescent="0.25">
      <c r="A261" s="180" t="s">
        <v>921</v>
      </c>
      <c r="B261" s="180">
        <v>-795828</v>
      </c>
      <c r="C261" s="180">
        <v>-333856</v>
      </c>
      <c r="D261" s="180">
        <v>-558461</v>
      </c>
      <c r="E261" s="180">
        <v>-755222</v>
      </c>
      <c r="F261" s="180">
        <v>-180935</v>
      </c>
      <c r="G261" s="180">
        <v>-481942</v>
      </c>
      <c r="H261" s="180">
        <v>-638995</v>
      </c>
      <c r="I261" s="180">
        <v>-709728</v>
      </c>
      <c r="J261" s="180">
        <v>-187790</v>
      </c>
      <c r="K261" s="180">
        <v>-302358</v>
      </c>
      <c r="L261" s="180">
        <v>-873748</v>
      </c>
      <c r="M261" s="180">
        <v>-1594274</v>
      </c>
      <c r="N261" s="180">
        <v>-948123</v>
      </c>
      <c r="O261" s="180">
        <v>-1830065</v>
      </c>
      <c r="P261" s="180">
        <v>-2671324</v>
      </c>
      <c r="Q261" s="180">
        <v>-3529410</v>
      </c>
      <c r="R261" s="180">
        <v>-258471</v>
      </c>
      <c r="S261" s="180">
        <v>-590338</v>
      </c>
      <c r="T261" s="180">
        <v>-912520</v>
      </c>
      <c r="U261" s="180">
        <v>-1127304</v>
      </c>
      <c r="V261" s="180">
        <v>-504741</v>
      </c>
      <c r="W261" s="180">
        <v>-742504</v>
      </c>
      <c r="X261" s="180">
        <v>-1102066</v>
      </c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70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hidden="1" x14ac:dyDescent="0.25">
      <c r="A262" s="180" t="s">
        <v>922</v>
      </c>
      <c r="B262" s="180">
        <v>19117</v>
      </c>
      <c r="C262" s="180">
        <v>464</v>
      </c>
      <c r="D262" s="180">
        <v>1936</v>
      </c>
      <c r="E262" s="180">
        <v>1123</v>
      </c>
      <c r="F262" s="180">
        <v>1424</v>
      </c>
      <c r="G262" s="180">
        <v>4172</v>
      </c>
      <c r="H262" s="180">
        <v>4322</v>
      </c>
      <c r="I262" s="180">
        <v>4392</v>
      </c>
      <c r="J262" s="180">
        <v>172087</v>
      </c>
      <c r="K262" s="180">
        <v>237620</v>
      </c>
      <c r="L262" s="180">
        <v>237703</v>
      </c>
      <c r="M262" s="180">
        <v>274582</v>
      </c>
      <c r="N262" s="180">
        <v>945</v>
      </c>
      <c r="O262" s="180">
        <v>3900</v>
      </c>
      <c r="P262" s="180">
        <v>3970</v>
      </c>
      <c r="Q262" s="180">
        <v>8468</v>
      </c>
      <c r="R262" s="180">
        <v>73546</v>
      </c>
      <c r="S262" s="180">
        <v>74155</v>
      </c>
      <c r="T262" s="180">
        <v>160731</v>
      </c>
      <c r="U262" s="180">
        <v>161699</v>
      </c>
      <c r="V262" s="180">
        <v>7902</v>
      </c>
      <c r="W262" s="180">
        <v>4608</v>
      </c>
      <c r="X262" s="180">
        <v>7841</v>
      </c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70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hidden="1" x14ac:dyDescent="0.25">
      <c r="A263" s="180" t="s">
        <v>923</v>
      </c>
      <c r="B263" s="180">
        <v>-814945</v>
      </c>
      <c r="C263" s="180">
        <v>-334320</v>
      </c>
      <c r="D263" s="180">
        <v>-560397</v>
      </c>
      <c r="E263" s="180">
        <v>-756345</v>
      </c>
      <c r="F263" s="180">
        <v>-182359</v>
      </c>
      <c r="G263" s="180">
        <v>-486114</v>
      </c>
      <c r="H263" s="180">
        <v>-643317</v>
      </c>
      <c r="I263" s="180">
        <v>-714120</v>
      </c>
      <c r="J263" s="180">
        <v>-359877</v>
      </c>
      <c r="K263" s="180">
        <v>-539978</v>
      </c>
      <c r="L263" s="180">
        <v>-1111451</v>
      </c>
      <c r="M263" s="180">
        <v>-1868856</v>
      </c>
      <c r="N263" s="180">
        <v>-949068</v>
      </c>
      <c r="O263" s="180">
        <v>-1833965</v>
      </c>
      <c r="P263" s="180">
        <v>-2675294</v>
      </c>
      <c r="Q263" s="180">
        <v>-3537878</v>
      </c>
      <c r="R263" s="180">
        <v>-332017</v>
      </c>
      <c r="S263" s="180">
        <v>-664493</v>
      </c>
      <c r="T263" s="180">
        <v>-1073251</v>
      </c>
      <c r="U263" s="180">
        <v>-1289003</v>
      </c>
      <c r="V263" s="180">
        <v>-512643</v>
      </c>
      <c r="W263" s="180">
        <v>-747112</v>
      </c>
      <c r="X263" s="180">
        <v>-1109907</v>
      </c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70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hidden="1" x14ac:dyDescent="0.25">
      <c r="A264" s="180" t="s">
        <v>924</v>
      </c>
      <c r="B264" s="180">
        <v>-28029</v>
      </c>
      <c r="C264" s="180">
        <v>-33740</v>
      </c>
      <c r="D264" s="180">
        <v>-71105</v>
      </c>
      <c r="E264" s="180">
        <v>-107279</v>
      </c>
      <c r="F264" s="180">
        <v>-3215</v>
      </c>
      <c r="G264" s="180">
        <v>-3266</v>
      </c>
      <c r="H264" s="180">
        <v>-28862</v>
      </c>
      <c r="I264" s="180">
        <v>-30386</v>
      </c>
      <c r="J264" s="180">
        <v>-5672</v>
      </c>
      <c r="K264" s="180">
        <v>-7929</v>
      </c>
      <c r="L264" s="180">
        <v>-9844</v>
      </c>
      <c r="M264" s="180">
        <v>-16063</v>
      </c>
      <c r="N264" s="180">
        <v>-7406</v>
      </c>
      <c r="O264" s="180">
        <v>-20713</v>
      </c>
      <c r="P264" s="180">
        <v>-21174</v>
      </c>
      <c r="Q264" s="180">
        <v>-23917</v>
      </c>
      <c r="R264" s="180">
        <v>-1716</v>
      </c>
      <c r="S264" s="180">
        <v>-1870</v>
      </c>
      <c r="T264" s="180">
        <v>-6769</v>
      </c>
      <c r="U264" s="180">
        <v>-25862</v>
      </c>
      <c r="V264" s="180">
        <v>-532</v>
      </c>
      <c r="W264" s="180">
        <v>-4929</v>
      </c>
      <c r="X264" s="180">
        <v>-7730</v>
      </c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70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hidden="1" x14ac:dyDescent="0.25">
      <c r="A265" s="180" t="s">
        <v>925</v>
      </c>
      <c r="B265" s="180">
        <v>-28029</v>
      </c>
      <c r="C265" s="180">
        <v>-33740</v>
      </c>
      <c r="D265" s="180">
        <v>-71139</v>
      </c>
      <c r="E265" s="180">
        <v>-107279</v>
      </c>
      <c r="F265" s="180">
        <v>-3215</v>
      </c>
      <c r="G265" s="180">
        <v>-3266</v>
      </c>
      <c r="H265" s="180">
        <v>-28862</v>
      </c>
      <c r="I265" s="180">
        <v>-30386</v>
      </c>
      <c r="J265" s="180">
        <v>-5672</v>
      </c>
      <c r="K265" s="180">
        <v>-7929</v>
      </c>
      <c r="L265" s="180">
        <v>-9844</v>
      </c>
      <c r="M265" s="180">
        <v>-16063</v>
      </c>
      <c r="N265" s="180">
        <v>-7406</v>
      </c>
      <c r="O265" s="180">
        <v>-20713</v>
      </c>
      <c r="P265" s="180">
        <v>-21174</v>
      </c>
      <c r="Q265" s="180">
        <v>-23917</v>
      </c>
      <c r="R265" s="180">
        <v>-1716</v>
      </c>
      <c r="S265" s="180">
        <v>-1870</v>
      </c>
      <c r="T265" s="180">
        <v>-6769</v>
      </c>
      <c r="U265" s="180">
        <v>-25862</v>
      </c>
      <c r="V265" s="180">
        <v>-532</v>
      </c>
      <c r="W265" s="180">
        <v>-4954</v>
      </c>
      <c r="X265" s="180">
        <v>-7755</v>
      </c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70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hidden="1" x14ac:dyDescent="0.25">
      <c r="A266" s="180" t="s">
        <v>1261</v>
      </c>
      <c r="B266" s="180">
        <v>0</v>
      </c>
      <c r="C266" s="180">
        <v>0</v>
      </c>
      <c r="D266" s="180">
        <v>34</v>
      </c>
      <c r="E266" s="180">
        <v>0</v>
      </c>
      <c r="F266" s="180">
        <v>0</v>
      </c>
      <c r="G266" s="180">
        <v>0</v>
      </c>
      <c r="H266" s="180">
        <v>0</v>
      </c>
      <c r="I266" s="180">
        <v>0</v>
      </c>
      <c r="J266" s="180">
        <v>0</v>
      </c>
      <c r="K266" s="180">
        <v>0</v>
      </c>
      <c r="L266" s="180">
        <v>0</v>
      </c>
      <c r="M266" s="180">
        <v>0</v>
      </c>
      <c r="N266" s="180">
        <v>0</v>
      </c>
      <c r="O266" s="180">
        <v>0</v>
      </c>
      <c r="P266" s="180">
        <v>0</v>
      </c>
      <c r="Q266" s="180">
        <v>0</v>
      </c>
      <c r="R266" s="180">
        <v>0</v>
      </c>
      <c r="S266" s="180">
        <v>0</v>
      </c>
      <c r="T266" s="180">
        <v>0</v>
      </c>
      <c r="U266" s="180">
        <v>0</v>
      </c>
      <c r="V266" s="180">
        <v>0</v>
      </c>
      <c r="W266" s="180">
        <v>25</v>
      </c>
      <c r="X266" s="180">
        <v>25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70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hidden="1" x14ac:dyDescent="0.25">
      <c r="A267" s="180" t="s">
        <v>1188</v>
      </c>
      <c r="B267" s="180">
        <v>0</v>
      </c>
      <c r="C267" s="180">
        <v>0</v>
      </c>
      <c r="D267" s="180">
        <v>0</v>
      </c>
      <c r="E267" s="180">
        <v>0</v>
      </c>
      <c r="F267" s="180">
        <v>0</v>
      </c>
      <c r="G267" s="180">
        <v>0</v>
      </c>
      <c r="H267" s="180">
        <v>0</v>
      </c>
      <c r="I267" s="180">
        <v>0</v>
      </c>
      <c r="J267" s="180">
        <v>-11125</v>
      </c>
      <c r="K267" s="180">
        <v>-11125</v>
      </c>
      <c r="L267" s="180">
        <v>-11125</v>
      </c>
      <c r="M267" s="180">
        <v>-11125</v>
      </c>
      <c r="N267" s="180">
        <v>0</v>
      </c>
      <c r="O267" s="180">
        <v>0</v>
      </c>
      <c r="P267" s="180">
        <v>0</v>
      </c>
      <c r="Q267" s="180">
        <v>0</v>
      </c>
      <c r="R267" s="180">
        <v>0</v>
      </c>
      <c r="S267" s="180">
        <v>0</v>
      </c>
      <c r="T267" s="180">
        <v>0</v>
      </c>
      <c r="U267" s="180">
        <v>0</v>
      </c>
      <c r="V267" s="180">
        <v>0</v>
      </c>
      <c r="W267" s="180">
        <v>0</v>
      </c>
      <c r="X267" s="180">
        <v>0</v>
      </c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70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hidden="1" x14ac:dyDescent="0.25">
      <c r="A268" s="180" t="s">
        <v>1189</v>
      </c>
      <c r="B268" s="180">
        <v>0</v>
      </c>
      <c r="C268" s="180">
        <v>0</v>
      </c>
      <c r="D268" s="180">
        <v>0</v>
      </c>
      <c r="E268" s="180">
        <v>0</v>
      </c>
      <c r="F268" s="180">
        <v>0</v>
      </c>
      <c r="G268" s="180">
        <v>0</v>
      </c>
      <c r="H268" s="180">
        <v>0</v>
      </c>
      <c r="I268" s="180">
        <v>0</v>
      </c>
      <c r="J268" s="180">
        <v>-11125</v>
      </c>
      <c r="K268" s="180">
        <v>-11125</v>
      </c>
      <c r="L268" s="180">
        <v>-11125</v>
      </c>
      <c r="M268" s="180">
        <v>-11125</v>
      </c>
      <c r="N268" s="180">
        <v>0</v>
      </c>
      <c r="O268" s="180">
        <v>0</v>
      </c>
      <c r="P268" s="180">
        <v>0</v>
      </c>
      <c r="Q268" s="180">
        <v>0</v>
      </c>
      <c r="R268" s="180">
        <v>0</v>
      </c>
      <c r="S268" s="180">
        <v>0</v>
      </c>
      <c r="T268" s="180">
        <v>0</v>
      </c>
      <c r="U268" s="180">
        <v>0</v>
      </c>
      <c r="V268" s="180">
        <v>0</v>
      </c>
      <c r="W268" s="180">
        <v>0</v>
      </c>
      <c r="X268" s="180">
        <v>0</v>
      </c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70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hidden="1" x14ac:dyDescent="0.25">
      <c r="A269" s="180" t="s">
        <v>926</v>
      </c>
      <c r="B269" s="180">
        <v>-6297</v>
      </c>
      <c r="C269" s="180">
        <v>24793</v>
      </c>
      <c r="D269" s="180">
        <v>24006</v>
      </c>
      <c r="E269" s="180">
        <v>35847</v>
      </c>
      <c r="F269" s="180">
        <v>-504</v>
      </c>
      <c r="G269" s="180">
        <v>-1073</v>
      </c>
      <c r="H269" s="180">
        <v>25631</v>
      </c>
      <c r="I269" s="180">
        <v>58029</v>
      </c>
      <c r="J269" s="180">
        <v>-258</v>
      </c>
      <c r="K269" s="180">
        <v>-270</v>
      </c>
      <c r="L269" s="180">
        <v>-2627</v>
      </c>
      <c r="M269" s="180">
        <v>-2776</v>
      </c>
      <c r="N269" s="180">
        <v>-257</v>
      </c>
      <c r="O269" s="180">
        <v>-2268</v>
      </c>
      <c r="P269" s="180">
        <v>-2576</v>
      </c>
      <c r="Q269" s="180">
        <v>-2625</v>
      </c>
      <c r="R269" s="180">
        <v>-259</v>
      </c>
      <c r="S269" s="180">
        <v>-270</v>
      </c>
      <c r="T269" s="180">
        <v>-823</v>
      </c>
      <c r="U269" s="180">
        <v>780</v>
      </c>
      <c r="V269" s="180">
        <v>1629</v>
      </c>
      <c r="W269" s="180">
        <v>1626</v>
      </c>
      <c r="X269" s="180">
        <v>3202</v>
      </c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70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hidden="1" x14ac:dyDescent="0.25">
      <c r="A270" s="180" t="s">
        <v>913</v>
      </c>
      <c r="B270" s="180">
        <v>0</v>
      </c>
      <c r="C270" s="180">
        <v>0</v>
      </c>
      <c r="D270" s="180">
        <v>0</v>
      </c>
      <c r="E270" s="180">
        <v>0</v>
      </c>
      <c r="F270" s="180">
        <v>17870</v>
      </c>
      <c r="G270" s="180">
        <v>39955</v>
      </c>
      <c r="H270" s="180">
        <v>61221</v>
      </c>
      <c r="I270" s="180">
        <v>83940</v>
      </c>
      <c r="J270" s="180">
        <v>24580</v>
      </c>
      <c r="K270" s="180">
        <v>42133</v>
      </c>
      <c r="L270" s="180">
        <v>59610</v>
      </c>
      <c r="M270" s="180">
        <v>78690</v>
      </c>
      <c r="N270" s="180">
        <v>16270</v>
      </c>
      <c r="O270" s="180">
        <v>31286</v>
      </c>
      <c r="P270" s="180">
        <v>44017</v>
      </c>
      <c r="Q270" s="180">
        <v>55371</v>
      </c>
      <c r="R270" s="180">
        <v>13970</v>
      </c>
      <c r="S270" s="180">
        <v>27437</v>
      </c>
      <c r="T270" s="180">
        <v>42762</v>
      </c>
      <c r="U270" s="180">
        <v>62127</v>
      </c>
      <c r="V270" s="180">
        <v>15865</v>
      </c>
      <c r="W270" s="180">
        <v>31497</v>
      </c>
      <c r="X270" s="180">
        <v>48204</v>
      </c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70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hidden="1" x14ac:dyDescent="0.25">
      <c r="A271" s="180" t="s">
        <v>928</v>
      </c>
      <c r="B271" s="180">
        <v>-400833</v>
      </c>
      <c r="C271" s="180">
        <v>328404</v>
      </c>
      <c r="D271" s="180">
        <v>0</v>
      </c>
      <c r="E271" s="180">
        <v>374727</v>
      </c>
      <c r="F271" s="180">
        <v>0</v>
      </c>
      <c r="G271" s="180">
        <v>0</v>
      </c>
      <c r="H271" s="180">
        <v>0</v>
      </c>
      <c r="I271" s="180">
        <v>15618</v>
      </c>
      <c r="J271" s="180">
        <v>0</v>
      </c>
      <c r="K271" s="180">
        <v>0</v>
      </c>
      <c r="L271" s="180">
        <v>0</v>
      </c>
      <c r="M271" s="180">
        <v>87394</v>
      </c>
      <c r="N271" s="180">
        <v>0</v>
      </c>
      <c r="O271" s="180">
        <v>0</v>
      </c>
      <c r="P271" s="180">
        <v>0</v>
      </c>
      <c r="Q271" s="180">
        <v>0</v>
      </c>
      <c r="R271" s="180">
        <v>0</v>
      </c>
      <c r="S271" s="180">
        <v>0</v>
      </c>
      <c r="T271" s="180">
        <v>0</v>
      </c>
      <c r="U271" s="180">
        <v>0</v>
      </c>
      <c r="V271" s="180">
        <v>-12363</v>
      </c>
      <c r="W271" s="180">
        <v>-11176</v>
      </c>
      <c r="X271" s="180">
        <v>-67193</v>
      </c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70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hidden="1" x14ac:dyDescent="0.25">
      <c r="A272" s="180" t="s">
        <v>929</v>
      </c>
      <c r="B272" s="180">
        <v>-1287217</v>
      </c>
      <c r="C272" s="180">
        <v>-14399</v>
      </c>
      <c r="D272" s="180">
        <v>-234399</v>
      </c>
      <c r="E272" s="180">
        <v>-461479</v>
      </c>
      <c r="F272" s="180">
        <v>-172559</v>
      </c>
      <c r="G272" s="180">
        <v>-486059</v>
      </c>
      <c r="H272" s="180">
        <v>-606205</v>
      </c>
      <c r="I272" s="180">
        <v>-582527</v>
      </c>
      <c r="J272" s="180">
        <v>-155868</v>
      </c>
      <c r="K272" s="180">
        <v>-268995</v>
      </c>
      <c r="L272" s="180">
        <v>-805686</v>
      </c>
      <c r="M272" s="180">
        <v>-1460203</v>
      </c>
      <c r="N272" s="180">
        <v>-906981</v>
      </c>
      <c r="O272" s="180">
        <v>-1784354</v>
      </c>
      <c r="P272" s="180">
        <v>-2603006</v>
      </c>
      <c r="Q272" s="180">
        <v>-3404312</v>
      </c>
      <c r="R272" s="180">
        <v>-207582</v>
      </c>
      <c r="S272" s="180">
        <v>-750665</v>
      </c>
      <c r="T272" s="180">
        <v>-1055425</v>
      </c>
      <c r="U272" s="180">
        <v>-1291894</v>
      </c>
      <c r="V272" s="180">
        <v>-494441</v>
      </c>
      <c r="W272" s="180">
        <v>-781002</v>
      </c>
      <c r="X272" s="180">
        <v>-1063434</v>
      </c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70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hidden="1" x14ac:dyDescent="0.25">
      <c r="A273" s="180"/>
      <c r="B273" s="180"/>
      <c r="C273" s="180"/>
      <c r="D273" s="180"/>
      <c r="E273" s="180"/>
      <c r="F273" s="180"/>
      <c r="G273" s="180"/>
      <c r="H273" s="180"/>
      <c r="I273" s="180"/>
      <c r="J273" s="180"/>
      <c r="K273" s="180"/>
      <c r="L273" s="180"/>
      <c r="M273" s="180"/>
      <c r="N273" s="180"/>
      <c r="O273" s="180"/>
      <c r="P273" s="180"/>
      <c r="Q273" s="180"/>
      <c r="R273" s="180"/>
      <c r="S273" s="180"/>
      <c r="T273" s="180"/>
      <c r="U273" s="180"/>
      <c r="V273" s="180"/>
      <c r="W273" s="180"/>
      <c r="X273" s="180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70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hidden="1" x14ac:dyDescent="0.25">
      <c r="A274" s="180" t="s">
        <v>930</v>
      </c>
      <c r="B274" s="180"/>
      <c r="C274" s="180"/>
      <c r="D274" s="180"/>
      <c r="E274" s="180"/>
      <c r="F274" s="180"/>
      <c r="G274" s="180"/>
      <c r="H274" s="180"/>
      <c r="I274" s="180"/>
      <c r="J274" s="180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70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hidden="1" x14ac:dyDescent="0.25">
      <c r="A275" s="180" t="s">
        <v>931</v>
      </c>
      <c r="B275" s="180">
        <v>1791072</v>
      </c>
      <c r="C275" s="180">
        <v>349863</v>
      </c>
      <c r="D275" s="180">
        <v>942988</v>
      </c>
      <c r="E275" s="180">
        <v>-1300124</v>
      </c>
      <c r="F275" s="180">
        <v>-14882</v>
      </c>
      <c r="G275" s="180">
        <v>-234080</v>
      </c>
      <c r="H275" s="180">
        <v>650696</v>
      </c>
      <c r="I275" s="180">
        <v>680845</v>
      </c>
      <c r="J275" s="180">
        <v>562114</v>
      </c>
      <c r="K275" s="180">
        <v>344734</v>
      </c>
      <c r="L275" s="180">
        <v>-1262021</v>
      </c>
      <c r="M275" s="180">
        <v>-721250</v>
      </c>
      <c r="N275" s="180">
        <v>830862</v>
      </c>
      <c r="O275" s="180">
        <v>1067591</v>
      </c>
      <c r="P275" s="180">
        <v>751603</v>
      </c>
      <c r="Q275" s="180">
        <v>1821629</v>
      </c>
      <c r="R275" s="180">
        <v>199732</v>
      </c>
      <c r="S275" s="180">
        <v>-417245</v>
      </c>
      <c r="T275" s="180">
        <v>-652916</v>
      </c>
      <c r="U275" s="180">
        <v>-936944</v>
      </c>
      <c r="V275" s="180">
        <v>-2765694</v>
      </c>
      <c r="W275" s="180">
        <v>-1769319</v>
      </c>
      <c r="X275" s="180">
        <v>-819976</v>
      </c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70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hidden="1" x14ac:dyDescent="0.25">
      <c r="A276" s="180" t="s">
        <v>932</v>
      </c>
      <c r="B276" s="180">
        <v>-322108</v>
      </c>
      <c r="C276" s="180">
        <v>17746</v>
      </c>
      <c r="D276" s="180">
        <v>-95795</v>
      </c>
      <c r="E276" s="180">
        <v>-200082</v>
      </c>
      <c r="F276" s="180">
        <v>-126266</v>
      </c>
      <c r="G276" s="180">
        <v>-215416</v>
      </c>
      <c r="H276" s="180">
        <v>-329365</v>
      </c>
      <c r="I276" s="180">
        <v>-405613</v>
      </c>
      <c r="J276" s="180">
        <v>-98902</v>
      </c>
      <c r="K276" s="180">
        <v>-130942</v>
      </c>
      <c r="L276" s="180">
        <v>-129590</v>
      </c>
      <c r="M276" s="180">
        <v>371316</v>
      </c>
      <c r="N276" s="180">
        <v>444748</v>
      </c>
      <c r="O276" s="180">
        <v>806409</v>
      </c>
      <c r="P276" s="180">
        <v>806770</v>
      </c>
      <c r="Q276" s="180">
        <v>876034</v>
      </c>
      <c r="R276" s="180">
        <v>8087</v>
      </c>
      <c r="S276" s="180">
        <v>-80462</v>
      </c>
      <c r="T276" s="180">
        <v>12153</v>
      </c>
      <c r="U276" s="180">
        <v>256549</v>
      </c>
      <c r="V276" s="180">
        <v>-292843</v>
      </c>
      <c r="W276" s="180">
        <v>-84777</v>
      </c>
      <c r="X276" s="180">
        <v>-209879</v>
      </c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70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hidden="1" x14ac:dyDescent="0.25">
      <c r="A277" s="180" t="s">
        <v>933</v>
      </c>
      <c r="B277" s="180">
        <v>180120</v>
      </c>
      <c r="C277" s="180">
        <v>252030</v>
      </c>
      <c r="D277" s="180">
        <v>252030</v>
      </c>
      <c r="E277" s="180">
        <v>252030</v>
      </c>
      <c r="F277" s="180">
        <v>0</v>
      </c>
      <c r="G277" s="180">
        <v>30979</v>
      </c>
      <c r="H277" s="180">
        <v>30979</v>
      </c>
      <c r="I277" s="180">
        <v>30979</v>
      </c>
      <c r="J277" s="180">
        <v>13498</v>
      </c>
      <c r="K277" s="180">
        <v>78227</v>
      </c>
      <c r="L277" s="180">
        <v>236321</v>
      </c>
      <c r="M277" s="180">
        <v>842635</v>
      </c>
      <c r="N277" s="180">
        <v>546379</v>
      </c>
      <c r="O277" s="180">
        <v>980512</v>
      </c>
      <c r="P277" s="180">
        <v>1062723</v>
      </c>
      <c r="Q277" s="180">
        <v>1256841</v>
      </c>
      <c r="R277" s="180">
        <v>272817</v>
      </c>
      <c r="S277" s="180">
        <v>272915</v>
      </c>
      <c r="T277" s="180">
        <v>455420</v>
      </c>
      <c r="U277" s="180">
        <v>903800</v>
      </c>
      <c r="V277" s="180">
        <v>0</v>
      </c>
      <c r="W277" s="180">
        <v>333000</v>
      </c>
      <c r="X277" s="180">
        <v>333000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70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hidden="1" x14ac:dyDescent="0.25">
      <c r="A278" s="180" t="s">
        <v>934</v>
      </c>
      <c r="B278" s="180">
        <v>-502228</v>
      </c>
      <c r="C278" s="180">
        <v>-234284</v>
      </c>
      <c r="D278" s="180">
        <v>-347825</v>
      </c>
      <c r="E278" s="180">
        <v>-452112</v>
      </c>
      <c r="F278" s="180">
        <v>-126266</v>
      </c>
      <c r="G278" s="180">
        <v>-246395</v>
      </c>
      <c r="H278" s="180">
        <v>-360344</v>
      </c>
      <c r="I278" s="180">
        <v>-436592</v>
      </c>
      <c r="J278" s="180">
        <v>-112400</v>
      </c>
      <c r="K278" s="180">
        <v>-209169</v>
      </c>
      <c r="L278" s="180">
        <v>-365911</v>
      </c>
      <c r="M278" s="180">
        <v>-471319</v>
      </c>
      <c r="N278" s="180">
        <v>-101631</v>
      </c>
      <c r="O278" s="180">
        <v>-174103</v>
      </c>
      <c r="P278" s="180">
        <v>-255953</v>
      </c>
      <c r="Q278" s="180">
        <v>-380807</v>
      </c>
      <c r="R278" s="180">
        <v>-264730</v>
      </c>
      <c r="S278" s="180">
        <v>-353377</v>
      </c>
      <c r="T278" s="180">
        <v>-443267</v>
      </c>
      <c r="U278" s="180">
        <v>-647251</v>
      </c>
      <c r="V278" s="180">
        <v>-292843</v>
      </c>
      <c r="W278" s="180">
        <v>-417777</v>
      </c>
      <c r="X278" s="180">
        <v>-542879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70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hidden="1" x14ac:dyDescent="0.25">
      <c r="A279" s="180" t="s">
        <v>938</v>
      </c>
      <c r="B279" s="180">
        <v>-162893</v>
      </c>
      <c r="C279" s="180">
        <v>0</v>
      </c>
      <c r="D279" s="180">
        <v>0</v>
      </c>
      <c r="E279" s="180">
        <v>0</v>
      </c>
      <c r="F279" s="180">
        <v>0</v>
      </c>
      <c r="G279" s="180">
        <v>0</v>
      </c>
      <c r="H279" s="180">
        <v>0</v>
      </c>
      <c r="I279" s="180">
        <v>0</v>
      </c>
      <c r="J279" s="180">
        <v>0</v>
      </c>
      <c r="K279" s="180">
        <v>0</v>
      </c>
      <c r="L279" s="180">
        <v>0</v>
      </c>
      <c r="M279" s="180">
        <v>0</v>
      </c>
      <c r="N279" s="180">
        <v>0</v>
      </c>
      <c r="O279" s="180">
        <v>0</v>
      </c>
      <c r="P279" s="180">
        <v>0</v>
      </c>
      <c r="Q279" s="180">
        <v>0</v>
      </c>
      <c r="R279" s="180">
        <v>0</v>
      </c>
      <c r="S279" s="180">
        <v>0</v>
      </c>
      <c r="T279" s="180">
        <v>0</v>
      </c>
      <c r="U279" s="180">
        <v>0</v>
      </c>
      <c r="V279" s="180">
        <v>0</v>
      </c>
      <c r="W279" s="180">
        <v>0</v>
      </c>
      <c r="X279" s="180">
        <v>0</v>
      </c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70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hidden="1" x14ac:dyDescent="0.25">
      <c r="A280" s="180" t="s">
        <v>943</v>
      </c>
      <c r="B280" s="180">
        <v>-11459</v>
      </c>
      <c r="C280" s="180">
        <v>-9330</v>
      </c>
      <c r="D280" s="180">
        <v>-14358</v>
      </c>
      <c r="E280" s="180">
        <v>-19508</v>
      </c>
      <c r="F280" s="180">
        <v>-8878</v>
      </c>
      <c r="G280" s="180">
        <v>-20823</v>
      </c>
      <c r="H280" s="180">
        <v>-32934</v>
      </c>
      <c r="I280" s="180">
        <v>-56860</v>
      </c>
      <c r="J280" s="180">
        <v>-19969</v>
      </c>
      <c r="K280" s="180">
        <v>-58118</v>
      </c>
      <c r="L280" s="180">
        <v>-92069</v>
      </c>
      <c r="M280" s="180">
        <v>-127232</v>
      </c>
      <c r="N280" s="180">
        <v>-36655</v>
      </c>
      <c r="O280" s="180">
        <v>-74546</v>
      </c>
      <c r="P280" s="180">
        <v>-145024</v>
      </c>
      <c r="Q280" s="180">
        <v>-146536</v>
      </c>
      <c r="R280" s="180">
        <v>-127944</v>
      </c>
      <c r="S280" s="180">
        <v>-193874</v>
      </c>
      <c r="T280" s="180">
        <v>-322109</v>
      </c>
      <c r="U280" s="180">
        <v>-382114</v>
      </c>
      <c r="V280" s="180">
        <v>-105978</v>
      </c>
      <c r="W280" s="180">
        <v>-214133</v>
      </c>
      <c r="X280" s="180">
        <v>-332822</v>
      </c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70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hidden="1" x14ac:dyDescent="0.25">
      <c r="A281" s="180" t="s">
        <v>944</v>
      </c>
      <c r="B281" s="180">
        <v>-11459</v>
      </c>
      <c r="C281" s="180">
        <v>-9330</v>
      </c>
      <c r="D281" s="180">
        <v>-14358</v>
      </c>
      <c r="E281" s="180">
        <v>-19508</v>
      </c>
      <c r="F281" s="180">
        <v>-8878</v>
      </c>
      <c r="G281" s="180">
        <v>-20823</v>
      </c>
      <c r="H281" s="180">
        <v>-32934</v>
      </c>
      <c r="I281" s="180">
        <v>-56860</v>
      </c>
      <c r="J281" s="180">
        <v>-19969</v>
      </c>
      <c r="K281" s="180">
        <v>-58118</v>
      </c>
      <c r="L281" s="180">
        <v>-92069</v>
      </c>
      <c r="M281" s="180">
        <v>-127232</v>
      </c>
      <c r="N281" s="180">
        <v>-36655</v>
      </c>
      <c r="O281" s="180">
        <v>-74546</v>
      </c>
      <c r="P281" s="180">
        <v>-145024</v>
      </c>
      <c r="Q281" s="180">
        <v>-146536</v>
      </c>
      <c r="R281" s="180">
        <v>-127944</v>
      </c>
      <c r="S281" s="180">
        <v>-193874</v>
      </c>
      <c r="T281" s="180">
        <v>-322109</v>
      </c>
      <c r="U281" s="180">
        <v>-382114</v>
      </c>
      <c r="V281" s="180">
        <v>-105978</v>
      </c>
      <c r="W281" s="180">
        <v>-214133</v>
      </c>
      <c r="X281" s="180">
        <v>-332822</v>
      </c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70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hidden="1" x14ac:dyDescent="0.25">
      <c r="A282" s="180" t="s">
        <v>945</v>
      </c>
      <c r="B282" s="180">
        <v>0</v>
      </c>
      <c r="C282" s="180">
        <v>0</v>
      </c>
      <c r="D282" s="180">
        <v>0</v>
      </c>
      <c r="E282" s="180">
        <v>0</v>
      </c>
      <c r="F282" s="180">
        <v>0</v>
      </c>
      <c r="G282" s="180">
        <v>0</v>
      </c>
      <c r="H282" s="180">
        <v>0</v>
      </c>
      <c r="I282" s="180">
        <v>210000</v>
      </c>
      <c r="J282" s="180">
        <v>0</v>
      </c>
      <c r="K282" s="180">
        <v>0</v>
      </c>
      <c r="L282" s="180">
        <v>1148500</v>
      </c>
      <c r="M282" s="180">
        <v>1148500</v>
      </c>
      <c r="N282" s="180">
        <v>0</v>
      </c>
      <c r="O282" s="180">
        <v>-60000</v>
      </c>
      <c r="P282" s="180">
        <v>-60000</v>
      </c>
      <c r="Q282" s="180">
        <v>-210000</v>
      </c>
      <c r="R282" s="180">
        <v>0</v>
      </c>
      <c r="S282" s="180">
        <v>0</v>
      </c>
      <c r="T282" s="180">
        <v>0</v>
      </c>
      <c r="U282" s="180">
        <v>0</v>
      </c>
      <c r="V282" s="180">
        <v>2000000</v>
      </c>
      <c r="W282" s="180">
        <v>2568600</v>
      </c>
      <c r="X282" s="180">
        <v>1420100</v>
      </c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70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hidden="1" x14ac:dyDescent="0.25">
      <c r="A283" s="180" t="s">
        <v>946</v>
      </c>
      <c r="B283" s="180">
        <v>0</v>
      </c>
      <c r="C283" s="180">
        <v>0</v>
      </c>
      <c r="D283" s="180">
        <v>0</v>
      </c>
      <c r="E283" s="180">
        <v>0</v>
      </c>
      <c r="F283" s="180">
        <v>0</v>
      </c>
      <c r="G283" s="180">
        <v>0</v>
      </c>
      <c r="H283" s="180">
        <v>0</v>
      </c>
      <c r="I283" s="180">
        <v>0</v>
      </c>
      <c r="J283" s="180">
        <v>0</v>
      </c>
      <c r="K283" s="180">
        <v>0</v>
      </c>
      <c r="L283" s="180">
        <v>0</v>
      </c>
      <c r="M283" s="180">
        <v>0</v>
      </c>
      <c r="N283" s="180">
        <v>0</v>
      </c>
      <c r="O283" s="180">
        <v>-60000</v>
      </c>
      <c r="P283" s="180">
        <v>-60000</v>
      </c>
      <c r="Q283" s="180">
        <v>-210000</v>
      </c>
      <c r="R283" s="180">
        <v>0</v>
      </c>
      <c r="S283" s="180">
        <v>0</v>
      </c>
      <c r="T283" s="180">
        <v>0</v>
      </c>
      <c r="U283" s="180">
        <v>0</v>
      </c>
      <c r="V283" s="180">
        <v>0</v>
      </c>
      <c r="W283" s="180">
        <v>0</v>
      </c>
      <c r="X283" s="180">
        <v>-1148500</v>
      </c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70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hidden="1" x14ac:dyDescent="0.25">
      <c r="A284" s="180" t="s">
        <v>947</v>
      </c>
      <c r="B284" s="180">
        <v>0</v>
      </c>
      <c r="C284" s="180">
        <v>0</v>
      </c>
      <c r="D284" s="180">
        <v>0</v>
      </c>
      <c r="E284" s="180">
        <v>0</v>
      </c>
      <c r="F284" s="180">
        <v>0</v>
      </c>
      <c r="G284" s="180">
        <v>0</v>
      </c>
      <c r="H284" s="180">
        <v>0</v>
      </c>
      <c r="I284" s="180">
        <v>210000</v>
      </c>
      <c r="J284" s="180">
        <v>0</v>
      </c>
      <c r="K284" s="180">
        <v>0</v>
      </c>
      <c r="L284" s="180">
        <v>1148500</v>
      </c>
      <c r="M284" s="180">
        <v>1148500</v>
      </c>
      <c r="N284" s="180">
        <v>0</v>
      </c>
      <c r="O284" s="180">
        <v>0</v>
      </c>
      <c r="P284" s="180">
        <v>0</v>
      </c>
      <c r="Q284" s="180">
        <v>0</v>
      </c>
      <c r="R284" s="180">
        <v>0</v>
      </c>
      <c r="S284" s="180">
        <v>0</v>
      </c>
      <c r="T284" s="180">
        <v>0</v>
      </c>
      <c r="U284" s="180">
        <v>0</v>
      </c>
      <c r="V284" s="180">
        <v>2000000</v>
      </c>
      <c r="W284" s="180">
        <v>2568600</v>
      </c>
      <c r="X284" s="180">
        <v>2568600</v>
      </c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70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hidden="1" x14ac:dyDescent="0.25">
      <c r="A285" s="180" t="s">
        <v>948</v>
      </c>
      <c r="B285" s="180">
        <v>1641296</v>
      </c>
      <c r="C285" s="180">
        <v>0</v>
      </c>
      <c r="D285" s="180">
        <v>0</v>
      </c>
      <c r="E285" s="180">
        <v>2145000</v>
      </c>
      <c r="F285" s="180">
        <v>0</v>
      </c>
      <c r="G285" s="180">
        <v>0</v>
      </c>
      <c r="H285" s="180">
        <v>1</v>
      </c>
      <c r="I285" s="180">
        <v>19</v>
      </c>
      <c r="J285" s="180">
        <v>21662</v>
      </c>
      <c r="K285" s="180">
        <v>21662</v>
      </c>
      <c r="L285" s="180">
        <v>23494</v>
      </c>
      <c r="M285" s="180">
        <v>23494</v>
      </c>
      <c r="N285" s="180">
        <v>8773</v>
      </c>
      <c r="O285" s="180">
        <v>8773</v>
      </c>
      <c r="P285" s="180">
        <v>9773</v>
      </c>
      <c r="Q285" s="180">
        <v>168080</v>
      </c>
      <c r="R285" s="180">
        <v>0</v>
      </c>
      <c r="S285" s="180">
        <v>1077360</v>
      </c>
      <c r="T285" s="180">
        <v>1083360</v>
      </c>
      <c r="U285" s="180">
        <v>1077360</v>
      </c>
      <c r="V285" s="180">
        <v>0</v>
      </c>
      <c r="W285" s="180">
        <v>1</v>
      </c>
      <c r="X285" s="180">
        <v>12006</v>
      </c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70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hidden="1" x14ac:dyDescent="0.25">
      <c r="A286" s="180" t="s">
        <v>949</v>
      </c>
      <c r="B286" s="180">
        <v>-1081000</v>
      </c>
      <c r="C286" s="180">
        <v>0</v>
      </c>
      <c r="D286" s="180">
        <v>0</v>
      </c>
      <c r="E286" s="180">
        <v>0</v>
      </c>
      <c r="F286" s="180">
        <v>0</v>
      </c>
      <c r="G286" s="180">
        <v>0</v>
      </c>
      <c r="H286" s="180">
        <v>0</v>
      </c>
      <c r="I286" s="180">
        <v>0</v>
      </c>
      <c r="J286" s="180">
        <v>0</v>
      </c>
      <c r="K286" s="180">
        <v>0</v>
      </c>
      <c r="L286" s="180">
        <v>0</v>
      </c>
      <c r="M286" s="180">
        <v>-255467</v>
      </c>
      <c r="N286" s="180">
        <v>0</v>
      </c>
      <c r="O286" s="180">
        <v>-255642</v>
      </c>
      <c r="P286" s="180">
        <v>-255642</v>
      </c>
      <c r="Q286" s="180">
        <v>-613570</v>
      </c>
      <c r="R286" s="180">
        <v>0</v>
      </c>
      <c r="S286" s="180">
        <v>-67296</v>
      </c>
      <c r="T286" s="180">
        <v>-459825</v>
      </c>
      <c r="U286" s="180">
        <v>-459825</v>
      </c>
      <c r="V286" s="180">
        <v>0</v>
      </c>
      <c r="W286" s="180">
        <v>-1121515</v>
      </c>
      <c r="X286" s="180">
        <v>-1289737</v>
      </c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70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hidden="1" x14ac:dyDescent="0.25">
      <c r="A287" s="180" t="s">
        <v>914</v>
      </c>
      <c r="B287" s="180">
        <v>0</v>
      </c>
      <c r="C287" s="180">
        <v>0</v>
      </c>
      <c r="D287" s="180">
        <v>0</v>
      </c>
      <c r="E287" s="180">
        <v>0</v>
      </c>
      <c r="F287" s="180">
        <v>-65561</v>
      </c>
      <c r="G287" s="180">
        <v>-126282</v>
      </c>
      <c r="H287" s="180">
        <v>-185990</v>
      </c>
      <c r="I287" s="180">
        <v>-244047</v>
      </c>
      <c r="J287" s="180">
        <v>-66225</v>
      </c>
      <c r="K287" s="180">
        <v>-140939</v>
      </c>
      <c r="L287" s="180">
        <v>-209754</v>
      </c>
      <c r="M287" s="180">
        <v>-290102</v>
      </c>
      <c r="N287" s="180">
        <v>-73304</v>
      </c>
      <c r="O287" s="180">
        <v>-163017</v>
      </c>
      <c r="P287" s="180">
        <v>-255746</v>
      </c>
      <c r="Q287" s="180">
        <v>-410251</v>
      </c>
      <c r="R287" s="180">
        <v>-104387</v>
      </c>
      <c r="S287" s="180">
        <v>-205214</v>
      </c>
      <c r="T287" s="180">
        <v>-308669</v>
      </c>
      <c r="U287" s="180">
        <v>-404696</v>
      </c>
      <c r="V287" s="180">
        <v>-77297</v>
      </c>
      <c r="W287" s="180">
        <v>-164917</v>
      </c>
      <c r="X287" s="180">
        <v>-274832</v>
      </c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70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hidden="1" x14ac:dyDescent="0.25">
      <c r="A288" s="180" t="s">
        <v>928</v>
      </c>
      <c r="B288" s="180">
        <v>0</v>
      </c>
      <c r="C288" s="180">
        <v>0</v>
      </c>
      <c r="D288" s="180">
        <v>0</v>
      </c>
      <c r="E288" s="180">
        <v>-63763</v>
      </c>
      <c r="F288" s="180">
        <v>0</v>
      </c>
      <c r="G288" s="180">
        <v>0</v>
      </c>
      <c r="H288" s="180">
        <v>0</v>
      </c>
      <c r="I288" s="180">
        <v>0</v>
      </c>
      <c r="J288" s="180">
        <v>0</v>
      </c>
      <c r="K288" s="180">
        <v>0</v>
      </c>
      <c r="L288" s="180">
        <v>0</v>
      </c>
      <c r="M288" s="180">
        <v>0</v>
      </c>
      <c r="N288" s="180">
        <v>0</v>
      </c>
      <c r="O288" s="180">
        <v>0</v>
      </c>
      <c r="P288" s="180">
        <v>0</v>
      </c>
      <c r="Q288" s="180">
        <v>0</v>
      </c>
      <c r="R288" s="180">
        <v>0</v>
      </c>
      <c r="S288" s="180">
        <v>0</v>
      </c>
      <c r="T288" s="180">
        <v>0</v>
      </c>
      <c r="U288" s="180">
        <v>0</v>
      </c>
      <c r="V288" s="180">
        <v>0</v>
      </c>
      <c r="W288" s="180">
        <v>0</v>
      </c>
      <c r="X288" s="180">
        <v>29999</v>
      </c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70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hidden="1" x14ac:dyDescent="0.25">
      <c r="A289" s="180" t="s">
        <v>950</v>
      </c>
      <c r="B289" s="180">
        <v>1854908</v>
      </c>
      <c r="C289" s="180">
        <v>358279</v>
      </c>
      <c r="D289" s="180">
        <v>832835</v>
      </c>
      <c r="E289" s="180">
        <v>561523</v>
      </c>
      <c r="F289" s="180">
        <v>-215587</v>
      </c>
      <c r="G289" s="180">
        <v>-596601</v>
      </c>
      <c r="H289" s="180">
        <v>102408</v>
      </c>
      <c r="I289" s="180">
        <v>184344</v>
      </c>
      <c r="J289" s="180">
        <v>398680</v>
      </c>
      <c r="K289" s="180">
        <v>36397</v>
      </c>
      <c r="L289" s="180">
        <v>-521440</v>
      </c>
      <c r="M289" s="180">
        <v>149259</v>
      </c>
      <c r="N289" s="180">
        <v>1174424</v>
      </c>
      <c r="O289" s="180">
        <v>1329568</v>
      </c>
      <c r="P289" s="180">
        <v>851734</v>
      </c>
      <c r="Q289" s="180">
        <v>1485386</v>
      </c>
      <c r="R289" s="180">
        <v>-24512</v>
      </c>
      <c r="S289" s="180">
        <v>113269</v>
      </c>
      <c r="T289" s="180">
        <v>-648006</v>
      </c>
      <c r="U289" s="180">
        <v>-849670</v>
      </c>
      <c r="V289" s="180">
        <v>-1241812</v>
      </c>
      <c r="W289" s="180">
        <v>-786060</v>
      </c>
      <c r="X289" s="180">
        <v>-1465141</v>
      </c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70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hidden="1" x14ac:dyDescent="0.25">
      <c r="A290" s="180"/>
      <c r="B290" s="180"/>
      <c r="C290" s="180"/>
      <c r="D290" s="180"/>
      <c r="E290" s="180"/>
      <c r="F290" s="180"/>
      <c r="G290" s="180"/>
      <c r="H290" s="180"/>
      <c r="I290" s="180"/>
      <c r="J290" s="180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70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hidden="1" x14ac:dyDescent="0.25">
      <c r="A291" s="180" t="s">
        <v>951</v>
      </c>
      <c r="B291" s="180"/>
      <c r="C291" s="180"/>
      <c r="D291" s="180"/>
      <c r="E291" s="180"/>
      <c r="F291" s="180"/>
      <c r="G291" s="180"/>
      <c r="H291" s="180"/>
      <c r="I291" s="180"/>
      <c r="J291" s="180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70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hidden="1" x14ac:dyDescent="0.25">
      <c r="A292" s="180" t="s">
        <v>928</v>
      </c>
      <c r="B292" s="180">
        <v>0</v>
      </c>
      <c r="C292" s="180">
        <v>0</v>
      </c>
      <c r="D292" s="180">
        <v>0</v>
      </c>
      <c r="E292" s="180">
        <v>0</v>
      </c>
      <c r="F292" s="180">
        <v>0</v>
      </c>
      <c r="G292" s="180">
        <v>0</v>
      </c>
      <c r="H292" s="180">
        <v>0</v>
      </c>
      <c r="I292" s="180">
        <v>0</v>
      </c>
      <c r="J292" s="180">
        <v>0</v>
      </c>
      <c r="K292" s="180">
        <v>0</v>
      </c>
      <c r="L292" s="180">
        <v>0</v>
      </c>
      <c r="M292" s="180">
        <v>0</v>
      </c>
      <c r="N292" s="180">
        <v>0</v>
      </c>
      <c r="O292" s="180">
        <v>0</v>
      </c>
      <c r="P292" s="180">
        <v>0</v>
      </c>
      <c r="Q292" s="180">
        <v>-24047</v>
      </c>
      <c r="R292" s="180">
        <v>0</v>
      </c>
      <c r="S292" s="180">
        <v>0</v>
      </c>
      <c r="T292" s="180">
        <v>0</v>
      </c>
      <c r="U292" s="180">
        <v>0</v>
      </c>
      <c r="V292" s="180">
        <v>0</v>
      </c>
      <c r="W292" s="180">
        <v>0</v>
      </c>
      <c r="X292" s="180">
        <v>0</v>
      </c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70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hidden="1" x14ac:dyDescent="0.25">
      <c r="A293" s="180" t="s">
        <v>952</v>
      </c>
      <c r="B293" s="180">
        <v>132797</v>
      </c>
      <c r="C293" s="180">
        <v>-190349</v>
      </c>
      <c r="D293" s="180">
        <v>-121012</v>
      </c>
      <c r="E293" s="180">
        <v>-97928</v>
      </c>
      <c r="F293" s="180">
        <v>139580</v>
      </c>
      <c r="G293" s="180">
        <v>180931</v>
      </c>
      <c r="H293" s="180">
        <v>681610</v>
      </c>
      <c r="I293" s="180">
        <v>105354</v>
      </c>
      <c r="J293" s="180">
        <v>263250</v>
      </c>
      <c r="K293" s="180">
        <v>418290</v>
      </c>
      <c r="L293" s="180">
        <v>923041</v>
      </c>
      <c r="M293" s="180">
        <v>827982</v>
      </c>
      <c r="N293" s="180">
        <v>347386</v>
      </c>
      <c r="O293" s="180">
        <v>-721631</v>
      </c>
      <c r="P293" s="180">
        <v>-845590</v>
      </c>
      <c r="Q293" s="180">
        <v>-895249</v>
      </c>
      <c r="R293" s="180">
        <v>-24571</v>
      </c>
      <c r="S293" s="180">
        <v>24294</v>
      </c>
      <c r="T293" s="180">
        <v>26644</v>
      </c>
      <c r="U293" s="180">
        <v>188071</v>
      </c>
      <c r="V293" s="180">
        <v>-8616</v>
      </c>
      <c r="W293" s="180">
        <v>-22874</v>
      </c>
      <c r="X293" s="180">
        <v>95524</v>
      </c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70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hidden="1" x14ac:dyDescent="0.25">
      <c r="A294" s="180" t="s">
        <v>1262</v>
      </c>
      <c r="B294" s="180">
        <v>0</v>
      </c>
      <c r="C294" s="180">
        <v>0</v>
      </c>
      <c r="D294" s="180">
        <v>0</v>
      </c>
      <c r="E294" s="180">
        <v>0</v>
      </c>
      <c r="F294" s="180">
        <v>402</v>
      </c>
      <c r="G294" s="180">
        <v>0</v>
      </c>
      <c r="H294" s="180">
        <v>0</v>
      </c>
      <c r="I294" s="180">
        <v>-246</v>
      </c>
      <c r="J294" s="180">
        <v>-11721</v>
      </c>
      <c r="K294" s="180">
        <v>-15769</v>
      </c>
      <c r="L294" s="180">
        <v>-21429</v>
      </c>
      <c r="M294" s="180">
        <v>-31356</v>
      </c>
      <c r="N294" s="180">
        <v>-50129</v>
      </c>
      <c r="O294" s="180">
        <v>-5645</v>
      </c>
      <c r="P294" s="180">
        <v>-2789</v>
      </c>
      <c r="Q294" s="180">
        <v>0</v>
      </c>
      <c r="R294" s="180">
        <v>323</v>
      </c>
      <c r="S294" s="180">
        <v>613</v>
      </c>
      <c r="T294" s="180">
        <v>1116</v>
      </c>
      <c r="U294" s="180">
        <v>622</v>
      </c>
      <c r="V294" s="180">
        <v>0</v>
      </c>
      <c r="W294" s="180">
        <v>0</v>
      </c>
      <c r="X294" s="180">
        <v>0</v>
      </c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70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hidden="1" x14ac:dyDescent="0.25">
      <c r="A295" s="180" t="s">
        <v>953</v>
      </c>
      <c r="B295" s="180">
        <v>168722</v>
      </c>
      <c r="C295" s="180">
        <v>301519</v>
      </c>
      <c r="D295" s="180">
        <v>301519</v>
      </c>
      <c r="E295" s="180">
        <v>301519</v>
      </c>
      <c r="F295" s="180">
        <v>203591</v>
      </c>
      <c r="G295" s="180">
        <v>203591</v>
      </c>
      <c r="H295" s="180">
        <v>203591</v>
      </c>
      <c r="I295" s="180">
        <v>203591</v>
      </c>
      <c r="J295" s="180">
        <v>308699</v>
      </c>
      <c r="K295" s="180">
        <v>308699</v>
      </c>
      <c r="L295" s="180">
        <v>308699</v>
      </c>
      <c r="M295" s="180">
        <v>308699</v>
      </c>
      <c r="N295" s="180">
        <v>1105325</v>
      </c>
      <c r="O295" s="180">
        <v>1105325</v>
      </c>
      <c r="P295" s="180">
        <v>1105325</v>
      </c>
      <c r="Q295" s="180">
        <v>1105325</v>
      </c>
      <c r="R295" s="180">
        <v>210076</v>
      </c>
      <c r="S295" s="180">
        <v>210076</v>
      </c>
      <c r="T295" s="180">
        <v>210076</v>
      </c>
      <c r="U295" s="180">
        <v>210076</v>
      </c>
      <c r="V295" s="180">
        <v>398769</v>
      </c>
      <c r="W295" s="180">
        <v>398769</v>
      </c>
      <c r="X295" s="180">
        <v>398769</v>
      </c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70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hidden="1" x14ac:dyDescent="0.25">
      <c r="A296" s="180" t="s">
        <v>954</v>
      </c>
      <c r="B296" s="180">
        <v>301519</v>
      </c>
      <c r="C296" s="180">
        <v>111170</v>
      </c>
      <c r="D296" s="180">
        <v>180507</v>
      </c>
      <c r="E296" s="180">
        <v>203591</v>
      </c>
      <c r="F296" s="180">
        <v>343573</v>
      </c>
      <c r="G296" s="180">
        <v>384522</v>
      </c>
      <c r="H296" s="180">
        <v>885201</v>
      </c>
      <c r="I296" s="180">
        <v>308699</v>
      </c>
      <c r="J296" s="180">
        <v>560228</v>
      </c>
      <c r="K296" s="180">
        <v>711220</v>
      </c>
      <c r="L296" s="180">
        <v>1210311</v>
      </c>
      <c r="M296" s="180">
        <v>1105325</v>
      </c>
      <c r="N296" s="180">
        <v>1402582</v>
      </c>
      <c r="O296" s="180">
        <v>378049</v>
      </c>
      <c r="P296" s="180">
        <v>256946</v>
      </c>
      <c r="Q296" s="180">
        <v>210076</v>
      </c>
      <c r="R296" s="180">
        <v>185828</v>
      </c>
      <c r="S296" s="180">
        <v>234983</v>
      </c>
      <c r="T296" s="180">
        <v>237836</v>
      </c>
      <c r="U296" s="180">
        <v>398769</v>
      </c>
      <c r="V296" s="180">
        <v>390153</v>
      </c>
      <c r="W296" s="180">
        <v>375895</v>
      </c>
      <c r="X296" s="180">
        <v>494293</v>
      </c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hidden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hidden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70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hidden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70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hidden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70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hidden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70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hidden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70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hidden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70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hidden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70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hidden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70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hidden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70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hidden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70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hidden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70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hidden="1" x14ac:dyDescent="0.25">
      <c r="A309" s="3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hidden="1" x14ac:dyDescent="0.25">
      <c r="A310" s="3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hidden="1" x14ac:dyDescent="0.25">
      <c r="A311" s="3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hidden="1" x14ac:dyDescent="0.25">
      <c r="A312" s="3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hidden="1" x14ac:dyDescent="0.25">
      <c r="A313" s="3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hidden="1" x14ac:dyDescent="0.25">
      <c r="A314" s="3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hidden="1" x14ac:dyDescent="0.25">
      <c r="A315" s="3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hidden="1" x14ac:dyDescent="0.25">
      <c r="A316" s="3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hidden="1" x14ac:dyDescent="0.25">
      <c r="A317" s="3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hidden="1" x14ac:dyDescent="0.25">
      <c r="A318" s="3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hidden="1" x14ac:dyDescent="0.25">
      <c r="A319" s="3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hidden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hidden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hidden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hidden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8"/>
      <c r="B324" s="9">
        <v>2008</v>
      </c>
      <c r="C324" s="9">
        <v>2009</v>
      </c>
      <c r="D324" s="9">
        <v>2010</v>
      </c>
      <c r="E324" s="9">
        <v>2011</v>
      </c>
      <c r="F324" s="9">
        <v>2012</v>
      </c>
      <c r="G324" s="9">
        <v>2013</v>
      </c>
      <c r="H324" s="9">
        <v>2014</v>
      </c>
      <c r="I324" s="9">
        <v>2015</v>
      </c>
      <c r="J324" s="9">
        <v>2016</v>
      </c>
      <c r="K324" s="9">
        <v>2017</v>
      </c>
      <c r="L324" s="9">
        <v>2018</v>
      </c>
      <c r="M324" s="9">
        <v>2019</v>
      </c>
      <c r="N324" s="9">
        <v>2020</v>
      </c>
      <c r="O324" s="10"/>
      <c r="P324" s="9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</row>
    <row r="325" spans="1:71" x14ac:dyDescent="0.25">
      <c r="A325" s="11"/>
      <c r="B325" s="210" t="s">
        <v>955</v>
      </c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3"/>
      <c r="O325" s="12"/>
      <c r="P325" s="5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3"/>
      <c r="B326" s="211" t="s">
        <v>784</v>
      </c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3"/>
      <c r="O326" s="12"/>
      <c r="P326" s="5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3"/>
      <c r="B327" s="13" t="str">
        <f t="shared" ref="B327:N330" si="7">IFERROR(VLOOKUP($B$326,$4:$126,MATCH($P327&amp;"/"&amp;B$324,$2:$2,0),FALSE),"")</f>
        <v/>
      </c>
      <c r="C327" s="13" t="str">
        <f t="shared" si="7"/>
        <v/>
      </c>
      <c r="D327" s="13" t="str">
        <f t="shared" si="7"/>
        <v/>
      </c>
      <c r="E327" s="13" t="str">
        <f t="shared" si="7"/>
        <v/>
      </c>
      <c r="F327" s="13" t="str">
        <f t="shared" si="7"/>
        <v/>
      </c>
      <c r="G327" s="13" t="str">
        <f t="shared" si="7"/>
        <v/>
      </c>
      <c r="H327" s="13" t="str">
        <f t="shared" si="7"/>
        <v/>
      </c>
      <c r="I327" s="13" t="str">
        <f t="shared" si="7"/>
        <v/>
      </c>
      <c r="J327" s="13">
        <f t="shared" si="7"/>
        <v>343573</v>
      </c>
      <c r="K327" s="13">
        <f t="shared" si="7"/>
        <v>560228</v>
      </c>
      <c r="L327" s="13">
        <f t="shared" si="7"/>
        <v>1402582</v>
      </c>
      <c r="M327" s="13">
        <f t="shared" si="7"/>
        <v>185828</v>
      </c>
      <c r="N327" s="14">
        <f t="shared" si="7"/>
        <v>390153</v>
      </c>
      <c r="O327" s="12"/>
      <c r="P327" s="15" t="s">
        <v>956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3"/>
      <c r="B328" s="13" t="str">
        <f t="shared" si="7"/>
        <v/>
      </c>
      <c r="C328" s="13" t="str">
        <f t="shared" si="7"/>
        <v/>
      </c>
      <c r="D328" s="13" t="str">
        <f t="shared" si="7"/>
        <v/>
      </c>
      <c r="E328" s="13" t="str">
        <f t="shared" si="7"/>
        <v/>
      </c>
      <c r="F328" s="13" t="str">
        <f t="shared" si="7"/>
        <v/>
      </c>
      <c r="G328" s="13" t="str">
        <f t="shared" si="7"/>
        <v/>
      </c>
      <c r="H328" s="13" t="str">
        <f t="shared" si="7"/>
        <v/>
      </c>
      <c r="I328" s="13">
        <f t="shared" si="7"/>
        <v>111170</v>
      </c>
      <c r="J328" s="13">
        <f t="shared" si="7"/>
        <v>384522</v>
      </c>
      <c r="K328" s="13">
        <f t="shared" si="7"/>
        <v>711220</v>
      </c>
      <c r="L328" s="13">
        <f t="shared" si="7"/>
        <v>378049</v>
      </c>
      <c r="M328" s="13">
        <f t="shared" si="7"/>
        <v>234983</v>
      </c>
      <c r="N328" s="14">
        <f t="shared" si="7"/>
        <v>375895</v>
      </c>
      <c r="O328" s="12"/>
      <c r="P328" s="15" t="s">
        <v>957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3"/>
      <c r="B329" s="13" t="str">
        <f t="shared" si="7"/>
        <v/>
      </c>
      <c r="C329" s="13" t="str">
        <f t="shared" si="7"/>
        <v/>
      </c>
      <c r="D329" s="13" t="str">
        <f t="shared" si="7"/>
        <v/>
      </c>
      <c r="E329" s="13" t="str">
        <f t="shared" si="7"/>
        <v/>
      </c>
      <c r="F329" s="13" t="str">
        <f t="shared" si="7"/>
        <v/>
      </c>
      <c r="G329" s="13" t="str">
        <f t="shared" si="7"/>
        <v/>
      </c>
      <c r="H329" s="13" t="str">
        <f t="shared" si="7"/>
        <v/>
      </c>
      <c r="I329" s="13">
        <f t="shared" si="7"/>
        <v>180507</v>
      </c>
      <c r="J329" s="13">
        <f t="shared" si="7"/>
        <v>885201</v>
      </c>
      <c r="K329" s="13">
        <f t="shared" si="7"/>
        <v>1210311</v>
      </c>
      <c r="L329" s="13">
        <f t="shared" si="7"/>
        <v>256946</v>
      </c>
      <c r="M329" s="13">
        <f t="shared" si="7"/>
        <v>237836</v>
      </c>
      <c r="N329" s="14">
        <f t="shared" si="7"/>
        <v>494293</v>
      </c>
      <c r="O329" s="12"/>
      <c r="P329" s="15" t="s">
        <v>958</v>
      </c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3"/>
      <c r="B330" s="13" t="str">
        <f t="shared" si="7"/>
        <v/>
      </c>
      <c r="C330" s="13" t="str">
        <f t="shared" si="7"/>
        <v/>
      </c>
      <c r="D330" s="13" t="str">
        <f t="shared" si="7"/>
        <v/>
      </c>
      <c r="E330" s="13" t="str">
        <f t="shared" si="7"/>
        <v/>
      </c>
      <c r="F330" s="13" t="str">
        <f t="shared" si="7"/>
        <v/>
      </c>
      <c r="G330" s="13" t="str">
        <f t="shared" si="7"/>
        <v/>
      </c>
      <c r="H330" s="13">
        <f t="shared" si="7"/>
        <v>301519</v>
      </c>
      <c r="I330" s="13">
        <f t="shared" si="7"/>
        <v>203591</v>
      </c>
      <c r="J330" s="13">
        <f t="shared" si="7"/>
        <v>308699</v>
      </c>
      <c r="K330" s="13">
        <f t="shared" si="7"/>
        <v>1105325</v>
      </c>
      <c r="L330" s="13">
        <f t="shared" si="7"/>
        <v>210076</v>
      </c>
      <c r="M330" s="13">
        <f t="shared" si="7"/>
        <v>398769</v>
      </c>
      <c r="N330" s="14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494293</v>
      </c>
      <c r="O330" s="12"/>
      <c r="P330" s="15" t="s">
        <v>959</v>
      </c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3"/>
      <c r="B331" s="16" t="e">
        <f t="shared" ref="B331:N331" si="8">+B330/B$378</f>
        <v>#VALUE!</v>
      </c>
      <c r="C331" s="16" t="e">
        <f t="shared" si="8"/>
        <v>#VALUE!</v>
      </c>
      <c r="D331" s="16" t="e">
        <f t="shared" si="8"/>
        <v>#VALUE!</v>
      </c>
      <c r="E331" s="16" t="e">
        <f t="shared" si="8"/>
        <v>#VALUE!</v>
      </c>
      <c r="F331" s="16" t="e">
        <f t="shared" si="8"/>
        <v>#VALUE!</v>
      </c>
      <c r="G331" s="16" t="e">
        <f t="shared" si="8"/>
        <v>#VALUE!</v>
      </c>
      <c r="H331" s="16">
        <f t="shared" si="8"/>
        <v>2.2676224525449994E-2</v>
      </c>
      <c r="I331" s="16">
        <f t="shared" si="8"/>
        <v>1.6023758397005535E-2</v>
      </c>
      <c r="J331" s="16">
        <f t="shared" si="8"/>
        <v>1.9793131293131708E-2</v>
      </c>
      <c r="K331" s="16">
        <f t="shared" si="8"/>
        <v>5.8502267844455343E-2</v>
      </c>
      <c r="L331" s="16">
        <f t="shared" si="8"/>
        <v>9.2499433535857285E-3</v>
      </c>
      <c r="M331" s="16">
        <f t="shared" si="8"/>
        <v>1.7500161279068085E-2</v>
      </c>
      <c r="N331" s="16">
        <f t="shared" si="8"/>
        <v>1.9512289284621107E-2</v>
      </c>
      <c r="O331" s="12">
        <f>RATE(M$324-I$324,,-I331,M331)</f>
        <v>2.2278944167516055E-2</v>
      </c>
      <c r="P331" s="17" t="s">
        <v>960</v>
      </c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3"/>
      <c r="B332" s="212" t="s">
        <v>1058</v>
      </c>
      <c r="C332" s="199"/>
      <c r="D332" s="199"/>
      <c r="E332" s="199"/>
      <c r="F332" s="199"/>
      <c r="G332" s="199"/>
      <c r="H332" s="199"/>
      <c r="I332" s="199"/>
      <c r="J332" s="199"/>
      <c r="K332" s="199"/>
      <c r="L332" s="199"/>
      <c r="M332" s="199"/>
      <c r="N332" s="200"/>
      <c r="O332" s="12"/>
      <c r="P332" s="5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3"/>
      <c r="B333" s="14" t="str">
        <f t="shared" ref="B333:N336" si="9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0</v>
      </c>
      <c r="C333" s="14" t="str">
        <f t="shared" si="9"/>
        <v>0</v>
      </c>
      <c r="D333" s="14" t="str">
        <f t="shared" si="9"/>
        <v>0</v>
      </c>
      <c r="E333" s="14" t="str">
        <f t="shared" si="9"/>
        <v>0</v>
      </c>
      <c r="F333" s="14" t="str">
        <f t="shared" si="9"/>
        <v>0</v>
      </c>
      <c r="G333" s="14" t="str">
        <f t="shared" si="9"/>
        <v>0</v>
      </c>
      <c r="H333" s="14">
        <f t="shared" si="9"/>
        <v>0</v>
      </c>
      <c r="I333" s="14">
        <f t="shared" si="9"/>
        <v>0</v>
      </c>
      <c r="J333" s="14">
        <f t="shared" si="9"/>
        <v>0</v>
      </c>
      <c r="K333" s="14">
        <f t="shared" si="9"/>
        <v>0</v>
      </c>
      <c r="L333" s="14">
        <f t="shared" si="9"/>
        <v>2000</v>
      </c>
      <c r="M333" s="14">
        <f t="shared" si="9"/>
        <v>0</v>
      </c>
      <c r="N333" s="14">
        <f t="shared" si="9"/>
        <v>0</v>
      </c>
      <c r="O333" s="12"/>
      <c r="P333" s="15" t="s">
        <v>956</v>
      </c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3"/>
      <c r="B334" s="14" t="str">
        <f t="shared" si="9"/>
        <v>0</v>
      </c>
      <c r="C334" s="14" t="str">
        <f t="shared" si="9"/>
        <v>0</v>
      </c>
      <c r="D334" s="14" t="str">
        <f t="shared" si="9"/>
        <v>0</v>
      </c>
      <c r="E334" s="14" t="str">
        <f t="shared" si="9"/>
        <v>0</v>
      </c>
      <c r="F334" s="14" t="str">
        <f t="shared" si="9"/>
        <v>0</v>
      </c>
      <c r="G334" s="14" t="str">
        <f t="shared" si="9"/>
        <v>0</v>
      </c>
      <c r="H334" s="14" t="str">
        <f t="shared" si="9"/>
        <v>0</v>
      </c>
      <c r="I334" s="14">
        <f t="shared" si="9"/>
        <v>0</v>
      </c>
      <c r="J334" s="14">
        <f t="shared" si="9"/>
        <v>0</v>
      </c>
      <c r="K334" s="14">
        <f t="shared" si="9"/>
        <v>0</v>
      </c>
      <c r="L334" s="14">
        <f t="shared" si="9"/>
        <v>0</v>
      </c>
      <c r="M334" s="14">
        <f t="shared" si="9"/>
        <v>0</v>
      </c>
      <c r="N334" s="14">
        <f t="shared" si="9"/>
        <v>0</v>
      </c>
      <c r="O334" s="12"/>
      <c r="P334" s="15" t="s">
        <v>957</v>
      </c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3"/>
      <c r="B335" s="14" t="str">
        <f t="shared" si="9"/>
        <v>0</v>
      </c>
      <c r="C335" s="14" t="str">
        <f t="shared" si="9"/>
        <v>0</v>
      </c>
      <c r="D335" s="14" t="str">
        <f t="shared" si="9"/>
        <v>0</v>
      </c>
      <c r="E335" s="14" t="str">
        <f t="shared" si="9"/>
        <v>0</v>
      </c>
      <c r="F335" s="14" t="str">
        <f t="shared" si="9"/>
        <v>0</v>
      </c>
      <c r="G335" s="14" t="str">
        <f t="shared" si="9"/>
        <v>0</v>
      </c>
      <c r="H335" s="14" t="str">
        <f t="shared" si="9"/>
        <v>0</v>
      </c>
      <c r="I335" s="14">
        <f t="shared" si="9"/>
        <v>0</v>
      </c>
      <c r="J335" s="14">
        <f t="shared" si="9"/>
        <v>0</v>
      </c>
      <c r="K335" s="14">
        <f t="shared" si="9"/>
        <v>0</v>
      </c>
      <c r="L335" s="14">
        <f t="shared" si="9"/>
        <v>0</v>
      </c>
      <c r="M335" s="14">
        <f t="shared" si="9"/>
        <v>0</v>
      </c>
      <c r="N335" s="14">
        <f t="shared" si="9"/>
        <v>0</v>
      </c>
      <c r="O335" s="12"/>
      <c r="P335" s="15" t="s">
        <v>958</v>
      </c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3"/>
      <c r="B336" s="14" t="str">
        <f t="shared" si="9"/>
        <v>0</v>
      </c>
      <c r="C336" s="14" t="str">
        <f t="shared" si="9"/>
        <v>0</v>
      </c>
      <c r="D336" s="14" t="str">
        <f t="shared" si="9"/>
        <v>0</v>
      </c>
      <c r="E336" s="14" t="str">
        <f t="shared" si="9"/>
        <v>0</v>
      </c>
      <c r="F336" s="14" t="str">
        <f t="shared" si="9"/>
        <v>0</v>
      </c>
      <c r="G336" s="14" t="str">
        <f t="shared" si="9"/>
        <v>0</v>
      </c>
      <c r="H336" s="14">
        <f t="shared" si="9"/>
        <v>0</v>
      </c>
      <c r="I336" s="14">
        <f t="shared" si="9"/>
        <v>0</v>
      </c>
      <c r="J336" s="14">
        <f t="shared" si="9"/>
        <v>0</v>
      </c>
      <c r="K336" s="14">
        <f t="shared" si="9"/>
        <v>2000</v>
      </c>
      <c r="L336" s="14">
        <f t="shared" si="9"/>
        <v>0</v>
      </c>
      <c r="M336" s="14">
        <f t="shared" si="9"/>
        <v>0</v>
      </c>
      <c r="N336" s="14">
        <f t="shared" si="9"/>
        <v>0</v>
      </c>
      <c r="O336" s="12"/>
      <c r="P336" s="15" t="s">
        <v>959</v>
      </c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3"/>
      <c r="B337" s="16" t="e">
        <f t="shared" ref="B337:N337" si="10">+B336/B$378</f>
        <v>#VALUE!</v>
      </c>
      <c r="C337" s="16" t="e">
        <f t="shared" si="10"/>
        <v>#VALUE!</v>
      </c>
      <c r="D337" s="16" t="e">
        <f t="shared" si="10"/>
        <v>#VALUE!</v>
      </c>
      <c r="E337" s="16" t="e">
        <f t="shared" si="10"/>
        <v>#VALUE!</v>
      </c>
      <c r="F337" s="16" t="e">
        <f t="shared" si="10"/>
        <v>#VALUE!</v>
      </c>
      <c r="G337" s="16" t="e">
        <f t="shared" si="10"/>
        <v>#VALUE!</v>
      </c>
      <c r="H337" s="16">
        <f t="shared" si="10"/>
        <v>0</v>
      </c>
      <c r="I337" s="16">
        <f t="shared" si="10"/>
        <v>0</v>
      </c>
      <c r="J337" s="16">
        <f t="shared" si="10"/>
        <v>0</v>
      </c>
      <c r="K337" s="16">
        <f t="shared" si="10"/>
        <v>1.0585532371828256E-4</v>
      </c>
      <c r="L337" s="16">
        <f t="shared" si="10"/>
        <v>0</v>
      </c>
      <c r="M337" s="16">
        <f t="shared" si="10"/>
        <v>0</v>
      </c>
      <c r="N337" s="16">
        <f t="shared" si="10"/>
        <v>0</v>
      </c>
      <c r="O337" s="12" t="e">
        <f>RATE(M$324-I$324,,-I337,M337)</f>
        <v>#NUM!</v>
      </c>
      <c r="P337" s="17" t="s">
        <v>960</v>
      </c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3"/>
      <c r="B338" s="212" t="s">
        <v>1059</v>
      </c>
      <c r="C338" s="199"/>
      <c r="D338" s="199"/>
      <c r="E338" s="199"/>
      <c r="F338" s="199"/>
      <c r="G338" s="199"/>
      <c r="H338" s="199"/>
      <c r="I338" s="199"/>
      <c r="J338" s="199"/>
      <c r="K338" s="199"/>
      <c r="L338" s="199"/>
      <c r="M338" s="199"/>
      <c r="N338" s="200"/>
      <c r="O338" s="12"/>
      <c r="P338" s="5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3"/>
      <c r="B339" s="14" t="str">
        <f t="shared" ref="B339:N342" si="11">IFERROR(VLOOKUP($B$338,$4:$126,MATCH($P339&amp;"/"&amp;B$324,$2:$2,0),FALSE),"")</f>
        <v/>
      </c>
      <c r="C339" s="14" t="str">
        <f t="shared" si="11"/>
        <v/>
      </c>
      <c r="D339" s="14" t="str">
        <f t="shared" si="11"/>
        <v/>
      </c>
      <c r="E339" s="14" t="str">
        <f t="shared" si="11"/>
        <v/>
      </c>
      <c r="F339" s="14" t="str">
        <f t="shared" si="11"/>
        <v/>
      </c>
      <c r="G339" s="14" t="str">
        <f t="shared" si="11"/>
        <v/>
      </c>
      <c r="H339" s="14" t="str">
        <f t="shared" si="11"/>
        <v/>
      </c>
      <c r="I339" s="14" t="str">
        <f t="shared" si="11"/>
        <v/>
      </c>
      <c r="J339" s="14">
        <f t="shared" si="11"/>
        <v>415328</v>
      </c>
      <c r="K339" s="14">
        <f t="shared" si="11"/>
        <v>716341</v>
      </c>
      <c r="L339" s="14">
        <f t="shared" si="11"/>
        <v>1110396</v>
      </c>
      <c r="M339" s="14">
        <f t="shared" si="11"/>
        <v>1862882</v>
      </c>
      <c r="N339" s="14">
        <f t="shared" si="11"/>
        <v>1528942</v>
      </c>
      <c r="O339" s="12"/>
      <c r="P339" s="15" t="s">
        <v>956</v>
      </c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3"/>
      <c r="B340" s="14" t="str">
        <f t="shared" si="11"/>
        <v/>
      </c>
      <c r="C340" s="14" t="str">
        <f t="shared" si="11"/>
        <v/>
      </c>
      <c r="D340" s="14" t="str">
        <f t="shared" si="11"/>
        <v/>
      </c>
      <c r="E340" s="14" t="str">
        <f t="shared" si="11"/>
        <v/>
      </c>
      <c r="F340" s="14" t="str">
        <f t="shared" si="11"/>
        <v/>
      </c>
      <c r="G340" s="14" t="str">
        <f t="shared" si="11"/>
        <v/>
      </c>
      <c r="H340" s="14" t="str">
        <f t="shared" si="11"/>
        <v/>
      </c>
      <c r="I340" s="14">
        <f t="shared" si="11"/>
        <v>458377</v>
      </c>
      <c r="J340" s="14">
        <f t="shared" si="11"/>
        <v>559110</v>
      </c>
      <c r="K340" s="14">
        <f t="shared" si="11"/>
        <v>813417</v>
      </c>
      <c r="L340" s="14">
        <f t="shared" si="11"/>
        <v>1034647</v>
      </c>
      <c r="M340" s="14">
        <f t="shared" si="11"/>
        <v>1861804</v>
      </c>
      <c r="N340" s="14">
        <f t="shared" si="11"/>
        <v>1489225</v>
      </c>
      <c r="O340" s="12"/>
      <c r="P340" s="15" t="s">
        <v>957</v>
      </c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3"/>
      <c r="B341" s="14" t="str">
        <f t="shared" si="11"/>
        <v/>
      </c>
      <c r="C341" s="14" t="str">
        <f t="shared" si="11"/>
        <v/>
      </c>
      <c r="D341" s="14" t="str">
        <f t="shared" si="11"/>
        <v/>
      </c>
      <c r="E341" s="14" t="str">
        <f t="shared" si="11"/>
        <v/>
      </c>
      <c r="F341" s="14" t="str">
        <f t="shared" si="11"/>
        <v/>
      </c>
      <c r="G341" s="14" t="str">
        <f t="shared" si="11"/>
        <v/>
      </c>
      <c r="H341" s="14" t="str">
        <f t="shared" si="11"/>
        <v/>
      </c>
      <c r="I341" s="14">
        <f t="shared" si="11"/>
        <v>430573</v>
      </c>
      <c r="J341" s="14">
        <f t="shared" si="11"/>
        <v>688407</v>
      </c>
      <c r="K341" s="14">
        <f t="shared" si="11"/>
        <v>895643</v>
      </c>
      <c r="L341" s="14">
        <f t="shared" si="11"/>
        <v>1235006</v>
      </c>
      <c r="M341" s="14">
        <f t="shared" si="11"/>
        <v>1759129</v>
      </c>
      <c r="N341" s="14">
        <f t="shared" si="11"/>
        <v>1627571</v>
      </c>
      <c r="O341" s="12"/>
      <c r="P341" s="15" t="s">
        <v>958</v>
      </c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3"/>
      <c r="B342" s="14" t="str">
        <f t="shared" si="11"/>
        <v/>
      </c>
      <c r="C342" s="14" t="str">
        <f t="shared" si="11"/>
        <v/>
      </c>
      <c r="D342" s="14" t="str">
        <f t="shared" si="11"/>
        <v/>
      </c>
      <c r="E342" s="14" t="str">
        <f t="shared" si="11"/>
        <v/>
      </c>
      <c r="F342" s="14" t="str">
        <f t="shared" si="11"/>
        <v/>
      </c>
      <c r="G342" s="14" t="str">
        <f t="shared" si="11"/>
        <v/>
      </c>
      <c r="H342" s="14">
        <f t="shared" si="11"/>
        <v>293951</v>
      </c>
      <c r="I342" s="14">
        <f t="shared" si="11"/>
        <v>576931</v>
      </c>
      <c r="J342" s="14">
        <f t="shared" si="11"/>
        <v>815038</v>
      </c>
      <c r="K342" s="14">
        <f t="shared" si="11"/>
        <v>1094523</v>
      </c>
      <c r="L342" s="14">
        <f t="shared" si="11"/>
        <v>1768024</v>
      </c>
      <c r="M342" s="14">
        <f t="shared" si="11"/>
        <v>1581504</v>
      </c>
      <c r="N342" s="14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1627571</v>
      </c>
      <c r="O342" s="12">
        <f>RATE(M$324-I$324,,-I342,M342)</f>
        <v>0.28672756522103704</v>
      </c>
      <c r="P342" s="15" t="s">
        <v>959</v>
      </c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3"/>
      <c r="B343" s="16" t="e">
        <f t="shared" ref="B343:N343" si="12">+B342/B$378</f>
        <v>#VALUE!</v>
      </c>
      <c r="C343" s="16" t="e">
        <f t="shared" si="12"/>
        <v>#VALUE!</v>
      </c>
      <c r="D343" s="16" t="e">
        <f t="shared" si="12"/>
        <v>#VALUE!</v>
      </c>
      <c r="E343" s="16" t="e">
        <f t="shared" si="12"/>
        <v>#VALUE!</v>
      </c>
      <c r="F343" s="16" t="e">
        <f t="shared" si="12"/>
        <v>#VALUE!</v>
      </c>
      <c r="G343" s="16" t="e">
        <f t="shared" si="12"/>
        <v>#VALUE!</v>
      </c>
      <c r="H343" s="16">
        <f t="shared" si="12"/>
        <v>2.2107060833581139E-2</v>
      </c>
      <c r="I343" s="16">
        <f t="shared" si="12"/>
        <v>4.5407719180822335E-2</v>
      </c>
      <c r="J343" s="16">
        <f t="shared" si="12"/>
        <v>5.2258524138048656E-2</v>
      </c>
      <c r="K343" s="16">
        <f t="shared" si="12"/>
        <v>5.7930543241052894E-2</v>
      </c>
      <c r="L343" s="16">
        <f t="shared" si="12"/>
        <v>7.7848596925779501E-2</v>
      </c>
      <c r="M343" s="16">
        <f t="shared" si="12"/>
        <v>6.9405031643611434E-2</v>
      </c>
      <c r="N343" s="16">
        <f t="shared" si="12"/>
        <v>6.4248605954889224E-2</v>
      </c>
      <c r="O343" s="12">
        <f>RATE(M$324-I$324,,-I343,M343)</f>
        <v>0.11189894242845724</v>
      </c>
      <c r="P343" s="17" t="s">
        <v>960</v>
      </c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3"/>
      <c r="B344" s="212" t="s">
        <v>1061</v>
      </c>
      <c r="C344" s="199"/>
      <c r="D344" s="199"/>
      <c r="E344" s="199"/>
      <c r="F344" s="199"/>
      <c r="G344" s="199"/>
      <c r="H344" s="199"/>
      <c r="I344" s="199"/>
      <c r="J344" s="199"/>
      <c r="K344" s="199"/>
      <c r="L344" s="199"/>
      <c r="M344" s="199"/>
      <c r="N344" s="200"/>
      <c r="O344" s="12"/>
      <c r="P344" s="5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3"/>
      <c r="B345" s="14" t="str">
        <f t="shared" ref="B345:N348" si="13">IFERROR(VLOOKUP($B$344,$4:$126,MATCH($P345&amp;"/"&amp;B$324,$2:$2,0),FALSE),"")</f>
        <v/>
      </c>
      <c r="C345" s="14" t="str">
        <f t="shared" si="13"/>
        <v/>
      </c>
      <c r="D345" s="14" t="str">
        <f t="shared" si="13"/>
        <v/>
      </c>
      <c r="E345" s="14" t="str">
        <f t="shared" si="13"/>
        <v/>
      </c>
      <c r="F345" s="14" t="str">
        <f t="shared" si="13"/>
        <v/>
      </c>
      <c r="G345" s="14" t="str">
        <f t="shared" si="13"/>
        <v/>
      </c>
      <c r="H345" s="14" t="str">
        <f t="shared" si="13"/>
        <v/>
      </c>
      <c r="I345" s="14" t="str">
        <f t="shared" si="13"/>
        <v/>
      </c>
      <c r="J345" s="14">
        <f t="shared" si="13"/>
        <v>1902227</v>
      </c>
      <c r="K345" s="14">
        <f t="shared" si="13"/>
        <v>3051682</v>
      </c>
      <c r="L345" s="14">
        <f t="shared" si="13"/>
        <v>3243871</v>
      </c>
      <c r="M345" s="14">
        <f t="shared" si="13"/>
        <v>3024409</v>
      </c>
      <c r="N345" s="14">
        <f t="shared" si="13"/>
        <v>2563085</v>
      </c>
      <c r="O345" s="12"/>
      <c r="P345" s="15" t="s">
        <v>956</v>
      </c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3"/>
      <c r="B346" s="14" t="str">
        <f t="shared" si="13"/>
        <v/>
      </c>
      <c r="C346" s="14" t="str">
        <f t="shared" si="13"/>
        <v/>
      </c>
      <c r="D346" s="14" t="str">
        <f t="shared" si="13"/>
        <v/>
      </c>
      <c r="E346" s="14" t="str">
        <f t="shared" si="13"/>
        <v/>
      </c>
      <c r="F346" s="14" t="str">
        <f t="shared" si="13"/>
        <v/>
      </c>
      <c r="G346" s="14" t="str">
        <f t="shared" si="13"/>
        <v/>
      </c>
      <c r="H346" s="14" t="str">
        <f t="shared" si="13"/>
        <v/>
      </c>
      <c r="I346" s="14">
        <f t="shared" si="13"/>
        <v>4566348</v>
      </c>
      <c r="J346" s="14">
        <f t="shared" si="13"/>
        <v>1872594</v>
      </c>
      <c r="K346" s="14">
        <f t="shared" si="13"/>
        <v>2922698</v>
      </c>
      <c r="L346" s="14">
        <f t="shared" si="13"/>
        <v>3139112</v>
      </c>
      <c r="M346" s="14">
        <f t="shared" si="13"/>
        <v>3349537</v>
      </c>
      <c r="N346" s="14">
        <f t="shared" si="13"/>
        <v>3532395</v>
      </c>
      <c r="O346" s="12"/>
      <c r="P346" s="15" t="s">
        <v>957</v>
      </c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3"/>
      <c r="B347" s="14" t="str">
        <f t="shared" si="13"/>
        <v/>
      </c>
      <c r="C347" s="14" t="str">
        <f t="shared" si="13"/>
        <v/>
      </c>
      <c r="D347" s="14" t="str">
        <f t="shared" si="13"/>
        <v/>
      </c>
      <c r="E347" s="14" t="str">
        <f t="shared" si="13"/>
        <v/>
      </c>
      <c r="F347" s="14" t="str">
        <f t="shared" si="13"/>
        <v/>
      </c>
      <c r="G347" s="14" t="str">
        <f t="shared" si="13"/>
        <v/>
      </c>
      <c r="H347" s="14" t="str">
        <f t="shared" si="13"/>
        <v/>
      </c>
      <c r="I347" s="14">
        <f t="shared" si="13"/>
        <v>4405482</v>
      </c>
      <c r="J347" s="14">
        <f t="shared" si="13"/>
        <v>2035338</v>
      </c>
      <c r="K347" s="14">
        <f t="shared" si="13"/>
        <v>2978160</v>
      </c>
      <c r="L347" s="14">
        <f t="shared" si="13"/>
        <v>2575421</v>
      </c>
      <c r="M347" s="14">
        <f t="shared" si="13"/>
        <v>3479811</v>
      </c>
      <c r="N347" s="14">
        <f t="shared" si="13"/>
        <v>3503095</v>
      </c>
      <c r="O347" s="12"/>
      <c r="P347" s="15" t="s">
        <v>958</v>
      </c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3"/>
      <c r="B348" s="14" t="str">
        <f t="shared" si="13"/>
        <v/>
      </c>
      <c r="C348" s="14" t="str">
        <f t="shared" si="13"/>
        <v/>
      </c>
      <c r="D348" s="14" t="str">
        <f t="shared" si="13"/>
        <v/>
      </c>
      <c r="E348" s="14" t="str">
        <f t="shared" si="13"/>
        <v/>
      </c>
      <c r="F348" s="14" t="str">
        <f t="shared" si="13"/>
        <v/>
      </c>
      <c r="G348" s="14" t="str">
        <f t="shared" si="13"/>
        <v/>
      </c>
      <c r="H348" s="14">
        <f t="shared" si="13"/>
        <v>4975903</v>
      </c>
      <c r="I348" s="14">
        <f t="shared" si="13"/>
        <v>3471435</v>
      </c>
      <c r="J348" s="14">
        <f t="shared" si="13"/>
        <v>2708091</v>
      </c>
      <c r="K348" s="14">
        <f t="shared" si="13"/>
        <v>2891800</v>
      </c>
      <c r="L348" s="14">
        <f t="shared" si="13"/>
        <v>3276377</v>
      </c>
      <c r="M348" s="14">
        <f t="shared" si="13"/>
        <v>2836255</v>
      </c>
      <c r="N348" s="14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3503095</v>
      </c>
      <c r="O348" s="12">
        <f>RATE(M$324-I$324,,-I348,M348)</f>
        <v>-4.9265925985569961E-2</v>
      </c>
      <c r="P348" s="15" t="s">
        <v>959</v>
      </c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3"/>
      <c r="B349" s="151" t="e">
        <f t="shared" ref="B349:N349" si="14">+B348/B$378</f>
        <v>#VALUE!</v>
      </c>
      <c r="C349" s="151" t="e">
        <f t="shared" si="14"/>
        <v>#VALUE!</v>
      </c>
      <c r="D349" s="151" t="e">
        <f t="shared" si="14"/>
        <v>#VALUE!</v>
      </c>
      <c r="E349" s="151" t="e">
        <f t="shared" si="14"/>
        <v>#VALUE!</v>
      </c>
      <c r="F349" s="151" t="e">
        <f t="shared" si="14"/>
        <v>#VALUE!</v>
      </c>
      <c r="G349" s="151" t="e">
        <f t="shared" si="14"/>
        <v>#VALUE!</v>
      </c>
      <c r="H349" s="151">
        <f t="shared" si="14"/>
        <v>0.37422084062649519</v>
      </c>
      <c r="I349" s="151">
        <f t="shared" si="14"/>
        <v>0.27322148685800896</v>
      </c>
      <c r="J349" s="151">
        <f t="shared" si="14"/>
        <v>0.1736371051307207</v>
      </c>
      <c r="K349" s="151">
        <f t="shared" si="14"/>
        <v>0.15305621256426477</v>
      </c>
      <c r="L349" s="151">
        <f t="shared" si="14"/>
        <v>0.14426351251447642</v>
      </c>
      <c r="M349" s="151">
        <f t="shared" si="14"/>
        <v>0.12447035734614087</v>
      </c>
      <c r="N349" s="151">
        <f t="shared" si="14"/>
        <v>0.13828519325887637</v>
      </c>
      <c r="O349" s="12">
        <f>RATE(M$324-I$324,,-I349,M349)</f>
        <v>-0.17844286545167229</v>
      </c>
      <c r="P349" s="17" t="s">
        <v>960</v>
      </c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1"/>
      <c r="B350" s="211" t="s">
        <v>1067</v>
      </c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3"/>
      <c r="O350" s="12"/>
      <c r="P350" s="5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3"/>
      <c r="B351" s="14" t="str">
        <f t="shared" ref="B351:N354" si="15">IFERROR(VLOOKUP($B$350,$4:$126,MATCH($P351&amp;"/"&amp;B$324,$2:$2,0),FALSE),"")</f>
        <v/>
      </c>
      <c r="C351" s="14" t="str">
        <f t="shared" si="15"/>
        <v/>
      </c>
      <c r="D351" s="14" t="str">
        <f t="shared" si="15"/>
        <v/>
      </c>
      <c r="E351" s="14" t="str">
        <f t="shared" si="15"/>
        <v/>
      </c>
      <c r="F351" s="14" t="str">
        <f t="shared" si="15"/>
        <v/>
      </c>
      <c r="G351" s="14" t="str">
        <f t="shared" si="15"/>
        <v/>
      </c>
      <c r="H351" s="14" t="str">
        <f t="shared" si="15"/>
        <v/>
      </c>
      <c r="I351" s="14" t="str">
        <f t="shared" si="15"/>
        <v/>
      </c>
      <c r="J351" s="14">
        <f t="shared" si="15"/>
        <v>5559325</v>
      </c>
      <c r="K351" s="14">
        <f t="shared" si="15"/>
        <v>7439449</v>
      </c>
      <c r="L351" s="14">
        <f t="shared" si="15"/>
        <v>9315842</v>
      </c>
      <c r="M351" s="14">
        <f t="shared" si="15"/>
        <v>8824215</v>
      </c>
      <c r="N351" s="14">
        <f t="shared" si="15"/>
        <v>8269947</v>
      </c>
      <c r="O351" s="12"/>
      <c r="P351" s="15" t="s">
        <v>956</v>
      </c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3"/>
      <c r="B352" s="14" t="str">
        <f t="shared" si="15"/>
        <v/>
      </c>
      <c r="C352" s="14" t="str">
        <f t="shared" si="15"/>
        <v/>
      </c>
      <c r="D352" s="14" t="str">
        <f t="shared" si="15"/>
        <v/>
      </c>
      <c r="E352" s="14" t="str">
        <f t="shared" si="15"/>
        <v/>
      </c>
      <c r="F352" s="14" t="str">
        <f t="shared" si="15"/>
        <v/>
      </c>
      <c r="G352" s="14" t="str">
        <f t="shared" si="15"/>
        <v/>
      </c>
      <c r="H352" s="14" t="str">
        <f t="shared" si="15"/>
        <v/>
      </c>
      <c r="I352" s="14">
        <f t="shared" si="15"/>
        <v>6976906</v>
      </c>
      <c r="J352" s="14">
        <f t="shared" si="15"/>
        <v>6169977</v>
      </c>
      <c r="K352" s="14">
        <f t="shared" si="15"/>
        <v>7904050</v>
      </c>
      <c r="L352" s="14">
        <f t="shared" si="15"/>
        <v>8469546</v>
      </c>
      <c r="M352" s="14">
        <f t="shared" si="15"/>
        <v>9023977</v>
      </c>
      <c r="N352" s="14">
        <f t="shared" si="15"/>
        <v>9499413</v>
      </c>
      <c r="O352" s="12"/>
      <c r="P352" s="15" t="s">
        <v>957</v>
      </c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3"/>
      <c r="B353" s="14" t="str">
        <f t="shared" si="15"/>
        <v/>
      </c>
      <c r="C353" s="14" t="str">
        <f t="shared" si="15"/>
        <v/>
      </c>
      <c r="D353" s="14" t="str">
        <f t="shared" si="15"/>
        <v/>
      </c>
      <c r="E353" s="14" t="str">
        <f t="shared" si="15"/>
        <v/>
      </c>
      <c r="F353" s="14" t="str">
        <f t="shared" si="15"/>
        <v/>
      </c>
      <c r="G353" s="14" t="str">
        <f t="shared" si="15"/>
        <v/>
      </c>
      <c r="H353" s="14" t="str">
        <f t="shared" si="15"/>
        <v/>
      </c>
      <c r="I353" s="14">
        <f t="shared" si="15"/>
        <v>6860466</v>
      </c>
      <c r="J353" s="14">
        <f t="shared" si="15"/>
        <v>7263795</v>
      </c>
      <c r="K353" s="14">
        <f t="shared" si="15"/>
        <v>8693777</v>
      </c>
      <c r="L353" s="14">
        <f t="shared" si="15"/>
        <v>7993065</v>
      </c>
      <c r="M353" s="14">
        <f t="shared" si="15"/>
        <v>9179540</v>
      </c>
      <c r="N353" s="14">
        <f t="shared" si="15"/>
        <v>9745574</v>
      </c>
      <c r="O353" s="12"/>
      <c r="P353" s="15" t="s">
        <v>958</v>
      </c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3"/>
      <c r="B354" s="14" t="str">
        <f t="shared" si="15"/>
        <v/>
      </c>
      <c r="C354" s="14" t="str">
        <f t="shared" si="15"/>
        <v/>
      </c>
      <c r="D354" s="14" t="str">
        <f t="shared" si="15"/>
        <v/>
      </c>
      <c r="E354" s="14" t="str">
        <f t="shared" si="15"/>
        <v/>
      </c>
      <c r="F354" s="14" t="str">
        <f t="shared" si="15"/>
        <v/>
      </c>
      <c r="G354" s="14" t="str">
        <f t="shared" si="15"/>
        <v/>
      </c>
      <c r="H354" s="14">
        <f t="shared" si="15"/>
        <v>7770138</v>
      </c>
      <c r="I354" s="14">
        <f t="shared" si="15"/>
        <v>6131893</v>
      </c>
      <c r="J354" s="14">
        <f t="shared" si="15"/>
        <v>7073634</v>
      </c>
      <c r="K354" s="14">
        <f t="shared" si="15"/>
        <v>8798805</v>
      </c>
      <c r="L354" s="14">
        <f t="shared" si="15"/>
        <v>9092484</v>
      </c>
      <c r="M354" s="14">
        <f t="shared" si="15"/>
        <v>8440803</v>
      </c>
      <c r="N354" s="14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9745574</v>
      </c>
      <c r="O354" s="12">
        <f>RATE(M$324-I$324,,-I354,M354)</f>
        <v>8.3171686103448925E-2</v>
      </c>
      <c r="P354" s="15" t="s">
        <v>959</v>
      </c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3"/>
      <c r="B355" s="16" t="e">
        <f t="shared" ref="B355:N355" si="16">+B354/B$378</f>
        <v>#VALUE!</v>
      </c>
      <c r="C355" s="16" t="e">
        <f t="shared" si="16"/>
        <v>#VALUE!</v>
      </c>
      <c r="D355" s="16" t="e">
        <f t="shared" si="16"/>
        <v>#VALUE!</v>
      </c>
      <c r="E355" s="16" t="e">
        <f t="shared" si="16"/>
        <v>#VALUE!</v>
      </c>
      <c r="F355" s="16" t="e">
        <f t="shared" si="16"/>
        <v>#VALUE!</v>
      </c>
      <c r="G355" s="16" t="e">
        <f t="shared" si="16"/>
        <v>#VALUE!</v>
      </c>
      <c r="H355" s="16">
        <f t="shared" si="16"/>
        <v>0.584365807400963</v>
      </c>
      <c r="I355" s="16">
        <f t="shared" si="16"/>
        <v>0.48261451610478584</v>
      </c>
      <c r="J355" s="16">
        <f t="shared" si="16"/>
        <v>0.453546550139652</v>
      </c>
      <c r="K355" s="16">
        <f t="shared" si="16"/>
        <v>0.46570017580452161</v>
      </c>
      <c r="L355" s="16">
        <f t="shared" si="16"/>
        <v>0.40035492842297349</v>
      </c>
      <c r="M355" s="16">
        <f t="shared" si="16"/>
        <v>0.37042852835812645</v>
      </c>
      <c r="N355" s="16">
        <f t="shared" si="16"/>
        <v>0.38470797509307647</v>
      </c>
      <c r="O355" s="12">
        <f>RATE(M$324-I$324,,-I355,M355)</f>
        <v>-6.3999649343018619E-2</v>
      </c>
      <c r="P355" s="17" t="s">
        <v>960</v>
      </c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3"/>
      <c r="B356" s="211" t="s">
        <v>794</v>
      </c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3"/>
      <c r="O356" s="12"/>
      <c r="P356" s="5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3"/>
      <c r="B357" s="14" t="str">
        <f t="shared" ref="B357:N360" si="17">IFERROR(VLOOKUP($B$356,$4:$126,MATCH($P357&amp;"/"&amp;B$324,$2:$2,0),FALSE),"")</f>
        <v/>
      </c>
      <c r="C357" s="14" t="str">
        <f t="shared" si="17"/>
        <v/>
      </c>
      <c r="D357" s="14" t="str">
        <f t="shared" si="17"/>
        <v/>
      </c>
      <c r="E357" s="14" t="str">
        <f t="shared" si="17"/>
        <v/>
      </c>
      <c r="F357" s="14" t="str">
        <f t="shared" si="17"/>
        <v/>
      </c>
      <c r="G357" s="14" t="str">
        <f t="shared" si="17"/>
        <v/>
      </c>
      <c r="H357" s="14" t="str">
        <f t="shared" si="17"/>
        <v/>
      </c>
      <c r="I357" s="14" t="str">
        <f t="shared" si="17"/>
        <v/>
      </c>
      <c r="J357" s="14">
        <f t="shared" si="17"/>
        <v>5801978</v>
      </c>
      <c r="K357" s="14">
        <f t="shared" si="17"/>
        <v>6667647</v>
      </c>
      <c r="L357" s="14">
        <f t="shared" si="17"/>
        <v>8947086</v>
      </c>
      <c r="M357" s="14">
        <f t="shared" si="17"/>
        <v>11334321</v>
      </c>
      <c r="N357" s="14">
        <f t="shared" si="17"/>
        <v>10989628</v>
      </c>
      <c r="O357" s="12"/>
      <c r="P357" s="15" t="s">
        <v>956</v>
      </c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3"/>
      <c r="B358" s="14" t="str">
        <f t="shared" si="17"/>
        <v/>
      </c>
      <c r="C358" s="14" t="str">
        <f t="shared" si="17"/>
        <v/>
      </c>
      <c r="D358" s="14" t="str">
        <f t="shared" si="17"/>
        <v/>
      </c>
      <c r="E358" s="14" t="str">
        <f t="shared" si="17"/>
        <v/>
      </c>
      <c r="F358" s="14" t="str">
        <f t="shared" si="17"/>
        <v/>
      </c>
      <c r="G358" s="14" t="str">
        <f t="shared" si="17"/>
        <v/>
      </c>
      <c r="H358" s="14" t="str">
        <f t="shared" si="17"/>
        <v/>
      </c>
      <c r="I358" s="14">
        <f t="shared" si="17"/>
        <v>5080185</v>
      </c>
      <c r="J358" s="14">
        <f t="shared" si="17"/>
        <v>6052582</v>
      </c>
      <c r="K358" s="14">
        <f t="shared" si="17"/>
        <v>6865552</v>
      </c>
      <c r="L358" s="14">
        <f t="shared" si="17"/>
        <v>9881835</v>
      </c>
      <c r="M358" s="14">
        <f t="shared" si="17"/>
        <v>11510697</v>
      </c>
      <c r="N358" s="14">
        <f t="shared" si="17"/>
        <v>10893418</v>
      </c>
      <c r="O358" s="12"/>
      <c r="P358" s="15" t="s">
        <v>957</v>
      </c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3"/>
      <c r="B359" s="14" t="str">
        <f t="shared" si="17"/>
        <v/>
      </c>
      <c r="C359" s="14" t="str">
        <f t="shared" si="17"/>
        <v/>
      </c>
      <c r="D359" s="14" t="str">
        <f t="shared" si="17"/>
        <v/>
      </c>
      <c r="E359" s="14" t="str">
        <f t="shared" si="17"/>
        <v/>
      </c>
      <c r="F359" s="14" t="str">
        <f t="shared" si="17"/>
        <v/>
      </c>
      <c r="G359" s="14" t="str">
        <f t="shared" si="17"/>
        <v/>
      </c>
      <c r="H359" s="14" t="str">
        <f t="shared" si="17"/>
        <v/>
      </c>
      <c r="I359" s="14">
        <f t="shared" si="17"/>
        <v>5135906</v>
      </c>
      <c r="J359" s="14">
        <f t="shared" si="17"/>
        <v>6235186</v>
      </c>
      <c r="K359" s="14">
        <f t="shared" si="17"/>
        <v>7270524</v>
      </c>
      <c r="L359" s="14">
        <f t="shared" si="17"/>
        <v>11072158</v>
      </c>
      <c r="M359" s="14">
        <f t="shared" si="17"/>
        <v>11627081</v>
      </c>
      <c r="N359" s="14">
        <f t="shared" si="17"/>
        <v>11029905</v>
      </c>
      <c r="O359" s="12"/>
      <c r="P359" s="15" t="s">
        <v>958</v>
      </c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3"/>
      <c r="B360" s="14" t="str">
        <f t="shared" si="17"/>
        <v/>
      </c>
      <c r="C360" s="14" t="str">
        <f t="shared" si="17"/>
        <v/>
      </c>
      <c r="D360" s="14" t="str">
        <f t="shared" si="17"/>
        <v/>
      </c>
      <c r="E360" s="14" t="str">
        <f t="shared" si="17"/>
        <v/>
      </c>
      <c r="F360" s="14" t="str">
        <f t="shared" si="17"/>
        <v/>
      </c>
      <c r="G360" s="14" t="str">
        <f t="shared" si="17"/>
        <v/>
      </c>
      <c r="H360" s="14">
        <f t="shared" si="17"/>
        <v>4862465</v>
      </c>
      <c r="I360" s="14">
        <f t="shared" si="17"/>
        <v>5615059</v>
      </c>
      <c r="J360" s="14">
        <f t="shared" si="17"/>
        <v>6321202</v>
      </c>
      <c r="K360" s="14">
        <f t="shared" si="17"/>
        <v>7930161</v>
      </c>
      <c r="L360" s="14">
        <f t="shared" si="17"/>
        <v>11246235</v>
      </c>
      <c r="M360" s="14">
        <f t="shared" si="17"/>
        <v>11617953</v>
      </c>
      <c r="N360" s="14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>11029905</v>
      </c>
      <c r="O360" s="12">
        <f>RATE(M$324-I$324,,-I360,M360)</f>
        <v>0.19934415465807956</v>
      </c>
      <c r="P360" s="15" t="s">
        <v>959</v>
      </c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1"/>
      <c r="B361" s="16" t="e">
        <f t="shared" ref="B361:N361" si="18">+B360/B$378</f>
        <v>#VALUE!</v>
      </c>
      <c r="C361" s="16" t="e">
        <f t="shared" si="18"/>
        <v>#VALUE!</v>
      </c>
      <c r="D361" s="16" t="e">
        <f t="shared" si="18"/>
        <v>#VALUE!</v>
      </c>
      <c r="E361" s="16" t="e">
        <f t="shared" si="18"/>
        <v>#VALUE!</v>
      </c>
      <c r="F361" s="16" t="e">
        <f t="shared" si="18"/>
        <v>#VALUE!</v>
      </c>
      <c r="G361" s="16" t="e">
        <f t="shared" si="18"/>
        <v>#VALUE!</v>
      </c>
      <c r="H361" s="16">
        <f t="shared" si="18"/>
        <v>0.36568955219121252</v>
      </c>
      <c r="I361" s="16">
        <f t="shared" si="18"/>
        <v>0.44193676931166653</v>
      </c>
      <c r="J361" s="16">
        <f t="shared" si="18"/>
        <v>0.40530219118431465</v>
      </c>
      <c r="K361" s="16">
        <f t="shared" si="18"/>
        <v>0.41972487989654972</v>
      </c>
      <c r="L361" s="16">
        <f t="shared" si="18"/>
        <v>0.49518763062469395</v>
      </c>
      <c r="M361" s="16">
        <f t="shared" si="18"/>
        <v>0.50985921983061089</v>
      </c>
      <c r="N361" s="16">
        <f t="shared" si="18"/>
        <v>0.43540713128020986</v>
      </c>
      <c r="O361" s="12">
        <f>RATE(M$324-I$324,,-I361,M361)</f>
        <v>3.6388380273023734E-2</v>
      </c>
      <c r="P361" s="17" t="s">
        <v>960</v>
      </c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3"/>
      <c r="B362" s="212" t="s">
        <v>798</v>
      </c>
      <c r="C362" s="199"/>
      <c r="D362" s="199"/>
      <c r="E362" s="199"/>
      <c r="F362" s="199"/>
      <c r="G362" s="199"/>
      <c r="H362" s="199"/>
      <c r="I362" s="199"/>
      <c r="J362" s="199"/>
      <c r="K362" s="199"/>
      <c r="L362" s="199"/>
      <c r="M362" s="199"/>
      <c r="N362" s="200"/>
      <c r="O362" s="12"/>
      <c r="P362" s="5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3"/>
      <c r="B363" s="14" t="str">
        <f t="shared" ref="B363:N366" si="19">IFERROR(VLOOKUP($B$362,$4:$126,MATCH($P363&amp;"/"&amp;B$324,$2:$2,0),FALSE),"")</f>
        <v/>
      </c>
      <c r="C363" s="14" t="str">
        <f t="shared" si="19"/>
        <v/>
      </c>
      <c r="D363" s="14" t="str">
        <f t="shared" si="19"/>
        <v/>
      </c>
      <c r="E363" s="14" t="str">
        <f t="shared" si="19"/>
        <v/>
      </c>
      <c r="F363" s="14" t="str">
        <f t="shared" si="19"/>
        <v/>
      </c>
      <c r="G363" s="14" t="str">
        <f t="shared" si="19"/>
        <v/>
      </c>
      <c r="H363" s="14" t="str">
        <f t="shared" si="19"/>
        <v/>
      </c>
      <c r="I363" s="14" t="str">
        <f t="shared" si="19"/>
        <v/>
      </c>
      <c r="J363" s="14">
        <f t="shared" si="19"/>
        <v>129163</v>
      </c>
      <c r="K363" s="14">
        <f t="shared" si="19"/>
        <v>123628</v>
      </c>
      <c r="L363" s="14">
        <f t="shared" si="19"/>
        <v>111755</v>
      </c>
      <c r="M363" s="14">
        <f t="shared" si="19"/>
        <v>96846</v>
      </c>
      <c r="N363" s="14">
        <f t="shared" si="19"/>
        <v>98503</v>
      </c>
      <c r="O363" s="12"/>
      <c r="P363" s="15" t="s">
        <v>956</v>
      </c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3"/>
      <c r="B364" s="14" t="str">
        <f t="shared" si="19"/>
        <v/>
      </c>
      <c r="C364" s="14" t="str">
        <f t="shared" si="19"/>
        <v/>
      </c>
      <c r="D364" s="14" t="str">
        <f t="shared" si="19"/>
        <v/>
      </c>
      <c r="E364" s="14" t="str">
        <f t="shared" si="19"/>
        <v/>
      </c>
      <c r="F364" s="14" t="str">
        <f t="shared" si="19"/>
        <v/>
      </c>
      <c r="G364" s="14" t="str">
        <f t="shared" si="19"/>
        <v/>
      </c>
      <c r="H364" s="14" t="str">
        <f t="shared" si="19"/>
        <v/>
      </c>
      <c r="I364" s="14">
        <f t="shared" si="19"/>
        <v>79081</v>
      </c>
      <c r="J364" s="14">
        <f t="shared" si="19"/>
        <v>125023</v>
      </c>
      <c r="K364" s="14">
        <f t="shared" si="19"/>
        <v>119153</v>
      </c>
      <c r="L364" s="14">
        <f t="shared" si="19"/>
        <v>117359</v>
      </c>
      <c r="M364" s="14">
        <f t="shared" si="19"/>
        <v>89074</v>
      </c>
      <c r="N364" s="14">
        <f t="shared" si="19"/>
        <v>92191</v>
      </c>
      <c r="O364" s="12"/>
      <c r="P364" s="15" t="s">
        <v>957</v>
      </c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3"/>
      <c r="B365" s="14" t="str">
        <f t="shared" si="19"/>
        <v/>
      </c>
      <c r="C365" s="14" t="str">
        <f t="shared" si="19"/>
        <v/>
      </c>
      <c r="D365" s="14" t="str">
        <f t="shared" si="19"/>
        <v/>
      </c>
      <c r="E365" s="14" t="str">
        <f t="shared" si="19"/>
        <v/>
      </c>
      <c r="F365" s="14" t="str">
        <f t="shared" si="19"/>
        <v/>
      </c>
      <c r="G365" s="14" t="str">
        <f t="shared" si="19"/>
        <v/>
      </c>
      <c r="H365" s="14" t="str">
        <f t="shared" si="19"/>
        <v/>
      </c>
      <c r="I365" s="14">
        <f t="shared" si="19"/>
        <v>116169</v>
      </c>
      <c r="J365" s="14">
        <f t="shared" si="19"/>
        <v>141542</v>
      </c>
      <c r="K365" s="14">
        <f t="shared" si="19"/>
        <v>113683</v>
      </c>
      <c r="L365" s="14">
        <f t="shared" si="19"/>
        <v>111277</v>
      </c>
      <c r="M365" s="14">
        <f t="shared" si="19"/>
        <v>84840</v>
      </c>
      <c r="N365" s="14">
        <f t="shared" si="19"/>
        <v>85356</v>
      </c>
      <c r="O365" s="12"/>
      <c r="P365" s="15" t="s">
        <v>958</v>
      </c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3"/>
      <c r="B366" s="14" t="str">
        <f t="shared" si="19"/>
        <v/>
      </c>
      <c r="C366" s="14" t="str">
        <f t="shared" si="19"/>
        <v/>
      </c>
      <c r="D366" s="14" t="str">
        <f t="shared" si="19"/>
        <v/>
      </c>
      <c r="E366" s="14" t="str">
        <f t="shared" si="19"/>
        <v/>
      </c>
      <c r="F366" s="14" t="str">
        <f t="shared" si="19"/>
        <v/>
      </c>
      <c r="G366" s="14" t="str">
        <f t="shared" si="19"/>
        <v/>
      </c>
      <c r="H366" s="14">
        <f t="shared" si="19"/>
        <v>38760</v>
      </c>
      <c r="I366" s="14">
        <f t="shared" si="19"/>
        <v>132306</v>
      </c>
      <c r="J366" s="14">
        <f t="shared" si="19"/>
        <v>139880</v>
      </c>
      <c r="K366" s="14">
        <f t="shared" si="19"/>
        <v>111522</v>
      </c>
      <c r="L366" s="14">
        <f t="shared" si="19"/>
        <v>105106</v>
      </c>
      <c r="M366" s="14">
        <f t="shared" si="19"/>
        <v>107732</v>
      </c>
      <c r="N366" s="14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>85356</v>
      </c>
      <c r="O366" s="12">
        <f>RATE(M$324-I$324,,-I366,M366)</f>
        <v>-5.0070673179597847E-2</v>
      </c>
      <c r="P366" s="15" t="s">
        <v>959</v>
      </c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3"/>
      <c r="B367" s="16" t="e">
        <f t="shared" ref="B367:N367" si="20">+B366/B$378</f>
        <v>#VALUE!</v>
      </c>
      <c r="C367" s="16" t="e">
        <f t="shared" si="20"/>
        <v>#VALUE!</v>
      </c>
      <c r="D367" s="16" t="e">
        <f t="shared" si="20"/>
        <v>#VALUE!</v>
      </c>
      <c r="E367" s="16" t="e">
        <f t="shared" si="20"/>
        <v>#VALUE!</v>
      </c>
      <c r="F367" s="16" t="e">
        <f t="shared" si="20"/>
        <v>#VALUE!</v>
      </c>
      <c r="G367" s="16" t="e">
        <f t="shared" si="20"/>
        <v>#VALUE!</v>
      </c>
      <c r="H367" s="16">
        <f t="shared" si="20"/>
        <v>2.9150085487363708E-3</v>
      </c>
      <c r="I367" s="16">
        <f t="shared" si="20"/>
        <v>1.0413227394502773E-2</v>
      </c>
      <c r="J367" s="16">
        <f t="shared" si="20"/>
        <v>8.9688117074667017E-3</v>
      </c>
      <c r="K367" s="16">
        <f t="shared" si="20"/>
        <v>5.9025987058551541E-3</v>
      </c>
      <c r="L367" s="16">
        <f t="shared" si="20"/>
        <v>4.6279658129533196E-3</v>
      </c>
      <c r="M367" s="16">
        <f t="shared" si="20"/>
        <v>4.7278684524538336E-3</v>
      </c>
      <c r="N367" s="16">
        <f t="shared" si="20"/>
        <v>3.3694407247889797E-3</v>
      </c>
      <c r="O367" s="12">
        <f>RATE(M$324-I$324,,-I367,M367)</f>
        <v>-0.1791382710512314</v>
      </c>
      <c r="P367" s="17" t="s">
        <v>960</v>
      </c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1"/>
      <c r="B368" s="225" t="s">
        <v>1086</v>
      </c>
      <c r="C368" s="219"/>
      <c r="D368" s="219"/>
      <c r="E368" s="219"/>
      <c r="F368" s="219"/>
      <c r="G368" s="219"/>
      <c r="H368" s="219"/>
      <c r="I368" s="219"/>
      <c r="J368" s="219"/>
      <c r="K368" s="219"/>
      <c r="L368" s="219"/>
      <c r="M368" s="219"/>
      <c r="N368" s="220"/>
      <c r="O368" s="12"/>
      <c r="P368" s="5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3"/>
      <c r="B369" s="14" t="str">
        <f t="shared" ref="B369:N372" si="21">IFERROR(VLOOKUP($B$368,$4:$126,MATCH($P369&amp;"/"&amp;B$324,$2:$2,0),FALSE),"")</f>
        <v/>
      </c>
      <c r="C369" s="14" t="str">
        <f t="shared" si="21"/>
        <v/>
      </c>
      <c r="D369" s="14" t="str">
        <f t="shared" si="21"/>
        <v/>
      </c>
      <c r="E369" s="14" t="str">
        <f t="shared" si="21"/>
        <v/>
      </c>
      <c r="F369" s="14" t="str">
        <f t="shared" si="21"/>
        <v/>
      </c>
      <c r="G369" s="14" t="str">
        <f t="shared" si="21"/>
        <v/>
      </c>
      <c r="H369" s="14" t="str">
        <f t="shared" si="21"/>
        <v/>
      </c>
      <c r="I369" s="14" t="str">
        <f t="shared" si="21"/>
        <v/>
      </c>
      <c r="J369" s="14">
        <f t="shared" si="21"/>
        <v>7360806</v>
      </c>
      <c r="K369" s="14">
        <f t="shared" si="21"/>
        <v>8863035</v>
      </c>
      <c r="L369" s="14">
        <f t="shared" si="21"/>
        <v>11355218</v>
      </c>
      <c r="M369" s="14">
        <f t="shared" si="21"/>
        <v>13834790</v>
      </c>
      <c r="N369" s="14">
        <f t="shared" si="21"/>
        <v>15096923</v>
      </c>
      <c r="O369" s="12"/>
      <c r="P369" s="15" t="s">
        <v>956</v>
      </c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3"/>
      <c r="B370" s="14" t="str">
        <f t="shared" si="21"/>
        <v/>
      </c>
      <c r="C370" s="14" t="str">
        <f t="shared" si="21"/>
        <v/>
      </c>
      <c r="D370" s="14" t="str">
        <f t="shared" si="21"/>
        <v/>
      </c>
      <c r="E370" s="14" t="str">
        <f t="shared" si="21"/>
        <v/>
      </c>
      <c r="F370" s="14" t="str">
        <f t="shared" si="21"/>
        <v/>
      </c>
      <c r="G370" s="14" t="str">
        <f t="shared" si="21"/>
        <v/>
      </c>
      <c r="H370" s="14" t="str">
        <f t="shared" si="21"/>
        <v/>
      </c>
      <c r="I370" s="14">
        <f t="shared" si="21"/>
        <v>5987809</v>
      </c>
      <c r="J370" s="14">
        <f t="shared" si="21"/>
        <v>7700806</v>
      </c>
      <c r="K370" s="14">
        <f t="shared" si="21"/>
        <v>9080000</v>
      </c>
      <c r="L370" s="14">
        <f t="shared" si="21"/>
        <v>12279798</v>
      </c>
      <c r="M370" s="14">
        <f t="shared" si="21"/>
        <v>14107919</v>
      </c>
      <c r="N370" s="14">
        <f t="shared" si="21"/>
        <v>15194053</v>
      </c>
      <c r="O370" s="12"/>
      <c r="P370" s="15" t="s">
        <v>957</v>
      </c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3"/>
      <c r="B371" s="14" t="str">
        <f t="shared" si="21"/>
        <v/>
      </c>
      <c r="C371" s="14" t="str">
        <f t="shared" si="21"/>
        <v/>
      </c>
      <c r="D371" s="14" t="str">
        <f t="shared" si="21"/>
        <v/>
      </c>
      <c r="E371" s="14" t="str">
        <f t="shared" si="21"/>
        <v/>
      </c>
      <c r="F371" s="14" t="str">
        <f t="shared" si="21"/>
        <v/>
      </c>
      <c r="G371" s="14" t="str">
        <f t="shared" si="21"/>
        <v/>
      </c>
      <c r="H371" s="14" t="str">
        <f t="shared" si="21"/>
        <v/>
      </c>
      <c r="I371" s="14">
        <f t="shared" si="21"/>
        <v>6195168</v>
      </c>
      <c r="J371" s="14">
        <f t="shared" si="21"/>
        <v>7831976</v>
      </c>
      <c r="K371" s="14">
        <f t="shared" si="21"/>
        <v>9448110</v>
      </c>
      <c r="L371" s="14">
        <f t="shared" si="21"/>
        <v>13574175</v>
      </c>
      <c r="M371" s="14">
        <f t="shared" si="21"/>
        <v>14199317</v>
      </c>
      <c r="N371" s="14">
        <f t="shared" si="21"/>
        <v>15586820</v>
      </c>
      <c r="O371" s="12"/>
      <c r="P371" s="15" t="s">
        <v>958</v>
      </c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3"/>
      <c r="B372" s="14" t="str">
        <f t="shared" si="21"/>
        <v/>
      </c>
      <c r="C372" s="14" t="str">
        <f t="shared" si="21"/>
        <v/>
      </c>
      <c r="D372" s="14" t="str">
        <f t="shared" si="21"/>
        <v/>
      </c>
      <c r="E372" s="14" t="str">
        <f t="shared" si="21"/>
        <v/>
      </c>
      <c r="F372" s="14" t="str">
        <f t="shared" si="21"/>
        <v/>
      </c>
      <c r="G372" s="14" t="str">
        <f t="shared" si="21"/>
        <v/>
      </c>
      <c r="H372" s="14">
        <f t="shared" si="21"/>
        <v>5526564</v>
      </c>
      <c r="I372" s="14">
        <f t="shared" si="21"/>
        <v>6573678</v>
      </c>
      <c r="J372" s="14">
        <f t="shared" si="21"/>
        <v>8522635</v>
      </c>
      <c r="K372" s="14">
        <f t="shared" si="21"/>
        <v>10094907</v>
      </c>
      <c r="L372" s="14">
        <f t="shared" si="21"/>
        <v>13618574</v>
      </c>
      <c r="M372" s="14">
        <f t="shared" si="21"/>
        <v>14345787</v>
      </c>
      <c r="N372" s="14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15586820</v>
      </c>
      <c r="O372" s="12">
        <f>RATE(M$324-I$324,,-I372,M372)</f>
        <v>0.21542730249453779</v>
      </c>
      <c r="P372" s="15" t="s">
        <v>959</v>
      </c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20"/>
      <c r="B373" s="16" t="e">
        <f t="shared" ref="B373:N373" si="22">+B372/B$378</f>
        <v>#VALUE!</v>
      </c>
      <c r="C373" s="16" t="e">
        <f t="shared" si="22"/>
        <v>#VALUE!</v>
      </c>
      <c r="D373" s="16" t="e">
        <f t="shared" si="22"/>
        <v>#VALUE!</v>
      </c>
      <c r="E373" s="16" t="e">
        <f t="shared" si="22"/>
        <v>#VALUE!</v>
      </c>
      <c r="F373" s="16" t="e">
        <f t="shared" si="22"/>
        <v>#VALUE!</v>
      </c>
      <c r="G373" s="16" t="e">
        <f t="shared" si="22"/>
        <v>#VALUE!</v>
      </c>
      <c r="H373" s="16">
        <f t="shared" si="22"/>
        <v>0.41563419259903694</v>
      </c>
      <c r="I373" s="16">
        <f t="shared" si="22"/>
        <v>0.5173854838952141</v>
      </c>
      <c r="J373" s="16">
        <f t="shared" si="22"/>
        <v>0.54645344986034805</v>
      </c>
      <c r="K373" s="16">
        <f t="shared" si="22"/>
        <v>0.53429982419547839</v>
      </c>
      <c r="L373" s="16">
        <f t="shared" si="22"/>
        <v>0.59964507157702651</v>
      </c>
      <c r="M373" s="16">
        <f t="shared" si="22"/>
        <v>0.62957147164187355</v>
      </c>
      <c r="N373" s="16">
        <f t="shared" si="22"/>
        <v>0.61529202490692347</v>
      </c>
      <c r="O373" s="12">
        <f>RATE(M$324-I$324,,-I373,M373)</f>
        <v>5.0286298957302168E-2</v>
      </c>
      <c r="P373" s="17" t="s">
        <v>960</v>
      </c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3"/>
      <c r="B374" s="226" t="s">
        <v>808</v>
      </c>
      <c r="C374" s="219"/>
      <c r="D374" s="219"/>
      <c r="E374" s="219"/>
      <c r="F374" s="219"/>
      <c r="G374" s="219"/>
      <c r="H374" s="219"/>
      <c r="I374" s="219"/>
      <c r="J374" s="219"/>
      <c r="K374" s="219"/>
      <c r="L374" s="219"/>
      <c r="M374" s="219"/>
      <c r="N374" s="220"/>
      <c r="O374" s="12"/>
      <c r="P374" s="5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3"/>
      <c r="B375" s="14" t="str">
        <f t="shared" ref="B375:N378" si="23">IFERROR(VLOOKUP($B$374,$4:$126,MATCH($P375&amp;"/"&amp;B$324,$2:$2,0),FALSE),"")</f>
        <v/>
      </c>
      <c r="C375" s="14" t="str">
        <f t="shared" si="23"/>
        <v/>
      </c>
      <c r="D375" s="14" t="str">
        <f t="shared" si="23"/>
        <v/>
      </c>
      <c r="E375" s="14" t="str">
        <f t="shared" si="23"/>
        <v/>
      </c>
      <c r="F375" s="14" t="str">
        <f t="shared" si="23"/>
        <v/>
      </c>
      <c r="G375" s="14" t="str">
        <f t="shared" si="23"/>
        <v/>
      </c>
      <c r="H375" s="14" t="str">
        <f t="shared" si="23"/>
        <v/>
      </c>
      <c r="I375" s="14" t="str">
        <f t="shared" si="23"/>
        <v/>
      </c>
      <c r="J375" s="14">
        <f t="shared" si="23"/>
        <v>12920131</v>
      </c>
      <c r="K375" s="14">
        <f t="shared" si="23"/>
        <v>16302484</v>
      </c>
      <c r="L375" s="14">
        <f t="shared" si="23"/>
        <v>20671060</v>
      </c>
      <c r="M375" s="14">
        <f t="shared" si="23"/>
        <v>22659005</v>
      </c>
      <c r="N375" s="14">
        <f t="shared" si="23"/>
        <v>23366870</v>
      </c>
      <c r="O375" s="12"/>
      <c r="P375" s="15" t="s">
        <v>956</v>
      </c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3"/>
      <c r="B376" s="14" t="str">
        <f t="shared" si="23"/>
        <v/>
      </c>
      <c r="C376" s="14" t="str">
        <f t="shared" si="23"/>
        <v/>
      </c>
      <c r="D376" s="14" t="str">
        <f t="shared" si="23"/>
        <v/>
      </c>
      <c r="E376" s="14" t="str">
        <f t="shared" si="23"/>
        <v/>
      </c>
      <c r="F376" s="14" t="str">
        <f t="shared" si="23"/>
        <v/>
      </c>
      <c r="G376" s="14" t="str">
        <f t="shared" si="23"/>
        <v/>
      </c>
      <c r="H376" s="14" t="str">
        <f t="shared" si="23"/>
        <v/>
      </c>
      <c r="I376" s="14">
        <f t="shared" si="23"/>
        <v>12964715</v>
      </c>
      <c r="J376" s="14">
        <f t="shared" si="23"/>
        <v>13870783</v>
      </c>
      <c r="K376" s="14">
        <f t="shared" si="23"/>
        <v>16984050</v>
      </c>
      <c r="L376" s="14">
        <f t="shared" si="23"/>
        <v>20749344</v>
      </c>
      <c r="M376" s="14">
        <f t="shared" si="23"/>
        <v>23131896</v>
      </c>
      <c r="N376" s="14">
        <f t="shared" si="23"/>
        <v>24693466</v>
      </c>
      <c r="O376" s="12"/>
      <c r="P376" s="15" t="s">
        <v>957</v>
      </c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3"/>
      <c r="B377" s="14" t="str">
        <f t="shared" si="23"/>
        <v/>
      </c>
      <c r="C377" s="14" t="str">
        <f t="shared" si="23"/>
        <v/>
      </c>
      <c r="D377" s="14" t="str">
        <f t="shared" si="23"/>
        <v/>
      </c>
      <c r="E377" s="14" t="str">
        <f t="shared" si="23"/>
        <v/>
      </c>
      <c r="F377" s="14" t="str">
        <f t="shared" si="23"/>
        <v/>
      </c>
      <c r="G377" s="14" t="str">
        <f t="shared" si="23"/>
        <v/>
      </c>
      <c r="H377" s="14" t="str">
        <f t="shared" si="23"/>
        <v/>
      </c>
      <c r="I377" s="14">
        <f t="shared" si="23"/>
        <v>13055634</v>
      </c>
      <c r="J377" s="14">
        <f t="shared" si="23"/>
        <v>15095771</v>
      </c>
      <c r="K377" s="14">
        <f t="shared" si="23"/>
        <v>18141887</v>
      </c>
      <c r="L377" s="14">
        <f t="shared" si="23"/>
        <v>21567240</v>
      </c>
      <c r="M377" s="14">
        <f t="shared" si="23"/>
        <v>23378857</v>
      </c>
      <c r="N377" s="14">
        <f t="shared" si="23"/>
        <v>25332394</v>
      </c>
      <c r="O377" s="12"/>
      <c r="P377" s="15" t="s">
        <v>958</v>
      </c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3"/>
      <c r="B378" s="14" t="str">
        <f t="shared" si="23"/>
        <v/>
      </c>
      <c r="C378" s="14" t="str">
        <f t="shared" si="23"/>
        <v/>
      </c>
      <c r="D378" s="14" t="str">
        <f t="shared" si="23"/>
        <v/>
      </c>
      <c r="E378" s="14" t="str">
        <f t="shared" si="23"/>
        <v/>
      </c>
      <c r="F378" s="14" t="str">
        <f t="shared" si="23"/>
        <v/>
      </c>
      <c r="G378" s="14" t="str">
        <f t="shared" si="23"/>
        <v/>
      </c>
      <c r="H378" s="14">
        <f t="shared" si="23"/>
        <v>13296702</v>
      </c>
      <c r="I378" s="14">
        <f t="shared" si="23"/>
        <v>12705571</v>
      </c>
      <c r="J378" s="14">
        <f t="shared" si="23"/>
        <v>15596269</v>
      </c>
      <c r="K378" s="14">
        <f t="shared" si="23"/>
        <v>18893712</v>
      </c>
      <c r="L378" s="14">
        <f t="shared" si="23"/>
        <v>22711058</v>
      </c>
      <c r="M378" s="14">
        <f t="shared" si="23"/>
        <v>22786590</v>
      </c>
      <c r="N378" s="14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25332394</v>
      </c>
      <c r="O378" s="12">
        <f>RATE(M$324-I$324,,-I378,M378)</f>
        <v>0.15723427383674723</v>
      </c>
      <c r="P378" s="15" t="s">
        <v>959</v>
      </c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3"/>
      <c r="B379" s="213" t="s">
        <v>809</v>
      </c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3"/>
      <c r="B380" s="214" t="s">
        <v>1088</v>
      </c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3"/>
      <c r="O380" s="12"/>
      <c r="P380" s="5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3"/>
      <c r="B381" s="14" t="str">
        <f t="shared" ref="B381:N384" si="24">IFERROR(VLOOKUP($B$380,$4:$126,MATCH($P381&amp;"/"&amp;B$324,$2:$2,0),FALSE),"")</f>
        <v/>
      </c>
      <c r="C381" s="14" t="str">
        <f t="shared" si="24"/>
        <v/>
      </c>
      <c r="D381" s="14" t="str">
        <f t="shared" si="24"/>
        <v/>
      </c>
      <c r="E381" s="14" t="str">
        <f t="shared" si="24"/>
        <v/>
      </c>
      <c r="F381" s="14" t="str">
        <f t="shared" si="24"/>
        <v/>
      </c>
      <c r="G381" s="14" t="str">
        <f t="shared" si="24"/>
        <v/>
      </c>
      <c r="H381" s="14" t="str">
        <f t="shared" si="24"/>
        <v/>
      </c>
      <c r="I381" s="14" t="str">
        <f t="shared" si="24"/>
        <v/>
      </c>
      <c r="J381" s="14">
        <f t="shared" si="24"/>
        <v>960371</v>
      </c>
      <c r="K381" s="14">
        <f t="shared" si="24"/>
        <v>1145367</v>
      </c>
      <c r="L381" s="14">
        <f t="shared" si="24"/>
        <v>2119993</v>
      </c>
      <c r="M381" s="14">
        <f t="shared" si="24"/>
        <v>2101081</v>
      </c>
      <c r="N381" s="14">
        <f t="shared" si="24"/>
        <v>1880828</v>
      </c>
      <c r="O381" s="12"/>
      <c r="P381" s="15" t="s">
        <v>956</v>
      </c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3"/>
      <c r="B382" s="14" t="str">
        <f t="shared" si="24"/>
        <v/>
      </c>
      <c r="C382" s="14" t="str">
        <f t="shared" si="24"/>
        <v/>
      </c>
      <c r="D382" s="14" t="str">
        <f t="shared" si="24"/>
        <v/>
      </c>
      <c r="E382" s="14" t="str">
        <f t="shared" si="24"/>
        <v/>
      </c>
      <c r="F382" s="14" t="str">
        <f t="shared" si="24"/>
        <v/>
      </c>
      <c r="G382" s="14" t="str">
        <f t="shared" si="24"/>
        <v/>
      </c>
      <c r="H382" s="14" t="str">
        <f t="shared" si="24"/>
        <v/>
      </c>
      <c r="I382" s="14">
        <f t="shared" si="24"/>
        <v>1806586</v>
      </c>
      <c r="J382" s="14">
        <f t="shared" si="24"/>
        <v>1296861</v>
      </c>
      <c r="K382" s="14">
        <f t="shared" si="24"/>
        <v>1203466</v>
      </c>
      <c r="L382" s="14">
        <f t="shared" si="24"/>
        <v>1900893</v>
      </c>
      <c r="M382" s="14">
        <f t="shared" si="24"/>
        <v>1735909</v>
      </c>
      <c r="N382" s="14">
        <f t="shared" si="24"/>
        <v>2096899</v>
      </c>
      <c r="O382" s="12"/>
      <c r="P382" s="15" t="s">
        <v>957</v>
      </c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3"/>
      <c r="B383" s="14" t="str">
        <f t="shared" si="24"/>
        <v/>
      </c>
      <c r="C383" s="14" t="str">
        <f t="shared" si="24"/>
        <v/>
      </c>
      <c r="D383" s="14" t="str">
        <f t="shared" si="24"/>
        <v/>
      </c>
      <c r="E383" s="14" t="str">
        <f t="shared" si="24"/>
        <v/>
      </c>
      <c r="F383" s="14" t="str">
        <f t="shared" si="24"/>
        <v/>
      </c>
      <c r="G383" s="14" t="str">
        <f t="shared" si="24"/>
        <v/>
      </c>
      <c r="H383" s="14" t="str">
        <f t="shared" si="24"/>
        <v/>
      </c>
      <c r="I383" s="14">
        <f t="shared" si="24"/>
        <v>1599320</v>
      </c>
      <c r="J383" s="14">
        <f t="shared" si="24"/>
        <v>1201325</v>
      </c>
      <c r="K383" s="14">
        <f t="shared" si="24"/>
        <v>1992921</v>
      </c>
      <c r="L383" s="14">
        <f t="shared" si="24"/>
        <v>1789989</v>
      </c>
      <c r="M383" s="14">
        <f t="shared" si="24"/>
        <v>2001746</v>
      </c>
      <c r="N383" s="14">
        <f t="shared" si="24"/>
        <v>1882896</v>
      </c>
      <c r="O383" s="12"/>
      <c r="P383" s="15" t="s">
        <v>958</v>
      </c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3"/>
      <c r="B384" s="14" t="str">
        <f t="shared" si="24"/>
        <v/>
      </c>
      <c r="C384" s="14" t="str">
        <f t="shared" si="24"/>
        <v/>
      </c>
      <c r="D384" s="14" t="str">
        <f t="shared" si="24"/>
        <v/>
      </c>
      <c r="E384" s="14" t="str">
        <f t="shared" si="24"/>
        <v/>
      </c>
      <c r="F384" s="14" t="str">
        <f t="shared" si="24"/>
        <v/>
      </c>
      <c r="G384" s="14" t="str">
        <f t="shared" si="24"/>
        <v/>
      </c>
      <c r="H384" s="14">
        <f t="shared" si="24"/>
        <v>1845992</v>
      </c>
      <c r="I384" s="14">
        <f t="shared" si="24"/>
        <v>1740344</v>
      </c>
      <c r="J384" s="14">
        <f t="shared" si="24"/>
        <v>1347111</v>
      </c>
      <c r="K384" s="14">
        <f t="shared" si="24"/>
        <v>1928035</v>
      </c>
      <c r="L384" s="14">
        <f t="shared" si="24"/>
        <v>2489505</v>
      </c>
      <c r="M384" s="14">
        <f t="shared" si="24"/>
        <v>1598772</v>
      </c>
      <c r="N384" s="14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1882896</v>
      </c>
      <c r="O384" s="12">
        <f>RATE(M$324-I$324,,-I384,M384)</f>
        <v>-2.0988353370355921E-2</v>
      </c>
      <c r="P384" s="15" t="s">
        <v>959</v>
      </c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1"/>
      <c r="B385" s="16" t="e">
        <f t="shared" ref="B385:N385" si="25">+B384/B$378</f>
        <v>#VALUE!</v>
      </c>
      <c r="C385" s="16" t="e">
        <f t="shared" si="25"/>
        <v>#VALUE!</v>
      </c>
      <c r="D385" s="16" t="e">
        <f t="shared" si="25"/>
        <v>#VALUE!</v>
      </c>
      <c r="E385" s="16" t="e">
        <f t="shared" si="25"/>
        <v>#VALUE!</v>
      </c>
      <c r="F385" s="16" t="e">
        <f t="shared" si="25"/>
        <v>#VALUE!</v>
      </c>
      <c r="G385" s="16" t="e">
        <f t="shared" si="25"/>
        <v>#VALUE!</v>
      </c>
      <c r="H385" s="16">
        <f t="shared" si="25"/>
        <v>0.13883081684465817</v>
      </c>
      <c r="I385" s="16">
        <f t="shared" si="25"/>
        <v>0.13697487503709987</v>
      </c>
      <c r="J385" s="16">
        <f t="shared" si="25"/>
        <v>8.6373926994975522E-2</v>
      </c>
      <c r="K385" s="16">
        <f t="shared" si="25"/>
        <v>0.10204638453258946</v>
      </c>
      <c r="L385" s="16">
        <f t="shared" si="25"/>
        <v>0.10961642561962547</v>
      </c>
      <c r="M385" s="16">
        <f t="shared" si="25"/>
        <v>7.0162845779030564E-2</v>
      </c>
      <c r="N385" s="16">
        <f t="shared" si="25"/>
        <v>7.4327598094360917E-2</v>
      </c>
      <c r="O385" s="12">
        <f>RATE(M$324-I$324,,-I385,M385)</f>
        <v>-0.15400738747238754</v>
      </c>
      <c r="P385" s="17" t="s">
        <v>960</v>
      </c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1"/>
      <c r="B386" s="214" t="s">
        <v>1105</v>
      </c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3"/>
      <c r="O386" s="12"/>
      <c r="P386" s="5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3"/>
      <c r="B387" s="14" t="str">
        <f t="shared" ref="B387:N390" si="26">IFERROR(VLOOKUP($B$386,$4:$126,MATCH($P387&amp;"/"&amp;B$324,$2:$2,0),FALSE),"")</f>
        <v/>
      </c>
      <c r="C387" s="14" t="str">
        <f t="shared" si="26"/>
        <v/>
      </c>
      <c r="D387" s="14" t="str">
        <f t="shared" si="26"/>
        <v/>
      </c>
      <c r="E387" s="14" t="str">
        <f t="shared" si="26"/>
        <v/>
      </c>
      <c r="F387" s="14" t="str">
        <f t="shared" si="26"/>
        <v/>
      </c>
      <c r="G387" s="14" t="str">
        <f t="shared" si="26"/>
        <v/>
      </c>
      <c r="H387" s="14" t="str">
        <f t="shared" si="26"/>
        <v/>
      </c>
      <c r="I387" s="14" t="str">
        <f t="shared" si="26"/>
        <v/>
      </c>
      <c r="J387" s="14">
        <f t="shared" si="26"/>
        <v>7063793</v>
      </c>
      <c r="K387" s="14">
        <f t="shared" si="26"/>
        <v>8711660</v>
      </c>
      <c r="L387" s="14">
        <f t="shared" si="26"/>
        <v>10287205</v>
      </c>
      <c r="M387" s="14">
        <f t="shared" si="26"/>
        <v>11065665</v>
      </c>
      <c r="N387" s="14">
        <f t="shared" si="26"/>
        <v>9626506</v>
      </c>
      <c r="O387" s="12"/>
      <c r="P387" s="15" t="s">
        <v>956</v>
      </c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3"/>
      <c r="B388" s="14" t="str">
        <f t="shared" si="26"/>
        <v/>
      </c>
      <c r="C388" s="14" t="str">
        <f t="shared" si="26"/>
        <v/>
      </c>
      <c r="D388" s="14" t="str">
        <f t="shared" si="26"/>
        <v/>
      </c>
      <c r="E388" s="14" t="str">
        <f t="shared" si="26"/>
        <v/>
      </c>
      <c r="F388" s="14" t="str">
        <f t="shared" si="26"/>
        <v/>
      </c>
      <c r="G388" s="14" t="str">
        <f t="shared" si="26"/>
        <v/>
      </c>
      <c r="H388" s="14" t="str">
        <f t="shared" si="26"/>
        <v/>
      </c>
      <c r="I388" s="14">
        <f t="shared" si="26"/>
        <v>8849181</v>
      </c>
      <c r="J388" s="14">
        <f t="shared" si="26"/>
        <v>7303114</v>
      </c>
      <c r="K388" s="14">
        <f t="shared" si="26"/>
        <v>8806538</v>
      </c>
      <c r="L388" s="14">
        <f t="shared" si="26"/>
        <v>10122310</v>
      </c>
      <c r="M388" s="14">
        <f t="shared" si="26"/>
        <v>10137754</v>
      </c>
      <c r="N388" s="14">
        <f t="shared" si="26"/>
        <v>9918622</v>
      </c>
      <c r="O388" s="12"/>
      <c r="P388" s="15" t="s">
        <v>957</v>
      </c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3"/>
      <c r="B389" s="14" t="str">
        <f t="shared" si="26"/>
        <v/>
      </c>
      <c r="C389" s="14" t="str">
        <f t="shared" si="26"/>
        <v/>
      </c>
      <c r="D389" s="14" t="str">
        <f t="shared" si="26"/>
        <v/>
      </c>
      <c r="E389" s="14" t="str">
        <f t="shared" si="26"/>
        <v/>
      </c>
      <c r="F389" s="14" t="str">
        <f t="shared" si="26"/>
        <v/>
      </c>
      <c r="G389" s="14" t="str">
        <f t="shared" si="26"/>
        <v/>
      </c>
      <c r="H389" s="14" t="str">
        <f t="shared" si="26"/>
        <v/>
      </c>
      <c r="I389" s="14">
        <f t="shared" si="26"/>
        <v>9324053</v>
      </c>
      <c r="J389" s="14">
        <f t="shared" si="26"/>
        <v>8063829</v>
      </c>
      <c r="K389" s="14">
        <f t="shared" si="26"/>
        <v>8164356</v>
      </c>
      <c r="L389" s="14">
        <f t="shared" si="26"/>
        <v>9891722</v>
      </c>
      <c r="M389" s="14">
        <f t="shared" si="26"/>
        <v>11326356</v>
      </c>
      <c r="N389" s="14">
        <f t="shared" si="26"/>
        <v>9596731</v>
      </c>
      <c r="O389" s="12"/>
      <c r="P389" s="15" t="s">
        <v>958</v>
      </c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3"/>
      <c r="B390" s="14" t="str">
        <f t="shared" si="26"/>
        <v/>
      </c>
      <c r="C390" s="14" t="str">
        <f t="shared" si="26"/>
        <v/>
      </c>
      <c r="D390" s="14" t="str">
        <f t="shared" si="26"/>
        <v/>
      </c>
      <c r="E390" s="14" t="str">
        <f t="shared" si="26"/>
        <v/>
      </c>
      <c r="F390" s="14" t="str">
        <f t="shared" si="26"/>
        <v/>
      </c>
      <c r="G390" s="14" t="str">
        <f t="shared" si="26"/>
        <v/>
      </c>
      <c r="H390" s="14">
        <f t="shared" si="26"/>
        <v>8751473</v>
      </c>
      <c r="I390" s="14">
        <f t="shared" si="26"/>
        <v>7111297</v>
      </c>
      <c r="J390" s="14">
        <f t="shared" si="26"/>
        <v>8242018</v>
      </c>
      <c r="K390" s="14">
        <f t="shared" si="26"/>
        <v>8953498</v>
      </c>
      <c r="L390" s="14">
        <f t="shared" si="26"/>
        <v>11275122</v>
      </c>
      <c r="M390" s="14">
        <f t="shared" si="26"/>
        <v>10455110</v>
      </c>
      <c r="N390" s="14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9596731</v>
      </c>
      <c r="O390" s="12">
        <f>RATE(M$324-I$324,,-I390,M390)</f>
        <v>0.10114610601814768</v>
      </c>
      <c r="P390" s="15" t="s">
        <v>959</v>
      </c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3"/>
      <c r="B391" s="16" t="e">
        <f t="shared" ref="B391:N391" si="27">+B390/B$378</f>
        <v>#VALUE!</v>
      </c>
      <c r="C391" s="16" t="e">
        <f t="shared" si="27"/>
        <v>#VALUE!</v>
      </c>
      <c r="D391" s="16" t="e">
        <f t="shared" si="27"/>
        <v>#VALUE!</v>
      </c>
      <c r="E391" s="16" t="e">
        <f t="shared" si="27"/>
        <v>#VALUE!</v>
      </c>
      <c r="F391" s="16" t="e">
        <f t="shared" si="27"/>
        <v>#VALUE!</v>
      </c>
      <c r="G391" s="16" t="e">
        <f t="shared" si="27"/>
        <v>#VALUE!</v>
      </c>
      <c r="H391" s="16">
        <f t="shared" si="27"/>
        <v>0.65816869476355866</v>
      </c>
      <c r="I391" s="16">
        <f t="shared" si="27"/>
        <v>0.55969912725685445</v>
      </c>
      <c r="J391" s="16">
        <f t="shared" si="27"/>
        <v>0.52846087740600012</v>
      </c>
      <c r="K391" s="16">
        <f t="shared" si="27"/>
        <v>0.47388771460049778</v>
      </c>
      <c r="L391" s="16">
        <f t="shared" si="27"/>
        <v>0.49645956608450387</v>
      </c>
      <c r="M391" s="16">
        <f t="shared" si="27"/>
        <v>0.45882731905037127</v>
      </c>
      <c r="N391" s="16">
        <f t="shared" si="27"/>
        <v>0.37883237565308669</v>
      </c>
      <c r="O391" s="12">
        <f>RATE(M$324-I$324,,-I391,M391)</f>
        <v>-4.8467427111918635E-2</v>
      </c>
      <c r="P391" s="17" t="s">
        <v>960</v>
      </c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3"/>
      <c r="B392" s="214" t="s">
        <v>1125</v>
      </c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3"/>
      <c r="O392" s="12"/>
      <c r="P392" s="5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3"/>
      <c r="B393" s="14" t="str">
        <f t="shared" ref="B393:N396" si="28">IFERROR(VLOOKUP($B$392,$4:$126,MATCH($P393&amp;"/"&amp;B$324,$2:$2,0),FALSE),"")</f>
        <v/>
      </c>
      <c r="C393" s="14" t="str">
        <f t="shared" si="28"/>
        <v/>
      </c>
      <c r="D393" s="14" t="str">
        <f t="shared" si="28"/>
        <v/>
      </c>
      <c r="E393" s="14" t="str">
        <f t="shared" si="28"/>
        <v/>
      </c>
      <c r="F393" s="14" t="str">
        <f t="shared" si="28"/>
        <v/>
      </c>
      <c r="G393" s="14" t="str">
        <f t="shared" si="28"/>
        <v/>
      </c>
      <c r="H393" s="14" t="str">
        <f t="shared" si="28"/>
        <v/>
      </c>
      <c r="I393" s="14" t="str">
        <f t="shared" si="28"/>
        <v/>
      </c>
      <c r="J393" s="14">
        <f t="shared" si="28"/>
        <v>5306196</v>
      </c>
      <c r="K393" s="14">
        <f t="shared" si="28"/>
        <v>6624125</v>
      </c>
      <c r="L393" s="14">
        <f t="shared" si="28"/>
        <v>6628095</v>
      </c>
      <c r="M393" s="14">
        <f t="shared" si="28"/>
        <v>7672780</v>
      </c>
      <c r="N393" s="14">
        <f t="shared" si="28"/>
        <v>5225117</v>
      </c>
      <c r="O393" s="12"/>
      <c r="P393" s="15" t="s">
        <v>956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3"/>
      <c r="B394" s="14" t="str">
        <f t="shared" si="28"/>
        <v/>
      </c>
      <c r="C394" s="14" t="str">
        <f t="shared" si="28"/>
        <v/>
      </c>
      <c r="D394" s="14" t="str">
        <f t="shared" si="28"/>
        <v/>
      </c>
      <c r="E394" s="14" t="str">
        <f t="shared" si="28"/>
        <v/>
      </c>
      <c r="F394" s="14" t="str">
        <f t="shared" si="28"/>
        <v/>
      </c>
      <c r="G394" s="14" t="str">
        <f t="shared" si="28"/>
        <v/>
      </c>
      <c r="H394" s="14" t="str">
        <f t="shared" si="28"/>
        <v/>
      </c>
      <c r="I394" s="14">
        <f t="shared" si="28"/>
        <v>7032407</v>
      </c>
      <c r="J394" s="14">
        <f t="shared" si="28"/>
        <v>5100547</v>
      </c>
      <c r="K394" s="14">
        <f t="shared" si="28"/>
        <v>6495138</v>
      </c>
      <c r="L394" s="14">
        <f t="shared" si="28"/>
        <v>6931450</v>
      </c>
      <c r="M394" s="14">
        <f t="shared" si="28"/>
        <v>7000550</v>
      </c>
      <c r="N394" s="14">
        <f t="shared" si="28"/>
        <v>6221750</v>
      </c>
      <c r="O394" s="12"/>
      <c r="P394" s="15" t="s">
        <v>957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3"/>
      <c r="B395" s="14" t="str">
        <f t="shared" si="28"/>
        <v/>
      </c>
      <c r="C395" s="14" t="str">
        <f t="shared" si="28"/>
        <v/>
      </c>
      <c r="D395" s="14" t="str">
        <f t="shared" si="28"/>
        <v/>
      </c>
      <c r="E395" s="14" t="str">
        <f t="shared" si="28"/>
        <v/>
      </c>
      <c r="F395" s="14" t="str">
        <f t="shared" si="28"/>
        <v/>
      </c>
      <c r="G395" s="14" t="str">
        <f t="shared" si="28"/>
        <v/>
      </c>
      <c r="H395" s="14" t="str">
        <f t="shared" si="28"/>
        <v/>
      </c>
      <c r="I395" s="14">
        <f t="shared" si="28"/>
        <v>7706340</v>
      </c>
      <c r="J395" s="14">
        <f t="shared" si="28"/>
        <v>5952136</v>
      </c>
      <c r="K395" s="14">
        <f t="shared" si="28"/>
        <v>4948652</v>
      </c>
      <c r="L395" s="14">
        <f t="shared" si="28"/>
        <v>6516645</v>
      </c>
      <c r="M395" s="14">
        <f t="shared" si="28"/>
        <v>7941826</v>
      </c>
      <c r="N395" s="14">
        <f t="shared" si="28"/>
        <v>6053719</v>
      </c>
      <c r="O395" s="12"/>
      <c r="P395" s="15" t="s">
        <v>958</v>
      </c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3"/>
      <c r="B396" s="14" t="str">
        <f t="shared" si="28"/>
        <v/>
      </c>
      <c r="C396" s="14" t="str">
        <f t="shared" si="28"/>
        <v/>
      </c>
      <c r="D396" s="14" t="str">
        <f t="shared" si="28"/>
        <v/>
      </c>
      <c r="E396" s="14" t="str">
        <f t="shared" si="28"/>
        <v/>
      </c>
      <c r="F396" s="14" t="str">
        <f t="shared" si="28"/>
        <v/>
      </c>
      <c r="G396" s="14" t="str">
        <f t="shared" si="28"/>
        <v/>
      </c>
      <c r="H396" s="14">
        <f t="shared" si="28"/>
        <v>6857046</v>
      </c>
      <c r="I396" s="14">
        <f t="shared" si="28"/>
        <v>5365736</v>
      </c>
      <c r="J396" s="14">
        <f t="shared" si="28"/>
        <v>6047733</v>
      </c>
      <c r="K396" s="14">
        <f t="shared" si="28"/>
        <v>5825259</v>
      </c>
      <c r="L396" s="14">
        <f t="shared" si="28"/>
        <v>7486909</v>
      </c>
      <c r="M396" s="14">
        <f t="shared" si="28"/>
        <v>7769943</v>
      </c>
      <c r="N396" s="14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6053719</v>
      </c>
      <c r="O396" s="12">
        <f>RATE(M$324-I$324,,-I396,M396)</f>
        <v>9.6976017411758944E-2</v>
      </c>
      <c r="P396" s="15" t="s">
        <v>959</v>
      </c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3"/>
      <c r="B397" s="16" t="e">
        <f t="shared" ref="B397:N397" si="29">+B396/B$378</f>
        <v>#VALUE!</v>
      </c>
      <c r="C397" s="16" t="e">
        <f t="shared" si="29"/>
        <v>#VALUE!</v>
      </c>
      <c r="D397" s="16" t="e">
        <f t="shared" si="29"/>
        <v>#VALUE!</v>
      </c>
      <c r="E397" s="16" t="e">
        <f t="shared" si="29"/>
        <v>#VALUE!</v>
      </c>
      <c r="F397" s="16" t="e">
        <f t="shared" si="29"/>
        <v>#VALUE!</v>
      </c>
      <c r="G397" s="16" t="e">
        <f t="shared" si="29"/>
        <v>#VALUE!</v>
      </c>
      <c r="H397" s="16">
        <f t="shared" si="29"/>
        <v>0.51569524533226363</v>
      </c>
      <c r="I397" s="16">
        <f t="shared" si="29"/>
        <v>0.42231364493575296</v>
      </c>
      <c r="J397" s="16">
        <f t="shared" si="29"/>
        <v>0.38776793347178096</v>
      </c>
      <c r="K397" s="16">
        <f t="shared" si="29"/>
        <v>0.30831733859391952</v>
      </c>
      <c r="L397" s="16">
        <f t="shared" si="29"/>
        <v>0.3296591906902796</v>
      </c>
      <c r="M397" s="16">
        <f t="shared" si="29"/>
        <v>0.34098752819092282</v>
      </c>
      <c r="N397" s="16">
        <f t="shared" si="29"/>
        <v>0.23897145291518834</v>
      </c>
      <c r="O397" s="12">
        <f>RATE(M$324-I$324,,-I397,M397)</f>
        <v>-5.2070922705391709E-2</v>
      </c>
      <c r="P397" s="17" t="s">
        <v>960</v>
      </c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3"/>
      <c r="B398" s="214" t="s">
        <v>1126</v>
      </c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3"/>
      <c r="O398" s="12"/>
      <c r="P398" s="5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3"/>
      <c r="B399" s="14" t="str">
        <f t="shared" ref="B399:N402" si="30">IFERROR(VLOOKUP($B$398,$4:$126,MATCH($P399&amp;"/"&amp;B$324,$2:$2,0),FALSE),"")</f>
        <v/>
      </c>
      <c r="C399" s="14" t="str">
        <f t="shared" si="30"/>
        <v/>
      </c>
      <c r="D399" s="14" t="str">
        <f t="shared" si="30"/>
        <v/>
      </c>
      <c r="E399" s="14" t="str">
        <f t="shared" si="30"/>
        <v/>
      </c>
      <c r="F399" s="14" t="str">
        <f t="shared" si="30"/>
        <v/>
      </c>
      <c r="G399" s="14" t="str">
        <f t="shared" si="30"/>
        <v/>
      </c>
      <c r="H399" s="14" t="str">
        <f t="shared" si="30"/>
        <v/>
      </c>
      <c r="I399" s="14" t="str">
        <f t="shared" si="30"/>
        <v/>
      </c>
      <c r="J399" s="14">
        <f t="shared" si="30"/>
        <v>867160</v>
      </c>
      <c r="K399" s="14">
        <f t="shared" si="30"/>
        <v>1137804</v>
      </c>
      <c r="L399" s="14">
        <f t="shared" si="30"/>
        <v>2861089</v>
      </c>
      <c r="M399" s="14">
        <f t="shared" si="30"/>
        <v>3236799</v>
      </c>
      <c r="N399" s="14">
        <f t="shared" si="30"/>
        <v>3976848</v>
      </c>
      <c r="O399" s="12"/>
      <c r="P399" s="15" t="s">
        <v>956</v>
      </c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3"/>
      <c r="B400" s="14" t="str">
        <f t="shared" si="30"/>
        <v/>
      </c>
      <c r="C400" s="14" t="str">
        <f t="shared" si="30"/>
        <v/>
      </c>
      <c r="D400" s="14" t="str">
        <f t="shared" si="30"/>
        <v/>
      </c>
      <c r="E400" s="14" t="str">
        <f t="shared" si="30"/>
        <v/>
      </c>
      <c r="F400" s="14" t="str">
        <f t="shared" si="30"/>
        <v/>
      </c>
      <c r="G400" s="14" t="str">
        <f t="shared" si="30"/>
        <v/>
      </c>
      <c r="H400" s="14" t="str">
        <f t="shared" si="30"/>
        <v/>
      </c>
      <c r="I400" s="14">
        <f t="shared" si="30"/>
        <v>1122472</v>
      </c>
      <c r="J400" s="14">
        <f t="shared" si="30"/>
        <v>902509</v>
      </c>
      <c r="K400" s="14">
        <f t="shared" si="30"/>
        <v>1101086</v>
      </c>
      <c r="L400" s="14">
        <f t="shared" si="30"/>
        <v>3134618</v>
      </c>
      <c r="M400" s="14">
        <f t="shared" si="30"/>
        <v>3093382</v>
      </c>
      <c r="N400" s="14">
        <f t="shared" si="30"/>
        <v>4604073</v>
      </c>
      <c r="O400" s="12"/>
      <c r="P400" s="15" t="s">
        <v>957</v>
      </c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3"/>
      <c r="B401" s="14" t="str">
        <f t="shared" si="30"/>
        <v/>
      </c>
      <c r="C401" s="14" t="str">
        <f t="shared" si="30"/>
        <v/>
      </c>
      <c r="D401" s="14" t="str">
        <f t="shared" si="30"/>
        <v/>
      </c>
      <c r="E401" s="14" t="str">
        <f t="shared" si="30"/>
        <v/>
      </c>
      <c r="F401" s="14" t="str">
        <f t="shared" si="30"/>
        <v/>
      </c>
      <c r="G401" s="14" t="str">
        <f t="shared" si="30"/>
        <v/>
      </c>
      <c r="H401" s="14" t="str">
        <f t="shared" si="30"/>
        <v/>
      </c>
      <c r="I401" s="14">
        <f t="shared" si="30"/>
        <v>1011697</v>
      </c>
      <c r="J401" s="14">
        <f t="shared" si="30"/>
        <v>820677</v>
      </c>
      <c r="K401" s="14">
        <f t="shared" si="30"/>
        <v>2167563</v>
      </c>
      <c r="L401" s="14">
        <f t="shared" si="30"/>
        <v>3348663</v>
      </c>
      <c r="M401" s="14">
        <f t="shared" si="30"/>
        <v>1954089</v>
      </c>
      <c r="N401" s="14">
        <f t="shared" si="30"/>
        <v>4643789</v>
      </c>
      <c r="O401" s="12"/>
      <c r="P401" s="15" t="s">
        <v>958</v>
      </c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3"/>
      <c r="B402" s="14" t="str">
        <f t="shared" si="30"/>
        <v/>
      </c>
      <c r="C402" s="14" t="str">
        <f t="shared" si="30"/>
        <v/>
      </c>
      <c r="D402" s="14" t="str">
        <f t="shared" si="30"/>
        <v/>
      </c>
      <c r="E402" s="14" t="str">
        <f t="shared" si="30"/>
        <v/>
      </c>
      <c r="F402" s="14" t="str">
        <f t="shared" si="30"/>
        <v/>
      </c>
      <c r="G402" s="14" t="str">
        <f t="shared" si="30"/>
        <v/>
      </c>
      <c r="H402" s="14">
        <f t="shared" si="30"/>
        <v>626494</v>
      </c>
      <c r="I402" s="14">
        <f t="shared" si="30"/>
        <v>910851</v>
      </c>
      <c r="J402" s="14">
        <f t="shared" si="30"/>
        <v>1041538</v>
      </c>
      <c r="K402" s="14">
        <f t="shared" si="30"/>
        <v>2316340</v>
      </c>
      <c r="L402" s="14">
        <f t="shared" si="30"/>
        <v>3295752</v>
      </c>
      <c r="M402" s="14">
        <f t="shared" si="30"/>
        <v>2097589</v>
      </c>
      <c r="N402" s="14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4643789</v>
      </c>
      <c r="O402" s="12">
        <f>RATE(M$324-I$324,,-I402,M402)</f>
        <v>0.23187960286517886</v>
      </c>
      <c r="P402" s="15" t="s">
        <v>959</v>
      </c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3"/>
      <c r="B403" s="16" t="e">
        <f t="shared" ref="B403:N403" si="31">+B402/B$378</f>
        <v>#VALUE!</v>
      </c>
      <c r="C403" s="16" t="e">
        <f t="shared" si="31"/>
        <v>#VALUE!</v>
      </c>
      <c r="D403" s="16" t="e">
        <f t="shared" si="31"/>
        <v>#VALUE!</v>
      </c>
      <c r="E403" s="16" t="e">
        <f t="shared" si="31"/>
        <v>#VALUE!</v>
      </c>
      <c r="F403" s="16" t="e">
        <f t="shared" si="31"/>
        <v>#VALUE!</v>
      </c>
      <c r="G403" s="16" t="e">
        <f t="shared" si="31"/>
        <v>#VALUE!</v>
      </c>
      <c r="H403" s="16">
        <f t="shared" si="31"/>
        <v>4.7116495503922703E-2</v>
      </c>
      <c r="I403" s="16">
        <f t="shared" si="31"/>
        <v>7.1689103937162685E-2</v>
      </c>
      <c r="J403" s="16">
        <f t="shared" si="31"/>
        <v>6.6781228254013822E-2</v>
      </c>
      <c r="K403" s="16">
        <f t="shared" si="31"/>
        <v>0.12259846027080332</v>
      </c>
      <c r="L403" s="16">
        <f t="shared" si="31"/>
        <v>0.14511662116313559</v>
      </c>
      <c r="M403" s="16">
        <f t="shared" si="31"/>
        <v>9.2053659630510751E-2</v>
      </c>
      <c r="N403" s="16">
        <f t="shared" si="31"/>
        <v>0.18331425762602618</v>
      </c>
      <c r="O403" s="12">
        <f>RATE(M$324-I$324,,-I403,M403)</f>
        <v>6.4503213148837335E-2</v>
      </c>
      <c r="P403" s="17" t="s">
        <v>960</v>
      </c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3"/>
      <c r="B404" s="214" t="s">
        <v>1127</v>
      </c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3"/>
      <c r="O404" s="12"/>
      <c r="P404" s="5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3"/>
      <c r="B405" s="14" t="str">
        <f t="shared" ref="B405:N408" si="32">IFERROR(VLOOKUP($B$404,$4:$126,MATCH($P405&amp;"/"&amp;B$324,$2:$2,0),FALSE),"")</f>
        <v/>
      </c>
      <c r="C405" s="14" t="str">
        <f t="shared" si="32"/>
        <v/>
      </c>
      <c r="D405" s="14" t="str">
        <f t="shared" si="32"/>
        <v/>
      </c>
      <c r="E405" s="14" t="str">
        <f t="shared" si="32"/>
        <v/>
      </c>
      <c r="F405" s="14" t="str">
        <f t="shared" si="32"/>
        <v/>
      </c>
      <c r="G405" s="14" t="str">
        <f t="shared" si="32"/>
        <v/>
      </c>
      <c r="H405" s="14" t="str">
        <f t="shared" si="32"/>
        <v/>
      </c>
      <c r="I405" s="14" t="str">
        <f t="shared" si="32"/>
        <v/>
      </c>
      <c r="J405" s="14">
        <f t="shared" si="32"/>
        <v>6173356</v>
      </c>
      <c r="K405" s="14">
        <f t="shared" si="32"/>
        <v>7761929</v>
      </c>
      <c r="L405" s="14">
        <f t="shared" si="32"/>
        <v>9489184</v>
      </c>
      <c r="M405" s="14">
        <f t="shared" si="32"/>
        <v>10909579</v>
      </c>
      <c r="N405" s="14">
        <f t="shared" si="32"/>
        <v>9201965</v>
      </c>
      <c r="O405" s="12"/>
      <c r="P405" s="15" t="s">
        <v>956</v>
      </c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3"/>
      <c r="B406" s="14" t="str">
        <f t="shared" si="32"/>
        <v/>
      </c>
      <c r="C406" s="14" t="str">
        <f t="shared" si="32"/>
        <v/>
      </c>
      <c r="D406" s="14" t="str">
        <f t="shared" si="32"/>
        <v/>
      </c>
      <c r="E406" s="14" t="str">
        <f t="shared" si="32"/>
        <v/>
      </c>
      <c r="F406" s="14" t="str">
        <f t="shared" si="32"/>
        <v/>
      </c>
      <c r="G406" s="14" t="str">
        <f t="shared" si="32"/>
        <v/>
      </c>
      <c r="H406" s="14" t="str">
        <f t="shared" si="32"/>
        <v/>
      </c>
      <c r="I406" s="14">
        <f t="shared" si="32"/>
        <v>8154879</v>
      </c>
      <c r="J406" s="14">
        <f t="shared" si="32"/>
        <v>6003056</v>
      </c>
      <c r="K406" s="14">
        <f t="shared" si="32"/>
        <v>7596224</v>
      </c>
      <c r="L406" s="14">
        <f t="shared" si="32"/>
        <v>10066068</v>
      </c>
      <c r="M406" s="14">
        <f t="shared" si="32"/>
        <v>10093932</v>
      </c>
      <c r="N406" s="14">
        <f t="shared" si="32"/>
        <v>10825823</v>
      </c>
      <c r="O406" s="12"/>
      <c r="P406" s="15" t="s">
        <v>957</v>
      </c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3"/>
      <c r="B407" s="14" t="str">
        <f t="shared" si="32"/>
        <v/>
      </c>
      <c r="C407" s="14" t="str">
        <f t="shared" si="32"/>
        <v/>
      </c>
      <c r="D407" s="14" t="str">
        <f t="shared" si="32"/>
        <v/>
      </c>
      <c r="E407" s="14" t="str">
        <f t="shared" si="32"/>
        <v/>
      </c>
      <c r="F407" s="14" t="str">
        <f t="shared" si="32"/>
        <v/>
      </c>
      <c r="G407" s="14" t="str">
        <f t="shared" si="32"/>
        <v/>
      </c>
      <c r="H407" s="14" t="str">
        <f t="shared" si="32"/>
        <v/>
      </c>
      <c r="I407" s="14">
        <f t="shared" si="32"/>
        <v>8718037</v>
      </c>
      <c r="J407" s="14">
        <f t="shared" si="32"/>
        <v>6772813</v>
      </c>
      <c r="K407" s="14">
        <f t="shared" si="32"/>
        <v>7116215</v>
      </c>
      <c r="L407" s="14">
        <f t="shared" si="32"/>
        <v>9865308</v>
      </c>
      <c r="M407" s="14">
        <f t="shared" si="32"/>
        <v>9895915</v>
      </c>
      <c r="N407" s="14">
        <f t="shared" si="32"/>
        <v>10697508</v>
      </c>
      <c r="O407" s="12"/>
      <c r="P407" s="15" t="s">
        <v>958</v>
      </c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3"/>
      <c r="B408" s="14" t="str">
        <f t="shared" si="32"/>
        <v/>
      </c>
      <c r="C408" s="14" t="str">
        <f t="shared" si="32"/>
        <v/>
      </c>
      <c r="D408" s="14" t="str">
        <f t="shared" si="32"/>
        <v/>
      </c>
      <c r="E408" s="14" t="str">
        <f t="shared" si="32"/>
        <v/>
      </c>
      <c r="F408" s="14" t="str">
        <f t="shared" si="32"/>
        <v/>
      </c>
      <c r="G408" s="14" t="str">
        <f t="shared" si="32"/>
        <v/>
      </c>
      <c r="H408" s="14">
        <f t="shared" si="32"/>
        <v>7483540</v>
      </c>
      <c r="I408" s="14">
        <f t="shared" si="32"/>
        <v>6276587</v>
      </c>
      <c r="J408" s="14">
        <f t="shared" si="32"/>
        <v>7089271</v>
      </c>
      <c r="K408" s="14">
        <f t="shared" si="32"/>
        <v>8141599</v>
      </c>
      <c r="L408" s="14">
        <f t="shared" si="32"/>
        <v>10782661</v>
      </c>
      <c r="M408" s="14">
        <f t="shared" si="32"/>
        <v>9867532</v>
      </c>
      <c r="N408" s="14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10697508</v>
      </c>
      <c r="O408" s="12">
        <f>RATE(M$324-I$324,,-I408,M408)</f>
        <v>0.11975045509152138</v>
      </c>
      <c r="P408" s="15" t="s">
        <v>959</v>
      </c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52"/>
      <c r="B409" s="19" t="e">
        <f t="shared" ref="B409:N409" si="33">+B408/B$433</f>
        <v>#VALUE!</v>
      </c>
      <c r="C409" s="19" t="e">
        <f t="shared" si="33"/>
        <v>#VALUE!</v>
      </c>
      <c r="D409" s="19" t="e">
        <f t="shared" si="33"/>
        <v>#VALUE!</v>
      </c>
      <c r="E409" s="19" t="e">
        <f t="shared" si="33"/>
        <v>#VALUE!</v>
      </c>
      <c r="F409" s="19" t="e">
        <f t="shared" si="33"/>
        <v>#VALUE!</v>
      </c>
      <c r="G409" s="19" t="e">
        <f t="shared" si="33"/>
        <v>#VALUE!</v>
      </c>
      <c r="H409" s="19">
        <f t="shared" si="33"/>
        <v>1.9197808585775407</v>
      </c>
      <c r="I409" s="19">
        <f t="shared" si="33"/>
        <v>1.349140401084542</v>
      </c>
      <c r="J409" s="19">
        <f t="shared" si="33"/>
        <v>1.1570453107345187</v>
      </c>
      <c r="K409" s="19">
        <f t="shared" si="33"/>
        <v>1.1045713761640155</v>
      </c>
      <c r="L409" s="19">
        <f t="shared" si="33"/>
        <v>1.3761596676182117</v>
      </c>
      <c r="M409" s="19">
        <f t="shared" si="33"/>
        <v>0.99815169307423046</v>
      </c>
      <c r="N409" s="19">
        <f t="shared" si="33"/>
        <v>1.001402008568943</v>
      </c>
      <c r="O409" s="12">
        <f>RATE(M$324-I$324,,-I409,M409)</f>
        <v>-7.2562077551487497E-2</v>
      </c>
      <c r="P409" s="17" t="s">
        <v>961</v>
      </c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  <c r="AK409" s="152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152"/>
      <c r="AW409" s="152"/>
      <c r="AX409" s="152"/>
      <c r="AY409" s="152"/>
      <c r="AZ409" s="152"/>
      <c r="BA409" s="152"/>
      <c r="BB409" s="152"/>
      <c r="BC409" s="152"/>
      <c r="BD409" s="152"/>
      <c r="BE409" s="152"/>
      <c r="BF409" s="152"/>
      <c r="BG409" s="152"/>
      <c r="BH409" s="152"/>
      <c r="BI409" s="152"/>
      <c r="BJ409" s="152"/>
      <c r="BK409" s="152"/>
      <c r="BL409" s="152"/>
      <c r="BM409" s="152"/>
      <c r="BN409" s="152"/>
      <c r="BO409" s="152"/>
      <c r="BP409" s="152"/>
      <c r="BQ409" s="152"/>
      <c r="BR409" s="152"/>
      <c r="BS409" s="152"/>
    </row>
    <row r="410" spans="1:71" x14ac:dyDescent="0.25">
      <c r="A410" s="11"/>
      <c r="B410" s="214" t="s">
        <v>1117</v>
      </c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3"/>
      <c r="O410" s="12"/>
      <c r="P410" s="5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3"/>
      <c r="B411" s="14" t="str">
        <f t="shared" ref="B411:N414" si="34">IFERROR(VLOOKUP($B$410,$4:$126,MATCH($P411&amp;"/"&amp;B$324,$2:$2,0),FALSE),"")</f>
        <v/>
      </c>
      <c r="C411" s="14" t="str">
        <f t="shared" si="34"/>
        <v/>
      </c>
      <c r="D411" s="14" t="str">
        <f t="shared" si="34"/>
        <v/>
      </c>
      <c r="E411" s="14" t="str">
        <f t="shared" si="34"/>
        <v/>
      </c>
      <c r="F411" s="14" t="str">
        <f t="shared" si="34"/>
        <v/>
      </c>
      <c r="G411" s="14" t="str">
        <f t="shared" si="34"/>
        <v/>
      </c>
      <c r="H411" s="14" t="str">
        <f t="shared" si="34"/>
        <v/>
      </c>
      <c r="I411" s="14" t="str">
        <f t="shared" si="34"/>
        <v/>
      </c>
      <c r="J411" s="14">
        <f t="shared" si="34"/>
        <v>902301</v>
      </c>
      <c r="K411" s="14">
        <f t="shared" si="34"/>
        <v>1341387</v>
      </c>
      <c r="L411" s="14">
        <f t="shared" si="34"/>
        <v>3128640</v>
      </c>
      <c r="M411" s="14">
        <f t="shared" si="34"/>
        <v>3553956</v>
      </c>
      <c r="N411" s="14">
        <f t="shared" si="34"/>
        <v>4386815</v>
      </c>
      <c r="O411" s="12"/>
      <c r="P411" s="15" t="s">
        <v>956</v>
      </c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3"/>
      <c r="B412" s="14" t="str">
        <f t="shared" si="34"/>
        <v/>
      </c>
      <c r="C412" s="14" t="str">
        <f t="shared" si="34"/>
        <v/>
      </c>
      <c r="D412" s="14" t="str">
        <f t="shared" si="34"/>
        <v/>
      </c>
      <c r="E412" s="14" t="str">
        <f t="shared" si="34"/>
        <v/>
      </c>
      <c r="F412" s="14" t="str">
        <f t="shared" si="34"/>
        <v/>
      </c>
      <c r="G412" s="14" t="str">
        <f t="shared" si="34"/>
        <v/>
      </c>
      <c r="H412" s="14" t="str">
        <f t="shared" si="34"/>
        <v/>
      </c>
      <c r="I412" s="14">
        <f t="shared" si="34"/>
        <v>1146350</v>
      </c>
      <c r="J412" s="14">
        <f t="shared" si="34"/>
        <v>942489</v>
      </c>
      <c r="K412" s="14">
        <f t="shared" si="34"/>
        <v>1319099</v>
      </c>
      <c r="L412" s="14">
        <f t="shared" si="34"/>
        <v>3416880</v>
      </c>
      <c r="M412" s="14">
        <f t="shared" si="34"/>
        <v>3426584</v>
      </c>
      <c r="N412" s="14">
        <f t="shared" si="34"/>
        <v>4985586</v>
      </c>
      <c r="O412" s="12"/>
      <c r="P412" s="15" t="s">
        <v>957</v>
      </c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3"/>
      <c r="B413" s="14" t="str">
        <f t="shared" si="34"/>
        <v/>
      </c>
      <c r="C413" s="14" t="str">
        <f t="shared" si="34"/>
        <v/>
      </c>
      <c r="D413" s="14" t="str">
        <f t="shared" si="34"/>
        <v/>
      </c>
      <c r="E413" s="14" t="str">
        <f t="shared" si="34"/>
        <v/>
      </c>
      <c r="F413" s="14" t="str">
        <f t="shared" si="34"/>
        <v/>
      </c>
      <c r="G413" s="14" t="str">
        <f t="shared" si="34"/>
        <v/>
      </c>
      <c r="H413" s="14" t="str">
        <f t="shared" si="34"/>
        <v/>
      </c>
      <c r="I413" s="14">
        <f t="shared" si="34"/>
        <v>1039514</v>
      </c>
      <c r="J413" s="14">
        <f t="shared" si="34"/>
        <v>875350</v>
      </c>
      <c r="K413" s="14">
        <f t="shared" si="34"/>
        <v>2413157</v>
      </c>
      <c r="L413" s="14">
        <f t="shared" si="34"/>
        <v>3709271</v>
      </c>
      <c r="M413" s="14">
        <f t="shared" si="34"/>
        <v>2289158</v>
      </c>
      <c r="N413" s="14">
        <f t="shared" si="34"/>
        <v>5015094</v>
      </c>
      <c r="O413" s="12"/>
      <c r="P413" s="15" t="s">
        <v>958</v>
      </c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3"/>
      <c r="B414" s="14" t="str">
        <f t="shared" si="34"/>
        <v/>
      </c>
      <c r="C414" s="14" t="str">
        <f t="shared" si="34"/>
        <v/>
      </c>
      <c r="D414" s="14" t="str">
        <f t="shared" si="34"/>
        <v/>
      </c>
      <c r="E414" s="14" t="str">
        <f t="shared" si="34"/>
        <v/>
      </c>
      <c r="F414" s="14" t="str">
        <f t="shared" si="34"/>
        <v/>
      </c>
      <c r="G414" s="14" t="str">
        <f t="shared" si="34"/>
        <v/>
      </c>
      <c r="H414" s="14">
        <f t="shared" si="34"/>
        <v>647106</v>
      </c>
      <c r="I414" s="14">
        <f t="shared" si="34"/>
        <v>941987</v>
      </c>
      <c r="J414" s="14">
        <f t="shared" si="34"/>
        <v>1227184</v>
      </c>
      <c r="K414" s="14">
        <f t="shared" si="34"/>
        <v>2569069</v>
      </c>
      <c r="L414" s="14">
        <f t="shared" si="34"/>
        <v>3600588</v>
      </c>
      <c r="M414" s="14">
        <f t="shared" si="34"/>
        <v>2445655</v>
      </c>
      <c r="N414" s="14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5015094</v>
      </c>
      <c r="O414" s="12">
        <f>RATE(M$324-I$324,,-I414,M414)</f>
        <v>0.26936807311119632</v>
      </c>
      <c r="P414" s="15" t="s">
        <v>959</v>
      </c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3"/>
      <c r="B415" s="16" t="e">
        <f t="shared" ref="B415:N415" si="35">+B414/B$378</f>
        <v>#VALUE!</v>
      </c>
      <c r="C415" s="16" t="e">
        <f t="shared" si="35"/>
        <v>#VALUE!</v>
      </c>
      <c r="D415" s="16" t="e">
        <f t="shared" si="35"/>
        <v>#VALUE!</v>
      </c>
      <c r="E415" s="16" t="e">
        <f t="shared" si="35"/>
        <v>#VALUE!</v>
      </c>
      <c r="F415" s="16" t="e">
        <f t="shared" si="35"/>
        <v>#VALUE!</v>
      </c>
      <c r="G415" s="16" t="e">
        <f t="shared" si="35"/>
        <v>#VALUE!</v>
      </c>
      <c r="H415" s="16">
        <f t="shared" si="35"/>
        <v>4.8666654332781167E-2</v>
      </c>
      <c r="I415" s="16">
        <f t="shared" si="35"/>
        <v>7.4139682506201413E-2</v>
      </c>
      <c r="J415" s="16">
        <f t="shared" si="35"/>
        <v>7.8684459725592057E-2</v>
      </c>
      <c r="K415" s="16">
        <f t="shared" si="35"/>
        <v>0.13597481532480224</v>
      </c>
      <c r="L415" s="16">
        <f t="shared" si="35"/>
        <v>0.15853898131914418</v>
      </c>
      <c r="M415" s="16">
        <f t="shared" si="35"/>
        <v>0.10732869639555545</v>
      </c>
      <c r="N415" s="16">
        <f t="shared" si="35"/>
        <v>0.19797157741980487</v>
      </c>
      <c r="O415" s="12">
        <f>RATE(M$324-I$324,,-I415,M415)</f>
        <v>9.6898097310344544E-2</v>
      </c>
      <c r="P415" s="17" t="s">
        <v>960</v>
      </c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3"/>
      <c r="B416" s="215" t="s">
        <v>823</v>
      </c>
      <c r="C416" s="199"/>
      <c r="D416" s="199"/>
      <c r="E416" s="199"/>
      <c r="F416" s="199"/>
      <c r="G416" s="199"/>
      <c r="H416" s="199"/>
      <c r="I416" s="199"/>
      <c r="J416" s="199"/>
      <c r="K416" s="199"/>
      <c r="L416" s="199"/>
      <c r="M416" s="199"/>
      <c r="N416" s="200"/>
      <c r="O416" s="12"/>
      <c r="P416" s="5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3"/>
      <c r="B417" s="14" t="str">
        <f t="shared" ref="B417:N420" si="36">IFERROR(VLOOKUP($B$416,$4:$126,MATCH($P417&amp;"/"&amp;B$324,$2:$2,0),FALSE),"")</f>
        <v/>
      </c>
      <c r="C417" s="14" t="str">
        <f t="shared" si="36"/>
        <v/>
      </c>
      <c r="D417" s="14" t="str">
        <f t="shared" si="36"/>
        <v/>
      </c>
      <c r="E417" s="14" t="str">
        <f t="shared" si="36"/>
        <v/>
      </c>
      <c r="F417" s="14" t="str">
        <f t="shared" si="36"/>
        <v/>
      </c>
      <c r="G417" s="14" t="str">
        <f t="shared" si="36"/>
        <v/>
      </c>
      <c r="H417" s="14" t="str">
        <f t="shared" si="36"/>
        <v/>
      </c>
      <c r="I417" s="14" t="str">
        <f t="shared" si="36"/>
        <v/>
      </c>
      <c r="J417" s="14">
        <f t="shared" si="36"/>
        <v>7966094</v>
      </c>
      <c r="K417" s="14">
        <f t="shared" si="36"/>
        <v>10053047</v>
      </c>
      <c r="L417" s="14">
        <f t="shared" si="36"/>
        <v>13415845</v>
      </c>
      <c r="M417" s="14">
        <f t="shared" si="36"/>
        <v>14619621</v>
      </c>
      <c r="N417" s="14">
        <f t="shared" si="36"/>
        <v>14013321</v>
      </c>
      <c r="O417" s="12"/>
      <c r="P417" s="15" t="s">
        <v>956</v>
      </c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3"/>
      <c r="B418" s="14" t="str">
        <f t="shared" si="36"/>
        <v/>
      </c>
      <c r="C418" s="14" t="str">
        <f t="shared" si="36"/>
        <v/>
      </c>
      <c r="D418" s="14" t="str">
        <f t="shared" si="36"/>
        <v/>
      </c>
      <c r="E418" s="14" t="str">
        <f t="shared" si="36"/>
        <v/>
      </c>
      <c r="F418" s="14" t="str">
        <f t="shared" si="36"/>
        <v/>
      </c>
      <c r="G418" s="14" t="str">
        <f t="shared" si="36"/>
        <v/>
      </c>
      <c r="H418" s="14" t="str">
        <f t="shared" si="36"/>
        <v/>
      </c>
      <c r="I418" s="14">
        <f t="shared" si="36"/>
        <v>9995531</v>
      </c>
      <c r="J418" s="14">
        <f t="shared" si="36"/>
        <v>8245603</v>
      </c>
      <c r="K418" s="14">
        <f t="shared" si="36"/>
        <v>10125637</v>
      </c>
      <c r="L418" s="14">
        <f t="shared" si="36"/>
        <v>13539190</v>
      </c>
      <c r="M418" s="14">
        <f t="shared" si="36"/>
        <v>13564338</v>
      </c>
      <c r="N418" s="14">
        <f t="shared" si="36"/>
        <v>14904208</v>
      </c>
      <c r="O418" s="12"/>
      <c r="P418" s="15" t="s">
        <v>957</v>
      </c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3"/>
      <c r="B419" s="14" t="str">
        <f t="shared" si="36"/>
        <v/>
      </c>
      <c r="C419" s="14" t="str">
        <f t="shared" si="36"/>
        <v/>
      </c>
      <c r="D419" s="14" t="str">
        <f t="shared" si="36"/>
        <v/>
      </c>
      <c r="E419" s="14" t="str">
        <f t="shared" si="36"/>
        <v/>
      </c>
      <c r="F419" s="14" t="str">
        <f t="shared" si="36"/>
        <v/>
      </c>
      <c r="G419" s="14" t="str">
        <f t="shared" si="36"/>
        <v/>
      </c>
      <c r="H419" s="14" t="str">
        <f t="shared" si="36"/>
        <v/>
      </c>
      <c r="I419" s="14">
        <f t="shared" si="36"/>
        <v>10363567</v>
      </c>
      <c r="J419" s="14">
        <f t="shared" si="36"/>
        <v>8939179</v>
      </c>
      <c r="K419" s="14">
        <f t="shared" si="36"/>
        <v>10577513</v>
      </c>
      <c r="L419" s="14">
        <f t="shared" si="36"/>
        <v>13600993</v>
      </c>
      <c r="M419" s="14">
        <f t="shared" si="36"/>
        <v>13615514</v>
      </c>
      <c r="N419" s="14">
        <f t="shared" si="36"/>
        <v>14611825</v>
      </c>
      <c r="O419" s="12"/>
      <c r="P419" s="15" t="s">
        <v>958</v>
      </c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3"/>
      <c r="B420" s="14" t="str">
        <f t="shared" si="36"/>
        <v/>
      </c>
      <c r="C420" s="14" t="str">
        <f t="shared" si="36"/>
        <v/>
      </c>
      <c r="D420" s="14" t="str">
        <f t="shared" si="36"/>
        <v/>
      </c>
      <c r="E420" s="14" t="str">
        <f t="shared" si="36"/>
        <v/>
      </c>
      <c r="F420" s="14" t="str">
        <f t="shared" si="36"/>
        <v/>
      </c>
      <c r="G420" s="14" t="str">
        <f t="shared" si="36"/>
        <v/>
      </c>
      <c r="H420" s="14">
        <f t="shared" si="36"/>
        <v>9398579</v>
      </c>
      <c r="I420" s="14">
        <f t="shared" si="36"/>
        <v>8053284</v>
      </c>
      <c r="J420" s="14">
        <f t="shared" si="36"/>
        <v>9469202</v>
      </c>
      <c r="K420" s="14">
        <f t="shared" si="36"/>
        <v>11522567</v>
      </c>
      <c r="L420" s="14">
        <f t="shared" si="36"/>
        <v>14875710</v>
      </c>
      <c r="M420" s="14">
        <f t="shared" si="36"/>
        <v>12900765</v>
      </c>
      <c r="N420" s="14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14611825</v>
      </c>
      <c r="O420" s="12">
        <f>RATE(M$324-I$324,,-I420,M420)</f>
        <v>0.12502095634571175</v>
      </c>
      <c r="P420" s="15" t="s">
        <v>959</v>
      </c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3"/>
      <c r="B421" s="16" t="e">
        <f t="shared" ref="B421:N421" si="37">+B420/B$378</f>
        <v>#VALUE!</v>
      </c>
      <c r="C421" s="16" t="e">
        <f t="shared" si="37"/>
        <v>#VALUE!</v>
      </c>
      <c r="D421" s="16" t="e">
        <f t="shared" si="37"/>
        <v>#VALUE!</v>
      </c>
      <c r="E421" s="16" t="e">
        <f t="shared" si="37"/>
        <v>#VALUE!</v>
      </c>
      <c r="F421" s="16" t="e">
        <f t="shared" si="37"/>
        <v>#VALUE!</v>
      </c>
      <c r="G421" s="16" t="e">
        <f t="shared" si="37"/>
        <v>#VALUE!</v>
      </c>
      <c r="H421" s="16">
        <f t="shared" si="37"/>
        <v>0.70683534909633983</v>
      </c>
      <c r="I421" s="16">
        <f t="shared" si="37"/>
        <v>0.63383880976305595</v>
      </c>
      <c r="J421" s="16">
        <f t="shared" si="37"/>
        <v>0.60714533713159213</v>
      </c>
      <c r="K421" s="16">
        <f t="shared" si="37"/>
        <v>0.60986252992529999</v>
      </c>
      <c r="L421" s="16">
        <f t="shared" si="37"/>
        <v>0.65499854740364805</v>
      </c>
      <c r="M421" s="16">
        <f t="shared" si="37"/>
        <v>0.56615601544592675</v>
      </c>
      <c r="N421" s="16">
        <f t="shared" si="37"/>
        <v>0.57680395307289156</v>
      </c>
      <c r="O421" s="12">
        <f>RATE(M$324-I$324,,-I421,M421)</f>
        <v>-2.783647029761217E-2</v>
      </c>
      <c r="P421" s="17" t="s">
        <v>960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3"/>
      <c r="B422" s="216" t="s">
        <v>962</v>
      </c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3"/>
      <c r="O422" s="12"/>
      <c r="P422" s="17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3"/>
      <c r="B423" s="217" t="s">
        <v>832</v>
      </c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3"/>
      <c r="B424" s="14" t="str">
        <f t="shared" ref="B424:N427" si="38">IFERROR(VLOOKUP($B$423,$4:$126,MATCH($P424&amp;"/"&amp;B$324,$2:$2,0),FALSE),"")</f>
        <v/>
      </c>
      <c r="C424" s="14" t="str">
        <f t="shared" si="38"/>
        <v/>
      </c>
      <c r="D424" s="14" t="str">
        <f t="shared" si="38"/>
        <v/>
      </c>
      <c r="E424" s="14" t="str">
        <f t="shared" si="38"/>
        <v/>
      </c>
      <c r="F424" s="14" t="str">
        <f t="shared" si="38"/>
        <v/>
      </c>
      <c r="G424" s="14" t="str">
        <f t="shared" si="38"/>
        <v/>
      </c>
      <c r="H424" s="14" t="str">
        <f t="shared" si="38"/>
        <v/>
      </c>
      <c r="I424" s="14" t="str">
        <f t="shared" si="38"/>
        <v/>
      </c>
      <c r="J424" s="14">
        <f t="shared" si="38"/>
        <v>-1250954</v>
      </c>
      <c r="K424" s="14">
        <f t="shared" si="38"/>
        <v>58315</v>
      </c>
      <c r="L424" s="14">
        <f t="shared" si="38"/>
        <v>1007416</v>
      </c>
      <c r="M424" s="14">
        <f t="shared" si="38"/>
        <v>1343186</v>
      </c>
      <c r="N424" s="14">
        <f t="shared" si="38"/>
        <v>1534572</v>
      </c>
      <c r="O424" s="12"/>
      <c r="P424" s="15" t="s">
        <v>956</v>
      </c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3"/>
      <c r="B425" s="14" t="str">
        <f t="shared" si="38"/>
        <v/>
      </c>
      <c r="C425" s="14" t="str">
        <f t="shared" si="38"/>
        <v/>
      </c>
      <c r="D425" s="14" t="str">
        <f t="shared" si="38"/>
        <v/>
      </c>
      <c r="E425" s="14" t="str">
        <f t="shared" si="38"/>
        <v/>
      </c>
      <c r="F425" s="14" t="str">
        <f t="shared" si="38"/>
        <v/>
      </c>
      <c r="G425" s="14" t="str">
        <f t="shared" si="38"/>
        <v/>
      </c>
      <c r="H425" s="14" t="str">
        <f t="shared" si="38"/>
        <v/>
      </c>
      <c r="I425" s="14">
        <f t="shared" si="38"/>
        <v>-907762</v>
      </c>
      <c r="J425" s="14">
        <f t="shared" si="38"/>
        <v>-580224</v>
      </c>
      <c r="K425" s="14">
        <f t="shared" si="38"/>
        <v>659102</v>
      </c>
      <c r="L425" s="14">
        <f t="shared" si="38"/>
        <v>950304</v>
      </c>
      <c r="M425" s="14">
        <f t="shared" si="38"/>
        <v>1752704</v>
      </c>
      <c r="N425" s="14">
        <f t="shared" si="38"/>
        <v>1965470</v>
      </c>
      <c r="O425" s="12"/>
      <c r="P425" s="15" t="s">
        <v>957</v>
      </c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3"/>
      <c r="B426" s="14" t="str">
        <f t="shared" si="38"/>
        <v/>
      </c>
      <c r="C426" s="14" t="str">
        <f t="shared" si="38"/>
        <v/>
      </c>
      <c r="D426" s="14" t="str">
        <f t="shared" si="38"/>
        <v/>
      </c>
      <c r="E426" s="14" t="str">
        <f t="shared" si="38"/>
        <v/>
      </c>
      <c r="F426" s="14" t="str">
        <f t="shared" si="38"/>
        <v/>
      </c>
      <c r="G426" s="14" t="str">
        <f t="shared" si="38"/>
        <v/>
      </c>
      <c r="H426" s="14" t="str">
        <f t="shared" si="38"/>
        <v/>
      </c>
      <c r="I426" s="14">
        <f t="shared" si="38"/>
        <v>-1183780</v>
      </c>
      <c r="J426" s="14">
        <f t="shared" si="38"/>
        <v>-48513</v>
      </c>
      <c r="K426" s="14">
        <f t="shared" si="38"/>
        <v>1315227</v>
      </c>
      <c r="L426" s="14">
        <f t="shared" si="38"/>
        <v>1476236</v>
      </c>
      <c r="M426" s="14">
        <f t="shared" si="38"/>
        <v>1874462</v>
      </c>
      <c r="N426" s="14">
        <f t="shared" si="38"/>
        <v>2859881</v>
      </c>
      <c r="O426" s="12"/>
      <c r="P426" s="15" t="s">
        <v>958</v>
      </c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3"/>
      <c r="B427" s="14" t="str">
        <f t="shared" si="38"/>
        <v/>
      </c>
      <c r="C427" s="14" t="str">
        <f t="shared" si="38"/>
        <v/>
      </c>
      <c r="D427" s="14" t="str">
        <f t="shared" si="38"/>
        <v/>
      </c>
      <c r="E427" s="14" t="str">
        <f t="shared" si="38"/>
        <v/>
      </c>
      <c r="F427" s="14" t="str">
        <f t="shared" si="38"/>
        <v/>
      </c>
      <c r="G427" s="14" t="str">
        <f t="shared" si="38"/>
        <v/>
      </c>
      <c r="H427" s="14">
        <f t="shared" si="38"/>
        <v>21177</v>
      </c>
      <c r="I427" s="14">
        <f t="shared" si="38"/>
        <v>-1553129</v>
      </c>
      <c r="J427" s="14">
        <f t="shared" si="38"/>
        <v>-77739</v>
      </c>
      <c r="K427" s="14">
        <f t="shared" si="38"/>
        <v>1128692</v>
      </c>
      <c r="L427" s="14">
        <f t="shared" si="38"/>
        <v>1139016</v>
      </c>
      <c r="M427" s="14">
        <f t="shared" si="38"/>
        <v>2067628</v>
      </c>
      <c r="N427" s="14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>2859881</v>
      </c>
      <c r="O427" s="12" t="e">
        <f>RATE(M$324-I$324,,-I427,M427)</f>
        <v>#NUM!</v>
      </c>
      <c r="P427" s="15" t="s">
        <v>959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20"/>
      <c r="B428" s="16" t="e">
        <f t="shared" ref="B428:N428" si="39">+B427/B$378</f>
        <v>#VALUE!</v>
      </c>
      <c r="C428" s="16" t="e">
        <f t="shared" si="39"/>
        <v>#VALUE!</v>
      </c>
      <c r="D428" s="16" t="e">
        <f t="shared" si="39"/>
        <v>#VALUE!</v>
      </c>
      <c r="E428" s="16" t="e">
        <f t="shared" si="39"/>
        <v>#VALUE!</v>
      </c>
      <c r="F428" s="16" t="e">
        <f t="shared" si="39"/>
        <v>#VALUE!</v>
      </c>
      <c r="G428" s="16" t="e">
        <f t="shared" si="39"/>
        <v>#VALUE!</v>
      </c>
      <c r="H428" s="16">
        <f t="shared" si="39"/>
        <v>1.5926505685394769E-3</v>
      </c>
      <c r="I428" s="16">
        <f t="shared" si="39"/>
        <v>-0.12224000007555741</v>
      </c>
      <c r="J428" s="16">
        <f t="shared" si="39"/>
        <v>-4.9844613477749069E-3</v>
      </c>
      <c r="K428" s="16">
        <f t="shared" si="39"/>
        <v>5.9739028519117894E-2</v>
      </c>
      <c r="L428" s="16">
        <f t="shared" si="39"/>
        <v>5.0152485190254018E-2</v>
      </c>
      <c r="M428" s="16">
        <f t="shared" si="39"/>
        <v>9.0738807342388664E-2</v>
      </c>
      <c r="N428" s="16">
        <f t="shared" si="39"/>
        <v>0.11289422547272872</v>
      </c>
      <c r="O428" s="12" t="e">
        <f>RATE(M$324-I$324,,-I428,M428)</f>
        <v>#NUM!</v>
      </c>
      <c r="P428" s="17" t="s">
        <v>960</v>
      </c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3"/>
      <c r="B429" s="216" t="s">
        <v>837</v>
      </c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3"/>
      <c r="B430" s="14" t="str">
        <f t="shared" ref="B430:N433" si="40">IFERROR(VLOOKUP($B$429,$4:$126,MATCH($P430&amp;"/"&amp;B$324,$2:$2,0),FALSE),"")</f>
        <v/>
      </c>
      <c r="C430" s="14" t="str">
        <f t="shared" si="40"/>
        <v/>
      </c>
      <c r="D430" s="14" t="str">
        <f t="shared" si="40"/>
        <v/>
      </c>
      <c r="E430" s="14" t="str">
        <f t="shared" si="40"/>
        <v/>
      </c>
      <c r="F430" s="14" t="str">
        <f t="shared" si="40"/>
        <v/>
      </c>
      <c r="G430" s="14" t="str">
        <f t="shared" si="40"/>
        <v/>
      </c>
      <c r="H430" s="14" t="str">
        <f t="shared" si="40"/>
        <v/>
      </c>
      <c r="I430" s="14" t="str">
        <f t="shared" si="40"/>
        <v/>
      </c>
      <c r="J430" s="14">
        <f t="shared" si="40"/>
        <v>4954036</v>
      </c>
      <c r="K430" s="14">
        <f t="shared" si="40"/>
        <v>6249806</v>
      </c>
      <c r="L430" s="14">
        <f t="shared" si="40"/>
        <v>7271884</v>
      </c>
      <c r="M430" s="14">
        <f t="shared" si="40"/>
        <v>8039363</v>
      </c>
      <c r="N430" s="14">
        <f t="shared" si="40"/>
        <v>9353528</v>
      </c>
      <c r="O430" s="12"/>
      <c r="P430" s="15" t="s">
        <v>956</v>
      </c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3"/>
      <c r="B431" s="14" t="str">
        <f t="shared" si="40"/>
        <v/>
      </c>
      <c r="C431" s="14" t="str">
        <f t="shared" si="40"/>
        <v/>
      </c>
      <c r="D431" s="14" t="str">
        <f t="shared" si="40"/>
        <v/>
      </c>
      <c r="E431" s="14" t="str">
        <f t="shared" si="40"/>
        <v/>
      </c>
      <c r="F431" s="14" t="str">
        <f t="shared" si="40"/>
        <v/>
      </c>
      <c r="G431" s="14" t="str">
        <f t="shared" si="40"/>
        <v/>
      </c>
      <c r="H431" s="14" t="str">
        <f t="shared" si="40"/>
        <v/>
      </c>
      <c r="I431" s="14">
        <f t="shared" si="40"/>
        <v>2969183</v>
      </c>
      <c r="J431" s="14">
        <f t="shared" si="40"/>
        <v>5625179</v>
      </c>
      <c r="K431" s="14">
        <f t="shared" si="40"/>
        <v>6850542</v>
      </c>
      <c r="L431" s="14">
        <f t="shared" si="40"/>
        <v>7238937</v>
      </c>
      <c r="M431" s="14">
        <f t="shared" si="40"/>
        <v>9567537</v>
      </c>
      <c r="N431" s="14">
        <f t="shared" si="40"/>
        <v>9789237</v>
      </c>
      <c r="O431" s="12"/>
      <c r="P431" s="15" t="s">
        <v>957</v>
      </c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3"/>
      <c r="B432" s="14" t="str">
        <f t="shared" si="40"/>
        <v/>
      </c>
      <c r="C432" s="14" t="str">
        <f t="shared" si="40"/>
        <v/>
      </c>
      <c r="D432" s="14" t="str">
        <f t="shared" si="40"/>
        <v/>
      </c>
      <c r="E432" s="14" t="str">
        <f t="shared" si="40"/>
        <v/>
      </c>
      <c r="F432" s="14" t="str">
        <f t="shared" si="40"/>
        <v/>
      </c>
      <c r="G432" s="14" t="str">
        <f t="shared" si="40"/>
        <v/>
      </c>
      <c r="H432" s="14" t="str">
        <f t="shared" si="40"/>
        <v/>
      </c>
      <c r="I432" s="14">
        <f t="shared" si="40"/>
        <v>2692066</v>
      </c>
      <c r="J432" s="14">
        <f t="shared" si="40"/>
        <v>6156590</v>
      </c>
      <c r="K432" s="14">
        <f t="shared" si="40"/>
        <v>7553205</v>
      </c>
      <c r="L432" s="14">
        <f t="shared" si="40"/>
        <v>7990692</v>
      </c>
      <c r="M432" s="14">
        <f t="shared" si="40"/>
        <v>9757324</v>
      </c>
      <c r="N432" s="14">
        <f t="shared" si="40"/>
        <v>10682531</v>
      </c>
      <c r="O432" s="12"/>
      <c r="P432" s="15" t="s">
        <v>958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3"/>
      <c r="B433" s="14" t="str">
        <f t="shared" si="40"/>
        <v/>
      </c>
      <c r="C433" s="14" t="str">
        <f t="shared" si="40"/>
        <v/>
      </c>
      <c r="D433" s="14" t="str">
        <f t="shared" si="40"/>
        <v/>
      </c>
      <c r="E433" s="14" t="str">
        <f t="shared" si="40"/>
        <v/>
      </c>
      <c r="F433" s="14" t="str">
        <f t="shared" si="40"/>
        <v/>
      </c>
      <c r="G433" s="14" t="str">
        <f t="shared" si="40"/>
        <v/>
      </c>
      <c r="H433" s="14">
        <f t="shared" si="40"/>
        <v>3898122</v>
      </c>
      <c r="I433" s="14">
        <f t="shared" si="40"/>
        <v>4652286</v>
      </c>
      <c r="J433" s="14">
        <f t="shared" si="40"/>
        <v>6127047</v>
      </c>
      <c r="K433" s="14">
        <f t="shared" si="40"/>
        <v>7370822</v>
      </c>
      <c r="L433" s="14">
        <f t="shared" si="40"/>
        <v>7835327</v>
      </c>
      <c r="M433" s="14">
        <f t="shared" si="40"/>
        <v>9885804</v>
      </c>
      <c r="N433" s="14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10682531</v>
      </c>
      <c r="O433" s="12">
        <f>RATE(M$324-I$324,,-I433,M433)</f>
        <v>0.20735892719952562</v>
      </c>
      <c r="P433" s="15" t="s">
        <v>959</v>
      </c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20"/>
      <c r="B434" s="16" t="e">
        <f t="shared" ref="B434:N434" si="41">+B433/B$378</f>
        <v>#VALUE!</v>
      </c>
      <c r="C434" s="16" t="e">
        <f t="shared" si="41"/>
        <v>#VALUE!</v>
      </c>
      <c r="D434" s="16" t="e">
        <f t="shared" si="41"/>
        <v>#VALUE!</v>
      </c>
      <c r="E434" s="16" t="e">
        <f t="shared" si="41"/>
        <v>#VALUE!</v>
      </c>
      <c r="F434" s="16" t="e">
        <f t="shared" si="41"/>
        <v>#VALUE!</v>
      </c>
      <c r="G434" s="16" t="e">
        <f t="shared" si="41"/>
        <v>#VALUE!</v>
      </c>
      <c r="H434" s="16">
        <f t="shared" si="41"/>
        <v>0.29316457569704124</v>
      </c>
      <c r="I434" s="16">
        <f t="shared" si="41"/>
        <v>0.36616111153131176</v>
      </c>
      <c r="J434" s="16">
        <f t="shared" si="41"/>
        <v>0.39285338051042851</v>
      </c>
      <c r="K434" s="16">
        <f t="shared" si="41"/>
        <v>0.39012037443991948</v>
      </c>
      <c r="L434" s="16">
        <f t="shared" si="41"/>
        <v>0.34500052793665537</v>
      </c>
      <c r="M434" s="16">
        <f t="shared" si="41"/>
        <v>0.43384306295939851</v>
      </c>
      <c r="N434" s="16">
        <f t="shared" si="41"/>
        <v>0.42169449125100456</v>
      </c>
      <c r="O434" s="12">
        <f>RATE(M$324-I$324,,-I434,M434)</f>
        <v>4.3314179761195899E-2</v>
      </c>
      <c r="P434" s="17" t="s">
        <v>960</v>
      </c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3"/>
      <c r="B435" s="210" t="s">
        <v>963</v>
      </c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3"/>
      <c r="O435" s="12"/>
      <c r="P435" s="21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3"/>
      <c r="B436" s="210" t="s">
        <v>1129</v>
      </c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3"/>
      <c r="O436" s="12"/>
      <c r="P436" s="15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3"/>
      <c r="B437" s="22" t="str">
        <f t="shared" ref="B437:N440" si="42">IFERROR(VLOOKUP($B$436,$130:$203,MATCH($P437&amp;"/"&amp;B$324,$128:$128,0),FALSE),"")</f>
        <v/>
      </c>
      <c r="C437" s="22" t="str">
        <f t="shared" si="42"/>
        <v/>
      </c>
      <c r="D437" s="22" t="str">
        <f t="shared" si="42"/>
        <v/>
      </c>
      <c r="E437" s="22" t="str">
        <f t="shared" si="42"/>
        <v/>
      </c>
      <c r="F437" s="22" t="str">
        <f t="shared" si="42"/>
        <v/>
      </c>
      <c r="G437" s="22" t="str">
        <f t="shared" si="42"/>
        <v/>
      </c>
      <c r="H437" s="22" t="str">
        <f t="shared" si="42"/>
        <v/>
      </c>
      <c r="I437" s="22" t="str">
        <f t="shared" si="42"/>
        <v/>
      </c>
      <c r="J437" s="22">
        <f t="shared" si="42"/>
        <v>4412018</v>
      </c>
      <c r="K437" s="22">
        <f t="shared" si="42"/>
        <v>5863835</v>
      </c>
      <c r="L437" s="22">
        <f t="shared" si="42"/>
        <v>6520610</v>
      </c>
      <c r="M437" s="22">
        <f t="shared" si="42"/>
        <v>6770122</v>
      </c>
      <c r="N437" s="22">
        <f t="shared" si="42"/>
        <v>7820580</v>
      </c>
      <c r="O437" s="23"/>
      <c r="P437" s="15" t="s">
        <v>956</v>
      </c>
      <c r="Q437" s="24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3"/>
      <c r="B438" s="13" t="str">
        <f t="shared" si="42"/>
        <v/>
      </c>
      <c r="C438" s="13" t="str">
        <f t="shared" si="42"/>
        <v/>
      </c>
      <c r="D438" s="13" t="str">
        <f t="shared" si="42"/>
        <v/>
      </c>
      <c r="E438" s="13" t="str">
        <f t="shared" si="42"/>
        <v/>
      </c>
      <c r="F438" s="13" t="str">
        <f t="shared" si="42"/>
        <v/>
      </c>
      <c r="G438" s="13" t="str">
        <f t="shared" si="42"/>
        <v/>
      </c>
      <c r="H438" s="13" t="str">
        <f t="shared" si="42"/>
        <v/>
      </c>
      <c r="I438" s="13">
        <f t="shared" si="42"/>
        <v>4026048</v>
      </c>
      <c r="J438" s="13">
        <f t="shared" si="42"/>
        <v>5020539</v>
      </c>
      <c r="K438" s="13">
        <f t="shared" si="42"/>
        <v>6188707</v>
      </c>
      <c r="L438" s="13">
        <f t="shared" si="42"/>
        <v>6676686</v>
      </c>
      <c r="M438" s="13">
        <f t="shared" si="42"/>
        <v>7223161</v>
      </c>
      <c r="N438" s="13">
        <f t="shared" si="42"/>
        <v>7172840</v>
      </c>
      <c r="O438" s="23"/>
      <c r="P438" s="15" t="s">
        <v>957</v>
      </c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3"/>
      <c r="B439" s="13" t="str">
        <f t="shared" si="42"/>
        <v/>
      </c>
      <c r="C439" s="13" t="str">
        <f t="shared" si="42"/>
        <v/>
      </c>
      <c r="D439" s="13" t="str">
        <f t="shared" si="42"/>
        <v/>
      </c>
      <c r="E439" s="13" t="str">
        <f t="shared" si="42"/>
        <v/>
      </c>
      <c r="F439" s="13" t="str">
        <f t="shared" si="42"/>
        <v/>
      </c>
      <c r="G439" s="13" t="str">
        <f t="shared" si="42"/>
        <v/>
      </c>
      <c r="H439" s="13" t="str">
        <f t="shared" si="42"/>
        <v/>
      </c>
      <c r="I439" s="13">
        <f t="shared" si="42"/>
        <v>4942372</v>
      </c>
      <c r="J439" s="13">
        <f t="shared" si="42"/>
        <v>5574858</v>
      </c>
      <c r="K439" s="13">
        <f t="shared" si="42"/>
        <v>7030946</v>
      </c>
      <c r="L439" s="13">
        <f t="shared" si="42"/>
        <v>7398415</v>
      </c>
      <c r="M439" s="13">
        <f t="shared" si="42"/>
        <v>7491961</v>
      </c>
      <c r="N439" s="13">
        <f t="shared" si="42"/>
        <v>8393909</v>
      </c>
      <c r="O439" s="23"/>
      <c r="P439" s="15" t="s">
        <v>958</v>
      </c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3"/>
      <c r="B440" s="25" t="str">
        <f t="shared" si="42"/>
        <v/>
      </c>
      <c r="C440" s="25" t="str">
        <f t="shared" si="42"/>
        <v/>
      </c>
      <c r="D440" s="25" t="str">
        <f t="shared" si="42"/>
        <v/>
      </c>
      <c r="E440" s="25" t="str">
        <f t="shared" si="42"/>
        <v/>
      </c>
      <c r="F440" s="25" t="str">
        <f t="shared" si="42"/>
        <v/>
      </c>
      <c r="G440" s="25" t="str">
        <f t="shared" si="42"/>
        <v/>
      </c>
      <c r="H440" s="25">
        <f t="shared" si="42"/>
        <v>4266809.25</v>
      </c>
      <c r="I440" s="25">
        <f t="shared" si="42"/>
        <v>4322828</v>
      </c>
      <c r="J440" s="25">
        <f t="shared" si="42"/>
        <v>5618423</v>
      </c>
      <c r="K440" s="25">
        <f t="shared" si="42"/>
        <v>6705916</v>
      </c>
      <c r="L440" s="25">
        <f t="shared" si="42"/>
        <v>7390648</v>
      </c>
      <c r="M440" s="25">
        <f t="shared" si="42"/>
        <v>7433943</v>
      </c>
      <c r="N440" s="25" t="str">
        <f t="shared" si="42"/>
        <v/>
      </c>
      <c r="O440" s="23"/>
      <c r="P440" s="15" t="s">
        <v>964</v>
      </c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3"/>
      <c r="B441" s="22">
        <f t="shared" ref="B441:M441" si="43">SUM(B437:B440)</f>
        <v>0</v>
      </c>
      <c r="C441" s="22">
        <f t="shared" si="43"/>
        <v>0</v>
      </c>
      <c r="D441" s="22">
        <f t="shared" si="43"/>
        <v>0</v>
      </c>
      <c r="E441" s="22">
        <f t="shared" si="43"/>
        <v>0</v>
      </c>
      <c r="F441" s="22">
        <f t="shared" si="43"/>
        <v>0</v>
      </c>
      <c r="G441" s="22">
        <f t="shared" si="43"/>
        <v>0</v>
      </c>
      <c r="H441" s="22">
        <f t="shared" si="43"/>
        <v>4266809.25</v>
      </c>
      <c r="I441" s="22">
        <f t="shared" si="43"/>
        <v>13291248</v>
      </c>
      <c r="J441" s="22">
        <f t="shared" si="43"/>
        <v>20625838</v>
      </c>
      <c r="K441" s="22">
        <f t="shared" si="43"/>
        <v>25789404</v>
      </c>
      <c r="L441" s="22">
        <f t="shared" si="43"/>
        <v>27986359</v>
      </c>
      <c r="M441" s="22">
        <f t="shared" si="43"/>
        <v>28919187</v>
      </c>
      <c r="N441" s="22">
        <f>IF(N438="",N437*4,IF(N439="",(N438+N437)*2,IF(N440="",((N439+N438+N437)/3)*4,SUM(N437:N440))))</f>
        <v>31183105.333333332</v>
      </c>
      <c r="O441" s="12">
        <f>RATE(M$324-I$324,,-I441,M441)</f>
        <v>0.2145211426596102</v>
      </c>
      <c r="P441" s="15" t="s">
        <v>959</v>
      </c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52"/>
      <c r="B442" s="26"/>
      <c r="C442" s="27" t="e">
        <f t="shared" ref="C442:N442" si="44">C441/B441-1</f>
        <v>#DIV/0!</v>
      </c>
      <c r="D442" s="27" t="e">
        <f t="shared" si="44"/>
        <v>#DIV/0!</v>
      </c>
      <c r="E442" s="27" t="e">
        <f t="shared" si="44"/>
        <v>#DIV/0!</v>
      </c>
      <c r="F442" s="27" t="e">
        <f t="shared" si="44"/>
        <v>#DIV/0!</v>
      </c>
      <c r="G442" s="27" t="e">
        <f t="shared" si="44"/>
        <v>#DIV/0!</v>
      </c>
      <c r="H442" s="27" t="e">
        <f t="shared" si="44"/>
        <v>#DIV/0!</v>
      </c>
      <c r="I442" s="27">
        <f t="shared" si="44"/>
        <v>2.115032151952891</v>
      </c>
      <c r="J442" s="27">
        <f t="shared" si="44"/>
        <v>0.55183606535669183</v>
      </c>
      <c r="K442" s="27">
        <f t="shared" si="44"/>
        <v>0.25034454357684766</v>
      </c>
      <c r="L442" s="27">
        <f t="shared" si="44"/>
        <v>8.5188281202621008E-2</v>
      </c>
      <c r="M442" s="27">
        <f t="shared" si="44"/>
        <v>3.3331524118589417E-2</v>
      </c>
      <c r="N442" s="16">
        <f t="shared" si="44"/>
        <v>7.8284300776966242E-2</v>
      </c>
      <c r="O442" s="23"/>
      <c r="P442" s="17" t="s">
        <v>965</v>
      </c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152"/>
      <c r="AW442" s="152"/>
      <c r="AX442" s="152"/>
      <c r="AY442" s="152"/>
      <c r="AZ442" s="152"/>
      <c r="BA442" s="152"/>
      <c r="BB442" s="152"/>
      <c r="BC442" s="152"/>
      <c r="BD442" s="152"/>
      <c r="BE442" s="152"/>
      <c r="BF442" s="152"/>
      <c r="BG442" s="152"/>
      <c r="BH442" s="152"/>
      <c r="BI442" s="152"/>
      <c r="BJ442" s="152"/>
      <c r="BK442" s="152"/>
      <c r="BL442" s="152"/>
      <c r="BM442" s="152"/>
      <c r="BN442" s="152"/>
      <c r="BO442" s="152"/>
      <c r="BP442" s="152"/>
      <c r="BQ442" s="152"/>
      <c r="BR442" s="152"/>
      <c r="BS442" s="152"/>
    </row>
    <row r="443" spans="1:71" x14ac:dyDescent="0.25">
      <c r="A443" s="3"/>
      <c r="B443" s="210" t="s">
        <v>1133</v>
      </c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3"/>
      <c r="O443" s="12"/>
      <c r="P443" s="15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3"/>
      <c r="B444" s="22" t="str">
        <f t="shared" ref="B444:N447" si="45">IFERROR(VLOOKUP($B$443,$130:$203,MATCH($P444&amp;"/"&amp;B$324,$128:$128,0),FALSE),"")</f>
        <v/>
      </c>
      <c r="C444" s="22" t="str">
        <f t="shared" si="45"/>
        <v/>
      </c>
      <c r="D444" s="22" t="str">
        <f t="shared" si="45"/>
        <v/>
      </c>
      <c r="E444" s="22" t="str">
        <f t="shared" si="45"/>
        <v/>
      </c>
      <c r="F444" s="22" t="str">
        <f t="shared" si="45"/>
        <v/>
      </c>
      <c r="G444" s="22" t="str">
        <f t="shared" si="45"/>
        <v/>
      </c>
      <c r="H444" s="22" t="str">
        <f t="shared" si="45"/>
        <v/>
      </c>
      <c r="I444" s="22" t="str">
        <f t="shared" si="45"/>
        <v/>
      </c>
      <c r="J444" s="22">
        <f t="shared" si="45"/>
        <v>215616</v>
      </c>
      <c r="K444" s="22">
        <f t="shared" si="45"/>
        <v>89613</v>
      </c>
      <c r="L444" s="22">
        <f t="shared" si="45"/>
        <v>154925</v>
      </c>
      <c r="M444" s="22">
        <f t="shared" si="45"/>
        <v>58924</v>
      </c>
      <c r="N444" s="22">
        <f t="shared" si="45"/>
        <v>333174</v>
      </c>
      <c r="O444" s="12"/>
      <c r="P444" s="15" t="s">
        <v>956</v>
      </c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3"/>
      <c r="B445" s="13" t="str">
        <f t="shared" si="45"/>
        <v/>
      </c>
      <c r="C445" s="13" t="str">
        <f t="shared" si="45"/>
        <v/>
      </c>
      <c r="D445" s="13" t="str">
        <f t="shared" si="45"/>
        <v/>
      </c>
      <c r="E445" s="13" t="str">
        <f t="shared" si="45"/>
        <v/>
      </c>
      <c r="F445" s="13" t="str">
        <f t="shared" si="45"/>
        <v/>
      </c>
      <c r="G445" s="13" t="str">
        <f t="shared" si="45"/>
        <v/>
      </c>
      <c r="H445" s="13" t="str">
        <f t="shared" si="45"/>
        <v/>
      </c>
      <c r="I445" s="13">
        <f t="shared" si="45"/>
        <v>28558</v>
      </c>
      <c r="J445" s="13">
        <f t="shared" si="45"/>
        <v>221617</v>
      </c>
      <c r="K445" s="13">
        <f t="shared" si="45"/>
        <v>25480</v>
      </c>
      <c r="L445" s="13">
        <f t="shared" si="45"/>
        <v>35381</v>
      </c>
      <c r="M445" s="13">
        <f t="shared" si="45"/>
        <v>67075</v>
      </c>
      <c r="N445" s="13">
        <f t="shared" si="45"/>
        <v>116492</v>
      </c>
      <c r="O445" s="12"/>
      <c r="P445" s="15" t="s">
        <v>957</v>
      </c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3"/>
      <c r="B446" s="13" t="str">
        <f t="shared" si="45"/>
        <v/>
      </c>
      <c r="C446" s="13" t="str">
        <f t="shared" si="45"/>
        <v/>
      </c>
      <c r="D446" s="13" t="str">
        <f t="shared" si="45"/>
        <v/>
      </c>
      <c r="E446" s="13" t="str">
        <f t="shared" si="45"/>
        <v/>
      </c>
      <c r="F446" s="13" t="str">
        <f t="shared" si="45"/>
        <v/>
      </c>
      <c r="G446" s="13" t="str">
        <f t="shared" si="45"/>
        <v/>
      </c>
      <c r="H446" s="13" t="str">
        <f t="shared" si="45"/>
        <v/>
      </c>
      <c r="I446" s="13">
        <f t="shared" si="45"/>
        <v>24419</v>
      </c>
      <c r="J446" s="13">
        <f t="shared" si="45"/>
        <v>47470</v>
      </c>
      <c r="K446" s="13">
        <f t="shared" si="45"/>
        <v>32875</v>
      </c>
      <c r="L446" s="13">
        <f t="shared" si="45"/>
        <v>144209</v>
      </c>
      <c r="M446" s="13">
        <f t="shared" si="45"/>
        <v>42394</v>
      </c>
      <c r="N446" s="13">
        <f t="shared" si="45"/>
        <v>150305</v>
      </c>
      <c r="O446" s="12"/>
      <c r="P446" s="15" t="s">
        <v>958</v>
      </c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3"/>
      <c r="B447" s="25" t="str">
        <f t="shared" si="45"/>
        <v/>
      </c>
      <c r="C447" s="25" t="str">
        <f t="shared" si="45"/>
        <v/>
      </c>
      <c r="D447" s="25" t="str">
        <f t="shared" si="45"/>
        <v/>
      </c>
      <c r="E447" s="25" t="str">
        <f t="shared" si="45"/>
        <v/>
      </c>
      <c r="F447" s="25" t="str">
        <f t="shared" si="45"/>
        <v/>
      </c>
      <c r="G447" s="25" t="str">
        <f t="shared" si="45"/>
        <v/>
      </c>
      <c r="H447" s="25">
        <f t="shared" si="45"/>
        <v>42472.25</v>
      </c>
      <c r="I447" s="25">
        <f t="shared" si="45"/>
        <v>60047</v>
      </c>
      <c r="J447" s="25">
        <f t="shared" si="45"/>
        <v>-266977</v>
      </c>
      <c r="K447" s="25">
        <f t="shared" si="45"/>
        <v>3867</v>
      </c>
      <c r="L447" s="25">
        <f t="shared" si="45"/>
        <v>163615</v>
      </c>
      <c r="M447" s="25">
        <f t="shared" si="45"/>
        <v>24389</v>
      </c>
      <c r="N447" s="25" t="str">
        <f t="shared" si="45"/>
        <v/>
      </c>
      <c r="O447" s="12"/>
      <c r="P447" s="15" t="s">
        <v>964</v>
      </c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3"/>
      <c r="B448" s="25">
        <f t="shared" ref="B448:M448" si="46">SUM(B444:B447)</f>
        <v>0</v>
      </c>
      <c r="C448" s="25">
        <f t="shared" si="46"/>
        <v>0</v>
      </c>
      <c r="D448" s="25">
        <f t="shared" si="46"/>
        <v>0</v>
      </c>
      <c r="E448" s="25">
        <f t="shared" si="46"/>
        <v>0</v>
      </c>
      <c r="F448" s="25">
        <f t="shared" si="46"/>
        <v>0</v>
      </c>
      <c r="G448" s="25">
        <f t="shared" si="46"/>
        <v>0</v>
      </c>
      <c r="H448" s="25">
        <f t="shared" si="46"/>
        <v>42472.25</v>
      </c>
      <c r="I448" s="25">
        <f t="shared" si="46"/>
        <v>113024</v>
      </c>
      <c r="J448" s="25">
        <f t="shared" si="46"/>
        <v>217726</v>
      </c>
      <c r="K448" s="25">
        <f t="shared" si="46"/>
        <v>151835</v>
      </c>
      <c r="L448" s="25">
        <f t="shared" si="46"/>
        <v>498130</v>
      </c>
      <c r="M448" s="25">
        <f t="shared" si="46"/>
        <v>192782</v>
      </c>
      <c r="N448" s="25">
        <f>IF(N445="",N444*4,IF(N446="",(N445+N444)*2,IF(N447="",((N446+N445+N444)/3)*4,SUM(N444:N447))))</f>
        <v>799961.33333333337</v>
      </c>
      <c r="O448" s="12">
        <f>RATE(M$324-I$324,,-I448,M448)</f>
        <v>0.14280978977608372</v>
      </c>
      <c r="P448" s="15" t="s">
        <v>959</v>
      </c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3"/>
      <c r="B449" s="210" t="s">
        <v>966</v>
      </c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3"/>
      <c r="O449" s="12"/>
      <c r="P449" s="15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3"/>
      <c r="B450" s="13" t="e">
        <f t="shared" ref="B450:N453" si="47">B444+B437</f>
        <v>#VALUE!</v>
      </c>
      <c r="C450" s="13" t="e">
        <f t="shared" si="47"/>
        <v>#VALUE!</v>
      </c>
      <c r="D450" s="13" t="e">
        <f t="shared" si="47"/>
        <v>#VALUE!</v>
      </c>
      <c r="E450" s="13" t="e">
        <f t="shared" si="47"/>
        <v>#VALUE!</v>
      </c>
      <c r="F450" s="13" t="e">
        <f t="shared" si="47"/>
        <v>#VALUE!</v>
      </c>
      <c r="G450" s="13" t="e">
        <f t="shared" si="47"/>
        <v>#VALUE!</v>
      </c>
      <c r="H450" s="13" t="e">
        <f t="shared" si="47"/>
        <v>#VALUE!</v>
      </c>
      <c r="I450" s="13" t="e">
        <f t="shared" si="47"/>
        <v>#VALUE!</v>
      </c>
      <c r="J450" s="13">
        <f t="shared" si="47"/>
        <v>4627634</v>
      </c>
      <c r="K450" s="13">
        <f t="shared" si="47"/>
        <v>5953448</v>
      </c>
      <c r="L450" s="13">
        <f t="shared" si="47"/>
        <v>6675535</v>
      </c>
      <c r="M450" s="13">
        <f t="shared" si="47"/>
        <v>6829046</v>
      </c>
      <c r="N450" s="13">
        <f t="shared" si="47"/>
        <v>8153754</v>
      </c>
      <c r="O450" s="12"/>
      <c r="P450" s="15" t="s">
        <v>956</v>
      </c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3"/>
      <c r="B451" s="13" t="e">
        <f t="shared" si="47"/>
        <v>#VALUE!</v>
      </c>
      <c r="C451" s="13" t="e">
        <f t="shared" si="47"/>
        <v>#VALUE!</v>
      </c>
      <c r="D451" s="13" t="e">
        <f t="shared" si="47"/>
        <v>#VALUE!</v>
      </c>
      <c r="E451" s="13" t="e">
        <f t="shared" si="47"/>
        <v>#VALUE!</v>
      </c>
      <c r="F451" s="13" t="e">
        <f t="shared" si="47"/>
        <v>#VALUE!</v>
      </c>
      <c r="G451" s="13" t="e">
        <f t="shared" si="47"/>
        <v>#VALUE!</v>
      </c>
      <c r="H451" s="13" t="e">
        <f t="shared" si="47"/>
        <v>#VALUE!</v>
      </c>
      <c r="I451" s="13">
        <f t="shared" si="47"/>
        <v>4054606</v>
      </c>
      <c r="J451" s="13">
        <f t="shared" si="47"/>
        <v>5242156</v>
      </c>
      <c r="K451" s="13">
        <f t="shared" si="47"/>
        <v>6214187</v>
      </c>
      <c r="L451" s="13">
        <f t="shared" si="47"/>
        <v>6712067</v>
      </c>
      <c r="M451" s="13">
        <f t="shared" si="47"/>
        <v>7290236</v>
      </c>
      <c r="N451" s="13">
        <f t="shared" si="47"/>
        <v>7289332</v>
      </c>
      <c r="O451" s="12"/>
      <c r="P451" s="15" t="s">
        <v>957</v>
      </c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3"/>
      <c r="B452" s="13" t="e">
        <f t="shared" si="47"/>
        <v>#VALUE!</v>
      </c>
      <c r="C452" s="13" t="e">
        <f t="shared" si="47"/>
        <v>#VALUE!</v>
      </c>
      <c r="D452" s="13" t="e">
        <f t="shared" si="47"/>
        <v>#VALUE!</v>
      </c>
      <c r="E452" s="13" t="e">
        <f t="shared" si="47"/>
        <v>#VALUE!</v>
      </c>
      <c r="F452" s="13" t="e">
        <f t="shared" si="47"/>
        <v>#VALUE!</v>
      </c>
      <c r="G452" s="13" t="e">
        <f t="shared" si="47"/>
        <v>#VALUE!</v>
      </c>
      <c r="H452" s="13" t="e">
        <f t="shared" si="47"/>
        <v>#VALUE!</v>
      </c>
      <c r="I452" s="13">
        <f t="shared" si="47"/>
        <v>4966791</v>
      </c>
      <c r="J452" s="13">
        <f t="shared" si="47"/>
        <v>5622328</v>
      </c>
      <c r="K452" s="13">
        <f t="shared" si="47"/>
        <v>7063821</v>
      </c>
      <c r="L452" s="13">
        <f t="shared" si="47"/>
        <v>7542624</v>
      </c>
      <c r="M452" s="13">
        <f t="shared" si="47"/>
        <v>7534355</v>
      </c>
      <c r="N452" s="13" t="str">
        <f t="shared" ref="N452:N453" si="48">IFERROR(VLOOKUP($B$405,$131:$202,MATCH($P452&amp;"/"&amp;N$315,$129:$129,0),FALSE),"")</f>
        <v/>
      </c>
      <c r="O452" s="12"/>
      <c r="P452" s="15" t="s">
        <v>958</v>
      </c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3"/>
      <c r="B453" s="13" t="e">
        <f t="shared" si="47"/>
        <v>#VALUE!</v>
      </c>
      <c r="C453" s="13" t="e">
        <f t="shared" si="47"/>
        <v>#VALUE!</v>
      </c>
      <c r="D453" s="13" t="e">
        <f t="shared" si="47"/>
        <v>#VALUE!</v>
      </c>
      <c r="E453" s="13" t="e">
        <f t="shared" si="47"/>
        <v>#VALUE!</v>
      </c>
      <c r="F453" s="13" t="e">
        <f t="shared" si="47"/>
        <v>#VALUE!</v>
      </c>
      <c r="G453" s="13" t="e">
        <f t="shared" si="47"/>
        <v>#VALUE!</v>
      </c>
      <c r="H453" s="13">
        <f t="shared" si="47"/>
        <v>4309281.5</v>
      </c>
      <c r="I453" s="13">
        <f t="shared" si="47"/>
        <v>4382875</v>
      </c>
      <c r="J453" s="13">
        <f t="shared" si="47"/>
        <v>5351446</v>
      </c>
      <c r="K453" s="13">
        <f t="shared" si="47"/>
        <v>6709783</v>
      </c>
      <c r="L453" s="13">
        <f t="shared" si="47"/>
        <v>7554263</v>
      </c>
      <c r="M453" s="13">
        <f t="shared" si="47"/>
        <v>7458332</v>
      </c>
      <c r="N453" s="13" t="str">
        <f t="shared" si="48"/>
        <v/>
      </c>
      <c r="O453" s="12"/>
      <c r="P453" s="15" t="s">
        <v>964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3"/>
      <c r="B454" s="28" t="e">
        <f t="shared" ref="B454:M454" si="49">SUM(B450:B453)</f>
        <v>#VALUE!</v>
      </c>
      <c r="C454" s="28" t="e">
        <f t="shared" si="49"/>
        <v>#VALUE!</v>
      </c>
      <c r="D454" s="28" t="e">
        <f t="shared" si="49"/>
        <v>#VALUE!</v>
      </c>
      <c r="E454" s="28" t="e">
        <f t="shared" si="49"/>
        <v>#VALUE!</v>
      </c>
      <c r="F454" s="28" t="e">
        <f t="shared" si="49"/>
        <v>#VALUE!</v>
      </c>
      <c r="G454" s="28" t="e">
        <f t="shared" si="49"/>
        <v>#VALUE!</v>
      </c>
      <c r="H454" s="28" t="e">
        <f t="shared" si="49"/>
        <v>#VALUE!</v>
      </c>
      <c r="I454" s="28" t="e">
        <f t="shared" si="49"/>
        <v>#VALUE!</v>
      </c>
      <c r="J454" s="28">
        <f t="shared" si="49"/>
        <v>20843564</v>
      </c>
      <c r="K454" s="28">
        <f t="shared" si="49"/>
        <v>25941239</v>
      </c>
      <c r="L454" s="28">
        <f t="shared" si="49"/>
        <v>28484489</v>
      </c>
      <c r="M454" s="28">
        <f t="shared" si="49"/>
        <v>29111969</v>
      </c>
      <c r="N454" s="28">
        <f>IF(N451="",N450*4,IF(N452="",(N451+N450)*2,IF(N453="",((N452+N451+N450)/3)*4,SUM(N450:N453))))</f>
        <v>30886172</v>
      </c>
      <c r="O454" s="12" t="e">
        <f>RATE(M$324-I$324,,-I454,M454)</f>
        <v>#VALUE!</v>
      </c>
      <c r="P454" s="15" t="s">
        <v>959</v>
      </c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3"/>
      <c r="B455" s="215" t="s">
        <v>967</v>
      </c>
      <c r="C455" s="199"/>
      <c r="D455" s="199"/>
      <c r="E455" s="199"/>
      <c r="F455" s="199"/>
      <c r="G455" s="199"/>
      <c r="H455" s="199"/>
      <c r="I455" s="199"/>
      <c r="J455" s="199"/>
      <c r="K455" s="199"/>
      <c r="L455" s="199"/>
      <c r="M455" s="199"/>
      <c r="N455" s="200"/>
      <c r="O455" s="12"/>
      <c r="P455" s="15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3"/>
      <c r="B456" s="218" t="s">
        <v>1141</v>
      </c>
      <c r="C456" s="219"/>
      <c r="D456" s="219"/>
      <c r="E456" s="219"/>
      <c r="F456" s="219"/>
      <c r="G456" s="219"/>
      <c r="H456" s="219"/>
      <c r="I456" s="219"/>
      <c r="J456" s="219"/>
      <c r="K456" s="219"/>
      <c r="L456" s="219"/>
      <c r="M456" s="219"/>
      <c r="N456" s="220"/>
      <c r="O456" s="12"/>
      <c r="P456" s="15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3"/>
      <c r="B457" s="22" t="str">
        <f t="shared" ref="B457:N460" si="50">IFERROR(VLOOKUP($B$456,$130:$203,MATCH($P457&amp;"/"&amp;B$324,$128:$128,0),FALSE),"")</f>
        <v/>
      </c>
      <c r="C457" s="22" t="str">
        <f t="shared" si="50"/>
        <v/>
      </c>
      <c r="D457" s="22" t="str">
        <f t="shared" si="50"/>
        <v/>
      </c>
      <c r="E457" s="22" t="str">
        <f t="shared" si="50"/>
        <v/>
      </c>
      <c r="F457" s="22" t="str">
        <f t="shared" si="50"/>
        <v/>
      </c>
      <c r="G457" s="22" t="str">
        <f t="shared" si="50"/>
        <v/>
      </c>
      <c r="H457" s="22" t="str">
        <f t="shared" si="50"/>
        <v/>
      </c>
      <c r="I457" s="22" t="str">
        <f t="shared" si="50"/>
        <v/>
      </c>
      <c r="J457" s="22">
        <f t="shared" si="50"/>
        <v>4180681</v>
      </c>
      <c r="K457" s="22">
        <f t="shared" si="50"/>
        <v>5378692</v>
      </c>
      <c r="L457" s="22">
        <f t="shared" si="50"/>
        <v>6294448</v>
      </c>
      <c r="M457" s="22">
        <f t="shared" si="50"/>
        <v>6080191</v>
      </c>
      <c r="N457" s="22">
        <f t="shared" si="50"/>
        <v>6860783</v>
      </c>
      <c r="O457" s="12"/>
      <c r="P457" s="15" t="s">
        <v>956</v>
      </c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3"/>
      <c r="B458" s="13" t="str">
        <f t="shared" si="50"/>
        <v/>
      </c>
      <c r="C458" s="13" t="str">
        <f t="shared" si="50"/>
        <v/>
      </c>
      <c r="D458" s="13" t="str">
        <f t="shared" si="50"/>
        <v/>
      </c>
      <c r="E458" s="13" t="str">
        <f t="shared" si="50"/>
        <v/>
      </c>
      <c r="F458" s="13" t="str">
        <f t="shared" si="50"/>
        <v/>
      </c>
      <c r="G458" s="13" t="str">
        <f t="shared" si="50"/>
        <v/>
      </c>
      <c r="H458" s="13" t="str">
        <f t="shared" si="50"/>
        <v/>
      </c>
      <c r="I458" s="13">
        <f t="shared" si="50"/>
        <v>4250682</v>
      </c>
      <c r="J458" s="13">
        <f t="shared" si="50"/>
        <v>4225489</v>
      </c>
      <c r="K458" s="13">
        <f t="shared" si="50"/>
        <v>5123244</v>
      </c>
      <c r="L458" s="13">
        <f t="shared" si="50"/>
        <v>6040737</v>
      </c>
      <c r="M458" s="13">
        <f t="shared" si="50"/>
        <v>6204354</v>
      </c>
      <c r="N458" s="13">
        <f t="shared" si="50"/>
        <v>6163768</v>
      </c>
      <c r="O458" s="12"/>
      <c r="P458" s="15" t="s">
        <v>957</v>
      </c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3"/>
      <c r="B459" s="13" t="str">
        <f t="shared" si="50"/>
        <v/>
      </c>
      <c r="C459" s="13" t="str">
        <f t="shared" si="50"/>
        <v/>
      </c>
      <c r="D459" s="13" t="str">
        <f t="shared" si="50"/>
        <v/>
      </c>
      <c r="E459" s="13" t="str">
        <f t="shared" si="50"/>
        <v/>
      </c>
      <c r="F459" s="13" t="str">
        <f t="shared" si="50"/>
        <v/>
      </c>
      <c r="G459" s="13" t="str">
        <f t="shared" si="50"/>
        <v/>
      </c>
      <c r="H459" s="13" t="str">
        <f t="shared" si="50"/>
        <v/>
      </c>
      <c r="I459" s="13">
        <f t="shared" si="50"/>
        <v>5031114</v>
      </c>
      <c r="J459" s="13">
        <f t="shared" si="50"/>
        <v>4594767</v>
      </c>
      <c r="K459" s="13">
        <f t="shared" si="50"/>
        <v>5795355</v>
      </c>
      <c r="L459" s="13">
        <f t="shared" si="50"/>
        <v>6510993</v>
      </c>
      <c r="M459" s="13">
        <f t="shared" si="50"/>
        <v>6363403</v>
      </c>
      <c r="N459" s="13">
        <f t="shared" si="50"/>
        <v>6934119</v>
      </c>
      <c r="O459" s="12"/>
      <c r="P459" s="15" t="s">
        <v>958</v>
      </c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3"/>
      <c r="B460" s="25" t="str">
        <f t="shared" si="50"/>
        <v/>
      </c>
      <c r="C460" s="25" t="str">
        <f t="shared" si="50"/>
        <v/>
      </c>
      <c r="D460" s="25" t="str">
        <f t="shared" si="50"/>
        <v/>
      </c>
      <c r="E460" s="25" t="str">
        <f t="shared" si="50"/>
        <v/>
      </c>
      <c r="F460" s="25" t="str">
        <f t="shared" si="50"/>
        <v/>
      </c>
      <c r="G460" s="25" t="str">
        <f t="shared" si="50"/>
        <v/>
      </c>
      <c r="H460" s="25">
        <f t="shared" si="50"/>
        <v>3780169.25</v>
      </c>
      <c r="I460" s="25">
        <f t="shared" si="50"/>
        <v>4377992</v>
      </c>
      <c r="J460" s="25">
        <f t="shared" si="50"/>
        <v>5004206</v>
      </c>
      <c r="K460" s="25">
        <f t="shared" si="50"/>
        <v>6250217</v>
      </c>
      <c r="L460" s="25">
        <f t="shared" si="50"/>
        <v>6869352</v>
      </c>
      <c r="M460" s="25">
        <f t="shared" si="50"/>
        <v>6783310</v>
      </c>
      <c r="N460" s="25" t="str">
        <f t="shared" si="50"/>
        <v/>
      </c>
      <c r="O460" s="12"/>
      <c r="P460" s="15" t="s">
        <v>964</v>
      </c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3"/>
      <c r="B461" s="25">
        <f t="shared" ref="B461:M461" si="51">SUM(B457:B460)</f>
        <v>0</v>
      </c>
      <c r="C461" s="25">
        <f t="shared" si="51"/>
        <v>0</v>
      </c>
      <c r="D461" s="25">
        <f t="shared" si="51"/>
        <v>0</v>
      </c>
      <c r="E461" s="25">
        <f t="shared" si="51"/>
        <v>0</v>
      </c>
      <c r="F461" s="25">
        <f t="shared" si="51"/>
        <v>0</v>
      </c>
      <c r="G461" s="25">
        <f t="shared" si="51"/>
        <v>0</v>
      </c>
      <c r="H461" s="25">
        <f t="shared" si="51"/>
        <v>3780169.25</v>
      </c>
      <c r="I461" s="25">
        <f t="shared" si="51"/>
        <v>13659788</v>
      </c>
      <c r="J461" s="25">
        <f t="shared" si="51"/>
        <v>18005143</v>
      </c>
      <c r="K461" s="25">
        <f t="shared" si="51"/>
        <v>22547508</v>
      </c>
      <c r="L461" s="25">
        <f t="shared" si="51"/>
        <v>25715530</v>
      </c>
      <c r="M461" s="25">
        <f t="shared" si="51"/>
        <v>25431258</v>
      </c>
      <c r="N461" s="25">
        <f>IF(N458="",N457*4,IF(N459="",(N458+N457)*2,IF(N460="",((N459+N458+N457)/3)*4,SUM(N457:N460))))</f>
        <v>26611560</v>
      </c>
      <c r="O461" s="12">
        <f>RATE(M$324-I$324,,-I461,M461)</f>
        <v>0.1681025477360204</v>
      </c>
      <c r="P461" s="15" t="s">
        <v>959</v>
      </c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3"/>
      <c r="B462" s="29" t="e">
        <f t="shared" ref="B462:N462" si="52">B461/B$441</f>
        <v>#DIV/0!</v>
      </c>
      <c r="C462" s="30" t="e">
        <f t="shared" si="52"/>
        <v>#DIV/0!</v>
      </c>
      <c r="D462" s="30" t="e">
        <f t="shared" si="52"/>
        <v>#DIV/0!</v>
      </c>
      <c r="E462" s="30" t="e">
        <f t="shared" si="52"/>
        <v>#DIV/0!</v>
      </c>
      <c r="F462" s="30" t="e">
        <f t="shared" si="52"/>
        <v>#DIV/0!</v>
      </c>
      <c r="G462" s="30" t="e">
        <f t="shared" si="52"/>
        <v>#DIV/0!</v>
      </c>
      <c r="H462" s="30">
        <f t="shared" si="52"/>
        <v>0.88594756140082898</v>
      </c>
      <c r="I462" s="30">
        <f t="shared" si="52"/>
        <v>1.0277280207246151</v>
      </c>
      <c r="J462" s="30">
        <f t="shared" si="52"/>
        <v>0.87294116243907283</v>
      </c>
      <c r="K462" s="30">
        <f t="shared" si="52"/>
        <v>0.87429348890730474</v>
      </c>
      <c r="L462" s="30">
        <f t="shared" si="52"/>
        <v>0.9188594343408516</v>
      </c>
      <c r="M462" s="30">
        <f t="shared" si="52"/>
        <v>0.87939048908947548</v>
      </c>
      <c r="N462" s="31">
        <f t="shared" si="52"/>
        <v>0.85339672606478489</v>
      </c>
      <c r="O462" s="12">
        <f>RATE(M$324-I$324,,-I462,M462)</f>
        <v>-3.8219668059412709E-2</v>
      </c>
      <c r="P462" s="17" t="s">
        <v>960</v>
      </c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52"/>
      <c r="B463" s="26"/>
      <c r="C463" s="16" t="e">
        <f t="shared" ref="C463:N463" si="53">C461/B461-1</f>
        <v>#DIV/0!</v>
      </c>
      <c r="D463" s="16" t="e">
        <f t="shared" si="53"/>
        <v>#DIV/0!</v>
      </c>
      <c r="E463" s="16" t="e">
        <f t="shared" si="53"/>
        <v>#DIV/0!</v>
      </c>
      <c r="F463" s="16" t="e">
        <f t="shared" si="53"/>
        <v>#DIV/0!</v>
      </c>
      <c r="G463" s="16" t="e">
        <f t="shared" si="53"/>
        <v>#DIV/0!</v>
      </c>
      <c r="H463" s="16" t="e">
        <f t="shared" si="53"/>
        <v>#DIV/0!</v>
      </c>
      <c r="I463" s="16">
        <f t="shared" si="53"/>
        <v>2.6135387324258033</v>
      </c>
      <c r="J463" s="16">
        <f t="shared" si="53"/>
        <v>0.31811291654013951</v>
      </c>
      <c r="K463" s="16">
        <f t="shared" si="53"/>
        <v>0.2522815286721134</v>
      </c>
      <c r="L463" s="16">
        <f t="shared" si="53"/>
        <v>0.14050430761572419</v>
      </c>
      <c r="M463" s="16">
        <f t="shared" si="53"/>
        <v>-1.105448730786418E-2</v>
      </c>
      <c r="N463" s="16">
        <f t="shared" si="53"/>
        <v>4.641146733677104E-2</v>
      </c>
      <c r="O463" s="23"/>
      <c r="P463" s="17" t="s">
        <v>965</v>
      </c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  <c r="AC463" s="152"/>
      <c r="AD463" s="152"/>
      <c r="AE463" s="152"/>
      <c r="AF463" s="152"/>
      <c r="AG463" s="152"/>
      <c r="AH463" s="152"/>
      <c r="AI463" s="152"/>
      <c r="AJ463" s="152"/>
      <c r="AK463" s="152"/>
      <c r="AL463" s="152"/>
      <c r="AM463" s="152"/>
      <c r="AN463" s="152"/>
      <c r="AO463" s="152"/>
      <c r="AP463" s="152"/>
      <c r="AQ463" s="152"/>
      <c r="AR463" s="152"/>
      <c r="AS463" s="152"/>
      <c r="AT463" s="152"/>
      <c r="AU463" s="152"/>
      <c r="AV463" s="152"/>
      <c r="AW463" s="152"/>
      <c r="AX463" s="152"/>
      <c r="AY463" s="152"/>
      <c r="AZ463" s="152"/>
      <c r="BA463" s="152"/>
      <c r="BB463" s="152"/>
      <c r="BC463" s="152"/>
      <c r="BD463" s="152"/>
      <c r="BE463" s="152"/>
      <c r="BF463" s="152"/>
      <c r="BG463" s="152"/>
      <c r="BH463" s="152"/>
      <c r="BI463" s="152"/>
      <c r="BJ463" s="152"/>
      <c r="BK463" s="152"/>
      <c r="BL463" s="152"/>
      <c r="BM463" s="152"/>
      <c r="BN463" s="152"/>
      <c r="BO463" s="152"/>
      <c r="BP463" s="152"/>
      <c r="BQ463" s="152"/>
      <c r="BR463" s="152"/>
      <c r="BS463" s="152"/>
    </row>
    <row r="464" spans="1:71" x14ac:dyDescent="0.25">
      <c r="A464" s="3"/>
      <c r="B464" s="216" t="s">
        <v>1198</v>
      </c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3"/>
      <c r="O464" s="12"/>
      <c r="P464" s="15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3"/>
      <c r="B465" s="22" t="str">
        <f t="shared" ref="B465:N469" si="54">IFERROR(B437-B457,"")</f>
        <v/>
      </c>
      <c r="C465" s="22" t="str">
        <f t="shared" si="54"/>
        <v/>
      </c>
      <c r="D465" s="22" t="str">
        <f t="shared" si="54"/>
        <v/>
      </c>
      <c r="E465" s="22" t="str">
        <f t="shared" si="54"/>
        <v/>
      </c>
      <c r="F465" s="22" t="str">
        <f t="shared" si="54"/>
        <v/>
      </c>
      <c r="G465" s="22" t="str">
        <f t="shared" si="54"/>
        <v/>
      </c>
      <c r="H465" s="22" t="str">
        <f t="shared" si="54"/>
        <v/>
      </c>
      <c r="I465" s="22" t="str">
        <f t="shared" si="54"/>
        <v/>
      </c>
      <c r="J465" s="22">
        <f t="shared" si="54"/>
        <v>231337</v>
      </c>
      <c r="K465" s="22">
        <f t="shared" si="54"/>
        <v>485143</v>
      </c>
      <c r="L465" s="22">
        <f t="shared" si="54"/>
        <v>226162</v>
      </c>
      <c r="M465" s="22">
        <f t="shared" si="54"/>
        <v>689931</v>
      </c>
      <c r="N465" s="22">
        <f t="shared" si="54"/>
        <v>959797</v>
      </c>
      <c r="O465" s="12"/>
      <c r="P465" s="15" t="s">
        <v>956</v>
      </c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3"/>
      <c r="B466" s="13" t="str">
        <f t="shared" si="54"/>
        <v/>
      </c>
      <c r="C466" s="13" t="str">
        <f t="shared" si="54"/>
        <v/>
      </c>
      <c r="D466" s="13" t="str">
        <f t="shared" si="54"/>
        <v/>
      </c>
      <c r="E466" s="13" t="str">
        <f t="shared" si="54"/>
        <v/>
      </c>
      <c r="F466" s="13" t="str">
        <f t="shared" si="54"/>
        <v/>
      </c>
      <c r="G466" s="13" t="str">
        <f t="shared" si="54"/>
        <v/>
      </c>
      <c r="H466" s="13" t="str">
        <f t="shared" si="54"/>
        <v/>
      </c>
      <c r="I466" s="13">
        <f t="shared" si="54"/>
        <v>-224634</v>
      </c>
      <c r="J466" s="13">
        <f t="shared" si="54"/>
        <v>795050</v>
      </c>
      <c r="K466" s="13">
        <f t="shared" si="54"/>
        <v>1065463</v>
      </c>
      <c r="L466" s="13">
        <f t="shared" si="54"/>
        <v>635949</v>
      </c>
      <c r="M466" s="13">
        <f t="shared" si="54"/>
        <v>1018807</v>
      </c>
      <c r="N466" s="13">
        <f t="shared" si="54"/>
        <v>1009072</v>
      </c>
      <c r="O466" s="12"/>
      <c r="P466" s="15" t="s">
        <v>957</v>
      </c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3"/>
      <c r="B467" s="13" t="str">
        <f t="shared" si="54"/>
        <v/>
      </c>
      <c r="C467" s="13" t="str">
        <f t="shared" si="54"/>
        <v/>
      </c>
      <c r="D467" s="13" t="str">
        <f t="shared" si="54"/>
        <v/>
      </c>
      <c r="E467" s="13" t="str">
        <f t="shared" si="54"/>
        <v/>
      </c>
      <c r="F467" s="13" t="str">
        <f t="shared" si="54"/>
        <v/>
      </c>
      <c r="G467" s="13" t="str">
        <f t="shared" si="54"/>
        <v/>
      </c>
      <c r="H467" s="13" t="str">
        <f t="shared" si="54"/>
        <v/>
      </c>
      <c r="I467" s="13">
        <f t="shared" si="54"/>
        <v>-88742</v>
      </c>
      <c r="J467" s="13">
        <f t="shared" si="54"/>
        <v>980091</v>
      </c>
      <c r="K467" s="13">
        <f t="shared" si="54"/>
        <v>1235591</v>
      </c>
      <c r="L467" s="13">
        <f t="shared" si="54"/>
        <v>887422</v>
      </c>
      <c r="M467" s="13">
        <f t="shared" si="54"/>
        <v>1128558</v>
      </c>
      <c r="N467" s="13">
        <f t="shared" si="54"/>
        <v>1459790</v>
      </c>
      <c r="O467" s="12"/>
      <c r="P467" s="15" t="s">
        <v>958</v>
      </c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3"/>
      <c r="B468" s="25" t="str">
        <f t="shared" si="54"/>
        <v/>
      </c>
      <c r="C468" s="25" t="str">
        <f t="shared" si="54"/>
        <v/>
      </c>
      <c r="D468" s="25" t="str">
        <f t="shared" si="54"/>
        <v/>
      </c>
      <c r="E468" s="25" t="str">
        <f t="shared" si="54"/>
        <v/>
      </c>
      <c r="F468" s="25" t="str">
        <f t="shared" si="54"/>
        <v/>
      </c>
      <c r="G468" s="25" t="str">
        <f t="shared" si="54"/>
        <v/>
      </c>
      <c r="H468" s="25">
        <f t="shared" si="54"/>
        <v>486640</v>
      </c>
      <c r="I468" s="25">
        <f t="shared" si="54"/>
        <v>-55164</v>
      </c>
      <c r="J468" s="25">
        <f t="shared" si="54"/>
        <v>614217</v>
      </c>
      <c r="K468" s="25">
        <f t="shared" si="54"/>
        <v>455699</v>
      </c>
      <c r="L468" s="25">
        <f t="shared" si="54"/>
        <v>521296</v>
      </c>
      <c r="M468" s="25">
        <f t="shared" si="54"/>
        <v>650633</v>
      </c>
      <c r="N468" s="25" t="str">
        <f t="shared" si="54"/>
        <v/>
      </c>
      <c r="O468" s="12"/>
      <c r="P468" s="15" t="s">
        <v>964</v>
      </c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3"/>
      <c r="B469" s="22">
        <f t="shared" si="54"/>
        <v>0</v>
      </c>
      <c r="C469" s="22">
        <f t="shared" si="54"/>
        <v>0</v>
      </c>
      <c r="D469" s="22">
        <f t="shared" si="54"/>
        <v>0</v>
      </c>
      <c r="E469" s="22">
        <f t="shared" si="54"/>
        <v>0</v>
      </c>
      <c r="F469" s="22">
        <f t="shared" si="54"/>
        <v>0</v>
      </c>
      <c r="G469" s="22">
        <f t="shared" si="54"/>
        <v>0</v>
      </c>
      <c r="H469" s="22">
        <f t="shared" si="54"/>
        <v>486640</v>
      </c>
      <c r="I469" s="22">
        <f t="shared" si="54"/>
        <v>-368540</v>
      </c>
      <c r="J469" s="22">
        <f t="shared" si="54"/>
        <v>2620695</v>
      </c>
      <c r="K469" s="22">
        <f t="shared" si="54"/>
        <v>3241896</v>
      </c>
      <c r="L469" s="22">
        <f t="shared" si="54"/>
        <v>2270829</v>
      </c>
      <c r="M469" s="22">
        <f t="shared" si="54"/>
        <v>3487929</v>
      </c>
      <c r="N469" s="22">
        <f t="shared" si="54"/>
        <v>4571545.3333333321</v>
      </c>
      <c r="O469" s="12" t="e">
        <f>RATE(M$324-I$324,,-I469,M469)</f>
        <v>#NUM!</v>
      </c>
      <c r="P469" s="15" t="s">
        <v>959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3"/>
      <c r="B470" s="16" t="e">
        <f t="shared" ref="B470:N470" si="55">B469/B$441</f>
        <v>#DIV/0!</v>
      </c>
      <c r="C470" s="16" t="e">
        <f t="shared" si="55"/>
        <v>#DIV/0!</v>
      </c>
      <c r="D470" s="16" t="e">
        <f t="shared" si="55"/>
        <v>#DIV/0!</v>
      </c>
      <c r="E470" s="16" t="e">
        <f t="shared" si="55"/>
        <v>#DIV/0!</v>
      </c>
      <c r="F470" s="16" t="e">
        <f t="shared" si="55"/>
        <v>#DIV/0!</v>
      </c>
      <c r="G470" s="16" t="e">
        <f t="shared" si="55"/>
        <v>#DIV/0!</v>
      </c>
      <c r="H470" s="16">
        <f t="shared" si="55"/>
        <v>0.11405243859917104</v>
      </c>
      <c r="I470" s="16">
        <f t="shared" si="55"/>
        <v>-2.7728020724615176E-2</v>
      </c>
      <c r="J470" s="16">
        <f t="shared" si="55"/>
        <v>0.12705883756092723</v>
      </c>
      <c r="K470" s="16">
        <f t="shared" si="55"/>
        <v>0.12570651109269529</v>
      </c>
      <c r="L470" s="16">
        <f t="shared" si="55"/>
        <v>8.1140565659148442E-2</v>
      </c>
      <c r="M470" s="16">
        <f t="shared" si="55"/>
        <v>0.12060951091052456</v>
      </c>
      <c r="N470" s="16">
        <f t="shared" si="55"/>
        <v>0.14660327393521505</v>
      </c>
      <c r="O470" s="12" t="e">
        <f>RATE(M$324-I$324,,-I470,M470)</f>
        <v>#NUM!</v>
      </c>
      <c r="P470" s="32" t="s">
        <v>969</v>
      </c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52"/>
      <c r="B471" s="26"/>
      <c r="C471" s="16" t="e">
        <f t="shared" ref="C471:N471" si="56">C469/B469-1</f>
        <v>#DIV/0!</v>
      </c>
      <c r="D471" s="16" t="e">
        <f t="shared" si="56"/>
        <v>#DIV/0!</v>
      </c>
      <c r="E471" s="16" t="e">
        <f t="shared" si="56"/>
        <v>#DIV/0!</v>
      </c>
      <c r="F471" s="16" t="e">
        <f t="shared" si="56"/>
        <v>#DIV/0!</v>
      </c>
      <c r="G471" s="16" t="e">
        <f t="shared" si="56"/>
        <v>#DIV/0!</v>
      </c>
      <c r="H471" s="16" t="e">
        <f t="shared" si="56"/>
        <v>#DIV/0!</v>
      </c>
      <c r="I471" s="16">
        <f t="shared" si="56"/>
        <v>-1.7573154693407858</v>
      </c>
      <c r="J471" s="16">
        <f t="shared" si="56"/>
        <v>-8.111019156672274</v>
      </c>
      <c r="K471" s="16">
        <f t="shared" si="56"/>
        <v>0.23703674025401655</v>
      </c>
      <c r="L471" s="16">
        <f t="shared" si="56"/>
        <v>-0.29953675256701628</v>
      </c>
      <c r="M471" s="16">
        <f t="shared" si="56"/>
        <v>0.5359716649734525</v>
      </c>
      <c r="N471" s="16">
        <f t="shared" si="56"/>
        <v>0.31067614430607171</v>
      </c>
      <c r="O471" s="23"/>
      <c r="P471" s="17" t="s">
        <v>965</v>
      </c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  <c r="AB471" s="152"/>
      <c r="AC471" s="152"/>
      <c r="AD471" s="152"/>
      <c r="AE471" s="152"/>
      <c r="AF471" s="152"/>
      <c r="AG471" s="152"/>
      <c r="AH471" s="152"/>
      <c r="AI471" s="152"/>
      <c r="AJ471" s="152"/>
      <c r="AK471" s="152"/>
      <c r="AL471" s="152"/>
      <c r="AM471" s="152"/>
      <c r="AN471" s="152"/>
      <c r="AO471" s="152"/>
      <c r="AP471" s="152"/>
      <c r="AQ471" s="152"/>
      <c r="AR471" s="152"/>
      <c r="AS471" s="152"/>
      <c r="AT471" s="152"/>
      <c r="AU471" s="152"/>
      <c r="AV471" s="152"/>
      <c r="AW471" s="152"/>
      <c r="AX471" s="152"/>
      <c r="AY471" s="152"/>
      <c r="AZ471" s="152"/>
      <c r="BA471" s="152"/>
      <c r="BB471" s="152"/>
      <c r="BC471" s="152"/>
      <c r="BD471" s="152"/>
      <c r="BE471" s="152"/>
      <c r="BF471" s="152"/>
      <c r="BG471" s="152"/>
      <c r="BH471" s="152"/>
      <c r="BI471" s="152"/>
      <c r="BJ471" s="152"/>
      <c r="BK471" s="152"/>
      <c r="BL471" s="152"/>
      <c r="BM471" s="152"/>
      <c r="BN471" s="152"/>
      <c r="BO471" s="152"/>
      <c r="BP471" s="152"/>
      <c r="BQ471" s="152"/>
      <c r="BR471" s="152"/>
      <c r="BS471" s="152"/>
    </row>
    <row r="472" spans="1:71" x14ac:dyDescent="0.25">
      <c r="A472" s="3"/>
      <c r="B472" s="213" t="s">
        <v>970</v>
      </c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3"/>
      <c r="O472" s="12"/>
      <c r="P472" s="5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3"/>
      <c r="B473" s="214" t="s">
        <v>1199</v>
      </c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3"/>
      <c r="O473" s="12"/>
      <c r="P473" s="5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3"/>
      <c r="B474" s="22" t="str">
        <f t="shared" ref="B474:N477" si="57">IFERROR(VLOOKUP($B$473,$130:$203,MATCH($P474&amp;"/"&amp;B$324,$128:$128,0),FALSE),"")</f>
        <v/>
      </c>
      <c r="C474" s="22" t="str">
        <f t="shared" si="57"/>
        <v/>
      </c>
      <c r="D474" s="22" t="str">
        <f t="shared" si="57"/>
        <v/>
      </c>
      <c r="E474" s="22" t="str">
        <f t="shared" si="57"/>
        <v/>
      </c>
      <c r="F474" s="22" t="str">
        <f t="shared" si="57"/>
        <v/>
      </c>
      <c r="G474" s="22" t="str">
        <f t="shared" si="57"/>
        <v/>
      </c>
      <c r="H474" s="22" t="str">
        <f t="shared" si="57"/>
        <v/>
      </c>
      <c r="I474" s="22" t="str">
        <f t="shared" si="57"/>
        <v/>
      </c>
      <c r="J474" s="22">
        <f t="shared" si="57"/>
        <v>61136</v>
      </c>
      <c r="K474" s="22">
        <f t="shared" si="57"/>
        <v>190988</v>
      </c>
      <c r="L474" s="22">
        <f t="shared" si="57"/>
        <v>214726</v>
      </c>
      <c r="M474" s="22">
        <f t="shared" si="57"/>
        <v>183653</v>
      </c>
      <c r="N474" s="22">
        <f t="shared" si="57"/>
        <v>182977</v>
      </c>
      <c r="O474" s="12"/>
      <c r="P474" s="15" t="s">
        <v>956</v>
      </c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3"/>
      <c r="B475" s="13" t="str">
        <f t="shared" si="57"/>
        <v/>
      </c>
      <c r="C475" s="13" t="str">
        <f t="shared" si="57"/>
        <v/>
      </c>
      <c r="D475" s="13" t="str">
        <f t="shared" si="57"/>
        <v/>
      </c>
      <c r="E475" s="13" t="str">
        <f t="shared" si="57"/>
        <v/>
      </c>
      <c r="F475" s="13" t="str">
        <f t="shared" si="57"/>
        <v/>
      </c>
      <c r="G475" s="13" t="str">
        <f t="shared" si="57"/>
        <v/>
      </c>
      <c r="H475" s="13" t="str">
        <f t="shared" si="57"/>
        <v/>
      </c>
      <c r="I475" s="13">
        <f t="shared" si="57"/>
        <v>57985</v>
      </c>
      <c r="J475" s="13">
        <f t="shared" si="57"/>
        <v>91650</v>
      </c>
      <c r="K475" s="13">
        <f t="shared" si="57"/>
        <v>185154</v>
      </c>
      <c r="L475" s="13">
        <f t="shared" si="57"/>
        <v>208376</v>
      </c>
      <c r="M475" s="13">
        <f t="shared" si="57"/>
        <v>202214</v>
      </c>
      <c r="N475" s="13">
        <f t="shared" si="57"/>
        <v>172478</v>
      </c>
      <c r="O475" s="12"/>
      <c r="P475" s="15" t="s">
        <v>957</v>
      </c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3"/>
      <c r="B476" s="13" t="str">
        <f t="shared" si="57"/>
        <v/>
      </c>
      <c r="C476" s="13" t="str">
        <f t="shared" si="57"/>
        <v/>
      </c>
      <c r="D476" s="13" t="str">
        <f t="shared" si="57"/>
        <v/>
      </c>
      <c r="E476" s="13" t="str">
        <f t="shared" si="57"/>
        <v/>
      </c>
      <c r="F476" s="13" t="str">
        <f t="shared" si="57"/>
        <v/>
      </c>
      <c r="G476" s="13" t="str">
        <f t="shared" si="57"/>
        <v/>
      </c>
      <c r="H476" s="13" t="str">
        <f t="shared" si="57"/>
        <v/>
      </c>
      <c r="I476" s="13">
        <f t="shared" si="57"/>
        <v>58649</v>
      </c>
      <c r="J476" s="13">
        <f t="shared" si="57"/>
        <v>113087</v>
      </c>
      <c r="K476" s="13">
        <f t="shared" si="57"/>
        <v>211432</v>
      </c>
      <c r="L476" s="13">
        <f t="shared" si="57"/>
        <v>197690</v>
      </c>
      <c r="M476" s="13">
        <f t="shared" si="57"/>
        <v>189332</v>
      </c>
      <c r="N476" s="13">
        <f t="shared" si="57"/>
        <v>177274</v>
      </c>
      <c r="O476" s="12"/>
      <c r="P476" s="15" t="s">
        <v>958</v>
      </c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3"/>
      <c r="B477" s="25" t="str">
        <f t="shared" si="57"/>
        <v/>
      </c>
      <c r="C477" s="25" t="str">
        <f t="shared" si="57"/>
        <v/>
      </c>
      <c r="D477" s="25" t="str">
        <f t="shared" si="57"/>
        <v/>
      </c>
      <c r="E477" s="25" t="str">
        <f t="shared" si="57"/>
        <v/>
      </c>
      <c r="F477" s="25" t="str">
        <f t="shared" si="57"/>
        <v/>
      </c>
      <c r="G477" s="25" t="str">
        <f t="shared" si="57"/>
        <v/>
      </c>
      <c r="H477" s="25">
        <f t="shared" si="57"/>
        <v>28940</v>
      </c>
      <c r="I477" s="25">
        <f t="shared" si="57"/>
        <v>65031</v>
      </c>
      <c r="J477" s="25">
        <f t="shared" si="57"/>
        <v>154892</v>
      </c>
      <c r="K477" s="25">
        <f t="shared" si="57"/>
        <v>183781</v>
      </c>
      <c r="L477" s="25">
        <f t="shared" si="57"/>
        <v>205340</v>
      </c>
      <c r="M477" s="25">
        <f t="shared" si="57"/>
        <v>122843</v>
      </c>
      <c r="N477" s="25" t="str">
        <f t="shared" si="57"/>
        <v/>
      </c>
      <c r="O477" s="12"/>
      <c r="P477" s="15" t="s">
        <v>964</v>
      </c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3"/>
      <c r="B478" s="25">
        <f t="shared" ref="B478:M478" si="58">SUM(B474:B477)</f>
        <v>0</v>
      </c>
      <c r="C478" s="25">
        <f t="shared" si="58"/>
        <v>0</v>
      </c>
      <c r="D478" s="25">
        <f t="shared" si="58"/>
        <v>0</v>
      </c>
      <c r="E478" s="25">
        <f t="shared" si="58"/>
        <v>0</v>
      </c>
      <c r="F478" s="25">
        <f t="shared" si="58"/>
        <v>0</v>
      </c>
      <c r="G478" s="25">
        <f t="shared" si="58"/>
        <v>0</v>
      </c>
      <c r="H478" s="25">
        <f t="shared" si="58"/>
        <v>28940</v>
      </c>
      <c r="I478" s="25">
        <f t="shared" si="58"/>
        <v>181665</v>
      </c>
      <c r="J478" s="25">
        <f t="shared" si="58"/>
        <v>420765</v>
      </c>
      <c r="K478" s="25">
        <f t="shared" si="58"/>
        <v>771355</v>
      </c>
      <c r="L478" s="25">
        <f t="shared" si="58"/>
        <v>826132</v>
      </c>
      <c r="M478" s="25">
        <f t="shared" si="58"/>
        <v>698042</v>
      </c>
      <c r="N478" s="25">
        <f>IF(N475="",N474*4,IF(N476="",(N475+N474)*2,IF(N477="",((N476+N475+N474)/3)*4,SUM(N474:N477))))</f>
        <v>710305.33333333337</v>
      </c>
      <c r="O478" s="12">
        <f>RATE(M$324-I$324,,-I478,M478)</f>
        <v>0.40007910039558792</v>
      </c>
      <c r="P478" s="15" t="s">
        <v>959</v>
      </c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3"/>
      <c r="B479" s="16" t="e">
        <f t="shared" ref="B479:N479" si="59">+B478/(B$441+B$448)</f>
        <v>#DIV/0!</v>
      </c>
      <c r="C479" s="16" t="e">
        <f t="shared" si="59"/>
        <v>#DIV/0!</v>
      </c>
      <c r="D479" s="16" t="e">
        <f t="shared" si="59"/>
        <v>#DIV/0!</v>
      </c>
      <c r="E479" s="16" t="e">
        <f t="shared" si="59"/>
        <v>#DIV/0!</v>
      </c>
      <c r="F479" s="16" t="e">
        <f t="shared" si="59"/>
        <v>#DIV/0!</v>
      </c>
      <c r="G479" s="16" t="e">
        <f t="shared" si="59"/>
        <v>#DIV/0!</v>
      </c>
      <c r="H479" s="16">
        <f t="shared" si="59"/>
        <v>6.715736718522566E-3</v>
      </c>
      <c r="I479" s="16">
        <f t="shared" si="59"/>
        <v>1.3552768848617813E-2</v>
      </c>
      <c r="J479" s="16">
        <f t="shared" si="59"/>
        <v>2.0186806824399127E-2</v>
      </c>
      <c r="K479" s="16">
        <f t="shared" si="59"/>
        <v>2.9734701569188733E-2</v>
      </c>
      <c r="L479" s="16">
        <f t="shared" si="59"/>
        <v>2.9002872405399303E-2</v>
      </c>
      <c r="M479" s="16">
        <f t="shared" si="59"/>
        <v>2.3977835370737034E-2</v>
      </c>
      <c r="N479" s="16">
        <f t="shared" si="59"/>
        <v>2.2208793820063119E-2</v>
      </c>
      <c r="O479" s="12">
        <f>RATE(M$324-I$324,,-I479,M479)</f>
        <v>0.15330848108067321</v>
      </c>
      <c r="P479" s="17" t="s">
        <v>960</v>
      </c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52"/>
      <c r="B480" s="26"/>
      <c r="C480" s="16" t="e">
        <f t="shared" ref="C480:N480" si="60">C478/B478-1</f>
        <v>#DIV/0!</v>
      </c>
      <c r="D480" s="16" t="e">
        <f t="shared" si="60"/>
        <v>#DIV/0!</v>
      </c>
      <c r="E480" s="16" t="e">
        <f t="shared" si="60"/>
        <v>#DIV/0!</v>
      </c>
      <c r="F480" s="16" t="e">
        <f t="shared" si="60"/>
        <v>#DIV/0!</v>
      </c>
      <c r="G480" s="16" t="e">
        <f t="shared" si="60"/>
        <v>#DIV/0!</v>
      </c>
      <c r="H480" s="16" t="e">
        <f t="shared" si="60"/>
        <v>#DIV/0!</v>
      </c>
      <c r="I480" s="16">
        <f t="shared" si="60"/>
        <v>5.2772978576364897</v>
      </c>
      <c r="J480" s="16">
        <f t="shared" si="60"/>
        <v>1.3161588638427877</v>
      </c>
      <c r="K480" s="16">
        <f t="shared" si="60"/>
        <v>0.83322044371561321</v>
      </c>
      <c r="L480" s="16">
        <f t="shared" si="60"/>
        <v>7.1013994853212914E-2</v>
      </c>
      <c r="M480" s="16">
        <f t="shared" si="60"/>
        <v>-0.15504786160080952</v>
      </c>
      <c r="N480" s="16">
        <f t="shared" si="60"/>
        <v>1.7568188351608338E-2</v>
      </c>
      <c r="O480" s="23"/>
      <c r="P480" s="17" t="s">
        <v>965</v>
      </c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2"/>
      <c r="BN480" s="152"/>
      <c r="BO480" s="152"/>
      <c r="BP480" s="152"/>
      <c r="BQ480" s="152"/>
      <c r="BR480" s="152"/>
      <c r="BS480" s="152"/>
    </row>
    <row r="481" spans="1:71" x14ac:dyDescent="0.25">
      <c r="A481" s="3"/>
      <c r="B481" s="214" t="s">
        <v>1146</v>
      </c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3"/>
      <c r="O481" s="12"/>
      <c r="P481" s="5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3"/>
      <c r="B482" s="22" t="str">
        <f t="shared" ref="B482:N485" si="61">IFERROR(VLOOKUP($B$481,$130:$203,MATCH($P482&amp;"/"&amp;B$324,$128:$128,0),FALSE),"")</f>
        <v/>
      </c>
      <c r="C482" s="22" t="str">
        <f t="shared" si="61"/>
        <v/>
      </c>
      <c r="D482" s="22" t="str">
        <f t="shared" si="61"/>
        <v/>
      </c>
      <c r="E482" s="22" t="str">
        <f t="shared" si="61"/>
        <v/>
      </c>
      <c r="F482" s="22" t="str">
        <f t="shared" si="61"/>
        <v/>
      </c>
      <c r="G482" s="22" t="str">
        <f t="shared" si="61"/>
        <v/>
      </c>
      <c r="H482" s="22" t="str">
        <f t="shared" si="61"/>
        <v/>
      </c>
      <c r="I482" s="22" t="str">
        <f t="shared" si="61"/>
        <v/>
      </c>
      <c r="J482" s="22">
        <f t="shared" si="61"/>
        <v>139722</v>
      </c>
      <c r="K482" s="22">
        <f t="shared" si="61"/>
        <v>143352</v>
      </c>
      <c r="L482" s="22">
        <f t="shared" si="61"/>
        <v>160339</v>
      </c>
      <c r="M482" s="22">
        <f t="shared" si="61"/>
        <v>224693</v>
      </c>
      <c r="N482" s="22">
        <f t="shared" si="61"/>
        <v>204171</v>
      </c>
      <c r="O482" s="12"/>
      <c r="P482" s="15" t="s">
        <v>956</v>
      </c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3"/>
      <c r="B483" s="13" t="str">
        <f t="shared" si="61"/>
        <v/>
      </c>
      <c r="C483" s="13" t="str">
        <f t="shared" si="61"/>
        <v/>
      </c>
      <c r="D483" s="13" t="str">
        <f t="shared" si="61"/>
        <v/>
      </c>
      <c r="E483" s="13" t="str">
        <f t="shared" si="61"/>
        <v/>
      </c>
      <c r="F483" s="13" t="str">
        <f t="shared" si="61"/>
        <v/>
      </c>
      <c r="G483" s="13" t="str">
        <f t="shared" si="61"/>
        <v/>
      </c>
      <c r="H483" s="13" t="str">
        <f t="shared" si="61"/>
        <v/>
      </c>
      <c r="I483" s="13">
        <f t="shared" si="61"/>
        <v>181365</v>
      </c>
      <c r="J483" s="13">
        <f t="shared" si="61"/>
        <v>132059</v>
      </c>
      <c r="K483" s="13">
        <f t="shared" si="61"/>
        <v>164642</v>
      </c>
      <c r="L483" s="13">
        <f t="shared" si="61"/>
        <v>127880</v>
      </c>
      <c r="M483" s="13">
        <f t="shared" si="61"/>
        <v>214782</v>
      </c>
      <c r="N483" s="13">
        <f t="shared" si="61"/>
        <v>192437</v>
      </c>
      <c r="O483" s="12"/>
      <c r="P483" s="15" t="s">
        <v>957</v>
      </c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3"/>
      <c r="B484" s="13" t="str">
        <f t="shared" si="61"/>
        <v/>
      </c>
      <c r="C484" s="13" t="str">
        <f t="shared" si="61"/>
        <v/>
      </c>
      <c r="D484" s="13" t="str">
        <f t="shared" si="61"/>
        <v/>
      </c>
      <c r="E484" s="13" t="str">
        <f t="shared" si="61"/>
        <v/>
      </c>
      <c r="F484" s="13" t="str">
        <f t="shared" si="61"/>
        <v/>
      </c>
      <c r="G484" s="13" t="str">
        <f t="shared" si="61"/>
        <v/>
      </c>
      <c r="H484" s="13" t="str">
        <f t="shared" si="61"/>
        <v/>
      </c>
      <c r="I484" s="13">
        <f t="shared" si="61"/>
        <v>149106</v>
      </c>
      <c r="J484" s="13">
        <f t="shared" si="61"/>
        <v>147002</v>
      </c>
      <c r="K484" s="13">
        <f t="shared" si="61"/>
        <v>165300</v>
      </c>
      <c r="L484" s="13">
        <f t="shared" si="61"/>
        <v>188275</v>
      </c>
      <c r="M484" s="13">
        <f t="shared" si="61"/>
        <v>237224</v>
      </c>
      <c r="N484" s="13">
        <f t="shared" si="61"/>
        <v>26706</v>
      </c>
      <c r="O484" s="12"/>
      <c r="P484" s="15" t="s">
        <v>958</v>
      </c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3"/>
      <c r="B485" s="25" t="str">
        <f t="shared" si="61"/>
        <v/>
      </c>
      <c r="C485" s="25" t="str">
        <f t="shared" si="61"/>
        <v/>
      </c>
      <c r="D485" s="25" t="str">
        <f t="shared" si="61"/>
        <v/>
      </c>
      <c r="E485" s="25" t="str">
        <f t="shared" si="61"/>
        <v/>
      </c>
      <c r="F485" s="25" t="str">
        <f t="shared" si="61"/>
        <v/>
      </c>
      <c r="G485" s="25" t="str">
        <f t="shared" si="61"/>
        <v/>
      </c>
      <c r="H485" s="25">
        <f t="shared" si="61"/>
        <v>190200.25</v>
      </c>
      <c r="I485" s="25">
        <f t="shared" si="61"/>
        <v>181138</v>
      </c>
      <c r="J485" s="25">
        <f t="shared" si="61"/>
        <v>105740</v>
      </c>
      <c r="K485" s="25">
        <f t="shared" si="61"/>
        <v>128098</v>
      </c>
      <c r="L485" s="25">
        <f t="shared" si="61"/>
        <v>320875</v>
      </c>
      <c r="M485" s="25">
        <f t="shared" si="61"/>
        <v>294368</v>
      </c>
      <c r="N485" s="25" t="str">
        <f t="shared" si="61"/>
        <v/>
      </c>
      <c r="O485" s="12"/>
      <c r="P485" s="15" t="s">
        <v>964</v>
      </c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3"/>
      <c r="B486" s="25">
        <f t="shared" ref="B486:M486" si="62">SUM(B482:B485)</f>
        <v>0</v>
      </c>
      <c r="C486" s="25">
        <f t="shared" si="62"/>
        <v>0</v>
      </c>
      <c r="D486" s="25">
        <f t="shared" si="62"/>
        <v>0</v>
      </c>
      <c r="E486" s="25">
        <f t="shared" si="62"/>
        <v>0</v>
      </c>
      <c r="F486" s="25">
        <f t="shared" si="62"/>
        <v>0</v>
      </c>
      <c r="G486" s="25">
        <f t="shared" si="62"/>
        <v>0</v>
      </c>
      <c r="H486" s="25">
        <f t="shared" si="62"/>
        <v>190200.25</v>
      </c>
      <c r="I486" s="25">
        <f t="shared" si="62"/>
        <v>511609</v>
      </c>
      <c r="J486" s="25">
        <f t="shared" si="62"/>
        <v>524523</v>
      </c>
      <c r="K486" s="25">
        <f t="shared" si="62"/>
        <v>601392</v>
      </c>
      <c r="L486" s="25">
        <f t="shared" si="62"/>
        <v>797369</v>
      </c>
      <c r="M486" s="25">
        <f t="shared" si="62"/>
        <v>971067</v>
      </c>
      <c r="N486" s="25">
        <f>IF(N483="",N482*4,IF(N484="",(N483+N482)*2,IF(N485="",((N484+N483+N482)/3)*4,SUM(N482:N485))))</f>
        <v>564418.66666666663</v>
      </c>
      <c r="O486" s="12">
        <f>RATE(M$324-I$324,,-I486,M486)</f>
        <v>0.17375580988930983</v>
      </c>
      <c r="P486" s="15" t="s">
        <v>959</v>
      </c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3"/>
      <c r="B487" s="16" t="e">
        <f t="shared" ref="B487:N487" si="63">+B486/(B$441+B$448)</f>
        <v>#DIV/0!</v>
      </c>
      <c r="C487" s="16" t="e">
        <f t="shared" si="63"/>
        <v>#DIV/0!</v>
      </c>
      <c r="D487" s="16" t="e">
        <f t="shared" si="63"/>
        <v>#DIV/0!</v>
      </c>
      <c r="E487" s="16" t="e">
        <f t="shared" si="63"/>
        <v>#DIV/0!</v>
      </c>
      <c r="F487" s="16" t="e">
        <f t="shared" si="63"/>
        <v>#DIV/0!</v>
      </c>
      <c r="G487" s="16" t="e">
        <f t="shared" si="63"/>
        <v>#DIV/0!</v>
      </c>
      <c r="H487" s="16">
        <f t="shared" si="63"/>
        <v>4.4137346330240898E-2</v>
      </c>
      <c r="I487" s="16">
        <f t="shared" si="63"/>
        <v>3.8167608058087749E-2</v>
      </c>
      <c r="J487" s="16">
        <f t="shared" si="63"/>
        <v>2.5164746297706094E-2</v>
      </c>
      <c r="K487" s="16">
        <f t="shared" si="63"/>
        <v>2.3182855683955575E-2</v>
      </c>
      <c r="L487" s="16">
        <f t="shared" si="63"/>
        <v>2.7993094768173653E-2</v>
      </c>
      <c r="M487" s="16">
        <f t="shared" si="63"/>
        <v>3.3356280367020173E-2</v>
      </c>
      <c r="N487" s="16">
        <f t="shared" si="63"/>
        <v>1.7647421760681695E-2</v>
      </c>
      <c r="O487" s="12">
        <f>RATE(M$324-I$324,,-I487,M487)</f>
        <v>-3.3124249993747634E-2</v>
      </c>
      <c r="P487" s="17" t="s">
        <v>960</v>
      </c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52"/>
      <c r="B488" s="26"/>
      <c r="C488" s="16" t="e">
        <f t="shared" ref="C488:N488" si="64">C486/B486-1</f>
        <v>#DIV/0!</v>
      </c>
      <c r="D488" s="16" t="e">
        <f t="shared" si="64"/>
        <v>#DIV/0!</v>
      </c>
      <c r="E488" s="16" t="e">
        <f t="shared" si="64"/>
        <v>#DIV/0!</v>
      </c>
      <c r="F488" s="16" t="e">
        <f t="shared" si="64"/>
        <v>#DIV/0!</v>
      </c>
      <c r="G488" s="16" t="e">
        <f t="shared" si="64"/>
        <v>#DIV/0!</v>
      </c>
      <c r="H488" s="16" t="e">
        <f t="shared" si="64"/>
        <v>#DIV/0!</v>
      </c>
      <c r="I488" s="16">
        <f t="shared" si="64"/>
        <v>1.6898439933701455</v>
      </c>
      <c r="J488" s="16">
        <f t="shared" si="64"/>
        <v>2.52419328041531E-2</v>
      </c>
      <c r="K488" s="16">
        <f t="shared" si="64"/>
        <v>0.14655029426736288</v>
      </c>
      <c r="L488" s="16">
        <f t="shared" si="64"/>
        <v>0.32587230957511903</v>
      </c>
      <c r="M488" s="16">
        <f t="shared" si="64"/>
        <v>0.21783891774071984</v>
      </c>
      <c r="N488" s="16">
        <f t="shared" si="64"/>
        <v>-0.41876444502112975</v>
      </c>
      <c r="O488" s="23"/>
      <c r="P488" s="17" t="s">
        <v>965</v>
      </c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  <c r="AC488" s="152"/>
      <c r="AD488" s="152"/>
      <c r="AE488" s="152"/>
      <c r="AF488" s="152"/>
      <c r="AG488" s="152"/>
      <c r="AH488" s="152"/>
      <c r="AI488" s="152"/>
      <c r="AJ488" s="152"/>
      <c r="AK488" s="152"/>
      <c r="AL488" s="152"/>
      <c r="AM488" s="152"/>
      <c r="AN488" s="152"/>
      <c r="AO488" s="152"/>
      <c r="AP488" s="152"/>
      <c r="AQ488" s="152"/>
      <c r="AR488" s="152"/>
      <c r="AS488" s="152"/>
      <c r="AT488" s="152"/>
      <c r="AU488" s="152"/>
      <c r="AV488" s="152"/>
      <c r="AW488" s="152"/>
      <c r="AX488" s="152"/>
      <c r="AY488" s="152"/>
      <c r="AZ488" s="152"/>
      <c r="BA488" s="152"/>
      <c r="BB488" s="152"/>
      <c r="BC488" s="152"/>
      <c r="BD488" s="152"/>
      <c r="BE488" s="152"/>
      <c r="BF488" s="152"/>
      <c r="BG488" s="152"/>
      <c r="BH488" s="152"/>
      <c r="BI488" s="152"/>
      <c r="BJ488" s="152"/>
      <c r="BK488" s="152"/>
      <c r="BL488" s="152"/>
      <c r="BM488" s="152"/>
      <c r="BN488" s="152"/>
      <c r="BO488" s="152"/>
      <c r="BP488" s="152"/>
      <c r="BQ488" s="152"/>
      <c r="BR488" s="152"/>
      <c r="BS488" s="152"/>
    </row>
    <row r="489" spans="1:71" x14ac:dyDescent="0.25">
      <c r="A489" s="3"/>
      <c r="B489" s="213" t="s">
        <v>1145</v>
      </c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3"/>
      <c r="O489" s="12"/>
      <c r="P489" s="5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3"/>
      <c r="B490" s="22" t="str">
        <f t="shared" ref="B490:N493" si="65">IFERROR(VLOOKUP($B$489,$130:$203,MATCH($P490&amp;"/"&amp;B$324,$128:$128,0),FALSE),"")</f>
        <v/>
      </c>
      <c r="C490" s="22" t="str">
        <f t="shared" si="65"/>
        <v/>
      </c>
      <c r="D490" s="22" t="str">
        <f t="shared" si="65"/>
        <v/>
      </c>
      <c r="E490" s="22" t="str">
        <f t="shared" si="65"/>
        <v/>
      </c>
      <c r="F490" s="22" t="str">
        <f t="shared" si="65"/>
        <v/>
      </c>
      <c r="G490" s="22" t="str">
        <f t="shared" si="65"/>
        <v/>
      </c>
      <c r="H490" s="22" t="str">
        <f t="shared" si="65"/>
        <v/>
      </c>
      <c r="I490" s="22" t="str">
        <f t="shared" si="65"/>
        <v/>
      </c>
      <c r="J490" s="22">
        <f t="shared" si="65"/>
        <v>200858</v>
      </c>
      <c r="K490" s="22">
        <f t="shared" si="65"/>
        <v>334340</v>
      </c>
      <c r="L490" s="22">
        <f t="shared" si="65"/>
        <v>375065</v>
      </c>
      <c r="M490" s="22">
        <f t="shared" si="65"/>
        <v>408346</v>
      </c>
      <c r="N490" s="22">
        <f t="shared" si="65"/>
        <v>387148</v>
      </c>
      <c r="O490" s="12"/>
      <c r="P490" s="15" t="s">
        <v>956</v>
      </c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3"/>
      <c r="B491" s="13" t="str">
        <f t="shared" si="65"/>
        <v/>
      </c>
      <c r="C491" s="13" t="str">
        <f t="shared" si="65"/>
        <v/>
      </c>
      <c r="D491" s="13" t="str">
        <f t="shared" si="65"/>
        <v/>
      </c>
      <c r="E491" s="13" t="str">
        <f t="shared" si="65"/>
        <v/>
      </c>
      <c r="F491" s="13" t="str">
        <f t="shared" si="65"/>
        <v/>
      </c>
      <c r="G491" s="13" t="str">
        <f t="shared" si="65"/>
        <v/>
      </c>
      <c r="H491" s="13" t="str">
        <f t="shared" si="65"/>
        <v/>
      </c>
      <c r="I491" s="13">
        <f t="shared" si="65"/>
        <v>239350</v>
      </c>
      <c r="J491" s="13">
        <f t="shared" si="65"/>
        <v>223709</v>
      </c>
      <c r="K491" s="13">
        <f t="shared" si="65"/>
        <v>349796</v>
      </c>
      <c r="L491" s="13">
        <f t="shared" si="65"/>
        <v>336256</v>
      </c>
      <c r="M491" s="13">
        <f t="shared" si="65"/>
        <v>416996</v>
      </c>
      <c r="N491" s="13">
        <f t="shared" si="65"/>
        <v>364915</v>
      </c>
      <c r="O491" s="12"/>
      <c r="P491" s="15" t="s">
        <v>957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3"/>
      <c r="B492" s="13" t="str">
        <f t="shared" si="65"/>
        <v/>
      </c>
      <c r="C492" s="13" t="str">
        <f t="shared" si="65"/>
        <v/>
      </c>
      <c r="D492" s="13" t="str">
        <f t="shared" si="65"/>
        <v/>
      </c>
      <c r="E492" s="13" t="str">
        <f t="shared" si="65"/>
        <v/>
      </c>
      <c r="F492" s="13" t="str">
        <f t="shared" si="65"/>
        <v/>
      </c>
      <c r="G492" s="13" t="str">
        <f t="shared" si="65"/>
        <v/>
      </c>
      <c r="H492" s="13" t="str">
        <f t="shared" si="65"/>
        <v/>
      </c>
      <c r="I492" s="13">
        <f t="shared" si="65"/>
        <v>207755</v>
      </c>
      <c r="J492" s="13">
        <f t="shared" si="65"/>
        <v>260089</v>
      </c>
      <c r="K492" s="13">
        <f t="shared" si="65"/>
        <v>376732</v>
      </c>
      <c r="L492" s="13">
        <f t="shared" si="65"/>
        <v>385965</v>
      </c>
      <c r="M492" s="13">
        <f t="shared" si="65"/>
        <v>426556</v>
      </c>
      <c r="N492" s="13">
        <f t="shared" si="65"/>
        <v>203980</v>
      </c>
      <c r="O492" s="12"/>
      <c r="P492" s="15" t="s">
        <v>958</v>
      </c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3"/>
      <c r="B493" s="25" t="str">
        <f t="shared" si="65"/>
        <v/>
      </c>
      <c r="C493" s="25" t="str">
        <f t="shared" si="65"/>
        <v/>
      </c>
      <c r="D493" s="25" t="str">
        <f t="shared" si="65"/>
        <v/>
      </c>
      <c r="E493" s="25" t="str">
        <f t="shared" si="65"/>
        <v/>
      </c>
      <c r="F493" s="25" t="str">
        <f t="shared" si="65"/>
        <v/>
      </c>
      <c r="G493" s="25" t="str">
        <f t="shared" si="65"/>
        <v/>
      </c>
      <c r="H493" s="25">
        <f t="shared" si="65"/>
        <v>219140.25</v>
      </c>
      <c r="I493" s="25">
        <f t="shared" si="65"/>
        <v>246169</v>
      </c>
      <c r="J493" s="25">
        <f t="shared" si="65"/>
        <v>260632</v>
      </c>
      <c r="K493" s="25">
        <f t="shared" si="65"/>
        <v>311879</v>
      </c>
      <c r="L493" s="25">
        <f t="shared" si="65"/>
        <v>526215</v>
      </c>
      <c r="M493" s="25">
        <f t="shared" si="65"/>
        <v>417211</v>
      </c>
      <c r="N493" s="25" t="str">
        <f t="shared" si="65"/>
        <v/>
      </c>
      <c r="O493" s="12"/>
      <c r="P493" s="15" t="s">
        <v>964</v>
      </c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3"/>
      <c r="B494" s="28">
        <f t="shared" ref="B494:M494" si="66">SUM(B490:B493)</f>
        <v>0</v>
      </c>
      <c r="C494" s="28">
        <f t="shared" si="66"/>
        <v>0</v>
      </c>
      <c r="D494" s="28">
        <f t="shared" si="66"/>
        <v>0</v>
      </c>
      <c r="E494" s="28">
        <f t="shared" si="66"/>
        <v>0</v>
      </c>
      <c r="F494" s="28">
        <f t="shared" si="66"/>
        <v>0</v>
      </c>
      <c r="G494" s="28">
        <f t="shared" si="66"/>
        <v>0</v>
      </c>
      <c r="H494" s="28">
        <f t="shared" si="66"/>
        <v>219140.25</v>
      </c>
      <c r="I494" s="28">
        <f t="shared" si="66"/>
        <v>693274</v>
      </c>
      <c r="J494" s="28">
        <f t="shared" si="66"/>
        <v>945288</v>
      </c>
      <c r="K494" s="28">
        <f t="shared" si="66"/>
        <v>1372747</v>
      </c>
      <c r="L494" s="28">
        <f t="shared" si="66"/>
        <v>1623501</v>
      </c>
      <c r="M494" s="28">
        <f t="shared" si="66"/>
        <v>1669109</v>
      </c>
      <c r="N494" s="28">
        <f>IF(N491="",N490*4,IF(N492="",(N491+N490)*2,IF(N493="",((N492+N491+N490)/3)*4,SUM(N490:N493))))</f>
        <v>1274724</v>
      </c>
      <c r="O494" s="12">
        <f>RATE(M$324-I$324,,-I494,M494)</f>
        <v>0.24564688542346869</v>
      </c>
      <c r="P494" s="15" t="s">
        <v>959</v>
      </c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3"/>
      <c r="B495" s="29" t="e">
        <f t="shared" ref="B495:N495" si="67">+B494/(B$441+B$448)</f>
        <v>#DIV/0!</v>
      </c>
      <c r="C495" s="16" t="e">
        <f t="shared" si="67"/>
        <v>#DIV/0!</v>
      </c>
      <c r="D495" s="16" t="e">
        <f t="shared" si="67"/>
        <v>#DIV/0!</v>
      </c>
      <c r="E495" s="16" t="e">
        <f t="shared" si="67"/>
        <v>#DIV/0!</v>
      </c>
      <c r="F495" s="16" t="e">
        <f t="shared" si="67"/>
        <v>#DIV/0!</v>
      </c>
      <c r="G495" s="16" t="e">
        <f t="shared" si="67"/>
        <v>#DIV/0!</v>
      </c>
      <c r="H495" s="16">
        <f t="shared" si="67"/>
        <v>5.0853083048763466E-2</v>
      </c>
      <c r="I495" s="16">
        <f t="shared" si="67"/>
        <v>5.1720376906705563E-2</v>
      </c>
      <c r="J495" s="16">
        <f t="shared" si="67"/>
        <v>4.5351553122105225E-2</v>
      </c>
      <c r="K495" s="16">
        <f t="shared" si="67"/>
        <v>5.2917557253144308E-2</v>
      </c>
      <c r="L495" s="16">
        <f t="shared" si="67"/>
        <v>5.6995967173572956E-2</v>
      </c>
      <c r="M495" s="16">
        <f t="shared" si="67"/>
        <v>5.7334115737757207E-2</v>
      </c>
      <c r="N495" s="16">
        <f t="shared" si="67"/>
        <v>3.9856215580744814E-2</v>
      </c>
      <c r="O495" s="12">
        <f>RATE(M$324-I$324,,-I495,M495)</f>
        <v>2.6095680583220003E-2</v>
      </c>
      <c r="P495" s="17" t="s">
        <v>960</v>
      </c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52"/>
      <c r="B496" s="26"/>
      <c r="C496" s="16" t="e">
        <f t="shared" ref="C496:N496" si="68">C494/B494-1</f>
        <v>#DIV/0!</v>
      </c>
      <c r="D496" s="16" t="e">
        <f t="shared" si="68"/>
        <v>#DIV/0!</v>
      </c>
      <c r="E496" s="16" t="e">
        <f t="shared" si="68"/>
        <v>#DIV/0!</v>
      </c>
      <c r="F496" s="16" t="e">
        <f t="shared" si="68"/>
        <v>#DIV/0!</v>
      </c>
      <c r="G496" s="16" t="e">
        <f t="shared" si="68"/>
        <v>#DIV/0!</v>
      </c>
      <c r="H496" s="16" t="e">
        <f t="shared" si="68"/>
        <v>#DIV/0!</v>
      </c>
      <c r="I496" s="16">
        <f t="shared" si="68"/>
        <v>2.163608693519333</v>
      </c>
      <c r="J496" s="16">
        <f t="shared" si="68"/>
        <v>0.36351283907949816</v>
      </c>
      <c r="K496" s="16">
        <f t="shared" si="68"/>
        <v>0.45219975287954561</v>
      </c>
      <c r="L496" s="16">
        <f t="shared" si="68"/>
        <v>0.18266585175564032</v>
      </c>
      <c r="M496" s="16">
        <f t="shared" si="68"/>
        <v>2.8092375674545256E-2</v>
      </c>
      <c r="N496" s="16">
        <f t="shared" si="68"/>
        <v>-0.23628474832979751</v>
      </c>
      <c r="O496" s="23"/>
      <c r="P496" s="17" t="s">
        <v>965</v>
      </c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  <c r="AB496" s="152"/>
      <c r="AC496" s="152"/>
      <c r="AD496" s="152"/>
      <c r="AE496" s="152"/>
      <c r="AF496" s="152"/>
      <c r="AG496" s="152"/>
      <c r="AH496" s="152"/>
      <c r="AI496" s="152"/>
      <c r="AJ496" s="152"/>
      <c r="AK496" s="152"/>
      <c r="AL496" s="152"/>
      <c r="AM496" s="152"/>
      <c r="AN496" s="152"/>
      <c r="AO496" s="152"/>
      <c r="AP496" s="152"/>
      <c r="AQ496" s="152"/>
      <c r="AR496" s="152"/>
      <c r="AS496" s="152"/>
      <c r="AT496" s="152"/>
      <c r="AU496" s="152"/>
      <c r="AV496" s="152"/>
      <c r="AW496" s="152"/>
      <c r="AX496" s="152"/>
      <c r="AY496" s="152"/>
      <c r="AZ496" s="152"/>
      <c r="BA496" s="152"/>
      <c r="BB496" s="152"/>
      <c r="BC496" s="152"/>
      <c r="BD496" s="152"/>
      <c r="BE496" s="152"/>
      <c r="BF496" s="152"/>
      <c r="BG496" s="152"/>
      <c r="BH496" s="152"/>
      <c r="BI496" s="152"/>
      <c r="BJ496" s="152"/>
      <c r="BK496" s="152"/>
      <c r="BL496" s="152"/>
      <c r="BM496" s="152"/>
      <c r="BN496" s="152"/>
      <c r="BO496" s="152"/>
      <c r="BP496" s="152"/>
      <c r="BQ496" s="152"/>
      <c r="BR496" s="152"/>
      <c r="BS496" s="152"/>
    </row>
    <row r="497" spans="1:71" x14ac:dyDescent="0.25">
      <c r="A497" s="3"/>
      <c r="B497" s="214" t="s">
        <v>1158</v>
      </c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3"/>
      <c r="O497" s="12"/>
      <c r="P497" s="5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3"/>
      <c r="B498" s="22" t="str">
        <f t="shared" ref="B498:N501" si="69">IFERROR(VLOOKUP($B$497,$130:$203,MATCH($P498&amp;"/"&amp;B$324,$128:$128,0),FALSE),"")</f>
        <v/>
      </c>
      <c r="C498" s="22" t="str">
        <f t="shared" si="69"/>
        <v/>
      </c>
      <c r="D498" s="22" t="str">
        <f t="shared" si="69"/>
        <v/>
      </c>
      <c r="E498" s="22" t="str">
        <f t="shared" si="69"/>
        <v/>
      </c>
      <c r="F498" s="22" t="str">
        <f t="shared" si="69"/>
        <v/>
      </c>
      <c r="G498" s="22" t="str">
        <f t="shared" si="69"/>
        <v/>
      </c>
      <c r="H498" s="22" t="str">
        <f t="shared" si="69"/>
        <v/>
      </c>
      <c r="I498" s="22" t="str">
        <f t="shared" si="69"/>
        <v/>
      </c>
      <c r="J498" s="22">
        <f t="shared" si="69"/>
        <v>2828</v>
      </c>
      <c r="K498" s="22">
        <f t="shared" si="69"/>
        <v>37750</v>
      </c>
      <c r="L498" s="22">
        <f t="shared" si="69"/>
        <v>90161</v>
      </c>
      <c r="M498" s="22">
        <f t="shared" si="69"/>
        <v>51003</v>
      </c>
      <c r="N498" s="22">
        <f t="shared" si="69"/>
        <v>36631</v>
      </c>
      <c r="O498" s="12"/>
      <c r="P498" s="15" t="s">
        <v>956</v>
      </c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3"/>
      <c r="B499" s="13" t="str">
        <f t="shared" si="69"/>
        <v/>
      </c>
      <c r="C499" s="13" t="str">
        <f t="shared" si="69"/>
        <v/>
      </c>
      <c r="D499" s="13" t="str">
        <f t="shared" si="69"/>
        <v/>
      </c>
      <c r="E499" s="13" t="str">
        <f t="shared" si="69"/>
        <v/>
      </c>
      <c r="F499" s="13" t="str">
        <f t="shared" si="69"/>
        <v/>
      </c>
      <c r="G499" s="13" t="str">
        <f t="shared" si="69"/>
        <v/>
      </c>
      <c r="H499" s="13" t="str">
        <f t="shared" si="69"/>
        <v/>
      </c>
      <c r="I499" s="13">
        <f t="shared" si="69"/>
        <v>41399</v>
      </c>
      <c r="J499" s="13">
        <f t="shared" si="69"/>
        <v>0</v>
      </c>
      <c r="K499" s="13">
        <f t="shared" si="69"/>
        <v>7941</v>
      </c>
      <c r="L499" s="13">
        <f t="shared" si="69"/>
        <v>104349</v>
      </c>
      <c r="M499" s="13">
        <f t="shared" si="69"/>
        <v>-5278</v>
      </c>
      <c r="N499" s="13">
        <f t="shared" si="69"/>
        <v>103091</v>
      </c>
      <c r="O499" s="12"/>
      <c r="P499" s="15" t="s">
        <v>957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3"/>
      <c r="B500" s="13" t="str">
        <f t="shared" si="69"/>
        <v/>
      </c>
      <c r="C500" s="13" t="str">
        <f t="shared" si="69"/>
        <v/>
      </c>
      <c r="D500" s="13" t="str">
        <f t="shared" si="69"/>
        <v/>
      </c>
      <c r="E500" s="13" t="str">
        <f t="shared" si="69"/>
        <v/>
      </c>
      <c r="F500" s="13" t="str">
        <f t="shared" si="69"/>
        <v/>
      </c>
      <c r="G500" s="13" t="str">
        <f t="shared" si="69"/>
        <v/>
      </c>
      <c r="H500" s="13" t="str">
        <f t="shared" si="69"/>
        <v/>
      </c>
      <c r="I500" s="13">
        <f t="shared" si="69"/>
        <v>13167</v>
      </c>
      <c r="J500" s="13">
        <f t="shared" si="69"/>
        <v>63978</v>
      </c>
      <c r="K500" s="13">
        <f t="shared" si="69"/>
        <v>31850</v>
      </c>
      <c r="L500" s="13">
        <f t="shared" si="69"/>
        <v>-53494</v>
      </c>
      <c r="M500" s="13">
        <f t="shared" si="69"/>
        <v>41655</v>
      </c>
      <c r="N500" s="13">
        <f t="shared" si="69"/>
        <v>29158</v>
      </c>
      <c r="O500" s="12"/>
      <c r="P500" s="15" t="s">
        <v>958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3"/>
      <c r="B501" s="25" t="str">
        <f t="shared" si="69"/>
        <v/>
      </c>
      <c r="C501" s="25" t="str">
        <f t="shared" si="69"/>
        <v/>
      </c>
      <c r="D501" s="25" t="str">
        <f t="shared" si="69"/>
        <v/>
      </c>
      <c r="E501" s="25" t="str">
        <f t="shared" si="69"/>
        <v/>
      </c>
      <c r="F501" s="25" t="str">
        <f t="shared" si="69"/>
        <v/>
      </c>
      <c r="G501" s="25" t="str">
        <f t="shared" si="69"/>
        <v/>
      </c>
      <c r="H501" s="25">
        <f t="shared" si="69"/>
        <v>6469.5</v>
      </c>
      <c r="I501" s="25">
        <f t="shared" si="69"/>
        <v>37437</v>
      </c>
      <c r="J501" s="25">
        <f t="shared" si="69"/>
        <v>39169</v>
      </c>
      <c r="K501" s="25">
        <f t="shared" si="69"/>
        <v>15502</v>
      </c>
      <c r="L501" s="25">
        <f t="shared" si="69"/>
        <v>-23139</v>
      </c>
      <c r="M501" s="25">
        <f t="shared" si="69"/>
        <v>-26395</v>
      </c>
      <c r="N501" s="25" t="str">
        <f t="shared" si="69"/>
        <v/>
      </c>
      <c r="O501" s="12"/>
      <c r="P501" s="15" t="s">
        <v>964</v>
      </c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3"/>
      <c r="B502" s="25">
        <f t="shared" ref="B502:M502" si="70">SUM(B498:B501)</f>
        <v>0</v>
      </c>
      <c r="C502" s="25">
        <f t="shared" si="70"/>
        <v>0</v>
      </c>
      <c r="D502" s="25">
        <f t="shared" si="70"/>
        <v>0</v>
      </c>
      <c r="E502" s="25">
        <f t="shared" si="70"/>
        <v>0</v>
      </c>
      <c r="F502" s="25">
        <f t="shared" si="70"/>
        <v>0</v>
      </c>
      <c r="G502" s="25">
        <f t="shared" si="70"/>
        <v>0</v>
      </c>
      <c r="H502" s="25">
        <f t="shared" si="70"/>
        <v>6469.5</v>
      </c>
      <c r="I502" s="25">
        <f t="shared" si="70"/>
        <v>92003</v>
      </c>
      <c r="J502" s="25">
        <f t="shared" si="70"/>
        <v>105975</v>
      </c>
      <c r="K502" s="25">
        <f t="shared" si="70"/>
        <v>93043</v>
      </c>
      <c r="L502" s="25">
        <f t="shared" si="70"/>
        <v>117877</v>
      </c>
      <c r="M502" s="25">
        <f t="shared" si="70"/>
        <v>60985</v>
      </c>
      <c r="N502" s="25">
        <f>IF(N499="",N498*4,IF(N500="",(N499+N498)*2,IF(N501="",((N500+N499+N498)/3)*4,SUM(N498:N501))))</f>
        <v>225173.33333333334</v>
      </c>
      <c r="O502" s="12">
        <f>RATE(M$324-I$324,,-I502,M502)</f>
        <v>-9.7691061093192144E-2</v>
      </c>
      <c r="P502" s="15" t="s">
        <v>959</v>
      </c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3"/>
      <c r="B503" s="29" t="e">
        <f t="shared" ref="B503:N503" si="71">+B502/(B$441+B$448)</f>
        <v>#DIV/0!</v>
      </c>
      <c r="C503" s="30" t="e">
        <f t="shared" si="71"/>
        <v>#DIV/0!</v>
      </c>
      <c r="D503" s="30" t="e">
        <f t="shared" si="71"/>
        <v>#DIV/0!</v>
      </c>
      <c r="E503" s="30" t="e">
        <f t="shared" si="71"/>
        <v>#DIV/0!</v>
      </c>
      <c r="F503" s="30" t="e">
        <f t="shared" si="71"/>
        <v>#DIV/0!</v>
      </c>
      <c r="G503" s="30" t="e">
        <f t="shared" si="71"/>
        <v>#DIV/0!</v>
      </c>
      <c r="H503" s="30">
        <f t="shared" si="71"/>
        <v>1.5012943573075928E-3</v>
      </c>
      <c r="I503" s="30">
        <f t="shared" si="71"/>
        <v>6.8637073315134158E-3</v>
      </c>
      <c r="J503" s="30">
        <f t="shared" si="71"/>
        <v>5.0843032410388166E-3</v>
      </c>
      <c r="K503" s="30">
        <f t="shared" si="71"/>
        <v>3.5866829645260969E-3</v>
      </c>
      <c r="L503" s="30">
        <f t="shared" si="71"/>
        <v>4.1382873324496009E-3</v>
      </c>
      <c r="M503" s="30">
        <f t="shared" si="71"/>
        <v>2.0948428462533742E-3</v>
      </c>
      <c r="N503" s="31">
        <f t="shared" si="71"/>
        <v>7.0403922075431592E-3</v>
      </c>
      <c r="O503" s="12">
        <f>RATE(M$324-I$324,,-I503,M503)</f>
        <v>-0.25672731526233022</v>
      </c>
      <c r="P503" s="17" t="s">
        <v>960</v>
      </c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3"/>
      <c r="B504" s="216" t="s">
        <v>972</v>
      </c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3"/>
      <c r="O504" s="12"/>
      <c r="P504" s="5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3"/>
      <c r="B505" s="22" t="str">
        <f t="shared" ref="B505:N509" si="72">IFERROR(B465+B444-B490-B498,"")</f>
        <v/>
      </c>
      <c r="C505" s="22" t="str">
        <f t="shared" si="72"/>
        <v/>
      </c>
      <c r="D505" s="22" t="str">
        <f t="shared" si="72"/>
        <v/>
      </c>
      <c r="E505" s="22" t="str">
        <f t="shared" si="72"/>
        <v/>
      </c>
      <c r="F505" s="22" t="str">
        <f t="shared" si="72"/>
        <v/>
      </c>
      <c r="G505" s="22" t="str">
        <f t="shared" si="72"/>
        <v/>
      </c>
      <c r="H505" s="22" t="str">
        <f t="shared" si="72"/>
        <v/>
      </c>
      <c r="I505" s="22" t="str">
        <f t="shared" si="72"/>
        <v/>
      </c>
      <c r="J505" s="22">
        <f t="shared" si="72"/>
        <v>243267</v>
      </c>
      <c r="K505" s="22">
        <f t="shared" si="72"/>
        <v>202666</v>
      </c>
      <c r="L505" s="22">
        <f t="shared" si="72"/>
        <v>-84139</v>
      </c>
      <c r="M505" s="22">
        <f t="shared" si="72"/>
        <v>289506</v>
      </c>
      <c r="N505" s="22">
        <f t="shared" si="72"/>
        <v>869192</v>
      </c>
      <c r="O505" s="12"/>
      <c r="P505" s="15" t="s">
        <v>956</v>
      </c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3"/>
      <c r="B506" s="13" t="str">
        <f t="shared" si="72"/>
        <v/>
      </c>
      <c r="C506" s="13" t="str">
        <f t="shared" si="72"/>
        <v/>
      </c>
      <c r="D506" s="13" t="str">
        <f t="shared" si="72"/>
        <v/>
      </c>
      <c r="E506" s="13" t="str">
        <f t="shared" si="72"/>
        <v/>
      </c>
      <c r="F506" s="13" t="str">
        <f t="shared" si="72"/>
        <v/>
      </c>
      <c r="G506" s="13" t="str">
        <f t="shared" si="72"/>
        <v/>
      </c>
      <c r="H506" s="13" t="str">
        <f t="shared" si="72"/>
        <v/>
      </c>
      <c r="I506" s="13">
        <f t="shared" si="72"/>
        <v>-476825</v>
      </c>
      <c r="J506" s="13">
        <f t="shared" si="72"/>
        <v>792958</v>
      </c>
      <c r="K506" s="13">
        <f t="shared" si="72"/>
        <v>733206</v>
      </c>
      <c r="L506" s="13">
        <f t="shared" si="72"/>
        <v>230725</v>
      </c>
      <c r="M506" s="13">
        <f t="shared" si="72"/>
        <v>674164</v>
      </c>
      <c r="N506" s="13">
        <f t="shared" si="72"/>
        <v>657558</v>
      </c>
      <c r="O506" s="12"/>
      <c r="P506" s="15" t="s">
        <v>957</v>
      </c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3"/>
      <c r="B507" s="13" t="str">
        <f t="shared" si="72"/>
        <v/>
      </c>
      <c r="C507" s="13" t="str">
        <f t="shared" si="72"/>
        <v/>
      </c>
      <c r="D507" s="13" t="str">
        <f t="shared" si="72"/>
        <v/>
      </c>
      <c r="E507" s="13" t="str">
        <f t="shared" si="72"/>
        <v/>
      </c>
      <c r="F507" s="13" t="str">
        <f t="shared" si="72"/>
        <v/>
      </c>
      <c r="G507" s="13" t="str">
        <f t="shared" si="72"/>
        <v/>
      </c>
      <c r="H507" s="13" t="str">
        <f t="shared" si="72"/>
        <v/>
      </c>
      <c r="I507" s="13">
        <f t="shared" si="72"/>
        <v>-285245</v>
      </c>
      <c r="J507" s="13">
        <f t="shared" si="72"/>
        <v>703494</v>
      </c>
      <c r="K507" s="13">
        <f t="shared" si="72"/>
        <v>859884</v>
      </c>
      <c r="L507" s="13">
        <f t="shared" si="72"/>
        <v>699160</v>
      </c>
      <c r="M507" s="13">
        <f t="shared" si="72"/>
        <v>702741</v>
      </c>
      <c r="N507" s="13">
        <f t="shared" si="72"/>
        <v>1376957</v>
      </c>
      <c r="O507" s="12"/>
      <c r="P507" s="15" t="s">
        <v>958</v>
      </c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3"/>
      <c r="B508" s="25" t="str">
        <f t="shared" si="72"/>
        <v/>
      </c>
      <c r="C508" s="25" t="str">
        <f t="shared" si="72"/>
        <v/>
      </c>
      <c r="D508" s="25" t="str">
        <f t="shared" si="72"/>
        <v/>
      </c>
      <c r="E508" s="25" t="str">
        <f t="shared" si="72"/>
        <v/>
      </c>
      <c r="F508" s="25" t="str">
        <f t="shared" si="72"/>
        <v/>
      </c>
      <c r="G508" s="25" t="str">
        <f t="shared" si="72"/>
        <v/>
      </c>
      <c r="H508" s="25">
        <f t="shared" si="72"/>
        <v>303502.5</v>
      </c>
      <c r="I508" s="25">
        <f t="shared" si="72"/>
        <v>-278723</v>
      </c>
      <c r="J508" s="25">
        <f t="shared" si="72"/>
        <v>47439</v>
      </c>
      <c r="K508" s="25">
        <f t="shared" si="72"/>
        <v>132185</v>
      </c>
      <c r="L508" s="25">
        <f t="shared" si="72"/>
        <v>181835</v>
      </c>
      <c r="M508" s="25">
        <f t="shared" si="72"/>
        <v>284206</v>
      </c>
      <c r="N508" s="25" t="str">
        <f t="shared" si="72"/>
        <v/>
      </c>
      <c r="O508" s="12"/>
      <c r="P508" s="15" t="s">
        <v>964</v>
      </c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3"/>
      <c r="B509" s="28">
        <f t="shared" si="72"/>
        <v>0</v>
      </c>
      <c r="C509" s="25">
        <f t="shared" si="72"/>
        <v>0</v>
      </c>
      <c r="D509" s="25">
        <f t="shared" si="72"/>
        <v>0</v>
      </c>
      <c r="E509" s="25">
        <f t="shared" si="72"/>
        <v>0</v>
      </c>
      <c r="F509" s="25">
        <f t="shared" si="72"/>
        <v>0</v>
      </c>
      <c r="G509" s="25">
        <f t="shared" si="72"/>
        <v>0</v>
      </c>
      <c r="H509" s="25">
        <f t="shared" si="72"/>
        <v>303502.5</v>
      </c>
      <c r="I509" s="25">
        <f t="shared" si="72"/>
        <v>-1040793</v>
      </c>
      <c r="J509" s="25">
        <f t="shared" si="72"/>
        <v>1787158</v>
      </c>
      <c r="K509" s="25">
        <f t="shared" si="72"/>
        <v>1927941</v>
      </c>
      <c r="L509" s="25">
        <f t="shared" si="72"/>
        <v>1027581</v>
      </c>
      <c r="M509" s="25">
        <f t="shared" si="72"/>
        <v>1950617</v>
      </c>
      <c r="N509" s="25">
        <f t="shared" si="72"/>
        <v>3871609.3333333316</v>
      </c>
      <c r="O509" s="12" t="e">
        <f>RATE(M$324-I$324,,-I509,M509)</f>
        <v>#NUM!</v>
      </c>
      <c r="P509" s="15" t="s">
        <v>959</v>
      </c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3"/>
      <c r="B510" s="16" t="e">
        <f t="shared" ref="B510:N510" si="73">+B509/(B$441+B$448)</f>
        <v>#DIV/0!</v>
      </c>
      <c r="C510" s="16" t="e">
        <f t="shared" si="73"/>
        <v>#DIV/0!</v>
      </c>
      <c r="D510" s="16" t="e">
        <f t="shared" si="73"/>
        <v>#DIV/0!</v>
      </c>
      <c r="E510" s="16" t="e">
        <f t="shared" si="73"/>
        <v>#DIV/0!</v>
      </c>
      <c r="F510" s="16" t="e">
        <f t="shared" si="73"/>
        <v>#DIV/0!</v>
      </c>
      <c r="G510" s="16" t="e">
        <f t="shared" si="73"/>
        <v>#DIV/0!</v>
      </c>
      <c r="H510" s="16">
        <f t="shared" si="73"/>
        <v>7.0429954506337072E-2</v>
      </c>
      <c r="I510" s="16">
        <f t="shared" si="73"/>
        <v>-7.7646365278174007E-2</v>
      </c>
      <c r="J510" s="16">
        <f t="shared" si="73"/>
        <v>8.5741478760542097E-2</v>
      </c>
      <c r="K510" s="16">
        <f t="shared" si="73"/>
        <v>7.4319541946319526E-2</v>
      </c>
      <c r="L510" s="16">
        <f t="shared" si="73"/>
        <v>3.6075107403190559E-2</v>
      </c>
      <c r="M510" s="16">
        <f t="shared" si="73"/>
        <v>6.7003952910227399E-2</v>
      </c>
      <c r="N510" s="16">
        <f t="shared" si="73"/>
        <v>0.12105184826970934</v>
      </c>
      <c r="O510" s="12" t="e">
        <f>RATE(M$324-I$324,,-I510,M510)</f>
        <v>#NUM!</v>
      </c>
      <c r="P510" s="17" t="s">
        <v>973</v>
      </c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52"/>
      <c r="B511" s="26"/>
      <c r="C511" s="16" t="e">
        <f t="shared" ref="C511:N511" si="74">C509/B509-1</f>
        <v>#DIV/0!</v>
      </c>
      <c r="D511" s="16" t="e">
        <f t="shared" si="74"/>
        <v>#DIV/0!</v>
      </c>
      <c r="E511" s="16" t="e">
        <f t="shared" si="74"/>
        <v>#DIV/0!</v>
      </c>
      <c r="F511" s="16" t="e">
        <f t="shared" si="74"/>
        <v>#DIV/0!</v>
      </c>
      <c r="G511" s="16" t="e">
        <f t="shared" si="74"/>
        <v>#DIV/0!</v>
      </c>
      <c r="H511" s="16" t="e">
        <f t="shared" si="74"/>
        <v>#DIV/0!</v>
      </c>
      <c r="I511" s="16">
        <f t="shared" si="74"/>
        <v>-4.42927323498159</v>
      </c>
      <c r="J511" s="16">
        <f t="shared" si="74"/>
        <v>-2.7171118560559115</v>
      </c>
      <c r="K511" s="16">
        <f t="shared" si="74"/>
        <v>7.8774792156037776E-2</v>
      </c>
      <c r="L511" s="16">
        <f t="shared" si="74"/>
        <v>-0.46700599240329455</v>
      </c>
      <c r="M511" s="16">
        <f t="shared" si="74"/>
        <v>0.8982610616583997</v>
      </c>
      <c r="N511" s="16">
        <f t="shared" si="74"/>
        <v>0.98481266867526096</v>
      </c>
      <c r="O511" s="23"/>
      <c r="P511" s="17" t="s">
        <v>965</v>
      </c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  <c r="AC511" s="152"/>
      <c r="AD511" s="152"/>
      <c r="AE511" s="152"/>
      <c r="AF511" s="152"/>
      <c r="AG511" s="152"/>
      <c r="AH511" s="152"/>
      <c r="AI511" s="152"/>
      <c r="AJ511" s="152"/>
      <c r="AK511" s="152"/>
      <c r="AL511" s="152"/>
      <c r="AM511" s="152"/>
      <c r="AN511" s="152"/>
      <c r="AO511" s="152"/>
      <c r="AP511" s="152"/>
      <c r="AQ511" s="152"/>
      <c r="AR511" s="152"/>
      <c r="AS511" s="152"/>
      <c r="AT511" s="152"/>
      <c r="AU511" s="152"/>
      <c r="AV511" s="152"/>
      <c r="AW511" s="152"/>
      <c r="AX511" s="152"/>
      <c r="AY511" s="152"/>
      <c r="AZ511" s="152"/>
      <c r="BA511" s="152"/>
      <c r="BB511" s="152"/>
      <c r="BC511" s="152"/>
      <c r="BD511" s="152"/>
      <c r="BE511" s="152"/>
      <c r="BF511" s="152"/>
      <c r="BG511" s="152"/>
      <c r="BH511" s="152"/>
      <c r="BI511" s="152"/>
      <c r="BJ511" s="152"/>
      <c r="BK511" s="152"/>
      <c r="BL511" s="152"/>
      <c r="BM511" s="152"/>
      <c r="BN511" s="152"/>
      <c r="BO511" s="152"/>
      <c r="BP511" s="152"/>
      <c r="BQ511" s="152"/>
      <c r="BR511" s="152"/>
      <c r="BS511" s="152"/>
    </row>
    <row r="512" spans="1:71" x14ac:dyDescent="0.25">
      <c r="A512" s="3"/>
      <c r="B512" s="216" t="s">
        <v>974</v>
      </c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3"/>
      <c r="O512" s="12"/>
      <c r="P512" s="17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3"/>
      <c r="B513" s="22" t="str">
        <f t="shared" ref="B513:N513" si="75">IFERROR(B505+B551,"")</f>
        <v/>
      </c>
      <c r="C513" s="22" t="str">
        <f t="shared" si="75"/>
        <v/>
      </c>
      <c r="D513" s="22" t="str">
        <f t="shared" si="75"/>
        <v/>
      </c>
      <c r="E513" s="22" t="str">
        <f t="shared" si="75"/>
        <v/>
      </c>
      <c r="F513" s="22" t="str">
        <f t="shared" si="75"/>
        <v/>
      </c>
      <c r="G513" s="22" t="str">
        <f t="shared" si="75"/>
        <v/>
      </c>
      <c r="H513" s="22" t="str">
        <f t="shared" si="75"/>
        <v/>
      </c>
      <c r="I513" s="22" t="str">
        <f t="shared" si="75"/>
        <v/>
      </c>
      <c r="J513" s="22">
        <f t="shared" si="75"/>
        <v>441135</v>
      </c>
      <c r="K513" s="22">
        <f t="shared" si="75"/>
        <v>469227</v>
      </c>
      <c r="L513" s="22">
        <f t="shared" si="75"/>
        <v>219826</v>
      </c>
      <c r="M513" s="22">
        <f t="shared" si="75"/>
        <v>675263</v>
      </c>
      <c r="N513" s="22">
        <f t="shared" si="75"/>
        <v>1369966</v>
      </c>
      <c r="O513" s="12"/>
      <c r="P513" s="15" t="s">
        <v>956</v>
      </c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3"/>
      <c r="B514" s="13" t="str">
        <f t="shared" ref="B514:N516" si="76">IFERROR(B506+B552-B551,"")</f>
        <v/>
      </c>
      <c r="C514" s="13" t="str">
        <f t="shared" si="76"/>
        <v/>
      </c>
      <c r="D514" s="13" t="str">
        <f t="shared" si="76"/>
        <v/>
      </c>
      <c r="E514" s="13" t="str">
        <f t="shared" si="76"/>
        <v/>
      </c>
      <c r="F514" s="13" t="str">
        <f t="shared" si="76"/>
        <v/>
      </c>
      <c r="G514" s="13" t="str">
        <f t="shared" si="76"/>
        <v/>
      </c>
      <c r="H514" s="13" t="str">
        <f t="shared" si="76"/>
        <v/>
      </c>
      <c r="I514" s="13" t="str">
        <f t="shared" si="76"/>
        <v/>
      </c>
      <c r="J514" s="13">
        <f t="shared" si="76"/>
        <v>1012881</v>
      </c>
      <c r="K514" s="13">
        <f t="shared" si="76"/>
        <v>1005828</v>
      </c>
      <c r="L514" s="13">
        <f t="shared" si="76"/>
        <v>582594</v>
      </c>
      <c r="M514" s="13">
        <f t="shared" si="76"/>
        <v>1044447</v>
      </c>
      <c r="N514" s="13">
        <f t="shared" si="76"/>
        <v>1173506</v>
      </c>
      <c r="O514" s="12"/>
      <c r="P514" s="15" t="s">
        <v>957</v>
      </c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3"/>
      <c r="B515" s="13" t="str">
        <f t="shared" si="76"/>
        <v/>
      </c>
      <c r="C515" s="13" t="str">
        <f t="shared" si="76"/>
        <v/>
      </c>
      <c r="D515" s="13" t="str">
        <f t="shared" si="76"/>
        <v/>
      </c>
      <c r="E515" s="13" t="str">
        <f t="shared" si="76"/>
        <v/>
      </c>
      <c r="F515" s="13" t="str">
        <f t="shared" si="76"/>
        <v/>
      </c>
      <c r="G515" s="13" t="str">
        <f t="shared" si="76"/>
        <v/>
      </c>
      <c r="H515" s="13" t="str">
        <f t="shared" si="76"/>
        <v/>
      </c>
      <c r="I515" s="13">
        <f t="shared" si="76"/>
        <v>-190705</v>
      </c>
      <c r="J515" s="13">
        <f t="shared" si="76"/>
        <v>931688</v>
      </c>
      <c r="K515" s="13">
        <f t="shared" si="76"/>
        <v>1160411</v>
      </c>
      <c r="L515" s="13">
        <f t="shared" si="76"/>
        <v>1072166</v>
      </c>
      <c r="M515" s="13">
        <f t="shared" si="76"/>
        <v>1196862</v>
      </c>
      <c r="N515" s="13">
        <f t="shared" si="76"/>
        <v>1908782</v>
      </c>
      <c r="O515" s="12"/>
      <c r="P515" s="15" t="s">
        <v>958</v>
      </c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3"/>
      <c r="B516" s="25" t="str">
        <f t="shared" si="76"/>
        <v/>
      </c>
      <c r="C516" s="25" t="str">
        <f t="shared" si="76"/>
        <v/>
      </c>
      <c r="D516" s="25" t="str">
        <f t="shared" si="76"/>
        <v/>
      </c>
      <c r="E516" s="25" t="str">
        <f t="shared" si="76"/>
        <v/>
      </c>
      <c r="F516" s="25" t="str">
        <f t="shared" si="76"/>
        <v/>
      </c>
      <c r="G516" s="25" t="str">
        <f t="shared" si="76"/>
        <v/>
      </c>
      <c r="H516" s="25" t="str">
        <f t="shared" si="76"/>
        <v/>
      </c>
      <c r="I516" s="25">
        <f t="shared" si="76"/>
        <v>-184479</v>
      </c>
      <c r="J516" s="25">
        <f t="shared" si="76"/>
        <v>298857</v>
      </c>
      <c r="K516" s="25">
        <f t="shared" si="76"/>
        <v>468407</v>
      </c>
      <c r="L516" s="25">
        <f t="shared" si="76"/>
        <v>583317</v>
      </c>
      <c r="M516" s="25">
        <f t="shared" si="76"/>
        <v>739527</v>
      </c>
      <c r="N516" s="25" t="str">
        <f t="shared" si="76"/>
        <v/>
      </c>
      <c r="O516" s="12"/>
      <c r="P516" s="15" t="s">
        <v>964</v>
      </c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3"/>
      <c r="B517" s="28" t="str">
        <f t="shared" ref="B517:N517" si="77">IFERROR(B509+B554,"")</f>
        <v/>
      </c>
      <c r="C517" s="25" t="str">
        <f t="shared" si="77"/>
        <v/>
      </c>
      <c r="D517" s="25" t="str">
        <f t="shared" si="77"/>
        <v/>
      </c>
      <c r="E517" s="25" t="str">
        <f t="shared" si="77"/>
        <v/>
      </c>
      <c r="F517" s="25" t="str">
        <f t="shared" si="77"/>
        <v/>
      </c>
      <c r="G517" s="25" t="str">
        <f t="shared" si="77"/>
        <v/>
      </c>
      <c r="H517" s="25">
        <f t="shared" si="77"/>
        <v>843435.5</v>
      </c>
      <c r="I517" s="25">
        <f t="shared" si="77"/>
        <v>-528642</v>
      </c>
      <c r="J517" s="25">
        <f t="shared" si="77"/>
        <v>2684561</v>
      </c>
      <c r="K517" s="25">
        <f t="shared" si="77"/>
        <v>3103873</v>
      </c>
      <c r="L517" s="25">
        <f t="shared" si="77"/>
        <v>2457903</v>
      </c>
      <c r="M517" s="25">
        <f t="shared" si="77"/>
        <v>3656099</v>
      </c>
      <c r="N517" s="25">
        <f t="shared" si="77"/>
        <v>5936338.6666666651</v>
      </c>
      <c r="O517" s="12" t="e">
        <f>RATE(M$324-I$324,,-I517,M517)</f>
        <v>#NUM!</v>
      </c>
      <c r="P517" s="15" t="s">
        <v>959</v>
      </c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3"/>
      <c r="B518" s="16" t="e">
        <f t="shared" ref="B518:N518" si="78">+B517/(B$441+B$448)</f>
        <v>#VALUE!</v>
      </c>
      <c r="C518" s="16" t="e">
        <f t="shared" si="78"/>
        <v>#VALUE!</v>
      </c>
      <c r="D518" s="16" t="e">
        <f t="shared" si="78"/>
        <v>#VALUE!</v>
      </c>
      <c r="E518" s="16" t="e">
        <f t="shared" si="78"/>
        <v>#VALUE!</v>
      </c>
      <c r="F518" s="16" t="e">
        <f t="shared" si="78"/>
        <v>#VALUE!</v>
      </c>
      <c r="G518" s="16" t="e">
        <f t="shared" si="78"/>
        <v>#VALUE!</v>
      </c>
      <c r="H518" s="16">
        <f t="shared" si="78"/>
        <v>0.19572531987060951</v>
      </c>
      <c r="I518" s="16">
        <f t="shared" si="78"/>
        <v>-3.943832234977028E-2</v>
      </c>
      <c r="J518" s="16">
        <f t="shared" si="78"/>
        <v>0.12879568004780756</v>
      </c>
      <c r="K518" s="16">
        <f t="shared" si="78"/>
        <v>0.11965014469817729</v>
      </c>
      <c r="L518" s="16">
        <f t="shared" si="78"/>
        <v>8.6289173030276237E-2</v>
      </c>
      <c r="M518" s="16">
        <f t="shared" si="78"/>
        <v>0.12558748602679537</v>
      </c>
      <c r="N518" s="16">
        <f t="shared" si="78"/>
        <v>0.18560880132403393</v>
      </c>
      <c r="O518" s="12" t="e">
        <f>RATE(M$324-I$324,,-I518,M518)</f>
        <v>#NUM!</v>
      </c>
      <c r="P518" s="17" t="s">
        <v>975</v>
      </c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52"/>
      <c r="B519" s="26"/>
      <c r="C519" s="16" t="e">
        <f t="shared" ref="C519:N519" si="79">C517/B517-1</f>
        <v>#VALUE!</v>
      </c>
      <c r="D519" s="16" t="e">
        <f t="shared" si="79"/>
        <v>#VALUE!</v>
      </c>
      <c r="E519" s="16" t="e">
        <f t="shared" si="79"/>
        <v>#VALUE!</v>
      </c>
      <c r="F519" s="16" t="e">
        <f t="shared" si="79"/>
        <v>#VALUE!</v>
      </c>
      <c r="G519" s="16" t="e">
        <f t="shared" si="79"/>
        <v>#VALUE!</v>
      </c>
      <c r="H519" s="16" t="e">
        <f t="shared" si="79"/>
        <v>#VALUE!</v>
      </c>
      <c r="I519" s="16">
        <f t="shared" si="79"/>
        <v>-1.6267722902344044</v>
      </c>
      <c r="J519" s="16">
        <f t="shared" si="79"/>
        <v>-6.0782211780373103</v>
      </c>
      <c r="K519" s="16">
        <f t="shared" si="79"/>
        <v>0.15619388048921223</v>
      </c>
      <c r="L519" s="16">
        <f t="shared" si="79"/>
        <v>-0.20811740686555147</v>
      </c>
      <c r="M519" s="16">
        <f t="shared" si="79"/>
        <v>0.48748709774144872</v>
      </c>
      <c r="N519" s="16">
        <f t="shared" si="79"/>
        <v>0.62368105094163617</v>
      </c>
      <c r="O519" s="23"/>
      <c r="P519" s="17" t="s">
        <v>965</v>
      </c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  <c r="AC519" s="152"/>
      <c r="AD519" s="152"/>
      <c r="AE519" s="152"/>
      <c r="AF519" s="152"/>
      <c r="AG519" s="152"/>
      <c r="AH519" s="152"/>
      <c r="AI519" s="152"/>
      <c r="AJ519" s="152"/>
      <c r="AK519" s="152"/>
      <c r="AL519" s="152"/>
      <c r="AM519" s="152"/>
      <c r="AN519" s="152"/>
      <c r="AO519" s="152"/>
      <c r="AP519" s="152"/>
      <c r="AQ519" s="152"/>
      <c r="AR519" s="152"/>
      <c r="AS519" s="152"/>
      <c r="AT519" s="152"/>
      <c r="AU519" s="152"/>
      <c r="AV519" s="152"/>
      <c r="AW519" s="152"/>
      <c r="AX519" s="152"/>
      <c r="AY519" s="152"/>
      <c r="AZ519" s="152"/>
      <c r="BA519" s="152"/>
      <c r="BB519" s="152"/>
      <c r="BC519" s="152"/>
      <c r="BD519" s="152"/>
      <c r="BE519" s="152"/>
      <c r="BF519" s="152"/>
      <c r="BG519" s="152"/>
      <c r="BH519" s="152"/>
      <c r="BI519" s="152"/>
      <c r="BJ519" s="152"/>
      <c r="BK519" s="152"/>
      <c r="BL519" s="152"/>
      <c r="BM519" s="152"/>
      <c r="BN519" s="152"/>
      <c r="BO519" s="152"/>
      <c r="BP519" s="152"/>
      <c r="BQ519" s="152"/>
      <c r="BR519" s="152"/>
      <c r="BS519" s="152"/>
    </row>
    <row r="520" spans="1:71" x14ac:dyDescent="0.25">
      <c r="A520" s="3"/>
      <c r="B520" s="214" t="s">
        <v>899</v>
      </c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3"/>
      <c r="O520" s="12"/>
      <c r="P520" s="5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3"/>
      <c r="B521" s="22" t="str">
        <f t="shared" ref="B521:N524" si="80">IFERROR(VLOOKUP($B$520,$130:$203,MATCH($P521&amp;"/"&amp;B$324,$128:$128,0),FALSE),"")</f>
        <v/>
      </c>
      <c r="C521" s="22" t="str">
        <f t="shared" si="80"/>
        <v/>
      </c>
      <c r="D521" s="22" t="str">
        <f t="shared" si="80"/>
        <v/>
      </c>
      <c r="E521" s="22" t="str">
        <f t="shared" si="80"/>
        <v/>
      </c>
      <c r="F521" s="22" t="str">
        <f t="shared" si="80"/>
        <v/>
      </c>
      <c r="G521" s="22" t="str">
        <f t="shared" si="80"/>
        <v/>
      </c>
      <c r="H521" s="22" t="str">
        <f t="shared" si="80"/>
        <v/>
      </c>
      <c r="I521" s="22" t="str">
        <f t="shared" si="80"/>
        <v/>
      </c>
      <c r="J521" s="22">
        <f t="shared" si="80"/>
        <v>63006</v>
      </c>
      <c r="K521" s="22">
        <f t="shared" si="80"/>
        <v>67461</v>
      </c>
      <c r="L521" s="22">
        <f t="shared" si="80"/>
        <v>80984</v>
      </c>
      <c r="M521" s="22">
        <f t="shared" si="80"/>
        <v>103300</v>
      </c>
      <c r="N521" s="22">
        <f t="shared" si="80"/>
        <v>80214</v>
      </c>
      <c r="O521" s="12"/>
      <c r="P521" s="15" t="s">
        <v>956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3"/>
      <c r="B522" s="13" t="str">
        <f t="shared" si="80"/>
        <v/>
      </c>
      <c r="C522" s="13" t="str">
        <f t="shared" si="80"/>
        <v/>
      </c>
      <c r="D522" s="13" t="str">
        <f t="shared" si="80"/>
        <v/>
      </c>
      <c r="E522" s="13" t="str">
        <f t="shared" si="80"/>
        <v/>
      </c>
      <c r="F522" s="13" t="str">
        <f t="shared" si="80"/>
        <v/>
      </c>
      <c r="G522" s="13" t="str">
        <f t="shared" si="80"/>
        <v/>
      </c>
      <c r="H522" s="13" t="str">
        <f t="shared" si="80"/>
        <v/>
      </c>
      <c r="I522" s="13">
        <f t="shared" si="80"/>
        <v>77480</v>
      </c>
      <c r="J522" s="13">
        <f t="shared" si="80"/>
        <v>58712</v>
      </c>
      <c r="K522" s="13">
        <f t="shared" si="80"/>
        <v>73116</v>
      </c>
      <c r="L522" s="13">
        <f t="shared" si="80"/>
        <v>86822</v>
      </c>
      <c r="M522" s="13">
        <f t="shared" si="80"/>
        <v>104233</v>
      </c>
      <c r="N522" s="13">
        <f t="shared" si="80"/>
        <v>95095</v>
      </c>
      <c r="O522" s="12"/>
      <c r="P522" s="15" t="s">
        <v>957</v>
      </c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3"/>
      <c r="B523" s="13" t="str">
        <f t="shared" si="80"/>
        <v/>
      </c>
      <c r="C523" s="13" t="str">
        <f t="shared" si="80"/>
        <v/>
      </c>
      <c r="D523" s="13" t="str">
        <f t="shared" si="80"/>
        <v/>
      </c>
      <c r="E523" s="13" t="str">
        <f t="shared" si="80"/>
        <v/>
      </c>
      <c r="F523" s="13" t="str">
        <f t="shared" si="80"/>
        <v/>
      </c>
      <c r="G523" s="13" t="str">
        <f t="shared" si="80"/>
        <v/>
      </c>
      <c r="H523" s="13" t="str">
        <f t="shared" si="80"/>
        <v/>
      </c>
      <c r="I523" s="13">
        <f t="shared" si="80"/>
        <v>79434</v>
      </c>
      <c r="J523" s="13">
        <f t="shared" si="80"/>
        <v>60899</v>
      </c>
      <c r="K523" s="13">
        <f t="shared" si="80"/>
        <v>82280</v>
      </c>
      <c r="L523" s="13">
        <f t="shared" si="80"/>
        <v>93242</v>
      </c>
      <c r="M523" s="13">
        <f t="shared" si="80"/>
        <v>97526</v>
      </c>
      <c r="N523" s="13">
        <f t="shared" si="80"/>
        <v>97023</v>
      </c>
      <c r="O523" s="12"/>
      <c r="P523" s="15" t="s">
        <v>958</v>
      </c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3"/>
      <c r="B524" s="25" t="str">
        <f t="shared" si="80"/>
        <v/>
      </c>
      <c r="C524" s="25" t="str">
        <f t="shared" si="80"/>
        <v/>
      </c>
      <c r="D524" s="25" t="str">
        <f t="shared" si="80"/>
        <v/>
      </c>
      <c r="E524" s="25" t="str">
        <f t="shared" si="80"/>
        <v/>
      </c>
      <c r="F524" s="25" t="str">
        <f t="shared" si="80"/>
        <v/>
      </c>
      <c r="G524" s="25" t="str">
        <f t="shared" si="80"/>
        <v/>
      </c>
      <c r="H524" s="25">
        <f t="shared" si="80"/>
        <v>65060.25</v>
      </c>
      <c r="I524" s="25">
        <f t="shared" si="80"/>
        <v>64016</v>
      </c>
      <c r="J524" s="25">
        <f t="shared" si="80"/>
        <v>62835</v>
      </c>
      <c r="K524" s="25">
        <f t="shared" si="80"/>
        <v>78668</v>
      </c>
      <c r="L524" s="25">
        <f t="shared" si="80"/>
        <v>96044</v>
      </c>
      <c r="M524" s="25">
        <f t="shared" si="80"/>
        <v>98897</v>
      </c>
      <c r="N524" s="25" t="str">
        <f t="shared" si="80"/>
        <v/>
      </c>
      <c r="O524" s="12"/>
      <c r="P524" s="15" t="s">
        <v>964</v>
      </c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3"/>
      <c r="B525" s="25">
        <f t="shared" ref="B525:M525" si="81">SUM(B521:B524)</f>
        <v>0</v>
      </c>
      <c r="C525" s="25">
        <f t="shared" si="81"/>
        <v>0</v>
      </c>
      <c r="D525" s="25">
        <f t="shared" si="81"/>
        <v>0</v>
      </c>
      <c r="E525" s="25">
        <f t="shared" si="81"/>
        <v>0</v>
      </c>
      <c r="F525" s="25">
        <f t="shared" si="81"/>
        <v>0</v>
      </c>
      <c r="G525" s="25">
        <f t="shared" si="81"/>
        <v>0</v>
      </c>
      <c r="H525" s="25">
        <f t="shared" si="81"/>
        <v>65060.25</v>
      </c>
      <c r="I525" s="25">
        <f t="shared" si="81"/>
        <v>220930</v>
      </c>
      <c r="J525" s="25">
        <f t="shared" si="81"/>
        <v>245452</v>
      </c>
      <c r="K525" s="25">
        <f t="shared" si="81"/>
        <v>301525</v>
      </c>
      <c r="L525" s="25">
        <f t="shared" si="81"/>
        <v>357092</v>
      </c>
      <c r="M525" s="25">
        <f t="shared" si="81"/>
        <v>403956</v>
      </c>
      <c r="N525" s="25">
        <f>IF(N522="",N521*4,IF(N523="",(N522+N521)*2,IF(N524="",((N523+N522+N521)/3)*4,SUM(N521:N524))))</f>
        <v>363109.33333333331</v>
      </c>
      <c r="O525" s="12">
        <f>RATE(M$324-I$324,,-I525,M525)</f>
        <v>0.16283967921113823</v>
      </c>
      <c r="P525" s="15" t="s">
        <v>959</v>
      </c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3"/>
      <c r="B526" s="16" t="e">
        <f t="shared" ref="B526:N526" si="82">+B525/(B$441+B$448)</f>
        <v>#DIV/0!</v>
      </c>
      <c r="C526" s="16" t="e">
        <f t="shared" si="82"/>
        <v>#DIV/0!</v>
      </c>
      <c r="D526" s="16" t="e">
        <f t="shared" si="82"/>
        <v>#DIV/0!</v>
      </c>
      <c r="E526" s="16" t="e">
        <f t="shared" si="82"/>
        <v>#DIV/0!</v>
      </c>
      <c r="F526" s="16" t="e">
        <f t="shared" si="82"/>
        <v>#DIV/0!</v>
      </c>
      <c r="G526" s="16" t="e">
        <f t="shared" si="82"/>
        <v>#DIV/0!</v>
      </c>
      <c r="H526" s="16">
        <f t="shared" si="82"/>
        <v>1.5097702482420794E-2</v>
      </c>
      <c r="I526" s="16">
        <f t="shared" si="82"/>
        <v>1.6482058854072792E-2</v>
      </c>
      <c r="J526" s="16">
        <f t="shared" si="82"/>
        <v>1.1775913178763479E-2</v>
      </c>
      <c r="K526" s="16">
        <f t="shared" si="82"/>
        <v>1.1623384681047809E-2</v>
      </c>
      <c r="L526" s="16">
        <f t="shared" si="82"/>
        <v>1.2536366722253644E-2</v>
      </c>
      <c r="M526" s="16">
        <f t="shared" si="82"/>
        <v>1.3875942228435321E-2</v>
      </c>
      <c r="N526" s="16">
        <f t="shared" si="82"/>
        <v>1.135317438811371E-2</v>
      </c>
      <c r="O526" s="12">
        <f>RATE(M$324-I$324,,-I526,M526)</f>
        <v>-4.2116360573892821E-2</v>
      </c>
      <c r="P526" s="17" t="s">
        <v>960</v>
      </c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3"/>
      <c r="B527" s="216" t="s">
        <v>976</v>
      </c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3"/>
      <c r="O527" s="12"/>
      <c r="P527" s="5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3"/>
      <c r="B528" s="22" t="str">
        <f t="shared" ref="B528:N531" si="83">IFERROR(B505-B521,"")</f>
        <v/>
      </c>
      <c r="C528" s="22" t="str">
        <f t="shared" si="83"/>
        <v/>
      </c>
      <c r="D528" s="22" t="str">
        <f t="shared" si="83"/>
        <v/>
      </c>
      <c r="E528" s="22" t="str">
        <f t="shared" si="83"/>
        <v/>
      </c>
      <c r="F528" s="22" t="str">
        <f t="shared" si="83"/>
        <v/>
      </c>
      <c r="G528" s="22" t="str">
        <f t="shared" si="83"/>
        <v/>
      </c>
      <c r="H528" s="22" t="str">
        <f t="shared" si="83"/>
        <v/>
      </c>
      <c r="I528" s="22" t="str">
        <f t="shared" si="83"/>
        <v/>
      </c>
      <c r="J528" s="22">
        <f t="shared" si="83"/>
        <v>180261</v>
      </c>
      <c r="K528" s="22">
        <f t="shared" si="83"/>
        <v>135205</v>
      </c>
      <c r="L528" s="22">
        <f t="shared" si="83"/>
        <v>-165123</v>
      </c>
      <c r="M528" s="22">
        <f t="shared" si="83"/>
        <v>186206</v>
      </c>
      <c r="N528" s="22">
        <f t="shared" si="83"/>
        <v>788978</v>
      </c>
      <c r="O528" s="12"/>
      <c r="P528" s="15" t="s">
        <v>956</v>
      </c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3"/>
      <c r="B529" s="13" t="str">
        <f t="shared" si="83"/>
        <v/>
      </c>
      <c r="C529" s="13" t="str">
        <f t="shared" si="83"/>
        <v/>
      </c>
      <c r="D529" s="13" t="str">
        <f t="shared" si="83"/>
        <v/>
      </c>
      <c r="E529" s="13" t="str">
        <f t="shared" si="83"/>
        <v/>
      </c>
      <c r="F529" s="13" t="str">
        <f t="shared" si="83"/>
        <v/>
      </c>
      <c r="G529" s="13" t="str">
        <f t="shared" si="83"/>
        <v/>
      </c>
      <c r="H529" s="13" t="str">
        <f t="shared" si="83"/>
        <v/>
      </c>
      <c r="I529" s="13">
        <f t="shared" si="83"/>
        <v>-554305</v>
      </c>
      <c r="J529" s="13">
        <f t="shared" si="83"/>
        <v>734246</v>
      </c>
      <c r="K529" s="13">
        <f t="shared" si="83"/>
        <v>660090</v>
      </c>
      <c r="L529" s="13">
        <f t="shared" si="83"/>
        <v>143903</v>
      </c>
      <c r="M529" s="13">
        <f t="shared" si="83"/>
        <v>569931</v>
      </c>
      <c r="N529" s="13">
        <f t="shared" si="83"/>
        <v>562463</v>
      </c>
      <c r="O529" s="12"/>
      <c r="P529" s="15" t="s">
        <v>957</v>
      </c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3"/>
      <c r="B530" s="13" t="str">
        <f t="shared" si="83"/>
        <v/>
      </c>
      <c r="C530" s="13" t="str">
        <f t="shared" si="83"/>
        <v/>
      </c>
      <c r="D530" s="13" t="str">
        <f t="shared" si="83"/>
        <v/>
      </c>
      <c r="E530" s="13" t="str">
        <f t="shared" si="83"/>
        <v/>
      </c>
      <c r="F530" s="13" t="str">
        <f t="shared" si="83"/>
        <v/>
      </c>
      <c r="G530" s="13" t="str">
        <f t="shared" si="83"/>
        <v/>
      </c>
      <c r="H530" s="13" t="str">
        <f t="shared" si="83"/>
        <v/>
      </c>
      <c r="I530" s="13">
        <f t="shared" si="83"/>
        <v>-364679</v>
      </c>
      <c r="J530" s="13">
        <f t="shared" si="83"/>
        <v>642595</v>
      </c>
      <c r="K530" s="13">
        <f t="shared" si="83"/>
        <v>777604</v>
      </c>
      <c r="L530" s="13">
        <f t="shared" si="83"/>
        <v>605918</v>
      </c>
      <c r="M530" s="13">
        <f t="shared" si="83"/>
        <v>605215</v>
      </c>
      <c r="N530" s="13">
        <f t="shared" si="83"/>
        <v>1279934</v>
      </c>
      <c r="O530" s="12"/>
      <c r="P530" s="15" t="s">
        <v>958</v>
      </c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3"/>
      <c r="B531" s="13" t="str">
        <f t="shared" si="83"/>
        <v/>
      </c>
      <c r="C531" s="25" t="str">
        <f t="shared" si="83"/>
        <v/>
      </c>
      <c r="D531" s="25" t="str">
        <f t="shared" si="83"/>
        <v/>
      </c>
      <c r="E531" s="25" t="str">
        <f t="shared" si="83"/>
        <v/>
      </c>
      <c r="F531" s="25" t="str">
        <f t="shared" si="83"/>
        <v/>
      </c>
      <c r="G531" s="25" t="str">
        <f t="shared" si="83"/>
        <v/>
      </c>
      <c r="H531" s="25">
        <f t="shared" si="83"/>
        <v>238442.25</v>
      </c>
      <c r="I531" s="25">
        <f t="shared" si="83"/>
        <v>-342739</v>
      </c>
      <c r="J531" s="25">
        <f t="shared" si="83"/>
        <v>-15396</v>
      </c>
      <c r="K531" s="25">
        <f t="shared" si="83"/>
        <v>53517</v>
      </c>
      <c r="L531" s="25">
        <f t="shared" si="83"/>
        <v>85791</v>
      </c>
      <c r="M531" s="25">
        <f t="shared" si="83"/>
        <v>185309</v>
      </c>
      <c r="N531" s="25" t="str">
        <f t="shared" si="83"/>
        <v/>
      </c>
      <c r="O531" s="12"/>
      <c r="P531" s="15" t="s">
        <v>964</v>
      </c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3"/>
      <c r="B532" s="28">
        <f t="shared" ref="B532:M532" si="84">B509-B525</f>
        <v>0</v>
      </c>
      <c r="C532" s="25">
        <f t="shared" si="84"/>
        <v>0</v>
      </c>
      <c r="D532" s="25">
        <f t="shared" si="84"/>
        <v>0</v>
      </c>
      <c r="E532" s="25">
        <f t="shared" si="84"/>
        <v>0</v>
      </c>
      <c r="F532" s="25">
        <f t="shared" si="84"/>
        <v>0</v>
      </c>
      <c r="G532" s="25">
        <f t="shared" si="84"/>
        <v>0</v>
      </c>
      <c r="H532" s="25">
        <f t="shared" si="84"/>
        <v>238442.25</v>
      </c>
      <c r="I532" s="25">
        <f t="shared" si="84"/>
        <v>-1261723</v>
      </c>
      <c r="J532" s="25">
        <f t="shared" si="84"/>
        <v>1541706</v>
      </c>
      <c r="K532" s="25">
        <f t="shared" si="84"/>
        <v>1626416</v>
      </c>
      <c r="L532" s="25">
        <f t="shared" si="84"/>
        <v>670489</v>
      </c>
      <c r="M532" s="25">
        <f t="shared" si="84"/>
        <v>1546661</v>
      </c>
      <c r="N532" s="25">
        <f>IFERROR(N509-N525,"")</f>
        <v>3508499.9999999981</v>
      </c>
      <c r="O532" s="12" t="e">
        <f>RATE(M$324-I$324,,-I532,M532)</f>
        <v>#NUM!</v>
      </c>
      <c r="P532" s="15" t="s">
        <v>959</v>
      </c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3"/>
      <c r="B533" s="16" t="e">
        <f t="shared" ref="B533:N533" si="85">+B532/(B$441+B$448)</f>
        <v>#DIV/0!</v>
      </c>
      <c r="C533" s="16" t="e">
        <f t="shared" si="85"/>
        <v>#DIV/0!</v>
      </c>
      <c r="D533" s="16" t="e">
        <f t="shared" si="85"/>
        <v>#DIV/0!</v>
      </c>
      <c r="E533" s="16" t="e">
        <f t="shared" si="85"/>
        <v>#DIV/0!</v>
      </c>
      <c r="F533" s="16" t="e">
        <f t="shared" si="85"/>
        <v>#DIV/0!</v>
      </c>
      <c r="G533" s="16" t="e">
        <f t="shared" si="85"/>
        <v>#DIV/0!</v>
      </c>
      <c r="H533" s="16">
        <f t="shared" si="85"/>
        <v>5.5332252023916284E-2</v>
      </c>
      <c r="I533" s="16">
        <f t="shared" si="85"/>
        <v>-9.4128424132246799E-2</v>
      </c>
      <c r="J533" s="16">
        <f t="shared" si="85"/>
        <v>7.3965565581778622E-2</v>
      </c>
      <c r="K533" s="16">
        <f t="shared" si="85"/>
        <v>6.269615726527171E-2</v>
      </c>
      <c r="L533" s="16">
        <f t="shared" si="85"/>
        <v>2.3538740680936913E-2</v>
      </c>
      <c r="M533" s="16">
        <f t="shared" si="85"/>
        <v>5.3128010681792084E-2</v>
      </c>
      <c r="N533" s="16">
        <f t="shared" si="85"/>
        <v>0.10969867388159563</v>
      </c>
      <c r="O533" s="12" t="e">
        <f>RATE(M$324-I$324,,-I533,M533)</f>
        <v>#NUM!</v>
      </c>
      <c r="P533" s="17" t="s">
        <v>977</v>
      </c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3"/>
      <c r="B534" s="213" t="s">
        <v>875</v>
      </c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3"/>
      <c r="O534" s="12"/>
      <c r="P534" s="5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3"/>
      <c r="B535" s="22" t="str">
        <f t="shared" ref="B535:N538" si="86">IFERROR(VLOOKUP($B$534,$130:$203,MATCH($P535&amp;"/"&amp;B$324,$128:$128,0),FALSE),"")</f>
        <v/>
      </c>
      <c r="C535" s="22" t="str">
        <f t="shared" si="86"/>
        <v/>
      </c>
      <c r="D535" s="22" t="str">
        <f t="shared" si="86"/>
        <v/>
      </c>
      <c r="E535" s="22" t="str">
        <f t="shared" si="86"/>
        <v/>
      </c>
      <c r="F535" s="22" t="str">
        <f t="shared" si="86"/>
        <v/>
      </c>
      <c r="G535" s="22" t="str">
        <f t="shared" si="86"/>
        <v/>
      </c>
      <c r="H535" s="22" t="str">
        <f t="shared" si="86"/>
        <v/>
      </c>
      <c r="I535" s="22" t="str">
        <f t="shared" si="86"/>
        <v/>
      </c>
      <c r="J535" s="22">
        <f t="shared" si="86"/>
        <v>-20551</v>
      </c>
      <c r="K535" s="22">
        <f t="shared" si="86"/>
        <v>-3355</v>
      </c>
      <c r="L535" s="22">
        <f t="shared" si="86"/>
        <v>-37367</v>
      </c>
      <c r="M535" s="22">
        <f t="shared" si="86"/>
        <v>-16118</v>
      </c>
      <c r="N535" s="22">
        <f t="shared" si="86"/>
        <v>147553</v>
      </c>
      <c r="O535" s="12"/>
      <c r="P535" s="15" t="s">
        <v>956</v>
      </c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3"/>
      <c r="B536" s="13" t="str">
        <f t="shared" si="86"/>
        <v/>
      </c>
      <c r="C536" s="13" t="str">
        <f t="shared" si="86"/>
        <v/>
      </c>
      <c r="D536" s="13" t="str">
        <f t="shared" si="86"/>
        <v/>
      </c>
      <c r="E536" s="13" t="str">
        <f t="shared" si="86"/>
        <v/>
      </c>
      <c r="F536" s="13" t="str">
        <f t="shared" si="86"/>
        <v/>
      </c>
      <c r="G536" s="13" t="str">
        <f t="shared" si="86"/>
        <v/>
      </c>
      <c r="H536" s="13" t="str">
        <f t="shared" si="86"/>
        <v/>
      </c>
      <c r="I536" s="13">
        <f t="shared" si="86"/>
        <v>-105589</v>
      </c>
      <c r="J536" s="13">
        <f t="shared" si="86"/>
        <v>67774</v>
      </c>
      <c r="K536" s="13">
        <f t="shared" si="86"/>
        <v>51128</v>
      </c>
      <c r="L536" s="13">
        <f t="shared" si="86"/>
        <v>-65190</v>
      </c>
      <c r="M536" s="13">
        <f t="shared" si="86"/>
        <v>48921</v>
      </c>
      <c r="N536" s="13">
        <f t="shared" si="86"/>
        <v>131565</v>
      </c>
      <c r="O536" s="12"/>
      <c r="P536" s="15" t="s">
        <v>957</v>
      </c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3"/>
      <c r="B537" s="13" t="str">
        <f t="shared" si="86"/>
        <v/>
      </c>
      <c r="C537" s="13" t="str">
        <f t="shared" si="86"/>
        <v/>
      </c>
      <c r="D537" s="13" t="str">
        <f t="shared" si="86"/>
        <v/>
      </c>
      <c r="E537" s="13" t="str">
        <f t="shared" si="86"/>
        <v/>
      </c>
      <c r="F537" s="13" t="str">
        <f t="shared" si="86"/>
        <v/>
      </c>
      <c r="G537" s="13" t="str">
        <f t="shared" si="86"/>
        <v/>
      </c>
      <c r="H537" s="13" t="str">
        <f t="shared" si="86"/>
        <v/>
      </c>
      <c r="I537" s="13">
        <f t="shared" si="86"/>
        <v>-88661</v>
      </c>
      <c r="J537" s="13">
        <f t="shared" si="86"/>
        <v>112228</v>
      </c>
      <c r="K537" s="13">
        <f t="shared" si="86"/>
        <v>72955</v>
      </c>
      <c r="L537" s="13">
        <f t="shared" si="86"/>
        <v>24814</v>
      </c>
      <c r="M537" s="13">
        <f t="shared" si="86"/>
        <v>15753</v>
      </c>
      <c r="N537" s="13">
        <f t="shared" si="86"/>
        <v>221288</v>
      </c>
      <c r="O537" s="12"/>
      <c r="P537" s="15" t="s">
        <v>958</v>
      </c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3"/>
      <c r="B538" s="25" t="str">
        <f t="shared" si="86"/>
        <v/>
      </c>
      <c r="C538" s="25" t="str">
        <f t="shared" si="86"/>
        <v/>
      </c>
      <c r="D538" s="25" t="str">
        <f t="shared" si="86"/>
        <v/>
      </c>
      <c r="E538" s="25" t="str">
        <f t="shared" si="86"/>
        <v/>
      </c>
      <c r="F538" s="25" t="str">
        <f t="shared" si="86"/>
        <v/>
      </c>
      <c r="G538" s="25" t="str">
        <f t="shared" si="86"/>
        <v/>
      </c>
      <c r="H538" s="25">
        <f t="shared" si="86"/>
        <v>9403</v>
      </c>
      <c r="I538" s="25">
        <f t="shared" si="86"/>
        <v>25437</v>
      </c>
      <c r="J538" s="25">
        <f t="shared" si="86"/>
        <v>-62033</v>
      </c>
      <c r="K538" s="25">
        <f t="shared" si="86"/>
        <v>-12544</v>
      </c>
      <c r="L538" s="25">
        <f t="shared" si="86"/>
        <v>81064</v>
      </c>
      <c r="M538" s="25">
        <f t="shared" si="86"/>
        <v>57162</v>
      </c>
      <c r="N538" s="25" t="str">
        <f t="shared" si="86"/>
        <v/>
      </c>
      <c r="O538" s="12"/>
      <c r="P538" s="15" t="s">
        <v>964</v>
      </c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3"/>
      <c r="B539" s="25">
        <f t="shared" ref="B539:M539" si="87">SUM(B535:B538)</f>
        <v>0</v>
      </c>
      <c r="C539" s="25">
        <f t="shared" si="87"/>
        <v>0</v>
      </c>
      <c r="D539" s="25">
        <f t="shared" si="87"/>
        <v>0</v>
      </c>
      <c r="E539" s="25">
        <f t="shared" si="87"/>
        <v>0</v>
      </c>
      <c r="F539" s="25">
        <f t="shared" si="87"/>
        <v>0</v>
      </c>
      <c r="G539" s="25">
        <f t="shared" si="87"/>
        <v>0</v>
      </c>
      <c r="H539" s="25">
        <f t="shared" si="87"/>
        <v>9403</v>
      </c>
      <c r="I539" s="25">
        <f t="shared" si="87"/>
        <v>-168813</v>
      </c>
      <c r="J539" s="25">
        <f t="shared" si="87"/>
        <v>97418</v>
      </c>
      <c r="K539" s="25">
        <f t="shared" si="87"/>
        <v>108184</v>
      </c>
      <c r="L539" s="25">
        <f t="shared" si="87"/>
        <v>3321</v>
      </c>
      <c r="M539" s="25">
        <f t="shared" si="87"/>
        <v>105718</v>
      </c>
      <c r="N539" s="25">
        <f>IF(N536="",N535*4,IF(N537="",(N536+N535)*2,IF(N538="",((N537+N536+N535)/3)*4,SUM(N535:N538))))</f>
        <v>667208</v>
      </c>
      <c r="O539" s="12" t="e">
        <f>RATE(M$324-I$324,,-I539,M539)</f>
        <v>#NUM!</v>
      </c>
      <c r="P539" s="15" t="s">
        <v>959</v>
      </c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3"/>
      <c r="B540" s="16" t="e">
        <f t="shared" ref="B540:N540" si="88">+B539/B$532</f>
        <v>#DIV/0!</v>
      </c>
      <c r="C540" s="16" t="e">
        <f t="shared" si="88"/>
        <v>#DIV/0!</v>
      </c>
      <c r="D540" s="16" t="e">
        <f t="shared" si="88"/>
        <v>#DIV/0!</v>
      </c>
      <c r="E540" s="16" t="e">
        <f t="shared" si="88"/>
        <v>#DIV/0!</v>
      </c>
      <c r="F540" s="16" t="e">
        <f t="shared" si="88"/>
        <v>#DIV/0!</v>
      </c>
      <c r="G540" s="16" t="e">
        <f t="shared" si="88"/>
        <v>#DIV/0!</v>
      </c>
      <c r="H540" s="16">
        <f t="shared" si="88"/>
        <v>3.9435125276665525E-2</v>
      </c>
      <c r="I540" s="16">
        <f t="shared" si="88"/>
        <v>0.133795611239551</v>
      </c>
      <c r="J540" s="16">
        <f t="shared" si="88"/>
        <v>6.318844189488787E-2</v>
      </c>
      <c r="K540" s="16">
        <f t="shared" si="88"/>
        <v>6.6516807508042217E-2</v>
      </c>
      <c r="L540" s="16">
        <f t="shared" si="88"/>
        <v>4.9531013931623036E-3</v>
      </c>
      <c r="M540" s="16">
        <f t="shared" si="88"/>
        <v>6.8352405601486046E-2</v>
      </c>
      <c r="N540" s="16">
        <f t="shared" si="88"/>
        <v>0.19016901809890277</v>
      </c>
      <c r="O540" s="12">
        <f>RATE(M$324-I$324,,-I540,M540)</f>
        <v>-0.15456935897162941</v>
      </c>
      <c r="P540" s="17" t="s">
        <v>978</v>
      </c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3"/>
      <c r="B541" s="216" t="s">
        <v>877</v>
      </c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3"/>
      <c r="O541" s="12"/>
      <c r="P541" s="5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3"/>
      <c r="B542" s="22" t="str">
        <f t="shared" ref="B542:N545" si="89">IFERROR(VLOOKUP($B$541,$130:$203,MATCH($P542&amp;"/"&amp;B$324,$128:$128,0),FALSE),"")</f>
        <v/>
      </c>
      <c r="C542" s="22" t="str">
        <f t="shared" si="89"/>
        <v/>
      </c>
      <c r="D542" s="22" t="str">
        <f t="shared" si="89"/>
        <v/>
      </c>
      <c r="E542" s="22" t="str">
        <f t="shared" si="89"/>
        <v/>
      </c>
      <c r="F542" s="22" t="str">
        <f t="shared" si="89"/>
        <v/>
      </c>
      <c r="G542" s="22" t="str">
        <f t="shared" si="89"/>
        <v/>
      </c>
      <c r="H542" s="22" t="str">
        <f t="shared" si="89"/>
        <v/>
      </c>
      <c r="I542" s="22" t="str">
        <f t="shared" si="89"/>
        <v/>
      </c>
      <c r="J542" s="22">
        <f t="shared" si="89"/>
        <v>200812</v>
      </c>
      <c r="K542" s="22">
        <f t="shared" si="89"/>
        <v>136054</v>
      </c>
      <c r="L542" s="22">
        <f t="shared" si="89"/>
        <v>-110764</v>
      </c>
      <c r="M542" s="22">
        <f t="shared" si="89"/>
        <v>204170</v>
      </c>
      <c r="N542" s="22">
        <f t="shared" si="89"/>
        <v>641425</v>
      </c>
      <c r="O542" s="12"/>
      <c r="P542" s="15" t="s">
        <v>956</v>
      </c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3"/>
      <c r="B543" s="13" t="str">
        <f t="shared" si="89"/>
        <v/>
      </c>
      <c r="C543" s="13" t="str">
        <f t="shared" si="89"/>
        <v/>
      </c>
      <c r="D543" s="13" t="str">
        <f t="shared" si="89"/>
        <v/>
      </c>
      <c r="E543" s="13" t="str">
        <f t="shared" si="89"/>
        <v/>
      </c>
      <c r="F543" s="13" t="str">
        <f t="shared" si="89"/>
        <v/>
      </c>
      <c r="G543" s="13" t="str">
        <f t="shared" si="89"/>
        <v/>
      </c>
      <c r="H543" s="13" t="str">
        <f t="shared" si="89"/>
        <v/>
      </c>
      <c r="I543" s="13">
        <f t="shared" si="89"/>
        <v>-448716</v>
      </c>
      <c r="J543" s="13">
        <f t="shared" si="89"/>
        <v>670730</v>
      </c>
      <c r="K543" s="13">
        <f t="shared" si="89"/>
        <v>600787</v>
      </c>
      <c r="L543" s="13">
        <f t="shared" si="89"/>
        <v>222144</v>
      </c>
      <c r="M543" s="13">
        <f t="shared" si="89"/>
        <v>518495</v>
      </c>
      <c r="N543" s="13">
        <f t="shared" si="89"/>
        <v>430898</v>
      </c>
      <c r="O543" s="12"/>
      <c r="P543" s="15" t="s">
        <v>957</v>
      </c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3"/>
      <c r="B544" s="13" t="str">
        <f t="shared" si="89"/>
        <v/>
      </c>
      <c r="C544" s="13" t="str">
        <f t="shared" si="89"/>
        <v/>
      </c>
      <c r="D544" s="13" t="str">
        <f t="shared" si="89"/>
        <v/>
      </c>
      <c r="E544" s="13" t="str">
        <f t="shared" si="89"/>
        <v/>
      </c>
      <c r="F544" s="13" t="str">
        <f t="shared" si="89"/>
        <v/>
      </c>
      <c r="G544" s="13" t="str">
        <f t="shared" si="89"/>
        <v/>
      </c>
      <c r="H544" s="13" t="str">
        <f t="shared" si="89"/>
        <v/>
      </c>
      <c r="I544" s="13">
        <f t="shared" si="89"/>
        <v>-276018</v>
      </c>
      <c r="J544" s="13">
        <f t="shared" si="89"/>
        <v>531711</v>
      </c>
      <c r="K544" s="13">
        <f t="shared" si="89"/>
        <v>701351</v>
      </c>
      <c r="L544" s="13">
        <f t="shared" si="89"/>
        <v>525932</v>
      </c>
      <c r="M544" s="13">
        <f t="shared" si="89"/>
        <v>589464</v>
      </c>
      <c r="N544" s="13">
        <f t="shared" si="89"/>
        <v>1062633</v>
      </c>
      <c r="O544" s="12"/>
      <c r="P544" s="15" t="s">
        <v>958</v>
      </c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3"/>
      <c r="B545" s="13" t="str">
        <f t="shared" si="89"/>
        <v/>
      </c>
      <c r="C545" s="25" t="str">
        <f t="shared" si="89"/>
        <v/>
      </c>
      <c r="D545" s="25" t="str">
        <f t="shared" si="89"/>
        <v/>
      </c>
      <c r="E545" s="25" t="str">
        <f t="shared" si="89"/>
        <v/>
      </c>
      <c r="F545" s="25" t="str">
        <f t="shared" si="89"/>
        <v/>
      </c>
      <c r="G545" s="25" t="str">
        <f t="shared" si="89"/>
        <v/>
      </c>
      <c r="H545" s="25">
        <f t="shared" si="89"/>
        <v>230547.25</v>
      </c>
      <c r="I545" s="25">
        <f t="shared" si="89"/>
        <v>-369349</v>
      </c>
      <c r="J545" s="25">
        <f t="shared" si="89"/>
        <v>43548</v>
      </c>
      <c r="K545" s="25">
        <f t="shared" si="89"/>
        <v>77849</v>
      </c>
      <c r="L545" s="25">
        <f t="shared" si="89"/>
        <v>8145</v>
      </c>
      <c r="M545" s="25">
        <f t="shared" si="89"/>
        <v>127866</v>
      </c>
      <c r="N545" s="25" t="str">
        <f t="shared" si="89"/>
        <v/>
      </c>
      <c r="O545" s="12"/>
      <c r="P545" s="15" t="s">
        <v>964</v>
      </c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3"/>
      <c r="B546" s="33">
        <f t="shared" ref="B546:M546" si="90">SUM(B542:B545)</f>
        <v>0</v>
      </c>
      <c r="C546" s="25">
        <f t="shared" si="90"/>
        <v>0</v>
      </c>
      <c r="D546" s="25">
        <f t="shared" si="90"/>
        <v>0</v>
      </c>
      <c r="E546" s="25">
        <f t="shared" si="90"/>
        <v>0</v>
      </c>
      <c r="F546" s="25">
        <f t="shared" si="90"/>
        <v>0</v>
      </c>
      <c r="G546" s="25">
        <f t="shared" si="90"/>
        <v>0</v>
      </c>
      <c r="H546" s="25">
        <f t="shared" si="90"/>
        <v>230547.25</v>
      </c>
      <c r="I546" s="25">
        <f t="shared" si="90"/>
        <v>-1094083</v>
      </c>
      <c r="J546" s="25">
        <f t="shared" si="90"/>
        <v>1446801</v>
      </c>
      <c r="K546" s="25">
        <f t="shared" si="90"/>
        <v>1516041</v>
      </c>
      <c r="L546" s="25">
        <f t="shared" si="90"/>
        <v>645457</v>
      </c>
      <c r="M546" s="25">
        <f t="shared" si="90"/>
        <v>1439995</v>
      </c>
      <c r="N546" s="25">
        <f>IF(N543="",N542*4,IF(N544="",(N543+N542)*2,IF(N545="",((N544+N543+N542)/3)*4,SUM(N542:N545))))</f>
        <v>2846608</v>
      </c>
      <c r="O546" s="12" t="e">
        <f>RATE(M$324-I$324,,-I546,M546)</f>
        <v>#NUM!</v>
      </c>
      <c r="P546" s="15" t="s">
        <v>959</v>
      </c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3"/>
      <c r="B547" s="16" t="e">
        <f t="shared" ref="B547:N547" si="91">+B546/(B$441+B$448)</f>
        <v>#DIV/0!</v>
      </c>
      <c r="C547" s="16" t="e">
        <f t="shared" si="91"/>
        <v>#DIV/0!</v>
      </c>
      <c r="D547" s="16" t="e">
        <f t="shared" si="91"/>
        <v>#DIV/0!</v>
      </c>
      <c r="E547" s="16" t="e">
        <f t="shared" si="91"/>
        <v>#DIV/0!</v>
      </c>
      <c r="F547" s="16" t="e">
        <f t="shared" si="91"/>
        <v>#DIV/0!</v>
      </c>
      <c r="G547" s="16" t="e">
        <f t="shared" si="91"/>
        <v>#DIV/0!</v>
      </c>
      <c r="H547" s="16">
        <f t="shared" si="91"/>
        <v>5.3500160061485891E-2</v>
      </c>
      <c r="I547" s="16">
        <f t="shared" si="91"/>
        <v>-8.1621963505366046E-2</v>
      </c>
      <c r="J547" s="16">
        <f t="shared" si="91"/>
        <v>6.9412361532797368E-2</v>
      </c>
      <c r="K547" s="16">
        <f t="shared" si="91"/>
        <v>5.8441348927088639E-2</v>
      </c>
      <c r="L547" s="16">
        <f t="shared" si="91"/>
        <v>2.2659946611645377E-2</v>
      </c>
      <c r="M547" s="16">
        <f t="shared" si="91"/>
        <v>4.9464019421015457E-2</v>
      </c>
      <c r="N547" s="16">
        <f t="shared" si="91"/>
        <v>8.9003597737135912E-2</v>
      </c>
      <c r="O547" s="12" t="e">
        <f>RATE(M$324-I$324,,-I547,M547)</f>
        <v>#NUM!</v>
      </c>
      <c r="P547" s="17" t="s">
        <v>979</v>
      </c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52"/>
      <c r="B548" s="26"/>
      <c r="C548" s="16" t="e">
        <f t="shared" ref="C548:N548" si="92">C546/B546-1</f>
        <v>#DIV/0!</v>
      </c>
      <c r="D548" s="16" t="e">
        <f t="shared" si="92"/>
        <v>#DIV/0!</v>
      </c>
      <c r="E548" s="16" t="e">
        <f t="shared" si="92"/>
        <v>#DIV/0!</v>
      </c>
      <c r="F548" s="16" t="e">
        <f t="shared" si="92"/>
        <v>#DIV/0!</v>
      </c>
      <c r="G548" s="16" t="e">
        <f t="shared" si="92"/>
        <v>#DIV/0!</v>
      </c>
      <c r="H548" s="16" t="e">
        <f t="shared" si="92"/>
        <v>#DIV/0!</v>
      </c>
      <c r="I548" s="16">
        <f t="shared" si="92"/>
        <v>-5.7455911965985278</v>
      </c>
      <c r="J548" s="16">
        <f t="shared" si="92"/>
        <v>-2.3223868755843933</v>
      </c>
      <c r="K548" s="16">
        <f t="shared" si="92"/>
        <v>4.7857307259256743E-2</v>
      </c>
      <c r="L548" s="16">
        <f t="shared" si="92"/>
        <v>-0.57424832178021568</v>
      </c>
      <c r="M548" s="16">
        <f t="shared" si="92"/>
        <v>1.2309696850448595</v>
      </c>
      <c r="N548" s="16">
        <f t="shared" si="92"/>
        <v>0.9768179750624133</v>
      </c>
      <c r="O548" s="23"/>
      <c r="P548" s="17" t="s">
        <v>965</v>
      </c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152"/>
      <c r="AW548" s="152"/>
      <c r="AX548" s="152"/>
      <c r="AY548" s="152"/>
      <c r="AZ548" s="152"/>
      <c r="BA548" s="152"/>
      <c r="BB548" s="152"/>
      <c r="BC548" s="152"/>
      <c r="BD548" s="152"/>
      <c r="BE548" s="152"/>
      <c r="BF548" s="152"/>
      <c r="BG548" s="152"/>
      <c r="BH548" s="152"/>
      <c r="BI548" s="152"/>
      <c r="BJ548" s="152"/>
      <c r="BK548" s="152"/>
      <c r="BL548" s="152"/>
      <c r="BM548" s="152"/>
      <c r="BN548" s="152"/>
      <c r="BO548" s="152"/>
      <c r="BP548" s="152"/>
      <c r="BQ548" s="152"/>
      <c r="BR548" s="152"/>
      <c r="BS548" s="152"/>
    </row>
    <row r="549" spans="1:71" x14ac:dyDescent="0.25">
      <c r="A549" s="3"/>
      <c r="B549" s="210" t="s">
        <v>884</v>
      </c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3"/>
      <c r="B550" s="211" t="s">
        <v>887</v>
      </c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3"/>
      <c r="B551" s="13" t="str">
        <f t="shared" ref="B551:N554" si="93">IFERROR(VLOOKUP($B$550,$208:$319,MATCH($P551&amp;"/"&amp;B$324,$206:$206,0),FALSE),"")</f>
        <v/>
      </c>
      <c r="C551" s="13" t="str">
        <f t="shared" si="93"/>
        <v/>
      </c>
      <c r="D551" s="13" t="str">
        <f t="shared" si="93"/>
        <v/>
      </c>
      <c r="E551" s="13" t="str">
        <f t="shared" si="93"/>
        <v/>
      </c>
      <c r="F551" s="13" t="str">
        <f t="shared" si="93"/>
        <v/>
      </c>
      <c r="G551" s="13" t="str">
        <f t="shared" si="93"/>
        <v/>
      </c>
      <c r="H551" s="13" t="str">
        <f t="shared" si="93"/>
        <v/>
      </c>
      <c r="I551" s="13" t="str">
        <f t="shared" si="93"/>
        <v/>
      </c>
      <c r="J551" s="13">
        <f t="shared" si="93"/>
        <v>197868</v>
      </c>
      <c r="K551" s="13">
        <f t="shared" si="93"/>
        <v>266561</v>
      </c>
      <c r="L551" s="13">
        <f t="shared" si="93"/>
        <v>303965</v>
      </c>
      <c r="M551" s="13">
        <f t="shared" si="93"/>
        <v>385757</v>
      </c>
      <c r="N551" s="14">
        <f t="shared" si="93"/>
        <v>500774</v>
      </c>
      <c r="O551" s="12"/>
      <c r="P551" s="15" t="s">
        <v>956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3"/>
      <c r="B552" s="13" t="str">
        <f t="shared" si="93"/>
        <v/>
      </c>
      <c r="C552" s="13" t="str">
        <f t="shared" si="93"/>
        <v/>
      </c>
      <c r="D552" s="13" t="str">
        <f t="shared" si="93"/>
        <v/>
      </c>
      <c r="E552" s="13" t="str">
        <f t="shared" si="93"/>
        <v/>
      </c>
      <c r="F552" s="13" t="str">
        <f t="shared" si="93"/>
        <v/>
      </c>
      <c r="G552" s="13" t="str">
        <f t="shared" si="93"/>
        <v/>
      </c>
      <c r="H552" s="13" t="str">
        <f t="shared" si="93"/>
        <v/>
      </c>
      <c r="I552" s="13">
        <f t="shared" si="93"/>
        <v>323367</v>
      </c>
      <c r="J552" s="13">
        <f t="shared" si="93"/>
        <v>417791</v>
      </c>
      <c r="K552" s="13">
        <f t="shared" si="93"/>
        <v>539183</v>
      </c>
      <c r="L552" s="13">
        <f t="shared" si="93"/>
        <v>655834</v>
      </c>
      <c r="M552" s="13">
        <f t="shared" si="93"/>
        <v>756040</v>
      </c>
      <c r="N552" s="14">
        <f t="shared" si="93"/>
        <v>1016722</v>
      </c>
      <c r="O552" s="12"/>
      <c r="P552" s="15" t="s">
        <v>957</v>
      </c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3"/>
      <c r="B553" s="13" t="str">
        <f t="shared" si="93"/>
        <v/>
      </c>
      <c r="C553" s="13" t="str">
        <f t="shared" si="93"/>
        <v/>
      </c>
      <c r="D553" s="13" t="str">
        <f t="shared" si="93"/>
        <v/>
      </c>
      <c r="E553" s="13" t="str">
        <f t="shared" si="93"/>
        <v/>
      </c>
      <c r="F553" s="13" t="str">
        <f t="shared" si="93"/>
        <v/>
      </c>
      <c r="G553" s="13" t="str">
        <f t="shared" si="93"/>
        <v/>
      </c>
      <c r="H553" s="13" t="str">
        <f t="shared" si="93"/>
        <v/>
      </c>
      <c r="I553" s="13">
        <f t="shared" si="93"/>
        <v>417907</v>
      </c>
      <c r="J553" s="13">
        <f t="shared" si="93"/>
        <v>645985</v>
      </c>
      <c r="K553" s="13">
        <f t="shared" si="93"/>
        <v>839710</v>
      </c>
      <c r="L553" s="13">
        <f t="shared" si="93"/>
        <v>1028840</v>
      </c>
      <c r="M553" s="13">
        <f t="shared" si="93"/>
        <v>1250161</v>
      </c>
      <c r="N553" s="14">
        <f t="shared" si="93"/>
        <v>1548547</v>
      </c>
      <c r="O553" s="12"/>
      <c r="P553" s="15" t="s">
        <v>958</v>
      </c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3"/>
      <c r="B554" s="13" t="str">
        <f t="shared" si="93"/>
        <v/>
      </c>
      <c r="C554" s="13" t="str">
        <f t="shared" si="93"/>
        <v/>
      </c>
      <c r="D554" s="13" t="str">
        <f t="shared" si="93"/>
        <v/>
      </c>
      <c r="E554" s="13" t="str">
        <f t="shared" si="93"/>
        <v/>
      </c>
      <c r="F554" s="13" t="str">
        <f t="shared" si="93"/>
        <v/>
      </c>
      <c r="G554" s="13" t="str">
        <f t="shared" si="93"/>
        <v/>
      </c>
      <c r="H554" s="13">
        <f t="shared" si="93"/>
        <v>539933</v>
      </c>
      <c r="I554" s="13">
        <f t="shared" si="93"/>
        <v>512151</v>
      </c>
      <c r="J554" s="13">
        <f t="shared" si="93"/>
        <v>897403</v>
      </c>
      <c r="K554" s="13">
        <f t="shared" si="93"/>
        <v>1175932</v>
      </c>
      <c r="L554" s="13">
        <f t="shared" si="93"/>
        <v>1430322</v>
      </c>
      <c r="M554" s="13">
        <f t="shared" si="93"/>
        <v>1705482</v>
      </c>
      <c r="N554" s="14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2064729.3333333333</v>
      </c>
      <c r="O554" s="12">
        <f>RATE(M$324-I$324,,-I554,M554)</f>
        <v>0.35086602404460815</v>
      </c>
      <c r="P554" s="15" t="s">
        <v>959</v>
      </c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3"/>
      <c r="B555" s="16" t="e">
        <f t="shared" ref="B555:N555" si="94">B554/(B$441+B448)</f>
        <v>#VALUE!</v>
      </c>
      <c r="C555" s="16" t="e">
        <f t="shared" si="94"/>
        <v>#VALUE!</v>
      </c>
      <c r="D555" s="16" t="e">
        <f t="shared" si="94"/>
        <v>#VALUE!</v>
      </c>
      <c r="E555" s="16" t="e">
        <f t="shared" si="94"/>
        <v>#VALUE!</v>
      </c>
      <c r="F555" s="16" t="e">
        <f t="shared" si="94"/>
        <v>#VALUE!</v>
      </c>
      <c r="G555" s="16" t="e">
        <f t="shared" si="94"/>
        <v>#VALUE!</v>
      </c>
      <c r="H555" s="16">
        <f t="shared" si="94"/>
        <v>0.12529536536427244</v>
      </c>
      <c r="I555" s="16">
        <f t="shared" si="94"/>
        <v>3.820804292840372E-2</v>
      </c>
      <c r="J555" s="16">
        <f t="shared" si="94"/>
        <v>4.3054201287265462E-2</v>
      </c>
      <c r="K555" s="16">
        <f t="shared" si="94"/>
        <v>4.5330602751857768E-2</v>
      </c>
      <c r="L555" s="16">
        <f t="shared" si="94"/>
        <v>5.0214065627085677E-2</v>
      </c>
      <c r="M555" s="16">
        <f t="shared" si="94"/>
        <v>5.8583533116567964E-2</v>
      </c>
      <c r="N555" s="16">
        <f t="shared" si="94"/>
        <v>6.4556953054324587E-2</v>
      </c>
      <c r="O555" s="12">
        <f>RATE(M$324-I$324,,-I555,M555)</f>
        <v>0.11276944416511746</v>
      </c>
      <c r="P555" s="17" t="s">
        <v>960</v>
      </c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3"/>
      <c r="B556" s="214" t="s">
        <v>890</v>
      </c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3"/>
      <c r="B557" s="14" t="str">
        <f t="shared" ref="B557:N560" si="95">IFERROR(VLOOKUP($B$556,$208:$319,MATCH($P557&amp;"/"&amp;B$324,$206:$206,0),FALSE),"")</f>
        <v/>
      </c>
      <c r="C557" s="14" t="str">
        <f t="shared" si="95"/>
        <v/>
      </c>
      <c r="D557" s="14" t="str">
        <f t="shared" si="95"/>
        <v/>
      </c>
      <c r="E557" s="14" t="str">
        <f t="shared" si="95"/>
        <v/>
      </c>
      <c r="F557" s="14" t="str">
        <f t="shared" si="95"/>
        <v/>
      </c>
      <c r="G557" s="14" t="str">
        <f t="shared" si="95"/>
        <v/>
      </c>
      <c r="H557" s="14" t="str">
        <f t="shared" si="95"/>
        <v/>
      </c>
      <c r="I557" s="14" t="str">
        <f t="shared" si="95"/>
        <v/>
      </c>
      <c r="J557" s="14">
        <f t="shared" si="95"/>
        <v>4992</v>
      </c>
      <c r="K557" s="14">
        <f t="shared" si="95"/>
        <v>18963</v>
      </c>
      <c r="L557" s="14">
        <f t="shared" si="95"/>
        <v>8893</v>
      </c>
      <c r="M557" s="14">
        <f t="shared" si="95"/>
        <v>9356</v>
      </c>
      <c r="N557" s="14">
        <f t="shared" si="95"/>
        <v>0</v>
      </c>
      <c r="O557" s="12"/>
      <c r="P557" s="15" t="s">
        <v>956</v>
      </c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3"/>
      <c r="B558" s="14" t="str">
        <f t="shared" si="95"/>
        <v/>
      </c>
      <c r="C558" s="14" t="str">
        <f t="shared" si="95"/>
        <v/>
      </c>
      <c r="D558" s="14" t="str">
        <f t="shared" si="95"/>
        <v/>
      </c>
      <c r="E558" s="14" t="str">
        <f t="shared" si="95"/>
        <v/>
      </c>
      <c r="F558" s="14" t="str">
        <f t="shared" si="95"/>
        <v/>
      </c>
      <c r="G558" s="14" t="str">
        <f t="shared" si="95"/>
        <v/>
      </c>
      <c r="H558" s="14" t="str">
        <f t="shared" si="95"/>
        <v/>
      </c>
      <c r="I558" s="14">
        <f t="shared" si="95"/>
        <v>13410</v>
      </c>
      <c r="J558" s="14">
        <f t="shared" si="95"/>
        <v>9987</v>
      </c>
      <c r="K558" s="14">
        <f t="shared" si="95"/>
        <v>46079</v>
      </c>
      <c r="L558" s="14">
        <f t="shared" si="95"/>
        <v>9919</v>
      </c>
      <c r="M558" s="14">
        <f t="shared" si="95"/>
        <v>43693</v>
      </c>
      <c r="N558" s="14">
        <f t="shared" si="95"/>
        <v>0</v>
      </c>
      <c r="O558" s="12"/>
      <c r="P558" s="15" t="s">
        <v>957</v>
      </c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3"/>
      <c r="B559" s="14" t="str">
        <f t="shared" si="95"/>
        <v/>
      </c>
      <c r="C559" s="14" t="str">
        <f t="shared" si="95"/>
        <v/>
      </c>
      <c r="D559" s="14" t="str">
        <f t="shared" si="95"/>
        <v/>
      </c>
      <c r="E559" s="14" t="str">
        <f t="shared" si="95"/>
        <v/>
      </c>
      <c r="F559" s="14" t="str">
        <f t="shared" si="95"/>
        <v/>
      </c>
      <c r="G559" s="14" t="str">
        <f t="shared" si="95"/>
        <v/>
      </c>
      <c r="H559" s="14" t="str">
        <f t="shared" si="95"/>
        <v/>
      </c>
      <c r="I559" s="14">
        <f t="shared" si="95"/>
        <v>9260</v>
      </c>
      <c r="J559" s="14">
        <f t="shared" si="95"/>
        <v>10575</v>
      </c>
      <c r="K559" s="14">
        <f t="shared" si="95"/>
        <v>62405</v>
      </c>
      <c r="L559" s="14">
        <f t="shared" si="95"/>
        <v>32495</v>
      </c>
      <c r="M559" s="14">
        <f t="shared" si="95"/>
        <v>94648</v>
      </c>
      <c r="N559" s="14">
        <f t="shared" si="95"/>
        <v>0</v>
      </c>
      <c r="O559" s="12"/>
      <c r="P559" s="15" t="s">
        <v>958</v>
      </c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3"/>
      <c r="B560" s="14" t="str">
        <f t="shared" si="95"/>
        <v/>
      </c>
      <c r="C560" s="14" t="str">
        <f t="shared" si="95"/>
        <v/>
      </c>
      <c r="D560" s="14" t="str">
        <f t="shared" si="95"/>
        <v/>
      </c>
      <c r="E560" s="14" t="str">
        <f t="shared" si="95"/>
        <v/>
      </c>
      <c r="F560" s="14" t="str">
        <f t="shared" si="95"/>
        <v/>
      </c>
      <c r="G560" s="14" t="str">
        <f t="shared" si="95"/>
        <v/>
      </c>
      <c r="H560" s="14">
        <f t="shared" si="95"/>
        <v>18550</v>
      </c>
      <c r="I560" s="14">
        <f t="shared" si="95"/>
        <v>17397</v>
      </c>
      <c r="J560" s="14">
        <f t="shared" si="95"/>
        <v>21419</v>
      </c>
      <c r="K560" s="14">
        <f t="shared" si="95"/>
        <v>63673</v>
      </c>
      <c r="L560" s="14">
        <f t="shared" si="95"/>
        <v>51360</v>
      </c>
      <c r="M560" s="14">
        <f t="shared" si="95"/>
        <v>192514</v>
      </c>
      <c r="N560" s="14" t="str">
        <f t="shared" si="95"/>
        <v/>
      </c>
      <c r="O560" s="12"/>
      <c r="P560" s="15" t="s">
        <v>959</v>
      </c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3"/>
      <c r="B561" s="214" t="s">
        <v>980</v>
      </c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3"/>
      <c r="B562" s="13" t="str">
        <f t="shared" ref="B562:N565" si="96">IFERROR(VLOOKUP($B$561,$208:$319,MATCH($P562&amp;"/"&amp;B$324,$206:$206,0),FALSE),"")</f>
        <v/>
      </c>
      <c r="C562" s="13" t="str">
        <f t="shared" si="96"/>
        <v/>
      </c>
      <c r="D562" s="13" t="str">
        <f t="shared" si="96"/>
        <v/>
      </c>
      <c r="E562" s="13" t="str">
        <f t="shared" si="96"/>
        <v/>
      </c>
      <c r="F562" s="13" t="str">
        <f t="shared" si="96"/>
        <v/>
      </c>
      <c r="G562" s="13" t="str">
        <f t="shared" si="96"/>
        <v/>
      </c>
      <c r="H562" s="13" t="str">
        <f t="shared" si="96"/>
        <v/>
      </c>
      <c r="I562" s="13" t="str">
        <f t="shared" si="96"/>
        <v/>
      </c>
      <c r="J562" s="13" t="str">
        <f t="shared" si="96"/>
        <v/>
      </c>
      <c r="K562" s="13" t="str">
        <f t="shared" si="96"/>
        <v/>
      </c>
      <c r="L562" s="13" t="str">
        <f t="shared" si="96"/>
        <v/>
      </c>
      <c r="M562" s="13" t="str">
        <f t="shared" si="96"/>
        <v/>
      </c>
      <c r="N562" s="14" t="str">
        <f t="shared" si="96"/>
        <v/>
      </c>
      <c r="O562" s="12"/>
      <c r="P562" s="15" t="s">
        <v>956</v>
      </c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3"/>
      <c r="B563" s="13" t="str">
        <f t="shared" si="96"/>
        <v/>
      </c>
      <c r="C563" s="13" t="str">
        <f t="shared" si="96"/>
        <v/>
      </c>
      <c r="D563" s="13" t="str">
        <f t="shared" si="96"/>
        <v/>
      </c>
      <c r="E563" s="13" t="str">
        <f t="shared" si="96"/>
        <v/>
      </c>
      <c r="F563" s="13" t="str">
        <f t="shared" si="96"/>
        <v/>
      </c>
      <c r="G563" s="13" t="str">
        <f t="shared" si="96"/>
        <v/>
      </c>
      <c r="H563" s="13" t="str">
        <f t="shared" si="96"/>
        <v/>
      </c>
      <c r="I563" s="13" t="str">
        <f t="shared" si="96"/>
        <v/>
      </c>
      <c r="J563" s="13" t="str">
        <f t="shared" si="96"/>
        <v/>
      </c>
      <c r="K563" s="13" t="str">
        <f t="shared" si="96"/>
        <v/>
      </c>
      <c r="L563" s="13" t="str">
        <f t="shared" si="96"/>
        <v/>
      </c>
      <c r="M563" s="13" t="str">
        <f t="shared" si="96"/>
        <v/>
      </c>
      <c r="N563" s="14" t="str">
        <f t="shared" si="96"/>
        <v/>
      </c>
      <c r="O563" s="12"/>
      <c r="P563" s="15" t="s">
        <v>957</v>
      </c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3"/>
      <c r="B564" s="13" t="str">
        <f t="shared" si="96"/>
        <v/>
      </c>
      <c r="C564" s="13" t="str">
        <f t="shared" si="96"/>
        <v/>
      </c>
      <c r="D564" s="13" t="str">
        <f t="shared" si="96"/>
        <v/>
      </c>
      <c r="E564" s="13" t="str">
        <f t="shared" si="96"/>
        <v/>
      </c>
      <c r="F564" s="13" t="str">
        <f t="shared" si="96"/>
        <v/>
      </c>
      <c r="G564" s="13" t="str">
        <f t="shared" si="96"/>
        <v/>
      </c>
      <c r="H564" s="13" t="str">
        <f t="shared" si="96"/>
        <v/>
      </c>
      <c r="I564" s="13" t="str">
        <f t="shared" si="96"/>
        <v/>
      </c>
      <c r="J564" s="13" t="str">
        <f t="shared" si="96"/>
        <v/>
      </c>
      <c r="K564" s="13" t="str">
        <f t="shared" si="96"/>
        <v/>
      </c>
      <c r="L564" s="13" t="str">
        <f t="shared" si="96"/>
        <v/>
      </c>
      <c r="M564" s="13" t="str">
        <f t="shared" si="96"/>
        <v/>
      </c>
      <c r="N564" s="14" t="str">
        <f t="shared" si="96"/>
        <v/>
      </c>
      <c r="O564" s="12"/>
      <c r="P564" s="15" t="s">
        <v>958</v>
      </c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3"/>
      <c r="B565" s="13" t="str">
        <f t="shared" si="96"/>
        <v/>
      </c>
      <c r="C565" s="13" t="str">
        <f t="shared" si="96"/>
        <v/>
      </c>
      <c r="D565" s="13" t="str">
        <f t="shared" si="96"/>
        <v/>
      </c>
      <c r="E565" s="13" t="str">
        <f t="shared" si="96"/>
        <v/>
      </c>
      <c r="F565" s="13" t="str">
        <f t="shared" si="96"/>
        <v/>
      </c>
      <c r="G565" s="13" t="str">
        <f t="shared" si="96"/>
        <v/>
      </c>
      <c r="H565" s="13" t="str">
        <f t="shared" si="96"/>
        <v/>
      </c>
      <c r="I565" s="13" t="str">
        <f t="shared" si="96"/>
        <v/>
      </c>
      <c r="J565" s="13" t="str">
        <f t="shared" si="96"/>
        <v/>
      </c>
      <c r="K565" s="13" t="str">
        <f t="shared" si="96"/>
        <v/>
      </c>
      <c r="L565" s="13" t="str">
        <f t="shared" si="96"/>
        <v/>
      </c>
      <c r="M565" s="13" t="str">
        <f t="shared" si="96"/>
        <v/>
      </c>
      <c r="N565" s="14" t="str">
        <f t="shared" si="96"/>
        <v/>
      </c>
      <c r="O565" s="12"/>
      <c r="P565" s="15" t="s">
        <v>959</v>
      </c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3"/>
      <c r="B566" s="210" t="s">
        <v>916</v>
      </c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3"/>
      <c r="B567" s="13" t="str">
        <f t="shared" ref="B567:N570" si="97">IFERROR(VLOOKUP($B$566,$208:$319,MATCH($P567&amp;"/"&amp;B$324,$206:$206,0),FALSE),"")</f>
        <v/>
      </c>
      <c r="C567" s="13" t="str">
        <f t="shared" si="97"/>
        <v/>
      </c>
      <c r="D567" s="13" t="str">
        <f t="shared" si="97"/>
        <v/>
      </c>
      <c r="E567" s="13" t="str">
        <f t="shared" si="97"/>
        <v/>
      </c>
      <c r="F567" s="13" t="str">
        <f t="shared" si="97"/>
        <v/>
      </c>
      <c r="G567" s="13" t="str">
        <f t="shared" si="97"/>
        <v/>
      </c>
      <c r="H567" s="13" t="str">
        <f t="shared" si="97"/>
        <v/>
      </c>
      <c r="I567" s="13" t="str">
        <f t="shared" si="97"/>
        <v/>
      </c>
      <c r="J567" s="13">
        <f t="shared" si="97"/>
        <v>527726</v>
      </c>
      <c r="K567" s="13">
        <f t="shared" si="97"/>
        <v>20438</v>
      </c>
      <c r="L567" s="13">
        <f t="shared" si="97"/>
        <v>79943</v>
      </c>
      <c r="M567" s="13">
        <f t="shared" si="97"/>
        <v>207523</v>
      </c>
      <c r="N567" s="14">
        <f t="shared" si="97"/>
        <v>1727637</v>
      </c>
      <c r="O567" s="12"/>
      <c r="P567" s="15" t="s">
        <v>956</v>
      </c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3"/>
      <c r="B568" s="13" t="str">
        <f t="shared" si="97"/>
        <v/>
      </c>
      <c r="C568" s="13" t="str">
        <f t="shared" si="97"/>
        <v/>
      </c>
      <c r="D568" s="13" t="str">
        <f t="shared" si="97"/>
        <v/>
      </c>
      <c r="E568" s="13" t="str">
        <f t="shared" si="97"/>
        <v/>
      </c>
      <c r="F568" s="13" t="str">
        <f t="shared" si="97"/>
        <v/>
      </c>
      <c r="G568" s="13" t="str">
        <f t="shared" si="97"/>
        <v/>
      </c>
      <c r="H568" s="13" t="str">
        <f t="shared" si="97"/>
        <v/>
      </c>
      <c r="I568" s="13">
        <f t="shared" si="97"/>
        <v>-534229</v>
      </c>
      <c r="J568" s="13">
        <f t="shared" si="97"/>
        <v>1263591</v>
      </c>
      <c r="K568" s="13">
        <f t="shared" si="97"/>
        <v>650888</v>
      </c>
      <c r="L568" s="13">
        <f t="shared" si="97"/>
        <v>-266845</v>
      </c>
      <c r="M568" s="13">
        <f t="shared" si="97"/>
        <v>661690</v>
      </c>
      <c r="N568" s="14">
        <f t="shared" si="97"/>
        <v>1544188</v>
      </c>
      <c r="O568" s="12"/>
      <c r="P568" s="15" t="s">
        <v>957</v>
      </c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3"/>
      <c r="B569" s="13" t="str">
        <f t="shared" si="97"/>
        <v/>
      </c>
      <c r="C569" s="13" t="str">
        <f t="shared" si="97"/>
        <v/>
      </c>
      <c r="D569" s="13" t="str">
        <f t="shared" si="97"/>
        <v/>
      </c>
      <c r="E569" s="13" t="str">
        <f t="shared" si="97"/>
        <v/>
      </c>
      <c r="F569" s="13" t="str">
        <f t="shared" si="97"/>
        <v/>
      </c>
      <c r="G569" s="13" t="str">
        <f t="shared" si="97"/>
        <v/>
      </c>
      <c r="H569" s="13" t="str">
        <f t="shared" si="97"/>
        <v/>
      </c>
      <c r="I569" s="13">
        <f t="shared" si="97"/>
        <v>-719448</v>
      </c>
      <c r="J569" s="13">
        <f t="shared" si="97"/>
        <v>1185407</v>
      </c>
      <c r="K569" s="13">
        <f t="shared" si="97"/>
        <v>2250167</v>
      </c>
      <c r="L569" s="13">
        <f t="shared" si="97"/>
        <v>905682</v>
      </c>
      <c r="M569" s="13">
        <f t="shared" si="97"/>
        <v>1730075</v>
      </c>
      <c r="N569" s="14">
        <f t="shared" si="97"/>
        <v>2624099</v>
      </c>
      <c r="O569" s="12"/>
      <c r="P569" s="15" t="s">
        <v>958</v>
      </c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3"/>
      <c r="B570" s="13" t="str">
        <f t="shared" si="97"/>
        <v/>
      </c>
      <c r="C570" s="13" t="str">
        <f t="shared" si="97"/>
        <v/>
      </c>
      <c r="D570" s="13" t="str">
        <f t="shared" si="97"/>
        <v/>
      </c>
      <c r="E570" s="13" t="str">
        <f t="shared" si="97"/>
        <v/>
      </c>
      <c r="F570" s="13" t="str">
        <f t="shared" si="97"/>
        <v/>
      </c>
      <c r="G570" s="13" t="str">
        <f t="shared" si="97"/>
        <v/>
      </c>
      <c r="H570" s="13">
        <f t="shared" si="97"/>
        <v>-434894</v>
      </c>
      <c r="I570" s="13">
        <f t="shared" si="97"/>
        <v>-197972</v>
      </c>
      <c r="J570" s="13">
        <f t="shared" si="97"/>
        <v>503537</v>
      </c>
      <c r="K570" s="13">
        <f t="shared" si="97"/>
        <v>2138926</v>
      </c>
      <c r="L570" s="13">
        <f t="shared" si="97"/>
        <v>1047724</v>
      </c>
      <c r="M570" s="13">
        <f t="shared" si="97"/>
        <v>2329635</v>
      </c>
      <c r="N570" s="14" t="str">
        <f t="shared" si="97"/>
        <v/>
      </c>
      <c r="O570" s="12"/>
      <c r="P570" s="15" t="s">
        <v>959</v>
      </c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3"/>
      <c r="B571" s="34" t="e">
        <f t="shared" ref="B571:M571" si="98">B570/B$546</f>
        <v>#VALUE!</v>
      </c>
      <c r="C571" s="34" t="e">
        <f t="shared" si="98"/>
        <v>#VALUE!</v>
      </c>
      <c r="D571" s="34" t="e">
        <f t="shared" si="98"/>
        <v>#VALUE!</v>
      </c>
      <c r="E571" s="34" t="e">
        <f t="shared" si="98"/>
        <v>#VALUE!</v>
      </c>
      <c r="F571" s="34" t="e">
        <f t="shared" si="98"/>
        <v>#VALUE!</v>
      </c>
      <c r="G571" s="34" t="e">
        <f t="shared" si="98"/>
        <v>#VALUE!</v>
      </c>
      <c r="H571" s="34">
        <f t="shared" si="98"/>
        <v>-1.8863551831565981</v>
      </c>
      <c r="I571" s="34">
        <f t="shared" si="98"/>
        <v>0.18094788055385194</v>
      </c>
      <c r="J571" s="34">
        <f t="shared" si="98"/>
        <v>0.34803473318030609</v>
      </c>
      <c r="K571" s="34">
        <f t="shared" si="98"/>
        <v>1.4108628988266148</v>
      </c>
      <c r="L571" s="34">
        <f t="shared" si="98"/>
        <v>1.6232281933575745</v>
      </c>
      <c r="M571" s="34">
        <f t="shared" si="98"/>
        <v>1.6178077007211831</v>
      </c>
      <c r="N571" s="34">
        <f>IFERROR(N570/N$546,IFERROR(N569/N$546,IFERROR(N568/N$546,N567/N$546)))</f>
        <v>0.92183363497889415</v>
      </c>
      <c r="O571" s="12">
        <f>RATE(M$324-I$324,,-I571,M571)</f>
        <v>0.72919252479890839</v>
      </c>
      <c r="P571" s="17" t="s">
        <v>981</v>
      </c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3"/>
      <c r="B572" s="216" t="s">
        <v>982</v>
      </c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3"/>
      <c r="B573" s="13" t="str">
        <f t="shared" ref="B573:N576" si="99">IFERROR(B567+B589,"")</f>
        <v/>
      </c>
      <c r="C573" s="13" t="str">
        <f t="shared" si="99"/>
        <v/>
      </c>
      <c r="D573" s="13" t="str">
        <f t="shared" si="99"/>
        <v/>
      </c>
      <c r="E573" s="13" t="str">
        <f t="shared" si="99"/>
        <v/>
      </c>
      <c r="F573" s="13" t="str">
        <f t="shared" si="99"/>
        <v/>
      </c>
      <c r="G573" s="13" t="str">
        <f t="shared" si="99"/>
        <v/>
      </c>
      <c r="H573" s="13" t="str">
        <f t="shared" si="99"/>
        <v/>
      </c>
      <c r="I573" s="13" t="str">
        <f t="shared" si="99"/>
        <v/>
      </c>
      <c r="J573" s="13">
        <f t="shared" si="99"/>
        <v>343576</v>
      </c>
      <c r="K573" s="13">
        <f t="shared" si="99"/>
        <v>-173024</v>
      </c>
      <c r="L573" s="13">
        <f t="shared" si="99"/>
        <v>-875586</v>
      </c>
      <c r="M573" s="13">
        <f t="shared" si="99"/>
        <v>-52664</v>
      </c>
      <c r="N573" s="14">
        <f t="shared" si="99"/>
        <v>1222364</v>
      </c>
      <c r="O573" s="12"/>
      <c r="P573" s="15" t="s">
        <v>956</v>
      </c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3"/>
      <c r="B574" s="13" t="str">
        <f t="shared" si="99"/>
        <v/>
      </c>
      <c r="C574" s="13" t="str">
        <f t="shared" si="99"/>
        <v/>
      </c>
      <c r="D574" s="13" t="str">
        <f t="shared" si="99"/>
        <v/>
      </c>
      <c r="E574" s="13" t="str">
        <f t="shared" si="99"/>
        <v/>
      </c>
      <c r="F574" s="13" t="str">
        <f t="shared" si="99"/>
        <v/>
      </c>
      <c r="G574" s="13" t="str">
        <f t="shared" si="99"/>
        <v/>
      </c>
      <c r="H574" s="13" t="str">
        <f t="shared" si="99"/>
        <v/>
      </c>
      <c r="I574" s="13">
        <f t="shared" si="99"/>
        <v>-901825</v>
      </c>
      <c r="J574" s="13">
        <f t="shared" si="99"/>
        <v>778383</v>
      </c>
      <c r="K574" s="13">
        <f t="shared" si="99"/>
        <v>340601</v>
      </c>
      <c r="L574" s="13">
        <f t="shared" si="99"/>
        <v>-2117623</v>
      </c>
      <c r="M574" s="13">
        <f t="shared" si="99"/>
        <v>69482</v>
      </c>
      <c r="N574" s="14">
        <f t="shared" si="99"/>
        <v>796755</v>
      </c>
      <c r="O574" s="12"/>
      <c r="P574" s="15" t="s">
        <v>957</v>
      </c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3"/>
      <c r="B575" s="13" t="str">
        <f t="shared" si="99"/>
        <v/>
      </c>
      <c r="C575" s="13" t="str">
        <f t="shared" si="99"/>
        <v/>
      </c>
      <c r="D575" s="13" t="str">
        <f t="shared" si="99"/>
        <v/>
      </c>
      <c r="E575" s="13" t="str">
        <f t="shared" si="99"/>
        <v/>
      </c>
      <c r="F575" s="13" t="str">
        <f t="shared" si="99"/>
        <v/>
      </c>
      <c r="G575" s="13" t="str">
        <f t="shared" si="99"/>
        <v/>
      </c>
      <c r="H575" s="13" t="str">
        <f t="shared" si="99"/>
        <v/>
      </c>
      <c r="I575" s="13">
        <f t="shared" si="99"/>
        <v>-1349014</v>
      </c>
      <c r="J575" s="13">
        <f t="shared" si="99"/>
        <v>517550</v>
      </c>
      <c r="K575" s="13">
        <f t="shared" si="99"/>
        <v>1366575</v>
      </c>
      <c r="L575" s="13">
        <f t="shared" si="99"/>
        <v>-1786816</v>
      </c>
      <c r="M575" s="13">
        <f t="shared" si="99"/>
        <v>810786</v>
      </c>
      <c r="N575" s="14">
        <f t="shared" si="99"/>
        <v>1514303</v>
      </c>
      <c r="O575" s="12"/>
      <c r="P575" s="15" t="s">
        <v>958</v>
      </c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3"/>
      <c r="B576" s="13" t="str">
        <f t="shared" si="99"/>
        <v/>
      </c>
      <c r="C576" s="25" t="str">
        <f t="shared" si="99"/>
        <v/>
      </c>
      <c r="D576" s="25" t="str">
        <f t="shared" si="99"/>
        <v/>
      </c>
      <c r="E576" s="25" t="str">
        <f t="shared" si="99"/>
        <v/>
      </c>
      <c r="F576" s="25" t="str">
        <f t="shared" si="99"/>
        <v/>
      </c>
      <c r="G576" s="25" t="str">
        <f t="shared" si="99"/>
        <v/>
      </c>
      <c r="H576" s="25">
        <f t="shared" si="99"/>
        <v>-1258751</v>
      </c>
      <c r="I576" s="25">
        <f t="shared" si="99"/>
        <v>-1060473</v>
      </c>
      <c r="J576" s="25">
        <f t="shared" si="99"/>
        <v>-236577</v>
      </c>
      <c r="K576" s="25">
        <f t="shared" si="99"/>
        <v>528589</v>
      </c>
      <c r="L576" s="25">
        <f t="shared" si="99"/>
        <v>-2505603</v>
      </c>
      <c r="M576" s="25">
        <f t="shared" si="99"/>
        <v>1176469</v>
      </c>
      <c r="N576" s="25" t="str">
        <f t="shared" si="99"/>
        <v/>
      </c>
      <c r="O576" s="12" t="e">
        <f>RATE(M$324-I$324,,-I576,M576)</f>
        <v>#NUM!</v>
      </c>
      <c r="P576" s="15" t="s">
        <v>959</v>
      </c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3"/>
      <c r="B577" s="213" t="s">
        <v>917</v>
      </c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3"/>
      <c r="O577" s="12"/>
      <c r="P577" s="15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3"/>
      <c r="B578" s="214" t="s">
        <v>921</v>
      </c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3"/>
      <c r="B579" s="13" t="str">
        <f t="shared" ref="B579:N582" si="100">IFERROR(VLOOKUP($B$578,$208:$319,MATCH($P579&amp;"/"&amp;B$324,$206:$206,0),FALSE),"")</f>
        <v/>
      </c>
      <c r="C579" s="13" t="str">
        <f t="shared" si="100"/>
        <v/>
      </c>
      <c r="D579" s="13" t="str">
        <f t="shared" si="100"/>
        <v/>
      </c>
      <c r="E579" s="13" t="str">
        <f t="shared" si="100"/>
        <v/>
      </c>
      <c r="F579" s="13" t="str">
        <f t="shared" si="100"/>
        <v/>
      </c>
      <c r="G579" s="13" t="str">
        <f t="shared" si="100"/>
        <v/>
      </c>
      <c r="H579" s="13" t="str">
        <f t="shared" si="100"/>
        <v/>
      </c>
      <c r="I579" s="13" t="str">
        <f t="shared" si="100"/>
        <v/>
      </c>
      <c r="J579" s="13">
        <f t="shared" si="100"/>
        <v>-180935</v>
      </c>
      <c r="K579" s="13">
        <f t="shared" si="100"/>
        <v>-187790</v>
      </c>
      <c r="L579" s="13">
        <f t="shared" si="100"/>
        <v>-948123</v>
      </c>
      <c r="M579" s="13">
        <f t="shared" si="100"/>
        <v>-258471</v>
      </c>
      <c r="N579" s="14">
        <f t="shared" si="100"/>
        <v>-504741</v>
      </c>
      <c r="O579" s="12"/>
      <c r="P579" s="15" t="s">
        <v>956</v>
      </c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3"/>
      <c r="B580" s="13" t="str">
        <f t="shared" si="100"/>
        <v/>
      </c>
      <c r="C580" s="13" t="str">
        <f t="shared" si="100"/>
        <v/>
      </c>
      <c r="D580" s="13" t="str">
        <f t="shared" si="100"/>
        <v/>
      </c>
      <c r="E580" s="13" t="str">
        <f t="shared" si="100"/>
        <v/>
      </c>
      <c r="F580" s="13" t="str">
        <f t="shared" si="100"/>
        <v/>
      </c>
      <c r="G580" s="13" t="str">
        <f t="shared" si="100"/>
        <v/>
      </c>
      <c r="H580" s="13" t="str">
        <f t="shared" si="100"/>
        <v/>
      </c>
      <c r="I580" s="13">
        <f t="shared" si="100"/>
        <v>-333856</v>
      </c>
      <c r="J580" s="13">
        <f t="shared" si="100"/>
        <v>-481942</v>
      </c>
      <c r="K580" s="13">
        <f t="shared" si="100"/>
        <v>-302358</v>
      </c>
      <c r="L580" s="13">
        <f t="shared" si="100"/>
        <v>-1830065</v>
      </c>
      <c r="M580" s="13">
        <f t="shared" si="100"/>
        <v>-590338</v>
      </c>
      <c r="N580" s="14">
        <f t="shared" si="100"/>
        <v>-742504</v>
      </c>
      <c r="O580" s="12"/>
      <c r="P580" s="15" t="s">
        <v>957</v>
      </c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3"/>
      <c r="B581" s="13" t="str">
        <f t="shared" si="100"/>
        <v/>
      </c>
      <c r="C581" s="13" t="str">
        <f t="shared" si="100"/>
        <v/>
      </c>
      <c r="D581" s="13" t="str">
        <f t="shared" si="100"/>
        <v/>
      </c>
      <c r="E581" s="13" t="str">
        <f t="shared" si="100"/>
        <v/>
      </c>
      <c r="F581" s="13" t="str">
        <f t="shared" si="100"/>
        <v/>
      </c>
      <c r="G581" s="13" t="str">
        <f t="shared" si="100"/>
        <v/>
      </c>
      <c r="H581" s="13" t="str">
        <f t="shared" si="100"/>
        <v/>
      </c>
      <c r="I581" s="13">
        <f t="shared" si="100"/>
        <v>-558461</v>
      </c>
      <c r="J581" s="13">
        <f t="shared" si="100"/>
        <v>-638995</v>
      </c>
      <c r="K581" s="13">
        <f t="shared" si="100"/>
        <v>-873748</v>
      </c>
      <c r="L581" s="13">
        <f t="shared" si="100"/>
        <v>-2671324</v>
      </c>
      <c r="M581" s="13">
        <f t="shared" si="100"/>
        <v>-912520</v>
      </c>
      <c r="N581" s="14">
        <f t="shared" si="100"/>
        <v>-1102066</v>
      </c>
      <c r="O581" s="12"/>
      <c r="P581" s="15" t="s">
        <v>958</v>
      </c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3"/>
      <c r="B582" s="13" t="str">
        <f t="shared" si="100"/>
        <v/>
      </c>
      <c r="C582" s="13" t="str">
        <f t="shared" si="100"/>
        <v/>
      </c>
      <c r="D582" s="13" t="str">
        <f t="shared" si="100"/>
        <v/>
      </c>
      <c r="E582" s="13" t="str">
        <f t="shared" si="100"/>
        <v/>
      </c>
      <c r="F582" s="13" t="str">
        <f t="shared" si="100"/>
        <v/>
      </c>
      <c r="G582" s="13" t="str">
        <f t="shared" si="100"/>
        <v/>
      </c>
      <c r="H582" s="13">
        <f t="shared" si="100"/>
        <v>-795828</v>
      </c>
      <c r="I582" s="13">
        <f t="shared" si="100"/>
        <v>-755222</v>
      </c>
      <c r="J582" s="13">
        <f t="shared" si="100"/>
        <v>-709728</v>
      </c>
      <c r="K582" s="13">
        <f t="shared" si="100"/>
        <v>-1594274</v>
      </c>
      <c r="L582" s="13">
        <f t="shared" si="100"/>
        <v>-3529410</v>
      </c>
      <c r="M582" s="13">
        <f t="shared" si="100"/>
        <v>-1127304</v>
      </c>
      <c r="N582" s="14" t="str">
        <f t="shared" si="100"/>
        <v/>
      </c>
      <c r="O582" s="12"/>
      <c r="P582" s="15" t="s">
        <v>959</v>
      </c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3"/>
      <c r="B583" s="214" t="s">
        <v>924</v>
      </c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3"/>
      <c r="B584" s="13" t="str">
        <f t="shared" ref="B584:N587" si="101">IFERROR(VLOOKUP($B$583,$208:$319,MATCH($P584&amp;"/"&amp;B$324,$206:$206,0),FALSE),"")</f>
        <v/>
      </c>
      <c r="C584" s="13" t="str">
        <f t="shared" si="101"/>
        <v/>
      </c>
      <c r="D584" s="13" t="str">
        <f t="shared" si="101"/>
        <v/>
      </c>
      <c r="E584" s="13" t="str">
        <f t="shared" si="101"/>
        <v/>
      </c>
      <c r="F584" s="13" t="str">
        <f t="shared" si="101"/>
        <v/>
      </c>
      <c r="G584" s="13" t="str">
        <f t="shared" si="101"/>
        <v/>
      </c>
      <c r="H584" s="13" t="str">
        <f t="shared" si="101"/>
        <v/>
      </c>
      <c r="I584" s="13" t="str">
        <f t="shared" si="101"/>
        <v/>
      </c>
      <c r="J584" s="13">
        <f t="shared" si="101"/>
        <v>-3215</v>
      </c>
      <c r="K584" s="13">
        <f t="shared" si="101"/>
        <v>-5672</v>
      </c>
      <c r="L584" s="13">
        <f t="shared" si="101"/>
        <v>-7406</v>
      </c>
      <c r="M584" s="13">
        <f t="shared" si="101"/>
        <v>-1716</v>
      </c>
      <c r="N584" s="14">
        <f t="shared" si="101"/>
        <v>-532</v>
      </c>
      <c r="O584" s="12"/>
      <c r="P584" s="15" t="s">
        <v>956</v>
      </c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3"/>
      <c r="B585" s="13" t="str">
        <f t="shared" si="101"/>
        <v/>
      </c>
      <c r="C585" s="13" t="str">
        <f t="shared" si="101"/>
        <v/>
      </c>
      <c r="D585" s="13" t="str">
        <f t="shared" si="101"/>
        <v/>
      </c>
      <c r="E585" s="13" t="str">
        <f t="shared" si="101"/>
        <v/>
      </c>
      <c r="F585" s="13" t="str">
        <f t="shared" si="101"/>
        <v/>
      </c>
      <c r="G585" s="13" t="str">
        <f t="shared" si="101"/>
        <v/>
      </c>
      <c r="H585" s="13" t="str">
        <f t="shared" si="101"/>
        <v/>
      </c>
      <c r="I585" s="13">
        <f t="shared" si="101"/>
        <v>-33740</v>
      </c>
      <c r="J585" s="13">
        <f t="shared" si="101"/>
        <v>-3266</v>
      </c>
      <c r="K585" s="13">
        <f t="shared" si="101"/>
        <v>-7929</v>
      </c>
      <c r="L585" s="13">
        <f t="shared" si="101"/>
        <v>-20713</v>
      </c>
      <c r="M585" s="13">
        <f t="shared" si="101"/>
        <v>-1870</v>
      </c>
      <c r="N585" s="14">
        <f t="shared" si="101"/>
        <v>-4929</v>
      </c>
      <c r="O585" s="12"/>
      <c r="P585" s="15" t="s">
        <v>957</v>
      </c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3"/>
      <c r="B586" s="13" t="str">
        <f t="shared" si="101"/>
        <v/>
      </c>
      <c r="C586" s="13" t="str">
        <f t="shared" si="101"/>
        <v/>
      </c>
      <c r="D586" s="13" t="str">
        <f t="shared" si="101"/>
        <v/>
      </c>
      <c r="E586" s="13" t="str">
        <f t="shared" si="101"/>
        <v/>
      </c>
      <c r="F586" s="13" t="str">
        <f t="shared" si="101"/>
        <v/>
      </c>
      <c r="G586" s="13" t="str">
        <f t="shared" si="101"/>
        <v/>
      </c>
      <c r="H586" s="13" t="str">
        <f t="shared" si="101"/>
        <v/>
      </c>
      <c r="I586" s="13">
        <f t="shared" si="101"/>
        <v>-71105</v>
      </c>
      <c r="J586" s="13">
        <f t="shared" si="101"/>
        <v>-28862</v>
      </c>
      <c r="K586" s="13">
        <f t="shared" si="101"/>
        <v>-9844</v>
      </c>
      <c r="L586" s="13">
        <f t="shared" si="101"/>
        <v>-21174</v>
      </c>
      <c r="M586" s="13">
        <f t="shared" si="101"/>
        <v>-6769</v>
      </c>
      <c r="N586" s="14">
        <f t="shared" si="101"/>
        <v>-7730</v>
      </c>
      <c r="O586" s="12"/>
      <c r="P586" s="15" t="s">
        <v>958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3"/>
      <c r="B587" s="13" t="str">
        <f t="shared" si="101"/>
        <v/>
      </c>
      <c r="C587" s="13" t="str">
        <f t="shared" si="101"/>
        <v/>
      </c>
      <c r="D587" s="13" t="str">
        <f t="shared" si="101"/>
        <v/>
      </c>
      <c r="E587" s="13" t="str">
        <f t="shared" si="101"/>
        <v/>
      </c>
      <c r="F587" s="13" t="str">
        <f t="shared" si="101"/>
        <v/>
      </c>
      <c r="G587" s="13" t="str">
        <f t="shared" si="101"/>
        <v/>
      </c>
      <c r="H587" s="13">
        <f t="shared" si="101"/>
        <v>-28029</v>
      </c>
      <c r="I587" s="13">
        <f t="shared" si="101"/>
        <v>-107279</v>
      </c>
      <c r="J587" s="13">
        <f t="shared" si="101"/>
        <v>-30386</v>
      </c>
      <c r="K587" s="13">
        <f t="shared" si="101"/>
        <v>-16063</v>
      </c>
      <c r="L587" s="13">
        <f t="shared" si="101"/>
        <v>-23917</v>
      </c>
      <c r="M587" s="13">
        <f t="shared" si="101"/>
        <v>-25862</v>
      </c>
      <c r="N587" s="14" t="str">
        <f t="shared" si="101"/>
        <v/>
      </c>
      <c r="O587" s="12"/>
      <c r="P587" s="15" t="s">
        <v>959</v>
      </c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3"/>
      <c r="B588" s="214" t="s">
        <v>983</v>
      </c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3"/>
      <c r="B589" s="14" t="str">
        <f t="shared" ref="B589:N592" si="102">IFERROR(B579+B584,"")</f>
        <v/>
      </c>
      <c r="C589" s="14" t="str">
        <f t="shared" si="102"/>
        <v/>
      </c>
      <c r="D589" s="14" t="str">
        <f t="shared" si="102"/>
        <v/>
      </c>
      <c r="E589" s="14" t="str">
        <f t="shared" si="102"/>
        <v/>
      </c>
      <c r="F589" s="14" t="str">
        <f t="shared" si="102"/>
        <v/>
      </c>
      <c r="G589" s="14" t="str">
        <f t="shared" si="102"/>
        <v/>
      </c>
      <c r="H589" s="14" t="str">
        <f t="shared" si="102"/>
        <v/>
      </c>
      <c r="I589" s="14" t="str">
        <f t="shared" si="102"/>
        <v/>
      </c>
      <c r="J589" s="14">
        <f t="shared" si="102"/>
        <v>-184150</v>
      </c>
      <c r="K589" s="14">
        <f t="shared" si="102"/>
        <v>-193462</v>
      </c>
      <c r="L589" s="14">
        <f t="shared" si="102"/>
        <v>-955529</v>
      </c>
      <c r="M589" s="14">
        <f t="shared" si="102"/>
        <v>-260187</v>
      </c>
      <c r="N589" s="14">
        <f t="shared" si="102"/>
        <v>-505273</v>
      </c>
      <c r="O589" s="12"/>
      <c r="P589" s="15" t="s">
        <v>956</v>
      </c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3"/>
      <c r="B590" s="14" t="str">
        <f t="shared" si="102"/>
        <v/>
      </c>
      <c r="C590" s="14" t="str">
        <f t="shared" si="102"/>
        <v/>
      </c>
      <c r="D590" s="14" t="str">
        <f t="shared" si="102"/>
        <v/>
      </c>
      <c r="E590" s="14" t="str">
        <f t="shared" si="102"/>
        <v/>
      </c>
      <c r="F590" s="14" t="str">
        <f t="shared" si="102"/>
        <v/>
      </c>
      <c r="G590" s="14" t="str">
        <f t="shared" si="102"/>
        <v/>
      </c>
      <c r="H590" s="14" t="str">
        <f t="shared" si="102"/>
        <v/>
      </c>
      <c r="I590" s="14">
        <f t="shared" si="102"/>
        <v>-367596</v>
      </c>
      <c r="J590" s="14">
        <f t="shared" si="102"/>
        <v>-485208</v>
      </c>
      <c r="K590" s="14">
        <f t="shared" si="102"/>
        <v>-310287</v>
      </c>
      <c r="L590" s="14">
        <f t="shared" si="102"/>
        <v>-1850778</v>
      </c>
      <c r="M590" s="14">
        <f t="shared" si="102"/>
        <v>-592208</v>
      </c>
      <c r="N590" s="14">
        <f t="shared" si="102"/>
        <v>-747433</v>
      </c>
      <c r="O590" s="12"/>
      <c r="P590" s="15" t="s">
        <v>957</v>
      </c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3"/>
      <c r="B591" s="14" t="str">
        <f t="shared" si="102"/>
        <v/>
      </c>
      <c r="C591" s="14" t="str">
        <f t="shared" si="102"/>
        <v/>
      </c>
      <c r="D591" s="14" t="str">
        <f t="shared" si="102"/>
        <v/>
      </c>
      <c r="E591" s="14" t="str">
        <f t="shared" si="102"/>
        <v/>
      </c>
      <c r="F591" s="14" t="str">
        <f t="shared" si="102"/>
        <v/>
      </c>
      <c r="G591" s="14" t="str">
        <f t="shared" si="102"/>
        <v/>
      </c>
      <c r="H591" s="14" t="str">
        <f t="shared" si="102"/>
        <v/>
      </c>
      <c r="I591" s="14">
        <f t="shared" si="102"/>
        <v>-629566</v>
      </c>
      <c r="J591" s="14">
        <f t="shared" si="102"/>
        <v>-667857</v>
      </c>
      <c r="K591" s="14">
        <f t="shared" si="102"/>
        <v>-883592</v>
      </c>
      <c r="L591" s="14">
        <f t="shared" si="102"/>
        <v>-2692498</v>
      </c>
      <c r="M591" s="14">
        <f t="shared" si="102"/>
        <v>-919289</v>
      </c>
      <c r="N591" s="14">
        <f t="shared" si="102"/>
        <v>-1109796</v>
      </c>
      <c r="O591" s="12"/>
      <c r="P591" s="15" t="s">
        <v>958</v>
      </c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3"/>
      <c r="B592" s="14" t="str">
        <f t="shared" si="102"/>
        <v/>
      </c>
      <c r="C592" s="14" t="str">
        <f t="shared" si="102"/>
        <v/>
      </c>
      <c r="D592" s="14" t="str">
        <f t="shared" si="102"/>
        <v/>
      </c>
      <c r="E592" s="14" t="str">
        <f t="shared" si="102"/>
        <v/>
      </c>
      <c r="F592" s="14" t="str">
        <f t="shared" si="102"/>
        <v/>
      </c>
      <c r="G592" s="14" t="str">
        <f t="shared" si="102"/>
        <v/>
      </c>
      <c r="H592" s="14">
        <f t="shared" si="102"/>
        <v>-823857</v>
      </c>
      <c r="I592" s="14">
        <f t="shared" si="102"/>
        <v>-862501</v>
      </c>
      <c r="J592" s="14">
        <f t="shared" si="102"/>
        <v>-740114</v>
      </c>
      <c r="K592" s="14">
        <f t="shared" si="102"/>
        <v>-1610337</v>
      </c>
      <c r="L592" s="14">
        <f t="shared" si="102"/>
        <v>-3553327</v>
      </c>
      <c r="M592" s="14">
        <f t="shared" si="102"/>
        <v>-1153166</v>
      </c>
      <c r="N592" s="14" t="str">
        <f t="shared" si="102"/>
        <v/>
      </c>
      <c r="O592" s="12">
        <f>RATE(M$324-I$324,,-I592,M592)</f>
        <v>7.5308442259102132E-2</v>
      </c>
      <c r="P592" s="15" t="s">
        <v>959</v>
      </c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3"/>
      <c r="B593" s="213" t="s">
        <v>929</v>
      </c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3"/>
      <c r="B594" s="13" t="str">
        <f t="shared" ref="B594:N597" si="103">IFERROR(VLOOKUP($B$593,$208:$319,MATCH($P594&amp;"/"&amp;B$324,$206:$206,0),FALSE),"")</f>
        <v/>
      </c>
      <c r="C594" s="13" t="str">
        <f t="shared" si="103"/>
        <v/>
      </c>
      <c r="D594" s="13" t="str">
        <f t="shared" si="103"/>
        <v/>
      </c>
      <c r="E594" s="13" t="str">
        <f t="shared" si="103"/>
        <v/>
      </c>
      <c r="F594" s="13" t="str">
        <f t="shared" si="103"/>
        <v/>
      </c>
      <c r="G594" s="13" t="str">
        <f t="shared" si="103"/>
        <v/>
      </c>
      <c r="H594" s="13" t="str">
        <f t="shared" si="103"/>
        <v/>
      </c>
      <c r="I594" s="13" t="str">
        <f t="shared" si="103"/>
        <v/>
      </c>
      <c r="J594" s="13">
        <f t="shared" si="103"/>
        <v>-172559</v>
      </c>
      <c r="K594" s="13">
        <f t="shared" si="103"/>
        <v>-155868</v>
      </c>
      <c r="L594" s="13">
        <f t="shared" si="103"/>
        <v>-906981</v>
      </c>
      <c r="M594" s="13">
        <f t="shared" si="103"/>
        <v>-207582</v>
      </c>
      <c r="N594" s="14">
        <f t="shared" si="103"/>
        <v>-494441</v>
      </c>
      <c r="O594" s="12"/>
      <c r="P594" s="15" t="s">
        <v>956</v>
      </c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3"/>
      <c r="B595" s="13" t="str">
        <f t="shared" si="103"/>
        <v/>
      </c>
      <c r="C595" s="13" t="str">
        <f t="shared" si="103"/>
        <v/>
      </c>
      <c r="D595" s="13" t="str">
        <f t="shared" si="103"/>
        <v/>
      </c>
      <c r="E595" s="13" t="str">
        <f t="shared" si="103"/>
        <v/>
      </c>
      <c r="F595" s="13" t="str">
        <f t="shared" si="103"/>
        <v/>
      </c>
      <c r="G595" s="13" t="str">
        <f t="shared" si="103"/>
        <v/>
      </c>
      <c r="H595" s="13" t="str">
        <f t="shared" si="103"/>
        <v/>
      </c>
      <c r="I595" s="13">
        <f t="shared" si="103"/>
        <v>-14399</v>
      </c>
      <c r="J595" s="13">
        <f t="shared" si="103"/>
        <v>-486059</v>
      </c>
      <c r="K595" s="13">
        <f t="shared" si="103"/>
        <v>-268995</v>
      </c>
      <c r="L595" s="13">
        <f t="shared" si="103"/>
        <v>-1784354</v>
      </c>
      <c r="M595" s="13">
        <f t="shared" si="103"/>
        <v>-750665</v>
      </c>
      <c r="N595" s="14">
        <f t="shared" si="103"/>
        <v>-781002</v>
      </c>
      <c r="O595" s="12"/>
      <c r="P595" s="15" t="s">
        <v>957</v>
      </c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3"/>
      <c r="B596" s="13" t="str">
        <f t="shared" si="103"/>
        <v/>
      </c>
      <c r="C596" s="13" t="str">
        <f t="shared" si="103"/>
        <v/>
      </c>
      <c r="D596" s="13" t="str">
        <f t="shared" si="103"/>
        <v/>
      </c>
      <c r="E596" s="13" t="str">
        <f t="shared" si="103"/>
        <v/>
      </c>
      <c r="F596" s="13" t="str">
        <f t="shared" si="103"/>
        <v/>
      </c>
      <c r="G596" s="13" t="str">
        <f t="shared" si="103"/>
        <v/>
      </c>
      <c r="H596" s="13" t="str">
        <f t="shared" si="103"/>
        <v/>
      </c>
      <c r="I596" s="13">
        <f t="shared" si="103"/>
        <v>-234399</v>
      </c>
      <c r="J596" s="13">
        <f t="shared" si="103"/>
        <v>-606205</v>
      </c>
      <c r="K596" s="13">
        <f t="shared" si="103"/>
        <v>-805686</v>
      </c>
      <c r="L596" s="13">
        <f t="shared" si="103"/>
        <v>-2603006</v>
      </c>
      <c r="M596" s="13">
        <f t="shared" si="103"/>
        <v>-1055425</v>
      </c>
      <c r="N596" s="14">
        <f t="shared" si="103"/>
        <v>-1063434</v>
      </c>
      <c r="O596" s="12"/>
      <c r="P596" s="15" t="s">
        <v>958</v>
      </c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3"/>
      <c r="B597" s="13" t="str">
        <f t="shared" si="103"/>
        <v/>
      </c>
      <c r="C597" s="13" t="str">
        <f t="shared" si="103"/>
        <v/>
      </c>
      <c r="D597" s="13" t="str">
        <f t="shared" si="103"/>
        <v/>
      </c>
      <c r="E597" s="13" t="str">
        <f t="shared" si="103"/>
        <v/>
      </c>
      <c r="F597" s="13" t="str">
        <f t="shared" si="103"/>
        <v/>
      </c>
      <c r="G597" s="13" t="str">
        <f t="shared" si="103"/>
        <v/>
      </c>
      <c r="H597" s="13">
        <f t="shared" si="103"/>
        <v>-1287217</v>
      </c>
      <c r="I597" s="13">
        <f t="shared" si="103"/>
        <v>-461479</v>
      </c>
      <c r="J597" s="13">
        <f t="shared" si="103"/>
        <v>-582527</v>
      </c>
      <c r="K597" s="13">
        <f t="shared" si="103"/>
        <v>-1460203</v>
      </c>
      <c r="L597" s="13">
        <f t="shared" si="103"/>
        <v>-3404312</v>
      </c>
      <c r="M597" s="13">
        <f t="shared" si="103"/>
        <v>-1291894</v>
      </c>
      <c r="N597" s="14" t="str">
        <f t="shared" si="103"/>
        <v/>
      </c>
      <c r="O597" s="12"/>
      <c r="P597" s="15" t="s">
        <v>959</v>
      </c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3"/>
      <c r="B598" s="216" t="s">
        <v>950</v>
      </c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3"/>
      <c r="B599" s="13" t="str">
        <f t="shared" ref="B599:N602" si="104">IFERROR(VLOOKUP($B$598,$208:$319,MATCH($P599&amp;"/"&amp;B$324,$206:$206,0),FALSE),"")</f>
        <v/>
      </c>
      <c r="C599" s="13" t="str">
        <f t="shared" si="104"/>
        <v/>
      </c>
      <c r="D599" s="13" t="str">
        <f t="shared" si="104"/>
        <v/>
      </c>
      <c r="E599" s="13" t="str">
        <f t="shared" si="104"/>
        <v/>
      </c>
      <c r="F599" s="13" t="str">
        <f t="shared" si="104"/>
        <v/>
      </c>
      <c r="G599" s="13" t="str">
        <f t="shared" si="104"/>
        <v/>
      </c>
      <c r="H599" s="13" t="str">
        <f t="shared" si="104"/>
        <v/>
      </c>
      <c r="I599" s="13" t="str">
        <f t="shared" si="104"/>
        <v/>
      </c>
      <c r="J599" s="13">
        <f t="shared" si="104"/>
        <v>-215587</v>
      </c>
      <c r="K599" s="13">
        <f t="shared" si="104"/>
        <v>398680</v>
      </c>
      <c r="L599" s="13">
        <f t="shared" si="104"/>
        <v>1174424</v>
      </c>
      <c r="M599" s="13">
        <f t="shared" si="104"/>
        <v>-24512</v>
      </c>
      <c r="N599" s="13">
        <f t="shared" si="104"/>
        <v>-1241812</v>
      </c>
      <c r="O599" s="12"/>
      <c r="P599" s="15" t="s">
        <v>956</v>
      </c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3"/>
      <c r="B600" s="13" t="str">
        <f t="shared" si="104"/>
        <v/>
      </c>
      <c r="C600" s="13" t="str">
        <f t="shared" si="104"/>
        <v/>
      </c>
      <c r="D600" s="13" t="str">
        <f t="shared" si="104"/>
        <v/>
      </c>
      <c r="E600" s="13" t="str">
        <f t="shared" si="104"/>
        <v/>
      </c>
      <c r="F600" s="13" t="str">
        <f t="shared" si="104"/>
        <v/>
      </c>
      <c r="G600" s="13" t="str">
        <f t="shared" si="104"/>
        <v/>
      </c>
      <c r="H600" s="13" t="str">
        <f t="shared" si="104"/>
        <v/>
      </c>
      <c r="I600" s="13">
        <f t="shared" si="104"/>
        <v>358279</v>
      </c>
      <c r="J600" s="13">
        <f t="shared" si="104"/>
        <v>-596601</v>
      </c>
      <c r="K600" s="13">
        <f t="shared" si="104"/>
        <v>36397</v>
      </c>
      <c r="L600" s="13">
        <f t="shared" si="104"/>
        <v>1329568</v>
      </c>
      <c r="M600" s="13">
        <f t="shared" si="104"/>
        <v>113269</v>
      </c>
      <c r="N600" s="13">
        <f t="shared" si="104"/>
        <v>-786060</v>
      </c>
      <c r="O600" s="12"/>
      <c r="P600" s="15" t="s">
        <v>957</v>
      </c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3"/>
      <c r="B601" s="13" t="str">
        <f t="shared" si="104"/>
        <v/>
      </c>
      <c r="C601" s="13" t="str">
        <f t="shared" si="104"/>
        <v/>
      </c>
      <c r="D601" s="13" t="str">
        <f t="shared" si="104"/>
        <v/>
      </c>
      <c r="E601" s="13" t="str">
        <f t="shared" si="104"/>
        <v/>
      </c>
      <c r="F601" s="13" t="str">
        <f t="shared" si="104"/>
        <v/>
      </c>
      <c r="G601" s="13" t="str">
        <f t="shared" si="104"/>
        <v/>
      </c>
      <c r="H601" s="13" t="str">
        <f t="shared" si="104"/>
        <v/>
      </c>
      <c r="I601" s="13">
        <f t="shared" si="104"/>
        <v>832835</v>
      </c>
      <c r="J601" s="13">
        <f t="shared" si="104"/>
        <v>102408</v>
      </c>
      <c r="K601" s="13">
        <f t="shared" si="104"/>
        <v>-521440</v>
      </c>
      <c r="L601" s="13">
        <f t="shared" si="104"/>
        <v>851734</v>
      </c>
      <c r="M601" s="13">
        <f t="shared" si="104"/>
        <v>-648006</v>
      </c>
      <c r="N601" s="13">
        <f t="shared" si="104"/>
        <v>-1465141</v>
      </c>
      <c r="O601" s="12"/>
      <c r="P601" s="15" t="s">
        <v>958</v>
      </c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3"/>
      <c r="B602" s="13" t="str">
        <f t="shared" si="104"/>
        <v/>
      </c>
      <c r="C602" s="13" t="str">
        <f t="shared" si="104"/>
        <v/>
      </c>
      <c r="D602" s="13" t="str">
        <f t="shared" si="104"/>
        <v/>
      </c>
      <c r="E602" s="13" t="str">
        <f t="shared" si="104"/>
        <v/>
      </c>
      <c r="F602" s="13" t="str">
        <f t="shared" si="104"/>
        <v/>
      </c>
      <c r="G602" s="13" t="str">
        <f t="shared" si="104"/>
        <v/>
      </c>
      <c r="H602" s="13">
        <f t="shared" si="104"/>
        <v>1854908</v>
      </c>
      <c r="I602" s="13">
        <f t="shared" si="104"/>
        <v>561523</v>
      </c>
      <c r="J602" s="13">
        <f t="shared" si="104"/>
        <v>184344</v>
      </c>
      <c r="K602" s="13">
        <f t="shared" si="104"/>
        <v>149259</v>
      </c>
      <c r="L602" s="13">
        <f t="shared" si="104"/>
        <v>1485386</v>
      </c>
      <c r="M602" s="13">
        <f t="shared" si="104"/>
        <v>-849670</v>
      </c>
      <c r="N602" s="13" t="str">
        <f t="shared" si="104"/>
        <v/>
      </c>
      <c r="O602" s="12"/>
      <c r="P602" s="15" t="s">
        <v>959</v>
      </c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3"/>
      <c r="B603" s="223" t="s">
        <v>952</v>
      </c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24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3"/>
      <c r="B604" s="13" t="str">
        <f t="shared" ref="B604:N607" si="105">IFERROR(VLOOKUP($B$603,$208:$319,MATCH($P604&amp;"/"&amp;B$324,$206:$206,0),FALSE),"")</f>
        <v/>
      </c>
      <c r="C604" s="13" t="str">
        <f t="shared" si="105"/>
        <v/>
      </c>
      <c r="D604" s="13" t="str">
        <f t="shared" si="105"/>
        <v/>
      </c>
      <c r="E604" s="13" t="str">
        <f t="shared" si="105"/>
        <v/>
      </c>
      <c r="F604" s="13" t="str">
        <f t="shared" si="105"/>
        <v/>
      </c>
      <c r="G604" s="13" t="str">
        <f t="shared" si="105"/>
        <v/>
      </c>
      <c r="H604" s="13" t="str">
        <f t="shared" si="105"/>
        <v/>
      </c>
      <c r="I604" s="13" t="str">
        <f t="shared" si="105"/>
        <v/>
      </c>
      <c r="J604" s="13">
        <f t="shared" si="105"/>
        <v>139580</v>
      </c>
      <c r="K604" s="13">
        <f t="shared" si="105"/>
        <v>263250</v>
      </c>
      <c r="L604" s="13">
        <f t="shared" si="105"/>
        <v>347386</v>
      </c>
      <c r="M604" s="13">
        <f t="shared" si="105"/>
        <v>-24571</v>
      </c>
      <c r="N604" s="14">
        <f t="shared" si="105"/>
        <v>-8616</v>
      </c>
      <c r="O604" s="12"/>
      <c r="P604" s="15" t="s">
        <v>956</v>
      </c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3"/>
      <c r="B605" s="13" t="str">
        <f t="shared" si="105"/>
        <v/>
      </c>
      <c r="C605" s="13" t="str">
        <f t="shared" si="105"/>
        <v/>
      </c>
      <c r="D605" s="13" t="str">
        <f t="shared" si="105"/>
        <v/>
      </c>
      <c r="E605" s="13" t="str">
        <f t="shared" si="105"/>
        <v/>
      </c>
      <c r="F605" s="13" t="str">
        <f t="shared" si="105"/>
        <v/>
      </c>
      <c r="G605" s="13" t="str">
        <f t="shared" si="105"/>
        <v/>
      </c>
      <c r="H605" s="13" t="str">
        <f t="shared" si="105"/>
        <v/>
      </c>
      <c r="I605" s="13">
        <f t="shared" si="105"/>
        <v>-190349</v>
      </c>
      <c r="J605" s="13">
        <f t="shared" si="105"/>
        <v>180931</v>
      </c>
      <c r="K605" s="13">
        <f t="shared" si="105"/>
        <v>418290</v>
      </c>
      <c r="L605" s="13">
        <f t="shared" si="105"/>
        <v>-721631</v>
      </c>
      <c r="M605" s="13">
        <f t="shared" si="105"/>
        <v>24294</v>
      </c>
      <c r="N605" s="14">
        <f t="shared" si="105"/>
        <v>-22874</v>
      </c>
      <c r="O605" s="12"/>
      <c r="P605" s="15" t="s">
        <v>957</v>
      </c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3"/>
      <c r="B606" s="13" t="str">
        <f t="shared" si="105"/>
        <v/>
      </c>
      <c r="C606" s="13" t="str">
        <f t="shared" si="105"/>
        <v/>
      </c>
      <c r="D606" s="13" t="str">
        <f t="shared" si="105"/>
        <v/>
      </c>
      <c r="E606" s="13" t="str">
        <f t="shared" si="105"/>
        <v/>
      </c>
      <c r="F606" s="13" t="str">
        <f t="shared" si="105"/>
        <v/>
      </c>
      <c r="G606" s="13" t="str">
        <f t="shared" si="105"/>
        <v/>
      </c>
      <c r="H606" s="13" t="str">
        <f t="shared" si="105"/>
        <v/>
      </c>
      <c r="I606" s="13">
        <f t="shared" si="105"/>
        <v>-121012</v>
      </c>
      <c r="J606" s="13">
        <f t="shared" si="105"/>
        <v>681610</v>
      </c>
      <c r="K606" s="13">
        <f t="shared" si="105"/>
        <v>923041</v>
      </c>
      <c r="L606" s="13">
        <f t="shared" si="105"/>
        <v>-845590</v>
      </c>
      <c r="M606" s="13">
        <f t="shared" si="105"/>
        <v>26644</v>
      </c>
      <c r="N606" s="14">
        <f t="shared" si="105"/>
        <v>95524</v>
      </c>
      <c r="O606" s="12"/>
      <c r="P606" s="15" t="s">
        <v>958</v>
      </c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3"/>
      <c r="B607" s="13" t="str">
        <f t="shared" si="105"/>
        <v/>
      </c>
      <c r="C607" s="13" t="str">
        <f t="shared" si="105"/>
        <v/>
      </c>
      <c r="D607" s="13" t="str">
        <f t="shared" si="105"/>
        <v/>
      </c>
      <c r="E607" s="13" t="str">
        <f t="shared" si="105"/>
        <v/>
      </c>
      <c r="F607" s="13" t="str">
        <f t="shared" si="105"/>
        <v/>
      </c>
      <c r="G607" s="13" t="str">
        <f t="shared" si="105"/>
        <v/>
      </c>
      <c r="H607" s="13">
        <f t="shared" si="105"/>
        <v>132797</v>
      </c>
      <c r="I607" s="13">
        <f t="shared" si="105"/>
        <v>-97928</v>
      </c>
      <c r="J607" s="13">
        <f t="shared" si="105"/>
        <v>105354</v>
      </c>
      <c r="K607" s="13">
        <f t="shared" si="105"/>
        <v>827982</v>
      </c>
      <c r="L607" s="13">
        <f t="shared" si="105"/>
        <v>-895249</v>
      </c>
      <c r="M607" s="13">
        <f t="shared" si="105"/>
        <v>188071</v>
      </c>
      <c r="N607" s="14" t="str">
        <f t="shared" si="105"/>
        <v/>
      </c>
      <c r="O607" s="12"/>
      <c r="P607" s="15" t="s">
        <v>959</v>
      </c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3"/>
      <c r="B608" s="221" t="s">
        <v>984</v>
      </c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3"/>
      <c r="O608" s="35"/>
      <c r="P608" s="36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3"/>
      <c r="B609" s="222" t="s">
        <v>985</v>
      </c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3"/>
      <c r="O609" s="35"/>
      <c r="P609" s="36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3"/>
      <c r="B610" s="37" t="e">
        <f t="shared" ref="B610:N610" si="106">B546/B378</f>
        <v>#VALUE!</v>
      </c>
      <c r="C610" s="37" t="e">
        <f t="shared" si="106"/>
        <v>#VALUE!</v>
      </c>
      <c r="D610" s="37" t="e">
        <f t="shared" si="106"/>
        <v>#VALUE!</v>
      </c>
      <c r="E610" s="37" t="e">
        <f t="shared" si="106"/>
        <v>#VALUE!</v>
      </c>
      <c r="F610" s="37" t="e">
        <f t="shared" si="106"/>
        <v>#VALUE!</v>
      </c>
      <c r="G610" s="37" t="e">
        <f t="shared" si="106"/>
        <v>#VALUE!</v>
      </c>
      <c r="H610" s="37">
        <f t="shared" si="106"/>
        <v>1.73386791702183E-2</v>
      </c>
      <c r="I610" s="37">
        <f t="shared" si="106"/>
        <v>-8.6110494365030904E-2</v>
      </c>
      <c r="J610" s="37">
        <f t="shared" si="106"/>
        <v>9.2765840342969211E-2</v>
      </c>
      <c r="K610" s="37">
        <f t="shared" si="106"/>
        <v>8.0240505412594407E-2</v>
      </c>
      <c r="L610" s="37">
        <f t="shared" si="106"/>
        <v>2.8420384466456824E-2</v>
      </c>
      <c r="M610" s="37">
        <f t="shared" si="106"/>
        <v>6.3194843984992921E-2</v>
      </c>
      <c r="N610" s="37">
        <f t="shared" si="106"/>
        <v>0.11237027183455302</v>
      </c>
      <c r="O610" s="12" t="e">
        <f>RATE(M$324-I$324,,-I610,M610)</f>
        <v>#NUM!</v>
      </c>
      <c r="P610" s="36" t="s">
        <v>986</v>
      </c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3"/>
      <c r="B611" s="37" t="e">
        <f t="shared" ref="B611:N611" si="107">((B509*(1-B540))/(B433+B408))</f>
        <v>#DIV/0!</v>
      </c>
      <c r="C611" s="37" t="e">
        <f t="shared" si="107"/>
        <v>#DIV/0!</v>
      </c>
      <c r="D611" s="37" t="e">
        <f t="shared" si="107"/>
        <v>#DIV/0!</v>
      </c>
      <c r="E611" s="37" t="e">
        <f t="shared" si="107"/>
        <v>#DIV/0!</v>
      </c>
      <c r="F611" s="37" t="e">
        <f t="shared" si="107"/>
        <v>#DIV/0!</v>
      </c>
      <c r="G611" s="37" t="e">
        <f t="shared" si="107"/>
        <v>#DIV/0!</v>
      </c>
      <c r="H611" s="37">
        <f t="shared" si="107"/>
        <v>2.5614347086631007E-2</v>
      </c>
      <c r="I611" s="37">
        <f t="shared" si="107"/>
        <v>-8.2491530864266971E-2</v>
      </c>
      <c r="J611" s="37">
        <f t="shared" si="107"/>
        <v>0.12667902441209541</v>
      </c>
      <c r="K611" s="37">
        <f t="shared" si="107"/>
        <v>0.11601674036671242</v>
      </c>
      <c r="L611" s="37">
        <f t="shared" si="107"/>
        <v>5.4919537337617411E-2</v>
      </c>
      <c r="M611" s="37">
        <f t="shared" si="107"/>
        <v>9.1999024146748987E-2</v>
      </c>
      <c r="N611" s="37">
        <f t="shared" si="107"/>
        <v>0.14664843164929608</v>
      </c>
      <c r="O611" s="12" t="e">
        <f>RATE(M$324-I$324,,-I611,M611)</f>
        <v>#NUM!</v>
      </c>
      <c r="P611" s="36" t="s">
        <v>987</v>
      </c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3"/>
      <c r="B612" s="37" t="e">
        <f t="shared" ref="B612:N612" si="108">B546/B433</f>
        <v>#VALUE!</v>
      </c>
      <c r="C612" s="37" t="e">
        <f t="shared" si="108"/>
        <v>#VALUE!</v>
      </c>
      <c r="D612" s="37" t="e">
        <f t="shared" si="108"/>
        <v>#VALUE!</v>
      </c>
      <c r="E612" s="37" t="e">
        <f t="shared" si="108"/>
        <v>#VALUE!</v>
      </c>
      <c r="F612" s="37" t="e">
        <f t="shared" si="108"/>
        <v>#VALUE!</v>
      </c>
      <c r="G612" s="37" t="e">
        <f t="shared" si="108"/>
        <v>#VALUE!</v>
      </c>
      <c r="H612" s="37">
        <f t="shared" si="108"/>
        <v>5.914315919306784E-2</v>
      </c>
      <c r="I612" s="37">
        <f t="shared" si="108"/>
        <v>-0.23517105354228007</v>
      </c>
      <c r="J612" s="37">
        <f t="shared" si="108"/>
        <v>0.23613349138663373</v>
      </c>
      <c r="K612" s="37">
        <f t="shared" si="108"/>
        <v>0.20568140161300869</v>
      </c>
      <c r="L612" s="37">
        <f t="shared" si="108"/>
        <v>8.2377799931004789E-2</v>
      </c>
      <c r="M612" s="37">
        <f t="shared" si="108"/>
        <v>0.14566291219206853</v>
      </c>
      <c r="N612" s="37">
        <f t="shared" si="108"/>
        <v>0.26647317943659604</v>
      </c>
      <c r="O612" s="12" t="e">
        <f>RATE(M$324-I$324,,-I612,M612)</f>
        <v>#NUM!</v>
      </c>
      <c r="P612" s="36" t="s">
        <v>988</v>
      </c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3"/>
      <c r="B613" s="222" t="s">
        <v>989</v>
      </c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3"/>
      <c r="O613" s="35"/>
      <c r="P613" s="36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3"/>
      <c r="B614" s="19" t="e">
        <f t="shared" ref="B614:N614" si="109">B408/B433</f>
        <v>#VALUE!</v>
      </c>
      <c r="C614" s="34" t="e">
        <f t="shared" si="109"/>
        <v>#VALUE!</v>
      </c>
      <c r="D614" s="34" t="e">
        <f t="shared" si="109"/>
        <v>#VALUE!</v>
      </c>
      <c r="E614" s="34" t="e">
        <f t="shared" si="109"/>
        <v>#VALUE!</v>
      </c>
      <c r="F614" s="34" t="e">
        <f t="shared" si="109"/>
        <v>#VALUE!</v>
      </c>
      <c r="G614" s="34" t="e">
        <f t="shared" si="109"/>
        <v>#VALUE!</v>
      </c>
      <c r="H614" s="34">
        <f t="shared" si="109"/>
        <v>1.9197808585775407</v>
      </c>
      <c r="I614" s="34">
        <f t="shared" si="109"/>
        <v>1.349140401084542</v>
      </c>
      <c r="J614" s="34">
        <f t="shared" si="109"/>
        <v>1.1570453107345187</v>
      </c>
      <c r="K614" s="34">
        <f t="shared" si="109"/>
        <v>1.1045713761640155</v>
      </c>
      <c r="L614" s="34">
        <f t="shared" si="109"/>
        <v>1.3761596676182117</v>
      </c>
      <c r="M614" s="34">
        <f t="shared" si="109"/>
        <v>0.99815169307423046</v>
      </c>
      <c r="N614" s="34">
        <f t="shared" si="109"/>
        <v>1.001402008568943</v>
      </c>
      <c r="O614" s="12">
        <f>RATE(M$324-I$324,,-I614,M614)</f>
        <v>-7.2562077551487497E-2</v>
      </c>
      <c r="P614" s="36" t="s">
        <v>990</v>
      </c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3"/>
      <c r="B615" s="19" t="e">
        <f t="shared" ref="B615:N615" si="110">B408/B546</f>
        <v>#VALUE!</v>
      </c>
      <c r="C615" s="34" t="e">
        <f t="shared" si="110"/>
        <v>#VALUE!</v>
      </c>
      <c r="D615" s="34" t="e">
        <f t="shared" si="110"/>
        <v>#VALUE!</v>
      </c>
      <c r="E615" s="34" t="e">
        <f t="shared" si="110"/>
        <v>#VALUE!</v>
      </c>
      <c r="F615" s="34" t="e">
        <f t="shared" si="110"/>
        <v>#VALUE!</v>
      </c>
      <c r="G615" s="34" t="e">
        <f t="shared" si="110"/>
        <v>#VALUE!</v>
      </c>
      <c r="H615" s="34">
        <f t="shared" si="110"/>
        <v>32.459897049303343</v>
      </c>
      <c r="I615" s="34">
        <f t="shared" si="110"/>
        <v>-5.73684720446255</v>
      </c>
      <c r="J615" s="34">
        <f t="shared" si="110"/>
        <v>4.8999627453948404</v>
      </c>
      <c r="K615" s="34">
        <f t="shared" si="110"/>
        <v>5.3703026501262165</v>
      </c>
      <c r="L615" s="34">
        <f t="shared" si="110"/>
        <v>16.705467598926031</v>
      </c>
      <c r="M615" s="34">
        <f t="shared" si="110"/>
        <v>6.8524765710992055</v>
      </c>
      <c r="N615" s="34">
        <f t="shared" si="110"/>
        <v>3.7579842394878398</v>
      </c>
      <c r="O615" s="12" t="e">
        <f>RATE(M$324-I$324,,-I615,M615)</f>
        <v>#NUM!</v>
      </c>
      <c r="P615" s="36" t="s">
        <v>991</v>
      </c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3"/>
      <c r="B616" s="222" t="s">
        <v>992</v>
      </c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3"/>
      <c r="O616" s="35"/>
      <c r="P616" s="36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3"/>
      <c r="B617" s="13">
        <v>0</v>
      </c>
      <c r="C617" s="13">
        <v>0</v>
      </c>
      <c r="D617" s="153">
        <v>0</v>
      </c>
      <c r="E617" s="13">
        <v>0</v>
      </c>
      <c r="F617" s="153">
        <v>0</v>
      </c>
      <c r="G617" s="13">
        <v>0</v>
      </c>
      <c r="H617" s="13">
        <v>0</v>
      </c>
      <c r="I617" s="13">
        <v>5607572.7680000002</v>
      </c>
      <c r="J617" s="13">
        <v>5607572.7680000002</v>
      </c>
      <c r="K617" s="13">
        <v>5607572.7680000002</v>
      </c>
      <c r="L617" s="13">
        <v>5607572.7680000002</v>
      </c>
      <c r="M617" s="13">
        <v>5607572.7680000002</v>
      </c>
      <c r="N617" s="13">
        <v>5607572.7680000002</v>
      </c>
      <c r="O617" s="38"/>
      <c r="P617" s="39" t="s">
        <v>993</v>
      </c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3"/>
      <c r="B618" s="19" t="e">
        <f t="shared" ref="B618:N618" si="111">B433/B617</f>
        <v>#VALUE!</v>
      </c>
      <c r="C618" s="19" t="e">
        <f t="shared" si="111"/>
        <v>#VALUE!</v>
      </c>
      <c r="D618" s="19" t="e">
        <f t="shared" si="111"/>
        <v>#VALUE!</v>
      </c>
      <c r="E618" s="19" t="e">
        <f t="shared" si="111"/>
        <v>#VALUE!</v>
      </c>
      <c r="F618" s="19" t="e">
        <f t="shared" si="111"/>
        <v>#VALUE!</v>
      </c>
      <c r="G618" s="19" t="e">
        <f t="shared" si="111"/>
        <v>#VALUE!</v>
      </c>
      <c r="H618" s="19" t="e">
        <f t="shared" si="111"/>
        <v>#DIV/0!</v>
      </c>
      <c r="I618" s="19">
        <f t="shared" si="111"/>
        <v>0.82964344690247982</v>
      </c>
      <c r="J618" s="19">
        <f t="shared" si="111"/>
        <v>1.0926379832223339</v>
      </c>
      <c r="K618" s="19">
        <f t="shared" si="111"/>
        <v>1.3144407223856467</v>
      </c>
      <c r="L618" s="19">
        <f t="shared" si="111"/>
        <v>1.3972760272881046</v>
      </c>
      <c r="M618" s="19">
        <f t="shared" si="111"/>
        <v>1.7629381568464026</v>
      </c>
      <c r="N618" s="19">
        <f t="shared" si="111"/>
        <v>1.9050187027372338</v>
      </c>
      <c r="O618" s="12">
        <f>RATE(M$324-I$324,,-I618,M618)</f>
        <v>0.2073589271995257</v>
      </c>
      <c r="P618" s="39" t="s">
        <v>994</v>
      </c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3"/>
      <c r="B619" s="19" t="e">
        <f t="shared" ref="B619:N619" si="112">B546/B617</f>
        <v>#DIV/0!</v>
      </c>
      <c r="C619" s="19" t="e">
        <f t="shared" si="112"/>
        <v>#DIV/0!</v>
      </c>
      <c r="D619" s="19" t="e">
        <f t="shared" si="112"/>
        <v>#DIV/0!</v>
      </c>
      <c r="E619" s="19" t="e">
        <f t="shared" si="112"/>
        <v>#DIV/0!</v>
      </c>
      <c r="F619" s="19" t="e">
        <f t="shared" si="112"/>
        <v>#DIV/0!</v>
      </c>
      <c r="G619" s="19" t="e">
        <f t="shared" si="112"/>
        <v>#DIV/0!</v>
      </c>
      <c r="H619" s="19" t="e">
        <f t="shared" si="112"/>
        <v>#DIV/0!</v>
      </c>
      <c r="I619" s="19">
        <f t="shared" si="112"/>
        <v>-0.19510812347250489</v>
      </c>
      <c r="J619" s="19">
        <f t="shared" si="112"/>
        <v>0.25800842179993982</v>
      </c>
      <c r="K619" s="19">
        <f t="shared" si="112"/>
        <v>0.27035601011749544</v>
      </c>
      <c r="L619" s="19">
        <f t="shared" si="112"/>
        <v>0.11510452502432866</v>
      </c>
      <c r="M619" s="19">
        <f t="shared" si="112"/>
        <v>0.2567947059407647</v>
      </c>
      <c r="N619" s="19">
        <f t="shared" si="112"/>
        <v>0.50763639060457033</v>
      </c>
      <c r="O619" s="12" t="e">
        <f>RATE(M$324-I$324,,-I619,M619)</f>
        <v>#NUM!</v>
      </c>
      <c r="P619" s="36" t="s">
        <v>995</v>
      </c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3"/>
      <c r="B620" s="40"/>
      <c r="C620" s="40" t="e">
        <f t="shared" ref="C620:N620" si="113">+C619/B619-1</f>
        <v>#DIV/0!</v>
      </c>
      <c r="D620" s="41" t="e">
        <f t="shared" si="113"/>
        <v>#DIV/0!</v>
      </c>
      <c r="E620" s="40" t="e">
        <f t="shared" si="113"/>
        <v>#DIV/0!</v>
      </c>
      <c r="F620" s="41" t="e">
        <f t="shared" si="113"/>
        <v>#DIV/0!</v>
      </c>
      <c r="G620" s="40" t="e">
        <f t="shared" si="113"/>
        <v>#DIV/0!</v>
      </c>
      <c r="H620" s="41" t="e">
        <f t="shared" si="113"/>
        <v>#DIV/0!</v>
      </c>
      <c r="I620" s="40" t="e">
        <f t="shared" si="113"/>
        <v>#DIV/0!</v>
      </c>
      <c r="J620" s="41">
        <f t="shared" si="113"/>
        <v>-2.3223868755843933</v>
      </c>
      <c r="K620" s="40">
        <f t="shared" si="113"/>
        <v>4.7857307259256743E-2</v>
      </c>
      <c r="L620" s="41">
        <f t="shared" si="113"/>
        <v>-0.57424832178021568</v>
      </c>
      <c r="M620" s="40">
        <f t="shared" si="113"/>
        <v>1.2309696850448599</v>
      </c>
      <c r="N620" s="42">
        <f t="shared" si="113"/>
        <v>0.9768179750624133</v>
      </c>
      <c r="O620" s="12"/>
      <c r="P620" s="43" t="s">
        <v>996</v>
      </c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3"/>
      <c r="B621" s="19">
        <v>0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  <c r="H621" s="19">
        <v>0</v>
      </c>
      <c r="I621" s="19">
        <f>0</f>
        <v>0</v>
      </c>
      <c r="J621" s="19">
        <f>0</f>
        <v>0</v>
      </c>
      <c r="K621" s="19">
        <v>0.1</v>
      </c>
      <c r="L621" s="19">
        <v>0.08</v>
      </c>
      <c r="M621" s="19">
        <v>0.27</v>
      </c>
      <c r="N621" s="19">
        <v>0.17</v>
      </c>
      <c r="O621" s="12" t="e">
        <f>RATE(M$324-I$324,,-I621,M621)</f>
        <v>#NUM!</v>
      </c>
      <c r="P621" s="39" t="s">
        <v>997</v>
      </c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3"/>
      <c r="B622" s="40" t="e">
        <f t="shared" ref="B622:N622" si="114">+B621/B631</f>
        <v>#DIV/0!</v>
      </c>
      <c r="C622" s="40" t="e">
        <f t="shared" si="114"/>
        <v>#DIV/0!</v>
      </c>
      <c r="D622" s="41" t="e">
        <f t="shared" si="114"/>
        <v>#DIV/0!</v>
      </c>
      <c r="E622" s="40" t="e">
        <f t="shared" si="114"/>
        <v>#DIV/0!</v>
      </c>
      <c r="F622" s="41" t="e">
        <f t="shared" si="114"/>
        <v>#DIV/0!</v>
      </c>
      <c r="G622" s="40" t="e">
        <f t="shared" si="114"/>
        <v>#DIV/0!</v>
      </c>
      <c r="H622" s="41" t="e">
        <f t="shared" si="114"/>
        <v>#DIV/0!</v>
      </c>
      <c r="I622" s="40">
        <f t="shared" si="114"/>
        <v>0</v>
      </c>
      <c r="J622" s="41">
        <f t="shared" si="114"/>
        <v>0</v>
      </c>
      <c r="K622" s="40">
        <f t="shared" si="114"/>
        <v>1.5384615384615385E-2</v>
      </c>
      <c r="L622" s="41">
        <f t="shared" si="114"/>
        <v>1.7817371937639197E-2</v>
      </c>
      <c r="M622" s="40">
        <f t="shared" si="114"/>
        <v>6.4903846153846159E-2</v>
      </c>
      <c r="N622" s="42">
        <f t="shared" si="114"/>
        <v>3.4136546184738957E-2</v>
      </c>
      <c r="O622" s="12" t="e">
        <f>RATE(M$324-I$324,,-I622,M622)</f>
        <v>#NUM!</v>
      </c>
      <c r="P622" s="43" t="s">
        <v>998</v>
      </c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3"/>
      <c r="B623" s="44" t="e">
        <f t="shared" ref="B623:N623" si="115">+B621/B619</f>
        <v>#DIV/0!</v>
      </c>
      <c r="C623" s="44" t="e">
        <f t="shared" si="115"/>
        <v>#DIV/0!</v>
      </c>
      <c r="D623" s="45" t="e">
        <f t="shared" si="115"/>
        <v>#DIV/0!</v>
      </c>
      <c r="E623" s="44" t="e">
        <f t="shared" si="115"/>
        <v>#DIV/0!</v>
      </c>
      <c r="F623" s="45" t="e">
        <f t="shared" si="115"/>
        <v>#DIV/0!</v>
      </c>
      <c r="G623" s="44" t="e">
        <f t="shared" si="115"/>
        <v>#DIV/0!</v>
      </c>
      <c r="H623" s="45" t="e">
        <f t="shared" si="115"/>
        <v>#DIV/0!</v>
      </c>
      <c r="I623" s="44">
        <f t="shared" si="115"/>
        <v>0</v>
      </c>
      <c r="J623" s="45">
        <f t="shared" si="115"/>
        <v>0</v>
      </c>
      <c r="K623" s="44">
        <f t="shared" si="115"/>
        <v>0.36988265937398795</v>
      </c>
      <c r="L623" s="45">
        <f t="shared" si="115"/>
        <v>0.69502046060388223</v>
      </c>
      <c r="M623" s="44">
        <f t="shared" si="115"/>
        <v>1.0514235447761973</v>
      </c>
      <c r="N623" s="46">
        <f t="shared" si="115"/>
        <v>0.3348853690286826</v>
      </c>
      <c r="O623" s="35"/>
      <c r="P623" s="47" t="s">
        <v>999</v>
      </c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3"/>
      <c r="B624" s="22">
        <f t="shared" ref="B624:N624" si="116">+B631*B617</f>
        <v>0</v>
      </c>
      <c r="C624" s="22">
        <f t="shared" si="116"/>
        <v>0</v>
      </c>
      <c r="D624" s="22">
        <f t="shared" si="116"/>
        <v>0</v>
      </c>
      <c r="E624" s="22">
        <f t="shared" si="116"/>
        <v>0</v>
      </c>
      <c r="F624" s="22">
        <f t="shared" si="116"/>
        <v>0</v>
      </c>
      <c r="G624" s="22">
        <f t="shared" si="116"/>
        <v>0</v>
      </c>
      <c r="H624" s="22">
        <f t="shared" si="116"/>
        <v>0</v>
      </c>
      <c r="I624" s="22">
        <f t="shared" si="116"/>
        <v>10374009.620800002</v>
      </c>
      <c r="J624" s="22">
        <f t="shared" si="116"/>
        <v>23663957.080959998</v>
      </c>
      <c r="K624" s="22">
        <f t="shared" si="116"/>
        <v>36449222.991999999</v>
      </c>
      <c r="L624" s="22">
        <f t="shared" si="116"/>
        <v>25178001.728320003</v>
      </c>
      <c r="M624" s="22">
        <f t="shared" si="116"/>
        <v>23327502.714880001</v>
      </c>
      <c r="N624" s="22">
        <f t="shared" si="116"/>
        <v>27925712.384640004</v>
      </c>
      <c r="O624" s="12">
        <f>RATE(M$324-I$324,,-I624,M624)</f>
        <v>0.22456093433280316</v>
      </c>
      <c r="P624" s="36" t="s">
        <v>1000</v>
      </c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3"/>
      <c r="B625" s="48" t="e">
        <f t="shared" ref="B625:N625" si="117">+B631/B$618</f>
        <v>#VALUE!</v>
      </c>
      <c r="C625" s="48" t="e">
        <f t="shared" si="117"/>
        <v>#VALUE!</v>
      </c>
      <c r="D625" s="49" t="e">
        <f t="shared" si="117"/>
        <v>#VALUE!</v>
      </c>
      <c r="E625" s="48" t="e">
        <f t="shared" si="117"/>
        <v>#VALUE!</v>
      </c>
      <c r="F625" s="49" t="e">
        <f t="shared" si="117"/>
        <v>#VALUE!</v>
      </c>
      <c r="G625" s="48" t="e">
        <f t="shared" si="117"/>
        <v>#VALUE!</v>
      </c>
      <c r="H625" s="49" t="e">
        <f t="shared" si="117"/>
        <v>#DIV/0!</v>
      </c>
      <c r="I625" s="48">
        <f t="shared" si="117"/>
        <v>2.229873576302059</v>
      </c>
      <c r="J625" s="49">
        <f t="shared" si="117"/>
        <v>3.8622124297332792</v>
      </c>
      <c r="K625" s="48">
        <f t="shared" si="117"/>
        <v>4.9450689478052787</v>
      </c>
      <c r="L625" s="49">
        <f t="shared" si="117"/>
        <v>3.2133951433450063</v>
      </c>
      <c r="M625" s="48">
        <f t="shared" si="117"/>
        <v>2.3596970681271854</v>
      </c>
      <c r="N625" s="50">
        <f t="shared" si="117"/>
        <v>2.6141475634042162</v>
      </c>
      <c r="O625" s="51">
        <f>(SUM(I625:N625)-MAX(I625:N625)-MIN(I625:N625))/(COUNTA(I625:N625)-2)</f>
        <v>3.0123630511524224</v>
      </c>
      <c r="P625" s="52" t="s">
        <v>1001</v>
      </c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3"/>
      <c r="B626" s="48" t="e">
        <f t="shared" ref="B626:N626" si="118">+B631/B$619</f>
        <v>#DIV/0!</v>
      </c>
      <c r="C626" s="48" t="e">
        <f t="shared" si="118"/>
        <v>#DIV/0!</v>
      </c>
      <c r="D626" s="49" t="e">
        <f t="shared" si="118"/>
        <v>#DIV/0!</v>
      </c>
      <c r="E626" s="48" t="e">
        <f t="shared" si="118"/>
        <v>#DIV/0!</v>
      </c>
      <c r="F626" s="49" t="e">
        <f t="shared" si="118"/>
        <v>#DIV/0!</v>
      </c>
      <c r="G626" s="48" t="e">
        <f t="shared" si="118"/>
        <v>#DIV/0!</v>
      </c>
      <c r="H626" s="49" t="e">
        <f t="shared" si="118"/>
        <v>#DIV/0!</v>
      </c>
      <c r="I626" s="48">
        <f t="shared" si="118"/>
        <v>-9.481921957292089</v>
      </c>
      <c r="J626" s="49">
        <f t="shared" si="118"/>
        <v>16.356055242538535</v>
      </c>
      <c r="K626" s="48">
        <f t="shared" si="118"/>
        <v>24.042372859309214</v>
      </c>
      <c r="L626" s="49">
        <f t="shared" si="118"/>
        <v>39.008023351392893</v>
      </c>
      <c r="M626" s="48">
        <f t="shared" si="118"/>
        <v>16.199710912107335</v>
      </c>
      <c r="N626" s="50">
        <f t="shared" si="118"/>
        <v>9.8101713986049379</v>
      </c>
      <c r="O626" s="51">
        <f>(SUM(I626:N626)-MAX(I626:N626)-MIN(I626:N626))/(COUNTA(I626:N626)-2)</f>
        <v>16.602077603140003</v>
      </c>
      <c r="P626" s="52" t="s">
        <v>1002</v>
      </c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3"/>
      <c r="B627" s="48" t="e">
        <f t="shared" ref="B627:N627" si="119">+(B624+B408-B330-B336)/B517</f>
        <v>#VALUE!</v>
      </c>
      <c r="C627" s="48" t="e">
        <f t="shared" si="119"/>
        <v>#VALUE!</v>
      </c>
      <c r="D627" s="49" t="e">
        <f t="shared" si="119"/>
        <v>#VALUE!</v>
      </c>
      <c r="E627" s="48" t="e">
        <f t="shared" si="119"/>
        <v>#VALUE!</v>
      </c>
      <c r="F627" s="49" t="e">
        <f t="shared" si="119"/>
        <v>#VALUE!</v>
      </c>
      <c r="G627" s="48" t="e">
        <f t="shared" si="119"/>
        <v>#VALUE!</v>
      </c>
      <c r="H627" s="49">
        <f t="shared" si="119"/>
        <v>8.5151988504159473</v>
      </c>
      <c r="I627" s="48">
        <f t="shared" si="119"/>
        <v>-31.111802733797166</v>
      </c>
      <c r="J627" s="49">
        <f t="shared" si="119"/>
        <v>11.3405987351228</v>
      </c>
      <c r="K627" s="48">
        <f t="shared" si="119"/>
        <v>14.009431762188724</v>
      </c>
      <c r="L627" s="49">
        <f t="shared" si="119"/>
        <v>14.545157692683562</v>
      </c>
      <c r="M627" s="48">
        <f t="shared" si="119"/>
        <v>8.9702892932822671</v>
      </c>
      <c r="N627" s="50">
        <f t="shared" si="119"/>
        <v>6.4229703737657404</v>
      </c>
      <c r="O627" s="51">
        <f>(SUM(I627:N627)-MAX(I627:N627)-MIN(I627:N627))/(COUNTA(I627:N627)-2)</f>
        <v>10.185822541089882</v>
      </c>
      <c r="P627" s="52" t="s">
        <v>1003</v>
      </c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3"/>
      <c r="B628" s="48" t="e">
        <f t="shared" ref="B628:N628" si="120">B624/B441</f>
        <v>#DIV/0!</v>
      </c>
      <c r="C628" s="48" t="e">
        <f t="shared" si="120"/>
        <v>#DIV/0!</v>
      </c>
      <c r="D628" s="49" t="e">
        <f t="shared" si="120"/>
        <v>#DIV/0!</v>
      </c>
      <c r="E628" s="48" t="e">
        <f t="shared" si="120"/>
        <v>#DIV/0!</v>
      </c>
      <c r="F628" s="49" t="e">
        <f t="shared" si="120"/>
        <v>#DIV/0!</v>
      </c>
      <c r="G628" s="48" t="e">
        <f t="shared" si="120"/>
        <v>#DIV/0!</v>
      </c>
      <c r="H628" s="49">
        <f t="shared" si="120"/>
        <v>0</v>
      </c>
      <c r="I628" s="48">
        <f t="shared" si="120"/>
        <v>0.78051433701334905</v>
      </c>
      <c r="J628" s="49">
        <f t="shared" si="120"/>
        <v>1.147296758607335</v>
      </c>
      <c r="K628" s="48">
        <f t="shared" si="120"/>
        <v>1.4133410369623121</v>
      </c>
      <c r="L628" s="49">
        <f t="shared" si="120"/>
        <v>0.89965263892741465</v>
      </c>
      <c r="M628" s="48">
        <f t="shared" si="120"/>
        <v>0.80664448536813982</v>
      </c>
      <c r="N628" s="50">
        <f t="shared" si="120"/>
        <v>0.89553981510586367</v>
      </c>
      <c r="O628" s="51">
        <f>(SUM(I628:N628)-MAX(I628:N628)-MIN(I628:N628))/(COUNTA(I628:N628)-2)</f>
        <v>0.93728342450218838</v>
      </c>
      <c r="P628" s="52" t="s">
        <v>1004</v>
      </c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54"/>
      <c r="B629" s="53"/>
      <c r="C629" s="53"/>
      <c r="D629" s="54"/>
      <c r="E629" s="53"/>
      <c r="F629" s="54"/>
      <c r="G629" s="53"/>
      <c r="H629" s="54"/>
      <c r="I629" s="53">
        <v>2.02</v>
      </c>
      <c r="J629" s="54">
        <v>7.8</v>
      </c>
      <c r="K629" s="53">
        <v>7.2</v>
      </c>
      <c r="L629" s="54">
        <v>5.95</v>
      </c>
      <c r="M629" s="53">
        <v>5.45</v>
      </c>
      <c r="N629" s="55">
        <v>5.65</v>
      </c>
      <c r="O629" s="12"/>
      <c r="P629" s="56" t="s">
        <v>1005</v>
      </c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</row>
    <row r="630" spans="1:71" x14ac:dyDescent="0.25">
      <c r="A630" s="155"/>
      <c r="B630" s="58"/>
      <c r="C630" s="58"/>
      <c r="D630" s="59"/>
      <c r="E630" s="58"/>
      <c r="F630" s="59"/>
      <c r="G630" s="58"/>
      <c r="H630" s="59"/>
      <c r="I630" s="58">
        <v>1.5</v>
      </c>
      <c r="J630" s="59">
        <v>1.18</v>
      </c>
      <c r="K630" s="58">
        <v>5.05</v>
      </c>
      <c r="L630" s="59">
        <v>3</v>
      </c>
      <c r="M630" s="58">
        <v>2.96</v>
      </c>
      <c r="N630" s="60">
        <v>2.2000000000000002</v>
      </c>
      <c r="O630" s="61"/>
      <c r="P630" s="62" t="s">
        <v>1006</v>
      </c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</row>
    <row r="631" spans="1:71" x14ac:dyDescent="0.25">
      <c r="A631" s="156"/>
      <c r="B631" s="63"/>
      <c r="C631" s="63"/>
      <c r="D631" s="64"/>
      <c r="E631" s="63"/>
      <c r="F631" s="64"/>
      <c r="G631" s="63"/>
      <c r="H631" s="64"/>
      <c r="I631" s="63">
        <v>1.85</v>
      </c>
      <c r="J631" s="64">
        <v>4.22</v>
      </c>
      <c r="K631" s="63">
        <v>6.5</v>
      </c>
      <c r="L631" s="64">
        <v>4.49</v>
      </c>
      <c r="M631" s="63">
        <v>4.16</v>
      </c>
      <c r="N631" s="65">
        <f>VLOOKUP(Q631,Price!1:1048576,5,FALSE)</f>
        <v>4.9800000000000004</v>
      </c>
      <c r="O631" s="12"/>
      <c r="P631" s="52" t="s">
        <v>1007</v>
      </c>
      <c r="Q631" s="181" t="s">
        <v>597</v>
      </c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</row>
    <row r="632" spans="1:71" x14ac:dyDescent="0.25">
      <c r="A632" s="3"/>
      <c r="B632" s="227" t="s">
        <v>1200</v>
      </c>
      <c r="C632" s="219"/>
      <c r="D632" s="219"/>
      <c r="E632" s="219"/>
      <c r="F632" s="219"/>
      <c r="G632" s="219"/>
      <c r="H632" s="219"/>
      <c r="I632" s="219"/>
      <c r="J632" s="219"/>
      <c r="K632" s="219"/>
      <c r="L632" s="219"/>
      <c r="M632" s="219"/>
      <c r="N632" s="220"/>
      <c r="O632" s="21"/>
      <c r="P632" s="115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3"/>
      <c r="B633" s="48"/>
      <c r="C633" s="157" t="e">
        <f t="shared" ref="C633:N633" si="121">365/(C441/((C342+B342)/2))</f>
        <v>#VALUE!</v>
      </c>
      <c r="D633" s="157" t="e">
        <f t="shared" si="121"/>
        <v>#VALUE!</v>
      </c>
      <c r="E633" s="157" t="e">
        <f t="shared" si="121"/>
        <v>#VALUE!</v>
      </c>
      <c r="F633" s="157" t="e">
        <f t="shared" si="121"/>
        <v>#VALUE!</v>
      </c>
      <c r="G633" s="157" t="e">
        <f t="shared" si="121"/>
        <v>#VALUE!</v>
      </c>
      <c r="H633" s="157" t="e">
        <f t="shared" si="121"/>
        <v>#VALUE!</v>
      </c>
      <c r="I633" s="157">
        <f t="shared" si="121"/>
        <v>11.957941421302198</v>
      </c>
      <c r="J633" s="157">
        <f t="shared" si="121"/>
        <v>12.316316190401572</v>
      </c>
      <c r="K633" s="157">
        <f t="shared" si="121"/>
        <v>13.513103385405882</v>
      </c>
      <c r="L633" s="157">
        <f t="shared" si="121"/>
        <v>18.666766459331132</v>
      </c>
      <c r="M633" s="157">
        <f t="shared" si="121"/>
        <v>21.137830050339936</v>
      </c>
      <c r="N633" s="158">
        <f t="shared" si="121"/>
        <v>18.781201591041029</v>
      </c>
      <c r="O633" s="21"/>
      <c r="P633" s="115" t="s">
        <v>1201</v>
      </c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3"/>
      <c r="B634" s="48"/>
      <c r="C634" s="157" t="e">
        <f t="shared" ref="C634:N634" si="122">365/(C461/((C348+B348)/2))</f>
        <v>#VALUE!</v>
      </c>
      <c r="D634" s="157" t="e">
        <f t="shared" si="122"/>
        <v>#VALUE!</v>
      </c>
      <c r="E634" s="157" t="e">
        <f t="shared" si="122"/>
        <v>#VALUE!</v>
      </c>
      <c r="F634" s="157" t="e">
        <f t="shared" si="122"/>
        <v>#VALUE!</v>
      </c>
      <c r="G634" s="157" t="e">
        <f t="shared" si="122"/>
        <v>#VALUE!</v>
      </c>
      <c r="H634" s="157" t="e">
        <f t="shared" si="122"/>
        <v>#VALUE!</v>
      </c>
      <c r="I634" s="157">
        <f t="shared" si="122"/>
        <v>112.85967139460729</v>
      </c>
      <c r="J634" s="157">
        <f t="shared" si="122"/>
        <v>62.635631108289445</v>
      </c>
      <c r="K634" s="157">
        <f t="shared" si="122"/>
        <v>45.32563454462462</v>
      </c>
      <c r="L634" s="157">
        <f t="shared" si="122"/>
        <v>43.774804660841134</v>
      </c>
      <c r="M634" s="157">
        <f t="shared" si="122"/>
        <v>43.865519354174296</v>
      </c>
      <c r="N634" s="158">
        <f t="shared" si="122"/>
        <v>43.474767168854441</v>
      </c>
      <c r="O634" s="21"/>
      <c r="P634" s="115" t="s">
        <v>1202</v>
      </c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3"/>
      <c r="B635" s="48"/>
      <c r="C635" s="157" t="e">
        <f t="shared" ref="C635:N635" si="123">365/(C461/((C384+B384)/2))</f>
        <v>#VALUE!</v>
      </c>
      <c r="D635" s="157" t="e">
        <f t="shared" si="123"/>
        <v>#VALUE!</v>
      </c>
      <c r="E635" s="157" t="e">
        <f t="shared" si="123"/>
        <v>#VALUE!</v>
      </c>
      <c r="F635" s="157" t="e">
        <f t="shared" si="123"/>
        <v>#VALUE!</v>
      </c>
      <c r="G635" s="157" t="e">
        <f t="shared" si="123"/>
        <v>#VALUE!</v>
      </c>
      <c r="H635" s="157" t="e">
        <f t="shared" si="123"/>
        <v>#VALUE!</v>
      </c>
      <c r="I635" s="157">
        <f t="shared" si="123"/>
        <v>47.914822689781126</v>
      </c>
      <c r="J635" s="157">
        <f t="shared" si="123"/>
        <v>31.294421682738093</v>
      </c>
      <c r="K635" s="157">
        <f t="shared" si="123"/>
        <v>26.509100030034361</v>
      </c>
      <c r="L635" s="157">
        <f t="shared" si="123"/>
        <v>31.350746027789434</v>
      </c>
      <c r="M635" s="157">
        <f t="shared" si="123"/>
        <v>29.338326578260503</v>
      </c>
      <c r="N635" s="158">
        <f t="shared" si="123"/>
        <v>23.87700721040029</v>
      </c>
      <c r="O635" s="21"/>
      <c r="P635" s="115" t="s">
        <v>1203</v>
      </c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3"/>
      <c r="B636" s="159"/>
      <c r="C636" s="160" t="e">
        <f t="shared" ref="C636:N636" si="124">C634+C633-C635</f>
        <v>#VALUE!</v>
      </c>
      <c r="D636" s="160" t="e">
        <f t="shared" si="124"/>
        <v>#VALUE!</v>
      </c>
      <c r="E636" s="160" t="e">
        <f t="shared" si="124"/>
        <v>#VALUE!</v>
      </c>
      <c r="F636" s="160" t="e">
        <f t="shared" si="124"/>
        <v>#VALUE!</v>
      </c>
      <c r="G636" s="160" t="e">
        <f t="shared" si="124"/>
        <v>#VALUE!</v>
      </c>
      <c r="H636" s="160" t="e">
        <f t="shared" si="124"/>
        <v>#VALUE!</v>
      </c>
      <c r="I636" s="160">
        <f t="shared" si="124"/>
        <v>76.902790126128366</v>
      </c>
      <c r="J636" s="160">
        <f t="shared" si="124"/>
        <v>43.65752561595292</v>
      </c>
      <c r="K636" s="160">
        <f t="shared" si="124"/>
        <v>32.329637899996143</v>
      </c>
      <c r="L636" s="160">
        <f t="shared" si="124"/>
        <v>31.090825092382836</v>
      </c>
      <c r="M636" s="160">
        <f t="shared" si="124"/>
        <v>35.665022826253733</v>
      </c>
      <c r="N636" s="161">
        <f t="shared" si="124"/>
        <v>38.378961549495173</v>
      </c>
      <c r="O636" s="21"/>
      <c r="P636" s="115" t="s">
        <v>1204</v>
      </c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3"/>
      <c r="B637" s="201" t="s">
        <v>1008</v>
      </c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3"/>
      <c r="O637" s="35"/>
      <c r="P637" s="36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3"/>
      <c r="B638" s="66"/>
      <c r="C638" s="67" t="e">
        <f t="shared" ref="C638:N638" si="125">+C626/C620/100</f>
        <v>#DIV/0!</v>
      </c>
      <c r="D638" s="66" t="e">
        <f t="shared" si="125"/>
        <v>#DIV/0!</v>
      </c>
      <c r="E638" s="67" t="e">
        <f t="shared" si="125"/>
        <v>#DIV/0!</v>
      </c>
      <c r="F638" s="66" t="e">
        <f t="shared" si="125"/>
        <v>#DIV/0!</v>
      </c>
      <c r="G638" s="67" t="e">
        <f t="shared" si="125"/>
        <v>#DIV/0!</v>
      </c>
      <c r="H638" s="66" t="e">
        <f t="shared" si="125"/>
        <v>#DIV/0!</v>
      </c>
      <c r="I638" s="67" t="e">
        <f t="shared" si="125"/>
        <v>#DIV/0!</v>
      </c>
      <c r="J638" s="66">
        <f t="shared" si="125"/>
        <v>-7.0427780205323379E-2</v>
      </c>
      <c r="K638" s="67">
        <f t="shared" si="125"/>
        <v>5.0237621454681509</v>
      </c>
      <c r="L638" s="66">
        <f t="shared" si="125"/>
        <v>-0.67928841708174093</v>
      </c>
      <c r="M638" s="67">
        <f t="shared" si="125"/>
        <v>0.13160121738917538</v>
      </c>
      <c r="N638" s="68">
        <f t="shared" si="125"/>
        <v>0.10042988201540949</v>
      </c>
      <c r="O638" s="35"/>
      <c r="P638" s="36" t="s">
        <v>1009</v>
      </c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3"/>
      <c r="B639" s="69"/>
      <c r="C639" s="3"/>
      <c r="D639" s="69"/>
      <c r="E639" s="3"/>
      <c r="F639" s="69"/>
      <c r="G639" s="3"/>
      <c r="H639" s="69"/>
      <c r="I639" s="70"/>
      <c r="J639" s="71"/>
      <c r="K639" s="70"/>
      <c r="L639" s="71"/>
      <c r="M639" s="70"/>
      <c r="N639" s="72">
        <v>63.5</v>
      </c>
      <c r="O639" s="38"/>
      <c r="P639" s="39" t="s">
        <v>1010</v>
      </c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3"/>
      <c r="B640" s="73" t="e">
        <f t="shared" ref="B640:N643" si="126">($O625-B625)/$O625</f>
        <v>#VALUE!</v>
      </c>
      <c r="C640" s="74" t="e">
        <f t="shared" si="126"/>
        <v>#VALUE!</v>
      </c>
      <c r="D640" s="73" t="e">
        <f t="shared" si="126"/>
        <v>#VALUE!</v>
      </c>
      <c r="E640" s="74" t="e">
        <f t="shared" si="126"/>
        <v>#VALUE!</v>
      </c>
      <c r="F640" s="73" t="e">
        <f t="shared" si="126"/>
        <v>#VALUE!</v>
      </c>
      <c r="G640" s="74" t="e">
        <f t="shared" si="126"/>
        <v>#VALUE!</v>
      </c>
      <c r="H640" s="73" t="e">
        <f t="shared" si="126"/>
        <v>#DIV/0!</v>
      </c>
      <c r="I640" s="74">
        <f t="shared" si="126"/>
        <v>0.2597593522304727</v>
      </c>
      <c r="J640" s="73">
        <f t="shared" si="126"/>
        <v>-0.28212050279123385</v>
      </c>
      <c r="K640" s="74">
        <f t="shared" si="126"/>
        <v>-0.64159129023756689</v>
      </c>
      <c r="L640" s="73">
        <f t="shared" si="126"/>
        <v>-6.6735678528415152E-2</v>
      </c>
      <c r="M640" s="74">
        <f t="shared" si="126"/>
        <v>0.2166624579914265</v>
      </c>
      <c r="N640" s="75">
        <f>($O625-N625)/$O625</f>
        <v>0.13219372332822341</v>
      </c>
      <c r="O640" s="12"/>
      <c r="P640" s="76" t="s">
        <v>1011</v>
      </c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3"/>
      <c r="B641" s="73" t="e">
        <f t="shared" si="126"/>
        <v>#DIV/0!</v>
      </c>
      <c r="C641" s="74" t="e">
        <f t="shared" si="126"/>
        <v>#DIV/0!</v>
      </c>
      <c r="D641" s="73" t="e">
        <f t="shared" si="126"/>
        <v>#DIV/0!</v>
      </c>
      <c r="E641" s="74" t="e">
        <f t="shared" si="126"/>
        <v>#DIV/0!</v>
      </c>
      <c r="F641" s="73" t="e">
        <f t="shared" si="126"/>
        <v>#DIV/0!</v>
      </c>
      <c r="G641" s="74" t="e">
        <f t="shared" si="126"/>
        <v>#DIV/0!</v>
      </c>
      <c r="H641" s="73" t="e">
        <f t="shared" si="126"/>
        <v>#DIV/0!</v>
      </c>
      <c r="I641" s="74">
        <f t="shared" si="126"/>
        <v>1.5711286372675877</v>
      </c>
      <c r="J641" s="73">
        <f t="shared" si="126"/>
        <v>1.4818769462620609E-2</v>
      </c>
      <c r="K641" s="74">
        <f t="shared" si="126"/>
        <v>-0.44815446801441311</v>
      </c>
      <c r="L641" s="73">
        <f t="shared" si="126"/>
        <v>-1.3495868579734371</v>
      </c>
      <c r="M641" s="74">
        <f t="shared" si="126"/>
        <v>2.4235924000052096E-2</v>
      </c>
      <c r="N641" s="75">
        <f t="shared" si="126"/>
        <v>0.4090997745517399</v>
      </c>
      <c r="O641" s="12"/>
      <c r="P641" s="76" t="s">
        <v>1012</v>
      </c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3"/>
      <c r="B642" s="73" t="e">
        <f t="shared" si="126"/>
        <v>#VALUE!</v>
      </c>
      <c r="C642" s="74" t="e">
        <f t="shared" si="126"/>
        <v>#VALUE!</v>
      </c>
      <c r="D642" s="73" t="e">
        <f t="shared" si="126"/>
        <v>#VALUE!</v>
      </c>
      <c r="E642" s="74" t="e">
        <f t="shared" si="126"/>
        <v>#VALUE!</v>
      </c>
      <c r="F642" s="73" t="e">
        <f t="shared" si="126"/>
        <v>#VALUE!</v>
      </c>
      <c r="G642" s="74" t="e">
        <f t="shared" si="126"/>
        <v>#VALUE!</v>
      </c>
      <c r="H642" s="73">
        <f t="shared" si="126"/>
        <v>0.16401460794497391</v>
      </c>
      <c r="I642" s="74">
        <f t="shared" si="126"/>
        <v>4.0544222234671095</v>
      </c>
      <c r="J642" s="73">
        <f t="shared" si="126"/>
        <v>-0.11337093193745713</v>
      </c>
      <c r="K642" s="74">
        <f t="shared" si="126"/>
        <v>-0.37538541494064903</v>
      </c>
      <c r="L642" s="73">
        <f t="shared" si="126"/>
        <v>-0.4279806696030688</v>
      </c>
      <c r="M642" s="74">
        <f t="shared" si="126"/>
        <v>0.11933579668250859</v>
      </c>
      <c r="N642" s="75">
        <f t="shared" si="126"/>
        <v>0.36942055019559733</v>
      </c>
      <c r="O642" s="12"/>
      <c r="P642" s="76" t="s">
        <v>1013</v>
      </c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3"/>
      <c r="B643" s="73" t="e">
        <f t="shared" si="126"/>
        <v>#DIV/0!</v>
      </c>
      <c r="C643" s="74" t="e">
        <f t="shared" si="126"/>
        <v>#DIV/0!</v>
      </c>
      <c r="D643" s="73" t="e">
        <f t="shared" si="126"/>
        <v>#DIV/0!</v>
      </c>
      <c r="E643" s="74" t="e">
        <f t="shared" si="126"/>
        <v>#DIV/0!</v>
      </c>
      <c r="F643" s="73" t="e">
        <f t="shared" si="126"/>
        <v>#DIV/0!</v>
      </c>
      <c r="G643" s="74" t="e">
        <f t="shared" si="126"/>
        <v>#DIV/0!</v>
      </c>
      <c r="H643" s="73">
        <f t="shared" si="126"/>
        <v>1</v>
      </c>
      <c r="I643" s="74">
        <f t="shared" si="126"/>
        <v>0.16725899913583003</v>
      </c>
      <c r="J643" s="73">
        <f t="shared" si="126"/>
        <v>-0.22406598539464123</v>
      </c>
      <c r="K643" s="74">
        <f t="shared" si="126"/>
        <v>-0.50791212136602992</v>
      </c>
      <c r="L643" s="73">
        <f t="shared" si="126"/>
        <v>4.0148779537801237E-2</v>
      </c>
      <c r="M643" s="74">
        <f t="shared" si="126"/>
        <v>0.13938040054792791</v>
      </c>
      <c r="N643" s="75">
        <f t="shared" si="126"/>
        <v>4.4536805308912457E-2</v>
      </c>
      <c r="O643" s="12"/>
      <c r="P643" s="76" t="s">
        <v>1014</v>
      </c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3"/>
      <c r="B644" s="69"/>
      <c r="C644" s="3"/>
      <c r="D644" s="69"/>
      <c r="E644" s="3"/>
      <c r="F644" s="69"/>
      <c r="G644" s="3"/>
      <c r="H644" s="69"/>
      <c r="I644" s="45"/>
      <c r="J644" s="44"/>
      <c r="K644" s="45"/>
      <c r="L644" s="44"/>
      <c r="M644" s="45"/>
      <c r="N644" s="46">
        <f>N639/N631-1</f>
        <v>11.751004016064256</v>
      </c>
      <c r="O644" s="35"/>
      <c r="P644" s="47" t="s">
        <v>1015</v>
      </c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3"/>
      <c r="B645" s="77" t="e">
        <f t="shared" ref="B645:N645" si="127">AVERAGE(B640:B644)</f>
        <v>#VALUE!</v>
      </c>
      <c r="C645" s="78" t="e">
        <f t="shared" si="127"/>
        <v>#VALUE!</v>
      </c>
      <c r="D645" s="77" t="e">
        <f t="shared" si="127"/>
        <v>#VALUE!</v>
      </c>
      <c r="E645" s="78" t="e">
        <f t="shared" si="127"/>
        <v>#VALUE!</v>
      </c>
      <c r="F645" s="77" t="e">
        <f t="shared" si="127"/>
        <v>#VALUE!</v>
      </c>
      <c r="G645" s="78" t="e">
        <f t="shared" si="127"/>
        <v>#VALUE!</v>
      </c>
      <c r="H645" s="77" t="e">
        <f t="shared" si="127"/>
        <v>#DIV/0!</v>
      </c>
      <c r="I645" s="78">
        <f t="shared" si="127"/>
        <v>1.51314230302525</v>
      </c>
      <c r="J645" s="79">
        <f t="shared" si="127"/>
        <v>-0.15118466266517788</v>
      </c>
      <c r="K645" s="80">
        <f t="shared" si="127"/>
        <v>-0.49326082363966472</v>
      </c>
      <c r="L645" s="79">
        <f t="shared" si="127"/>
        <v>-0.45103860664177997</v>
      </c>
      <c r="M645" s="80">
        <f t="shared" si="127"/>
        <v>0.12490364480547878</v>
      </c>
      <c r="N645" s="81">
        <f t="shared" si="127"/>
        <v>2.541250973889746</v>
      </c>
      <c r="O645" s="12"/>
      <c r="P645" s="76" t="s">
        <v>1016</v>
      </c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3"/>
      <c r="B646" s="204" t="s">
        <v>1017</v>
      </c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3"/>
      <c r="O646" s="35"/>
      <c r="P646" s="36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5"/>
      <c r="B647" s="82"/>
      <c r="C647" s="83"/>
      <c r="D647" s="83"/>
      <c r="E647" s="83"/>
      <c r="F647" s="83"/>
      <c r="G647" s="83"/>
      <c r="H647" s="83"/>
      <c r="I647" s="83"/>
      <c r="J647" s="83">
        <f t="shared" ref="J647:N647" si="128">+I$621+I647</f>
        <v>0</v>
      </c>
      <c r="K647" s="83">
        <f t="shared" si="128"/>
        <v>0</v>
      </c>
      <c r="L647" s="83">
        <f t="shared" si="128"/>
        <v>0.1</v>
      </c>
      <c r="M647" s="83">
        <f t="shared" si="128"/>
        <v>0.18</v>
      </c>
      <c r="N647" s="84">
        <f t="shared" si="128"/>
        <v>0.45</v>
      </c>
      <c r="O647" s="12"/>
      <c r="P647" s="52" t="s">
        <v>1018</v>
      </c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</row>
    <row r="648" spans="1:71" x14ac:dyDescent="0.25">
      <c r="A648" s="5"/>
      <c r="B648" s="95"/>
      <c r="C648" s="85"/>
      <c r="D648" s="85"/>
      <c r="E648" s="85"/>
      <c r="F648" s="85"/>
      <c r="G648" s="85"/>
      <c r="H648" s="85"/>
      <c r="I648" s="85">
        <f t="shared" ref="I648:N648" si="129">+I$631+I647</f>
        <v>1.85</v>
      </c>
      <c r="J648" s="85">
        <f t="shared" si="129"/>
        <v>4.22</v>
      </c>
      <c r="K648" s="85">
        <f t="shared" si="129"/>
        <v>6.5</v>
      </c>
      <c r="L648" s="85">
        <f t="shared" si="129"/>
        <v>4.59</v>
      </c>
      <c r="M648" s="85">
        <f t="shared" si="129"/>
        <v>4.34</v>
      </c>
      <c r="N648" s="86">
        <f t="shared" si="129"/>
        <v>5.4300000000000006</v>
      </c>
      <c r="O648" s="12"/>
      <c r="P648" s="52" t="s">
        <v>1019</v>
      </c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</row>
    <row r="649" spans="1:71" x14ac:dyDescent="0.25">
      <c r="A649" s="5"/>
      <c r="B649" s="87"/>
      <c r="C649" s="5"/>
      <c r="D649" s="5"/>
      <c r="E649" s="5"/>
      <c r="F649" s="5"/>
      <c r="G649" s="5"/>
      <c r="H649" s="5"/>
      <c r="I649" s="88"/>
      <c r="J649" s="88"/>
      <c r="K649" s="88"/>
      <c r="L649" s="88"/>
      <c r="M649" s="88"/>
      <c r="N649" s="96">
        <f>+N648/I648-1</f>
        <v>1.9351351351351354</v>
      </c>
      <c r="O649" s="12"/>
      <c r="P649" s="90" t="s">
        <v>1020</v>
      </c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</row>
    <row r="650" spans="1:71" x14ac:dyDescent="0.25">
      <c r="A650" s="23"/>
      <c r="B650" s="91"/>
      <c r="C650" s="92"/>
      <c r="D650" s="92"/>
      <c r="E650" s="92"/>
      <c r="F650" s="92"/>
      <c r="G650" s="92"/>
      <c r="H650" s="92"/>
      <c r="I650" s="92"/>
      <c r="J650" s="92">
        <f t="shared" ref="J650:N650" si="130">RATE(J$324-$I$324,,-$I648,J648)</f>
        <v>1.2810810810810809</v>
      </c>
      <c r="K650" s="92">
        <f t="shared" si="130"/>
        <v>0.87443685236549229</v>
      </c>
      <c r="L650" s="92">
        <f t="shared" si="130"/>
        <v>0.35377654593635022</v>
      </c>
      <c r="M650" s="92">
        <f t="shared" si="130"/>
        <v>0.23759771907906527</v>
      </c>
      <c r="N650" s="93">
        <f t="shared" si="130"/>
        <v>0.24029679151154915</v>
      </c>
      <c r="O650" s="23"/>
      <c r="P650" s="94" t="s">
        <v>1021</v>
      </c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</row>
    <row r="651" spans="1:71" x14ac:dyDescent="0.25">
      <c r="A651" s="5"/>
      <c r="B651" s="82"/>
      <c r="C651" s="83"/>
      <c r="D651" s="83"/>
      <c r="E651" s="83"/>
      <c r="F651" s="83"/>
      <c r="G651" s="83"/>
      <c r="H651" s="83"/>
      <c r="I651" s="83"/>
      <c r="J651" s="83"/>
      <c r="K651" s="83">
        <f t="shared" ref="K651:N651" si="131">+J$621+J651</f>
        <v>0</v>
      </c>
      <c r="L651" s="83">
        <f t="shared" si="131"/>
        <v>0.1</v>
      </c>
      <c r="M651" s="83">
        <f t="shared" si="131"/>
        <v>0.18</v>
      </c>
      <c r="N651" s="84">
        <f t="shared" si="131"/>
        <v>0.45</v>
      </c>
      <c r="O651" s="12"/>
      <c r="P651" s="52" t="s">
        <v>1018</v>
      </c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</row>
    <row r="652" spans="1:71" x14ac:dyDescent="0.25">
      <c r="A652" s="5"/>
      <c r="B652" s="95"/>
      <c r="C652" s="85"/>
      <c r="D652" s="85"/>
      <c r="E652" s="85"/>
      <c r="F652" s="85"/>
      <c r="G652" s="85"/>
      <c r="H652" s="85"/>
      <c r="I652" s="85"/>
      <c r="J652" s="85">
        <f t="shared" ref="J652:N652" si="132">+J$631+J651</f>
        <v>4.22</v>
      </c>
      <c r="K652" s="85">
        <f t="shared" si="132"/>
        <v>6.5</v>
      </c>
      <c r="L652" s="85">
        <f t="shared" si="132"/>
        <v>4.59</v>
      </c>
      <c r="M652" s="85">
        <f t="shared" si="132"/>
        <v>4.34</v>
      </c>
      <c r="N652" s="86">
        <f t="shared" si="132"/>
        <v>5.4300000000000006</v>
      </c>
      <c r="O652" s="12"/>
      <c r="P652" s="52" t="s">
        <v>1019</v>
      </c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</row>
    <row r="653" spans="1:71" x14ac:dyDescent="0.25">
      <c r="A653" s="5"/>
      <c r="B653" s="87"/>
      <c r="C653" s="5"/>
      <c r="D653" s="5"/>
      <c r="E653" s="5"/>
      <c r="F653" s="5"/>
      <c r="G653" s="5"/>
      <c r="H653" s="5"/>
      <c r="I653" s="88"/>
      <c r="J653" s="88"/>
      <c r="K653" s="88"/>
      <c r="L653" s="88"/>
      <c r="M653" s="88"/>
      <c r="N653" s="96">
        <f>+N652/J652-1</f>
        <v>0.28672985781990534</v>
      </c>
      <c r="O653" s="12"/>
      <c r="P653" s="90" t="s">
        <v>1020</v>
      </c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</row>
    <row r="654" spans="1:71" x14ac:dyDescent="0.25">
      <c r="A654" s="23"/>
      <c r="B654" s="91"/>
      <c r="C654" s="92"/>
      <c r="D654" s="92"/>
      <c r="E654" s="92"/>
      <c r="F654" s="92"/>
      <c r="G654" s="92"/>
      <c r="H654" s="92"/>
      <c r="I654" s="92"/>
      <c r="J654" s="92"/>
      <c r="K654" s="92">
        <f t="shared" ref="K654:N654" si="133">RATE(K$324-$J$324,,-$J652,K652)</f>
        <v>0.54028436018957349</v>
      </c>
      <c r="L654" s="92">
        <f t="shared" si="133"/>
        <v>4.291788992215656E-2</v>
      </c>
      <c r="M654" s="92">
        <f t="shared" si="133"/>
        <v>9.3902207420730726E-3</v>
      </c>
      <c r="N654" s="93">
        <f t="shared" si="133"/>
        <v>6.5054531859510226E-2</v>
      </c>
      <c r="O654" s="23"/>
      <c r="P654" s="94" t="s">
        <v>1021</v>
      </c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</row>
    <row r="655" spans="1:71" x14ac:dyDescent="0.25">
      <c r="A655" s="5"/>
      <c r="B655" s="97"/>
      <c r="C655" s="98"/>
      <c r="D655" s="98"/>
      <c r="E655" s="98"/>
      <c r="F655" s="98"/>
      <c r="G655" s="98"/>
      <c r="H655" s="98"/>
      <c r="I655" s="98"/>
      <c r="J655" s="98"/>
      <c r="K655" s="98"/>
      <c r="L655" s="83">
        <f t="shared" ref="L655:N655" si="134">+K$621+K655</f>
        <v>0.1</v>
      </c>
      <c r="M655" s="83">
        <f t="shared" si="134"/>
        <v>0.18</v>
      </c>
      <c r="N655" s="84">
        <f t="shared" si="134"/>
        <v>0.45</v>
      </c>
      <c r="O655" s="12"/>
      <c r="P655" s="52" t="s">
        <v>1018</v>
      </c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</row>
    <row r="656" spans="1:71" x14ac:dyDescent="0.25">
      <c r="A656" s="5"/>
      <c r="B656" s="95"/>
      <c r="C656" s="85"/>
      <c r="D656" s="85"/>
      <c r="E656" s="85"/>
      <c r="F656" s="85"/>
      <c r="G656" s="85"/>
      <c r="H656" s="85"/>
      <c r="I656" s="85"/>
      <c r="J656" s="85"/>
      <c r="K656" s="85">
        <f t="shared" ref="K656:N656" si="135">+K$631+K655</f>
        <v>6.5</v>
      </c>
      <c r="L656" s="85">
        <f t="shared" si="135"/>
        <v>4.59</v>
      </c>
      <c r="M656" s="85">
        <f t="shared" si="135"/>
        <v>4.34</v>
      </c>
      <c r="N656" s="86">
        <f t="shared" si="135"/>
        <v>5.4300000000000006</v>
      </c>
      <c r="O656" s="12"/>
      <c r="P656" s="52" t="s">
        <v>1019</v>
      </c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</row>
    <row r="657" spans="1:71" x14ac:dyDescent="0.25">
      <c r="A657" s="5"/>
      <c r="B657" s="87"/>
      <c r="C657" s="5"/>
      <c r="D657" s="5"/>
      <c r="E657" s="5"/>
      <c r="F657" s="5"/>
      <c r="G657" s="5"/>
      <c r="H657" s="5"/>
      <c r="I657" s="88"/>
      <c r="J657" s="88"/>
      <c r="K657" s="88"/>
      <c r="L657" s="88"/>
      <c r="M657" s="88"/>
      <c r="N657" s="96">
        <f>+N656/K656-1</f>
        <v>-0.1646153846153845</v>
      </c>
      <c r="O657" s="12"/>
      <c r="P657" s="90" t="s">
        <v>1020</v>
      </c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</row>
    <row r="658" spans="1:71" x14ac:dyDescent="0.25">
      <c r="A658" s="23"/>
      <c r="B658" s="91"/>
      <c r="C658" s="92"/>
      <c r="D658" s="92"/>
      <c r="E658" s="92"/>
      <c r="F658" s="92"/>
      <c r="G658" s="92"/>
      <c r="H658" s="92"/>
      <c r="I658" s="92"/>
      <c r="J658" s="92"/>
      <c r="K658" s="92"/>
      <c r="L658" s="92">
        <f t="shared" ref="L658:N658" si="136">RATE(L$324-$K$324,,-$K656,L656)</f>
        <v>-0.29384615384615392</v>
      </c>
      <c r="M658" s="92">
        <f t="shared" si="136"/>
        <v>-0.18287558616064609</v>
      </c>
      <c r="N658" s="93">
        <f t="shared" si="136"/>
        <v>-5.8192471672052652E-2</v>
      </c>
      <c r="O658" s="23"/>
      <c r="P658" s="94" t="s">
        <v>1021</v>
      </c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</row>
    <row r="659" spans="1:71" x14ac:dyDescent="0.25">
      <c r="A659" s="5"/>
      <c r="B659" s="97"/>
      <c r="C659" s="98"/>
      <c r="D659" s="98"/>
      <c r="E659" s="98"/>
      <c r="F659" s="98"/>
      <c r="G659" s="98"/>
      <c r="H659" s="98"/>
      <c r="I659" s="98"/>
      <c r="J659" s="98"/>
      <c r="K659" s="98"/>
      <c r="L659" s="98"/>
      <c r="M659" s="83">
        <f t="shared" ref="M659:N659" si="137">+L$621+L659</f>
        <v>0.08</v>
      </c>
      <c r="N659" s="84">
        <f t="shared" si="137"/>
        <v>0.35000000000000003</v>
      </c>
      <c r="O659" s="12"/>
      <c r="P659" s="52" t="s">
        <v>1018</v>
      </c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</row>
    <row r="660" spans="1:71" x14ac:dyDescent="0.25">
      <c r="A660" s="5"/>
      <c r="B660" s="95"/>
      <c r="C660" s="85"/>
      <c r="D660" s="85"/>
      <c r="E660" s="85"/>
      <c r="F660" s="85"/>
      <c r="G660" s="85"/>
      <c r="H660" s="85"/>
      <c r="I660" s="85"/>
      <c r="J660" s="85"/>
      <c r="K660" s="85"/>
      <c r="L660" s="85">
        <f t="shared" ref="L660:N660" si="138">+L$631+L659</f>
        <v>4.49</v>
      </c>
      <c r="M660" s="85">
        <f t="shared" si="138"/>
        <v>4.24</v>
      </c>
      <c r="N660" s="86">
        <f t="shared" si="138"/>
        <v>5.33</v>
      </c>
      <c r="O660" s="12"/>
      <c r="P660" s="52" t="s">
        <v>1019</v>
      </c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</row>
    <row r="661" spans="1:71" x14ac:dyDescent="0.25">
      <c r="A661" s="5"/>
      <c r="B661" s="87"/>
      <c r="C661" s="5"/>
      <c r="D661" s="5"/>
      <c r="E661" s="5"/>
      <c r="F661" s="5"/>
      <c r="G661" s="5"/>
      <c r="H661" s="5"/>
      <c r="I661" s="88"/>
      <c r="J661" s="88"/>
      <c r="K661" s="88"/>
      <c r="L661" s="88"/>
      <c r="M661" s="88"/>
      <c r="N661" s="96">
        <f>+N660/L660-1</f>
        <v>0.18708240534521159</v>
      </c>
      <c r="O661" s="12"/>
      <c r="P661" s="90" t="s">
        <v>1020</v>
      </c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</row>
    <row r="662" spans="1:71" x14ac:dyDescent="0.25">
      <c r="A662" s="23"/>
      <c r="B662" s="91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>
        <f t="shared" ref="M662:N662" si="139">RATE(M$324-$L$324,,-$L660,M660)</f>
        <v>-5.5679287305122407E-2</v>
      </c>
      <c r="N662" s="93">
        <f t="shared" si="139"/>
        <v>8.9533113468889272E-2</v>
      </c>
      <c r="O662" s="23"/>
      <c r="P662" s="94" t="s">
        <v>1021</v>
      </c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</row>
    <row r="663" spans="1:71" x14ac:dyDescent="0.25">
      <c r="A663" s="5"/>
      <c r="B663" s="97"/>
      <c r="C663" s="98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84">
        <f>+M$621+M663</f>
        <v>0.27</v>
      </c>
      <c r="O663" s="12"/>
      <c r="P663" s="52" t="s">
        <v>1018</v>
      </c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</row>
    <row r="664" spans="1:71" x14ac:dyDescent="0.25">
      <c r="A664" s="5"/>
      <c r="B664" s="9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>
        <f t="shared" ref="M664:N664" si="140">+M$631+M663</f>
        <v>4.16</v>
      </c>
      <c r="N664" s="86">
        <f t="shared" si="140"/>
        <v>5.25</v>
      </c>
      <c r="O664" s="12"/>
      <c r="P664" s="52" t="s">
        <v>1019</v>
      </c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</row>
    <row r="665" spans="1:71" x14ac:dyDescent="0.25">
      <c r="A665" s="5"/>
      <c r="B665" s="87"/>
      <c r="C665" s="5"/>
      <c r="D665" s="5"/>
      <c r="E665" s="5"/>
      <c r="F665" s="5"/>
      <c r="G665" s="5"/>
      <c r="H665" s="5"/>
      <c r="I665" s="88"/>
      <c r="J665" s="88"/>
      <c r="K665" s="88"/>
      <c r="L665" s="88"/>
      <c r="M665" s="88"/>
      <c r="N665" s="96">
        <f>+N664/M664-1</f>
        <v>0.26201923076923062</v>
      </c>
      <c r="O665" s="12"/>
      <c r="P665" s="90" t="s">
        <v>1020</v>
      </c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</row>
    <row r="666" spans="1:71" x14ac:dyDescent="0.25">
      <c r="A666" s="23"/>
      <c r="B666" s="91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3">
        <f>RATE(N$324-$M$324,,-$M664,N664)</f>
        <v>0.26201923076923084</v>
      </c>
      <c r="O666" s="23"/>
      <c r="P666" s="94" t="s">
        <v>1021</v>
      </c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</row>
    <row r="667" spans="1:7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3"/>
      <c r="B670" s="3"/>
      <c r="C670" s="3"/>
      <c r="D670" s="99"/>
      <c r="E670" s="99"/>
      <c r="F670" s="99"/>
      <c r="G670" s="198" t="s">
        <v>1205</v>
      </c>
      <c r="H670" s="199"/>
      <c r="I670" s="199"/>
      <c r="J670" s="199"/>
      <c r="K670" s="199"/>
      <c r="L670" s="199"/>
      <c r="M670" s="199"/>
      <c r="N670" s="200"/>
      <c r="O670" s="148"/>
      <c r="P670" s="115"/>
      <c r="Q670" s="99"/>
      <c r="R670" s="99"/>
      <c r="S670" s="99"/>
      <c r="T670" s="99"/>
      <c r="U670" s="99"/>
      <c r="V670" s="99"/>
      <c r="W670" s="99"/>
      <c r="X670" s="99"/>
      <c r="Y670" s="99"/>
      <c r="Z670" s="99"/>
      <c r="AA670" s="99"/>
      <c r="AB670" s="99"/>
      <c r="AC670" s="99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3"/>
      <c r="B671" s="3"/>
      <c r="C671" s="3"/>
      <c r="D671" s="99"/>
      <c r="E671" s="99"/>
      <c r="F671" s="99"/>
      <c r="G671" s="116">
        <v>17522</v>
      </c>
      <c r="H671" s="162">
        <v>19743</v>
      </c>
      <c r="I671" s="117">
        <v>21577</v>
      </c>
      <c r="J671" s="162">
        <v>24537</v>
      </c>
      <c r="K671" s="117">
        <v>25340</v>
      </c>
      <c r="L671" s="162">
        <v>28078</v>
      </c>
      <c r="M671" s="117">
        <v>30433</v>
      </c>
      <c r="N671" s="162"/>
      <c r="O671" s="35">
        <f t="shared" ref="O671:O673" si="141">RATE(M$324-$G$324,,-G671,M671)</f>
        <v>9.637767003995E-2</v>
      </c>
      <c r="P671" s="102" t="s">
        <v>1206</v>
      </c>
      <c r="Q671" s="99"/>
      <c r="R671" s="99"/>
      <c r="S671" s="99"/>
      <c r="T671" s="99"/>
      <c r="U671" s="99"/>
      <c r="V671" s="99"/>
      <c r="W671" s="99"/>
      <c r="X671" s="99"/>
      <c r="Y671" s="99"/>
      <c r="Z671" s="99"/>
      <c r="AA671" s="99"/>
      <c r="AB671" s="99"/>
      <c r="AC671" s="99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3"/>
      <c r="B672" s="3"/>
      <c r="C672" s="3"/>
      <c r="D672" s="99"/>
      <c r="E672" s="99"/>
      <c r="F672" s="99"/>
      <c r="G672" s="124">
        <v>579</v>
      </c>
      <c r="H672" s="163">
        <v>612</v>
      </c>
      <c r="I672" s="101">
        <v>638</v>
      </c>
      <c r="J672" s="163">
        <v>667</v>
      </c>
      <c r="K672" s="101">
        <v>690</v>
      </c>
      <c r="L672" s="163">
        <v>948</v>
      </c>
      <c r="M672" s="101">
        <v>1410</v>
      </c>
      <c r="N672" s="163"/>
      <c r="O672" s="35">
        <f t="shared" si="141"/>
        <v>0.15990768218785276</v>
      </c>
      <c r="P672" s="99" t="s">
        <v>1207</v>
      </c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3"/>
      <c r="B673" s="3"/>
      <c r="C673" s="3"/>
      <c r="D673" s="99"/>
      <c r="E673" s="99"/>
      <c r="F673" s="99"/>
      <c r="G673" s="124">
        <v>903</v>
      </c>
      <c r="H673" s="163">
        <v>958</v>
      </c>
      <c r="I673" s="101">
        <v>983</v>
      </c>
      <c r="J673" s="163">
        <v>998</v>
      </c>
      <c r="K673" s="101">
        <v>1097</v>
      </c>
      <c r="L673" s="163">
        <v>1208</v>
      </c>
      <c r="M673" s="101">
        <v>1121</v>
      </c>
      <c r="N673" s="163"/>
      <c r="O673" s="35">
        <f t="shared" si="141"/>
        <v>3.6699710000373524E-2</v>
      </c>
      <c r="P673" s="102" t="s">
        <v>1208</v>
      </c>
      <c r="Q673" s="99"/>
      <c r="R673" s="99"/>
      <c r="S673" s="99"/>
      <c r="T673" s="99"/>
      <c r="U673" s="99"/>
      <c r="V673" s="99"/>
      <c r="W673" s="99"/>
      <c r="X673" s="99"/>
      <c r="Y673" s="99"/>
      <c r="Z673" s="99"/>
      <c r="AA673" s="99"/>
      <c r="AB673" s="99"/>
      <c r="AC673" s="99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3"/>
      <c r="B674" s="3"/>
      <c r="C674" s="3"/>
      <c r="D674" s="99"/>
      <c r="E674" s="99"/>
      <c r="F674" s="99"/>
      <c r="G674" s="124">
        <v>19</v>
      </c>
      <c r="H674" s="163">
        <v>17</v>
      </c>
      <c r="I674" s="101">
        <v>10</v>
      </c>
      <c r="J674" s="163">
        <v>1</v>
      </c>
      <c r="K674" s="101">
        <v>1</v>
      </c>
      <c r="L674" s="163">
        <v>2762</v>
      </c>
      <c r="M674" s="101">
        <v>2904</v>
      </c>
      <c r="N674" s="163"/>
      <c r="O674" s="35">
        <f>RATE(M$324-$L$324,,-L674,M674)</f>
        <v>5.1412020275162902E-2</v>
      </c>
      <c r="P674" s="102" t="s">
        <v>1209</v>
      </c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3"/>
      <c r="B675" s="3"/>
      <c r="C675" s="3"/>
      <c r="D675" s="99"/>
      <c r="E675" s="99"/>
      <c r="F675" s="99"/>
      <c r="G675" s="124">
        <v>8</v>
      </c>
      <c r="H675" s="163">
        <v>3</v>
      </c>
      <c r="I675" s="101">
        <v>7</v>
      </c>
      <c r="J675" s="163">
        <v>42</v>
      </c>
      <c r="K675" s="101">
        <v>27</v>
      </c>
      <c r="L675" s="163">
        <v>37</v>
      </c>
      <c r="M675" s="101">
        <v>0</v>
      </c>
      <c r="N675" s="163"/>
      <c r="O675" s="35">
        <f>RATE(M$324-$G$324,,-G675,M675)</f>
        <v>-0.9999993377532328</v>
      </c>
      <c r="P675" s="102" t="s">
        <v>1210</v>
      </c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3"/>
      <c r="B676" s="3"/>
      <c r="C676" s="3"/>
      <c r="D676" s="99"/>
      <c r="E676" s="99"/>
      <c r="F676" s="99"/>
      <c r="G676" s="124">
        <v>882</v>
      </c>
      <c r="H676" s="163">
        <v>975</v>
      </c>
      <c r="I676" s="101">
        <v>1068</v>
      </c>
      <c r="J676" s="163">
        <v>1389</v>
      </c>
      <c r="K676" s="101">
        <v>1631</v>
      </c>
      <c r="L676" s="163">
        <v>733</v>
      </c>
      <c r="M676" s="101">
        <v>851</v>
      </c>
      <c r="N676" s="163"/>
      <c r="O676" s="35">
        <f t="shared" ref="O676:O677" si="142">RATE(M$324-$L$324,,-L676,M676)</f>
        <v>0.16098226466575702</v>
      </c>
      <c r="P676" s="102" t="s">
        <v>1211</v>
      </c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3"/>
      <c r="B677" s="3"/>
      <c r="C677" s="3"/>
      <c r="D677" s="99"/>
      <c r="E677" s="99"/>
      <c r="F677" s="99"/>
      <c r="G677" s="124">
        <v>0</v>
      </c>
      <c r="H677" s="163">
        <v>0</v>
      </c>
      <c r="I677" s="101">
        <v>0</v>
      </c>
      <c r="J677" s="163">
        <v>0</v>
      </c>
      <c r="K677" s="101">
        <v>0</v>
      </c>
      <c r="L677" s="163">
        <v>519</v>
      </c>
      <c r="M677" s="101">
        <v>1984</v>
      </c>
      <c r="N677" s="163"/>
      <c r="O677" s="35">
        <f t="shared" si="142"/>
        <v>2.8227360308285161</v>
      </c>
      <c r="P677" s="102" t="s">
        <v>1212</v>
      </c>
      <c r="Q677" s="99"/>
      <c r="R677" s="99"/>
      <c r="S677" s="99"/>
      <c r="T677" s="99"/>
      <c r="U677" s="99"/>
      <c r="V677" s="99"/>
      <c r="W677" s="99"/>
      <c r="X677" s="99"/>
      <c r="Y677" s="99"/>
      <c r="Z677" s="99"/>
      <c r="AA677" s="99"/>
      <c r="AB677" s="99"/>
      <c r="AC677" s="99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3"/>
      <c r="B678" s="3"/>
      <c r="C678" s="3"/>
      <c r="D678" s="45"/>
      <c r="E678" s="45"/>
      <c r="F678" s="45"/>
      <c r="G678" s="124">
        <v>686</v>
      </c>
      <c r="H678" s="163">
        <v>813</v>
      </c>
      <c r="I678" s="101">
        <v>749</v>
      </c>
      <c r="J678" s="163">
        <v>853</v>
      </c>
      <c r="K678" s="101">
        <v>839</v>
      </c>
      <c r="L678" s="163">
        <v>1055</v>
      </c>
      <c r="M678" s="101">
        <v>1232</v>
      </c>
      <c r="N678" s="163"/>
      <c r="O678" s="35">
        <f t="shared" ref="O678:O679" si="143">RATE(M$324-$G$324,,-G678,M678)</f>
        <v>0.10250634790722005</v>
      </c>
      <c r="P678" s="102" t="s">
        <v>1213</v>
      </c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3"/>
      <c r="B679" s="3"/>
      <c r="C679" s="3"/>
      <c r="D679" s="45"/>
      <c r="E679" s="45"/>
      <c r="F679" s="45"/>
      <c r="G679" s="126">
        <v>1321</v>
      </c>
      <c r="H679" s="164">
        <v>1518</v>
      </c>
      <c r="I679" s="127">
        <v>1431</v>
      </c>
      <c r="J679" s="164">
        <v>1600</v>
      </c>
      <c r="K679" s="127">
        <v>2309</v>
      </c>
      <c r="L679" s="164">
        <v>1203</v>
      </c>
      <c r="M679" s="127">
        <v>1134</v>
      </c>
      <c r="N679" s="164"/>
      <c r="O679" s="35">
        <f t="shared" si="143"/>
        <v>-2.5118775767419936E-2</v>
      </c>
      <c r="P679" s="102" t="s">
        <v>1214</v>
      </c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3"/>
      <c r="B680" s="3"/>
      <c r="C680" s="3"/>
      <c r="D680" s="45"/>
      <c r="E680" s="45"/>
      <c r="F680" s="45"/>
      <c r="G680" s="99"/>
      <c r="H680" s="99"/>
      <c r="I680" s="102"/>
      <c r="J680" s="102"/>
      <c r="K680" s="102"/>
      <c r="L680" s="102"/>
      <c r="M680" s="102"/>
      <c r="N680" s="102"/>
      <c r="O680" s="109"/>
      <c r="P680" s="99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3"/>
      <c r="B681" s="3"/>
      <c r="C681" s="3"/>
      <c r="D681" s="45"/>
      <c r="E681" s="45"/>
      <c r="F681" s="45"/>
      <c r="G681" s="99"/>
      <c r="H681" s="99"/>
      <c r="I681" s="198" t="s">
        <v>1215</v>
      </c>
      <c r="J681" s="199"/>
      <c r="K681" s="199"/>
      <c r="L681" s="199"/>
      <c r="M681" s="199"/>
      <c r="N681" s="200"/>
      <c r="O681" s="109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3"/>
      <c r="B682" s="3"/>
      <c r="C682" s="3"/>
      <c r="D682" s="45"/>
      <c r="E682" s="45"/>
      <c r="F682" s="45"/>
      <c r="G682" s="99"/>
      <c r="H682" s="99"/>
      <c r="I682" s="162">
        <v>11158</v>
      </c>
      <c r="J682" s="162">
        <v>12349</v>
      </c>
      <c r="K682" s="162">
        <v>12626</v>
      </c>
      <c r="L682" s="162">
        <v>13843</v>
      </c>
      <c r="M682" s="162">
        <v>15050</v>
      </c>
      <c r="N682" s="162"/>
      <c r="O682" s="35" t="e">
        <f t="shared" ref="O682:O686" si="144">RATE($H$1-$M$1,,M682,-H682)</f>
        <v>#NUM!</v>
      </c>
      <c r="P682" s="102" t="s">
        <v>1206</v>
      </c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3"/>
      <c r="B683" s="3"/>
      <c r="C683" s="3"/>
      <c r="D683" s="99"/>
      <c r="E683" s="99"/>
      <c r="F683" s="99"/>
      <c r="G683" s="99"/>
      <c r="H683" s="99"/>
      <c r="I683" s="163">
        <v>280</v>
      </c>
      <c r="J683" s="163">
        <v>279</v>
      </c>
      <c r="K683" s="163">
        <v>268</v>
      </c>
      <c r="L683" s="163">
        <v>300</v>
      </c>
      <c r="M683" s="163">
        <v>431</v>
      </c>
      <c r="N683" s="163"/>
      <c r="O683" s="35" t="e">
        <f t="shared" si="144"/>
        <v>#NUM!</v>
      </c>
      <c r="P683" s="99" t="s">
        <v>1207</v>
      </c>
      <c r="Q683" s="99"/>
      <c r="R683" s="99"/>
      <c r="S683" s="99"/>
      <c r="T683" s="99"/>
      <c r="U683" s="99"/>
      <c r="V683" s="99"/>
      <c r="W683" s="99"/>
      <c r="X683" s="99"/>
      <c r="Y683" s="99"/>
      <c r="Z683" s="99"/>
      <c r="AA683" s="99"/>
      <c r="AB683" s="99"/>
      <c r="AC683" s="99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3"/>
      <c r="B684" s="3"/>
      <c r="C684" s="3"/>
      <c r="D684" s="102"/>
      <c r="E684" s="102"/>
      <c r="F684" s="102"/>
      <c r="G684" s="99"/>
      <c r="H684" s="99"/>
      <c r="I684" s="163">
        <v>332</v>
      </c>
      <c r="J684" s="163">
        <v>325</v>
      </c>
      <c r="K684" s="163">
        <v>343</v>
      </c>
      <c r="L684" s="163">
        <v>423</v>
      </c>
      <c r="M684" s="163">
        <v>379</v>
      </c>
      <c r="N684" s="163"/>
      <c r="O684" s="35" t="e">
        <f t="shared" si="144"/>
        <v>#NUM!</v>
      </c>
      <c r="P684" s="102" t="s">
        <v>1208</v>
      </c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3"/>
      <c r="B685" s="3"/>
      <c r="C685" s="3"/>
      <c r="D685" s="99"/>
      <c r="E685" s="99"/>
      <c r="F685" s="99"/>
      <c r="G685" s="99"/>
      <c r="H685" s="99"/>
      <c r="I685" s="163">
        <v>11.5</v>
      </c>
      <c r="J685" s="163">
        <v>1.1000000000000001</v>
      </c>
      <c r="K685" s="163">
        <v>1</v>
      </c>
      <c r="L685" s="163">
        <v>1566</v>
      </c>
      <c r="M685" s="163">
        <v>1833</v>
      </c>
      <c r="N685" s="163"/>
      <c r="O685" s="35" t="e">
        <f t="shared" si="144"/>
        <v>#NUM!</v>
      </c>
      <c r="P685" s="102" t="s">
        <v>1209</v>
      </c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3"/>
      <c r="B686" s="3"/>
      <c r="C686" s="3"/>
      <c r="D686" s="99"/>
      <c r="E686" s="99"/>
      <c r="F686" s="99"/>
      <c r="G686" s="99"/>
      <c r="H686" s="99"/>
      <c r="I686" s="164">
        <v>852</v>
      </c>
      <c r="J686" s="164">
        <v>1086</v>
      </c>
      <c r="K686" s="164">
        <v>1281</v>
      </c>
      <c r="L686" s="164">
        <v>332</v>
      </c>
      <c r="M686" s="164">
        <v>394</v>
      </c>
      <c r="N686" s="164"/>
      <c r="O686" s="35" t="e">
        <f t="shared" si="144"/>
        <v>#NUM!</v>
      </c>
      <c r="P686" s="102" t="s">
        <v>1211</v>
      </c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3"/>
      <c r="B687" s="3"/>
      <c r="C687" s="3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148"/>
      <c r="P687" s="99"/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3"/>
      <c r="B688" s="3"/>
      <c r="C688" s="3"/>
      <c r="D688" s="45"/>
      <c r="E688" s="45"/>
      <c r="F688" s="45"/>
      <c r="G688" s="99"/>
      <c r="H688" s="99"/>
      <c r="I688" s="208" t="s">
        <v>1216</v>
      </c>
      <c r="J688" s="202"/>
      <c r="K688" s="202"/>
      <c r="L688" s="202"/>
      <c r="M688" s="202"/>
      <c r="N688" s="203"/>
      <c r="O688" s="148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3"/>
      <c r="B689" s="3"/>
      <c r="C689" s="3"/>
      <c r="D689" s="45"/>
      <c r="E689" s="45"/>
      <c r="F689" s="45"/>
      <c r="G689" s="99"/>
      <c r="H689" s="99"/>
      <c r="I689" s="108">
        <f t="shared" ref="I689:M692" si="145">+I671-I682</f>
        <v>10419</v>
      </c>
      <c r="J689" s="165">
        <f t="shared" si="145"/>
        <v>12188</v>
      </c>
      <c r="K689" s="102">
        <f t="shared" si="145"/>
        <v>12714</v>
      </c>
      <c r="L689" s="165">
        <f t="shared" si="145"/>
        <v>14235</v>
      </c>
      <c r="M689" s="102">
        <f t="shared" si="145"/>
        <v>15383</v>
      </c>
      <c r="N689" s="165"/>
      <c r="O689" s="35">
        <f t="shared" ref="O689:O692" si="146">M689/M671</f>
        <v>0.50547103473203425</v>
      </c>
      <c r="P689" s="102" t="s">
        <v>1206</v>
      </c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3"/>
      <c r="B690" s="3"/>
      <c r="C690" s="3"/>
      <c r="D690" s="45"/>
      <c r="E690" s="45"/>
      <c r="F690" s="45"/>
      <c r="G690" s="99"/>
      <c r="H690" s="99"/>
      <c r="I690" s="108">
        <f t="shared" si="145"/>
        <v>358</v>
      </c>
      <c r="J690" s="166">
        <f t="shared" si="145"/>
        <v>388</v>
      </c>
      <c r="K690" s="102">
        <f t="shared" si="145"/>
        <v>422</v>
      </c>
      <c r="L690" s="166">
        <f t="shared" si="145"/>
        <v>648</v>
      </c>
      <c r="M690" s="102">
        <f t="shared" si="145"/>
        <v>979</v>
      </c>
      <c r="N690" s="166"/>
      <c r="O690" s="35">
        <f t="shared" si="146"/>
        <v>0.69432624113475172</v>
      </c>
      <c r="P690" s="99" t="s">
        <v>1207</v>
      </c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3"/>
      <c r="B691" s="3"/>
      <c r="C691" s="3"/>
      <c r="D691" s="45"/>
      <c r="E691" s="45"/>
      <c r="F691" s="45"/>
      <c r="G691" s="99"/>
      <c r="H691" s="99"/>
      <c r="I691" s="108">
        <f t="shared" si="145"/>
        <v>651</v>
      </c>
      <c r="J691" s="166">
        <f t="shared" si="145"/>
        <v>673</v>
      </c>
      <c r="K691" s="102">
        <f t="shared" si="145"/>
        <v>754</v>
      </c>
      <c r="L691" s="166">
        <f t="shared" si="145"/>
        <v>785</v>
      </c>
      <c r="M691" s="102">
        <f t="shared" si="145"/>
        <v>742</v>
      </c>
      <c r="N691" s="166"/>
      <c r="O691" s="35">
        <f t="shared" si="146"/>
        <v>0.66190900981266731</v>
      </c>
      <c r="P691" s="102" t="s">
        <v>1208</v>
      </c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3"/>
      <c r="B692" s="3"/>
      <c r="C692" s="3"/>
      <c r="D692" s="45"/>
      <c r="E692" s="45"/>
      <c r="F692" s="45"/>
      <c r="G692" s="99"/>
      <c r="H692" s="99"/>
      <c r="I692" s="108">
        <f t="shared" si="145"/>
        <v>-1.5</v>
      </c>
      <c r="J692" s="166">
        <f t="shared" si="145"/>
        <v>-0.10000000000000009</v>
      </c>
      <c r="K692" s="102">
        <f t="shared" si="145"/>
        <v>0</v>
      </c>
      <c r="L692" s="166">
        <f t="shared" si="145"/>
        <v>1196</v>
      </c>
      <c r="M692" s="102">
        <f t="shared" si="145"/>
        <v>1071</v>
      </c>
      <c r="N692" s="166"/>
      <c r="O692" s="35">
        <f t="shared" si="146"/>
        <v>0.368801652892562</v>
      </c>
      <c r="P692" s="102" t="s">
        <v>1209</v>
      </c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3"/>
      <c r="B693" s="3"/>
      <c r="C693" s="3"/>
      <c r="D693" s="45"/>
      <c r="E693" s="45"/>
      <c r="F693" s="45"/>
      <c r="G693" s="99"/>
      <c r="H693" s="99"/>
      <c r="I693" s="120">
        <f t="shared" ref="I693:M693" si="147">+I676-I686</f>
        <v>216</v>
      </c>
      <c r="J693" s="167">
        <f t="shared" si="147"/>
        <v>303</v>
      </c>
      <c r="K693" s="121">
        <f t="shared" si="147"/>
        <v>350</v>
      </c>
      <c r="L693" s="167">
        <f t="shared" si="147"/>
        <v>401</v>
      </c>
      <c r="M693" s="121">
        <f t="shared" si="147"/>
        <v>457</v>
      </c>
      <c r="N693" s="167"/>
      <c r="O693" s="35">
        <f>M693/M676</f>
        <v>0.53701527614571087</v>
      </c>
      <c r="P693" s="102" t="s">
        <v>1211</v>
      </c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3"/>
      <c r="B694" s="3"/>
      <c r="C694" s="3"/>
      <c r="D694" s="45"/>
      <c r="E694" s="45"/>
      <c r="F694" s="45"/>
      <c r="G694" s="99"/>
      <c r="H694" s="99"/>
      <c r="I694" s="102"/>
      <c r="J694" s="102"/>
      <c r="K694" s="102"/>
      <c r="L694" s="102"/>
      <c r="M694" s="102"/>
      <c r="N694" s="102"/>
      <c r="O694" s="35"/>
      <c r="P694" s="102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3"/>
      <c r="B695" s="3"/>
      <c r="C695" s="3"/>
      <c r="D695" s="45"/>
      <c r="E695" s="45"/>
      <c r="F695" s="45"/>
      <c r="G695" s="99"/>
      <c r="H695" s="99"/>
      <c r="I695" s="208" t="s">
        <v>1216</v>
      </c>
      <c r="J695" s="202"/>
      <c r="K695" s="202"/>
      <c r="L695" s="202"/>
      <c r="M695" s="202"/>
      <c r="N695" s="203"/>
      <c r="O695" s="148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3"/>
      <c r="B696" s="3"/>
      <c r="C696" s="3"/>
      <c r="D696" s="45"/>
      <c r="E696" s="45"/>
      <c r="F696" s="45"/>
      <c r="G696" s="45"/>
      <c r="H696" s="45"/>
      <c r="I696" s="168">
        <f t="shared" ref="I696:M699" si="148">I689/I671</f>
        <v>0.48287528386708067</v>
      </c>
      <c r="J696" s="169">
        <f t="shared" si="148"/>
        <v>0.49671924033092879</v>
      </c>
      <c r="K696" s="45">
        <f t="shared" si="148"/>
        <v>0.50173638516179953</v>
      </c>
      <c r="L696" s="169">
        <f t="shared" si="148"/>
        <v>0.50698055417052501</v>
      </c>
      <c r="M696" s="169">
        <f t="shared" si="148"/>
        <v>0.50547103473203425</v>
      </c>
      <c r="N696" s="169"/>
      <c r="O696" s="170">
        <f t="shared" ref="O696:O699" si="149">M696/M679</f>
        <v>4.4574165320285209E-4</v>
      </c>
      <c r="P696" s="45" t="s">
        <v>1206</v>
      </c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3"/>
      <c r="B697" s="3"/>
      <c r="C697" s="3"/>
      <c r="D697" s="99"/>
      <c r="E697" s="99"/>
      <c r="F697" s="99"/>
      <c r="G697" s="45"/>
      <c r="H697" s="45"/>
      <c r="I697" s="44">
        <f t="shared" si="148"/>
        <v>0.56112852664576807</v>
      </c>
      <c r="J697" s="44">
        <f t="shared" si="148"/>
        <v>0.58170914542728636</v>
      </c>
      <c r="K697" s="44">
        <f t="shared" si="148"/>
        <v>0.61159420289855071</v>
      </c>
      <c r="L697" s="44">
        <f t="shared" si="148"/>
        <v>0.68354430379746833</v>
      </c>
      <c r="M697" s="44">
        <f t="shared" si="148"/>
        <v>0.69432624113475172</v>
      </c>
      <c r="N697" s="44"/>
      <c r="O697" s="170" t="e">
        <f t="shared" si="149"/>
        <v>#DIV/0!</v>
      </c>
      <c r="P697" s="45" t="s">
        <v>1207</v>
      </c>
      <c r="Q697" s="3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3"/>
      <c r="B698" s="3"/>
      <c r="C698" s="3"/>
      <c r="D698" s="99"/>
      <c r="E698" s="99"/>
      <c r="F698" s="99"/>
      <c r="G698" s="45"/>
      <c r="H698" s="45"/>
      <c r="I698" s="44">
        <f t="shared" si="148"/>
        <v>0.66225839267548325</v>
      </c>
      <c r="J698" s="44">
        <f t="shared" si="148"/>
        <v>0.67434869739478953</v>
      </c>
      <c r="K698" s="44">
        <f t="shared" si="148"/>
        <v>0.68732907930720144</v>
      </c>
      <c r="L698" s="44">
        <f t="shared" si="148"/>
        <v>0.64983443708609268</v>
      </c>
      <c r="M698" s="44">
        <f t="shared" si="148"/>
        <v>0.66190900981266731</v>
      </c>
      <c r="N698" s="44"/>
      <c r="O698" s="170" t="e">
        <f t="shared" si="149"/>
        <v>#DIV/0!</v>
      </c>
      <c r="P698" s="45" t="s">
        <v>1208</v>
      </c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3"/>
      <c r="B699" s="3"/>
      <c r="C699" s="3"/>
      <c r="D699" s="99"/>
      <c r="E699" s="99"/>
      <c r="F699" s="99"/>
      <c r="G699" s="45"/>
      <c r="H699" s="45"/>
      <c r="I699" s="44">
        <f t="shared" si="148"/>
        <v>-0.15</v>
      </c>
      <c r="J699" s="44">
        <f t="shared" si="148"/>
        <v>-0.10000000000000009</v>
      </c>
      <c r="K699" s="44">
        <f t="shared" si="148"/>
        <v>0</v>
      </c>
      <c r="L699" s="44">
        <f t="shared" si="148"/>
        <v>0.43301955104996381</v>
      </c>
      <c r="M699" s="44">
        <f t="shared" si="148"/>
        <v>0.368801652892562</v>
      </c>
      <c r="N699" s="44"/>
      <c r="O699" s="170">
        <f t="shared" si="149"/>
        <v>2.4505093215452626E-5</v>
      </c>
      <c r="P699" s="45" t="s">
        <v>1209</v>
      </c>
      <c r="Q699" s="3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3"/>
      <c r="B700" s="3"/>
      <c r="C700" s="3"/>
      <c r="D700" s="99"/>
      <c r="E700" s="99"/>
      <c r="F700" s="99"/>
      <c r="G700" s="45"/>
      <c r="H700" s="45"/>
      <c r="I700" s="44">
        <f t="shared" ref="I700:M700" si="150">I693/I676</f>
        <v>0.20224719101123595</v>
      </c>
      <c r="J700" s="44">
        <f t="shared" si="150"/>
        <v>0.21814254859611232</v>
      </c>
      <c r="K700" s="44">
        <f t="shared" si="150"/>
        <v>0.21459227467811159</v>
      </c>
      <c r="L700" s="44">
        <f t="shared" si="150"/>
        <v>0.54706684856753074</v>
      </c>
      <c r="M700" s="44">
        <f t="shared" si="150"/>
        <v>0.53701527614571087</v>
      </c>
      <c r="N700" s="44"/>
      <c r="O700" s="170">
        <f>M700/M684</f>
        <v>1.4169268499886829E-3</v>
      </c>
      <c r="P700" s="45" t="s">
        <v>1211</v>
      </c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3"/>
      <c r="B701" s="3"/>
      <c r="C701" s="3"/>
      <c r="D701" s="99"/>
      <c r="E701" s="99"/>
      <c r="F701" s="99"/>
      <c r="G701" s="45"/>
      <c r="H701" s="45"/>
      <c r="I701" s="171">
        <f t="shared" ref="I701:M701" si="151">SUM(I689:I693)/SUM(I671:I676)</f>
        <v>0.47945064448379526</v>
      </c>
      <c r="J701" s="171">
        <f t="shared" si="151"/>
        <v>0.49040674531374395</v>
      </c>
      <c r="K701" s="171">
        <f t="shared" si="151"/>
        <v>0.49468491627874661</v>
      </c>
      <c r="L701" s="171">
        <f t="shared" si="151"/>
        <v>0.51131315524492094</v>
      </c>
      <c r="M701" s="171">
        <f t="shared" si="151"/>
        <v>0.50742122606824802</v>
      </c>
      <c r="N701" s="172"/>
      <c r="O701" s="170"/>
      <c r="P701" s="74" t="s">
        <v>1217</v>
      </c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3"/>
      <c r="B702" s="3"/>
      <c r="C702" s="3"/>
      <c r="D702" s="99"/>
      <c r="E702" s="99"/>
      <c r="F702" s="99"/>
      <c r="G702" s="99"/>
      <c r="H702" s="99"/>
      <c r="I702" s="99"/>
      <c r="J702" s="99"/>
      <c r="K702" s="99"/>
      <c r="L702" s="45"/>
      <c r="M702" s="99"/>
      <c r="N702" s="99"/>
      <c r="O702" s="148"/>
      <c r="P702" s="173"/>
      <c r="Q702" s="3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3"/>
      <c r="B703" s="3"/>
      <c r="C703" s="3"/>
      <c r="D703" s="99"/>
      <c r="E703" s="99"/>
      <c r="F703" s="99"/>
      <c r="G703" s="99"/>
      <c r="H703" s="99"/>
      <c r="I703" s="208" t="s">
        <v>1218</v>
      </c>
      <c r="J703" s="202"/>
      <c r="K703" s="202"/>
      <c r="L703" s="202"/>
      <c r="M703" s="202"/>
      <c r="N703" s="203"/>
      <c r="O703" s="21"/>
      <c r="P703" s="115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3"/>
      <c r="B704" s="3"/>
      <c r="C704" s="3"/>
      <c r="D704" s="99"/>
      <c r="E704" s="99"/>
      <c r="F704" s="99"/>
      <c r="G704" s="45"/>
      <c r="H704" s="45"/>
      <c r="I704" s="29"/>
      <c r="J704" s="30"/>
      <c r="K704" s="30"/>
      <c r="L704" s="151">
        <v>0.2</v>
      </c>
      <c r="M704" s="151">
        <v>0.19800000000000001</v>
      </c>
      <c r="N704" s="31"/>
      <c r="O704" s="174"/>
      <c r="P704" s="74" t="s">
        <v>152</v>
      </c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3"/>
      <c r="B705" s="3"/>
      <c r="C705" s="3"/>
      <c r="D705" s="99"/>
      <c r="E705" s="99"/>
      <c r="F705" s="99"/>
      <c r="G705" s="45"/>
      <c r="H705" s="45"/>
      <c r="I705" s="29"/>
      <c r="J705" s="30"/>
      <c r="K705" s="30"/>
      <c r="L705" s="175">
        <v>0.05</v>
      </c>
      <c r="M705" s="175">
        <v>4.9000000000000002E-2</v>
      </c>
      <c r="N705" s="31"/>
      <c r="O705" s="174"/>
      <c r="P705" s="74" t="s">
        <v>1219</v>
      </c>
      <c r="Q705" s="3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3"/>
      <c r="B706" s="3"/>
      <c r="C706" s="3"/>
      <c r="D706" s="99"/>
      <c r="E706" s="99"/>
      <c r="F706" s="99"/>
      <c r="G706" s="45"/>
      <c r="H706" s="45"/>
      <c r="I706" s="29"/>
      <c r="J706" s="30"/>
      <c r="K706" s="30"/>
      <c r="L706" s="175">
        <v>0.04</v>
      </c>
      <c r="M706" s="175">
        <v>0.04</v>
      </c>
      <c r="N706" s="31"/>
      <c r="O706" s="174"/>
      <c r="P706" s="74" t="s">
        <v>1220</v>
      </c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3"/>
      <c r="B707" s="3"/>
      <c r="C707" s="3"/>
      <c r="D707" s="99"/>
      <c r="E707" s="99"/>
      <c r="F707" s="99"/>
      <c r="G707" s="45"/>
      <c r="H707" s="45"/>
      <c r="I707" s="29"/>
      <c r="J707" s="30"/>
      <c r="K707" s="30"/>
      <c r="L707" s="175">
        <v>0.03</v>
      </c>
      <c r="M707" s="175">
        <v>2.8000000000000001E-2</v>
      </c>
      <c r="N707" s="31"/>
      <c r="O707" s="174"/>
      <c r="P707" s="74" t="s">
        <v>511</v>
      </c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3"/>
      <c r="B708" s="3"/>
      <c r="C708" s="3"/>
      <c r="D708" s="99"/>
      <c r="E708" s="99"/>
      <c r="F708" s="99"/>
      <c r="G708" s="45"/>
      <c r="H708" s="45"/>
      <c r="I708" s="29"/>
      <c r="J708" s="30"/>
      <c r="K708" s="30"/>
      <c r="L708" s="175">
        <v>0.03</v>
      </c>
      <c r="M708" s="175">
        <v>2.9000000000000001E-2</v>
      </c>
      <c r="N708" s="31"/>
      <c r="O708" s="174"/>
      <c r="P708" s="74" t="s">
        <v>1221</v>
      </c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3"/>
      <c r="B709" s="3"/>
      <c r="C709" s="3"/>
      <c r="D709" s="99"/>
      <c r="E709" s="99"/>
      <c r="F709" s="99"/>
      <c r="G709" s="45"/>
      <c r="H709" s="45"/>
      <c r="I709" s="29"/>
      <c r="J709" s="30"/>
      <c r="K709" s="30"/>
      <c r="L709" s="175">
        <v>0.02</v>
      </c>
      <c r="M709" s="175">
        <v>1.7000000000000001E-2</v>
      </c>
      <c r="N709" s="31"/>
      <c r="O709" s="174"/>
      <c r="P709" s="74" t="s">
        <v>1222</v>
      </c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3"/>
      <c r="B710" s="3"/>
      <c r="C710" s="3"/>
      <c r="D710" s="99"/>
      <c r="E710" s="99"/>
      <c r="F710" s="99"/>
      <c r="G710" s="45"/>
      <c r="H710" s="45"/>
      <c r="I710" s="29"/>
      <c r="J710" s="30"/>
      <c r="K710" s="30"/>
      <c r="L710" s="175">
        <v>0.03</v>
      </c>
      <c r="M710" s="175">
        <v>2.9000000000000001E-2</v>
      </c>
      <c r="N710" s="31"/>
      <c r="O710" s="174"/>
      <c r="P710" s="74" t="s">
        <v>1223</v>
      </c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3"/>
      <c r="B711" s="3"/>
      <c r="C711" s="3"/>
      <c r="D711" s="99"/>
      <c r="E711" s="99"/>
      <c r="F711" s="99"/>
      <c r="G711" s="45"/>
      <c r="H711" s="45"/>
      <c r="I711" s="29"/>
      <c r="J711" s="30"/>
      <c r="K711" s="30"/>
      <c r="L711" s="175">
        <v>0.02</v>
      </c>
      <c r="M711" s="175">
        <v>1.7000000000000001E-2</v>
      </c>
      <c r="N711" s="31"/>
      <c r="O711" s="174"/>
      <c r="P711" s="74" t="s">
        <v>1224</v>
      </c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3"/>
      <c r="B712" s="3"/>
      <c r="C712" s="3"/>
      <c r="D712" s="99"/>
      <c r="E712" s="99"/>
      <c r="F712" s="99"/>
      <c r="G712" s="45"/>
      <c r="H712" s="45"/>
      <c r="I712" s="29"/>
      <c r="J712" s="30"/>
      <c r="K712" s="30"/>
      <c r="L712" s="175">
        <v>0.22</v>
      </c>
      <c r="M712" s="175">
        <v>0.22800000000000001</v>
      </c>
      <c r="N712" s="31"/>
      <c r="O712" s="174"/>
      <c r="P712" s="74" t="s">
        <v>1225</v>
      </c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3"/>
      <c r="B713" s="3"/>
      <c r="C713" s="3"/>
      <c r="D713" s="99"/>
      <c r="E713" s="99"/>
      <c r="F713" s="99"/>
      <c r="G713" s="45"/>
      <c r="H713" s="45"/>
      <c r="I713" s="176"/>
      <c r="J713" s="177"/>
      <c r="K713" s="177"/>
      <c r="L713" s="178">
        <v>0.36</v>
      </c>
      <c r="M713" s="178">
        <v>0.36399999999999999</v>
      </c>
      <c r="N713" s="179"/>
      <c r="O713" s="174"/>
      <c r="P713" s="74" t="s">
        <v>1214</v>
      </c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3"/>
      <c r="B714" s="3"/>
      <c r="C714" s="3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21"/>
      <c r="P714" s="115"/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3"/>
      <c r="B715" s="3"/>
      <c r="C715" s="3"/>
      <c r="D715" s="99"/>
      <c r="E715" s="99"/>
      <c r="F715" s="99"/>
      <c r="G715" s="102"/>
      <c r="H715" s="102"/>
      <c r="I715" s="102"/>
      <c r="J715" s="102"/>
      <c r="K715" s="102"/>
      <c r="L715" s="102">
        <v>32</v>
      </c>
      <c r="M715" s="102">
        <v>34</v>
      </c>
      <c r="N715" s="102"/>
      <c r="O715" s="109"/>
      <c r="P715" s="101" t="s">
        <v>1226</v>
      </c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3"/>
      <c r="B716" s="3"/>
      <c r="C716" s="3"/>
      <c r="D716" s="99"/>
      <c r="E716" s="99"/>
      <c r="F716" s="99"/>
      <c r="G716" s="99"/>
      <c r="H716" s="99"/>
      <c r="I716" s="99"/>
      <c r="J716" s="99"/>
      <c r="K716" s="99"/>
      <c r="L716" s="99">
        <v>14</v>
      </c>
      <c r="M716" s="99"/>
      <c r="N716" s="99"/>
      <c r="O716" s="21"/>
      <c r="P716" s="115" t="s">
        <v>1227</v>
      </c>
      <c r="Q716" s="3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3"/>
      <c r="B717" s="3"/>
      <c r="C717" s="3"/>
      <c r="D717" s="99"/>
      <c r="E717" s="99"/>
      <c r="F717" s="99"/>
      <c r="G717" s="99"/>
      <c r="H717" s="99"/>
      <c r="I717" s="99"/>
      <c r="J717" s="99"/>
      <c r="K717" s="99"/>
      <c r="L717" s="99">
        <v>18</v>
      </c>
      <c r="M717" s="99"/>
      <c r="N717" s="99"/>
      <c r="O717" s="21"/>
      <c r="P717" s="115" t="s">
        <v>1228</v>
      </c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3"/>
      <c r="B718" s="3"/>
      <c r="C718" s="3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21"/>
      <c r="P718" s="115"/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3"/>
      <c r="B719" s="3"/>
      <c r="C719" s="3"/>
      <c r="D719" s="99"/>
      <c r="E719" s="99"/>
      <c r="F719" s="99"/>
      <c r="G719" s="99"/>
      <c r="H719" s="99"/>
      <c r="I719" s="99"/>
      <c r="J719" s="99"/>
      <c r="K719" s="99"/>
      <c r="L719" s="99">
        <v>7</v>
      </c>
      <c r="M719" s="99">
        <v>7</v>
      </c>
      <c r="N719" s="99"/>
      <c r="O719" s="21"/>
      <c r="P719" s="115" t="s">
        <v>1207</v>
      </c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3"/>
      <c r="B720" s="3"/>
      <c r="C720" s="3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21"/>
      <c r="P720" s="115"/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3"/>
      <c r="B721" s="3"/>
      <c r="C721" s="3"/>
      <c r="D721" s="99"/>
      <c r="E721" s="99"/>
      <c r="F721" s="99"/>
      <c r="G721" s="99"/>
      <c r="H721" s="99"/>
      <c r="I721" s="99"/>
      <c r="J721" s="99"/>
      <c r="K721" s="99"/>
      <c r="L721" s="99">
        <v>2</v>
      </c>
      <c r="M721" s="99">
        <v>2</v>
      </c>
      <c r="N721" s="99"/>
      <c r="O721" s="21"/>
      <c r="P721" s="115" t="s">
        <v>1229</v>
      </c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3"/>
      <c r="B722" s="3"/>
      <c r="C722" s="3"/>
      <c r="D722" s="99"/>
      <c r="E722" s="99"/>
      <c r="F722" s="99"/>
      <c r="G722" s="99"/>
      <c r="H722" s="99"/>
      <c r="I722" s="99"/>
      <c r="J722" s="99"/>
      <c r="K722" s="99"/>
      <c r="L722" s="99">
        <f>259+302</f>
        <v>561</v>
      </c>
      <c r="M722" s="99">
        <v>561</v>
      </c>
      <c r="N722" s="99"/>
      <c r="O722" s="21"/>
      <c r="P722" s="115" t="s">
        <v>1230</v>
      </c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3"/>
      <c r="B723" s="3"/>
      <c r="C723" s="3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21"/>
      <c r="P723" s="115"/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3"/>
      <c r="B724" s="3"/>
      <c r="C724" s="3"/>
      <c r="D724" s="99"/>
      <c r="E724" s="99"/>
      <c r="F724" s="99"/>
      <c r="G724" s="99"/>
      <c r="H724" s="99"/>
      <c r="I724" s="99"/>
      <c r="J724" s="99"/>
      <c r="K724" s="99"/>
      <c r="L724" s="99">
        <v>7</v>
      </c>
      <c r="M724" s="99"/>
      <c r="N724" s="99"/>
      <c r="O724" s="21"/>
      <c r="P724" s="115" t="s">
        <v>1231</v>
      </c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3"/>
      <c r="B725" s="3"/>
      <c r="C725" s="3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21"/>
      <c r="P725" s="115"/>
      <c r="Q725" s="3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3"/>
      <c r="B726" s="3"/>
      <c r="C726" s="3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21"/>
      <c r="P726" s="115" t="s">
        <v>1210</v>
      </c>
      <c r="Q726" s="3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3"/>
      <c r="B727" s="3"/>
      <c r="C727" s="3"/>
      <c r="D727" s="99"/>
      <c r="E727" s="99"/>
      <c r="F727" s="99"/>
      <c r="G727" s="99"/>
      <c r="H727" s="99"/>
      <c r="I727" s="99"/>
      <c r="J727" s="99"/>
      <c r="K727" s="99"/>
      <c r="L727" s="99">
        <v>1</v>
      </c>
      <c r="M727" s="99"/>
      <c r="N727" s="99"/>
      <c r="O727" s="21"/>
      <c r="P727" s="115" t="s">
        <v>1232</v>
      </c>
      <c r="Q727" s="3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3"/>
      <c r="B728" s="3"/>
      <c r="C728" s="3"/>
      <c r="D728" s="99"/>
      <c r="E728" s="99"/>
      <c r="F728" s="99"/>
      <c r="G728" s="99"/>
      <c r="H728" s="99"/>
      <c r="I728" s="99"/>
      <c r="J728" s="99"/>
      <c r="K728" s="99"/>
      <c r="L728" s="99">
        <v>1</v>
      </c>
      <c r="M728" s="99"/>
      <c r="N728" s="99"/>
      <c r="O728" s="21"/>
      <c r="P728" s="115" t="s">
        <v>1233</v>
      </c>
      <c r="Q728" s="3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3"/>
      <c r="B729" s="3"/>
      <c r="C729" s="3"/>
      <c r="D729" s="99"/>
      <c r="E729" s="99"/>
      <c r="F729" s="99"/>
      <c r="G729" s="99"/>
      <c r="H729" s="99"/>
      <c r="I729" s="99"/>
      <c r="J729" s="99"/>
      <c r="K729" s="99"/>
      <c r="L729" s="99">
        <v>1</v>
      </c>
      <c r="M729" s="99"/>
      <c r="N729" s="99"/>
      <c r="O729" s="21"/>
      <c r="P729" s="115" t="s">
        <v>1234</v>
      </c>
      <c r="Q729" s="3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</sheetData>
  <mergeCells count="64">
    <mergeCell ref="I681:N681"/>
    <mergeCell ref="I688:N688"/>
    <mergeCell ref="I695:N695"/>
    <mergeCell ref="I703:N703"/>
    <mergeCell ref="B613:N613"/>
    <mergeCell ref="B616:N616"/>
    <mergeCell ref="B632:N632"/>
    <mergeCell ref="B637:N637"/>
    <mergeCell ref="B646:N646"/>
    <mergeCell ref="G670:N670"/>
    <mergeCell ref="B609:N609"/>
    <mergeCell ref="B561:N561"/>
    <mergeCell ref="B566:N566"/>
    <mergeCell ref="B572:N572"/>
    <mergeCell ref="B577:N577"/>
    <mergeCell ref="B578:N578"/>
    <mergeCell ref="B583:N583"/>
    <mergeCell ref="B588:N588"/>
    <mergeCell ref="B593:N593"/>
    <mergeCell ref="B598:N598"/>
    <mergeCell ref="B603:N603"/>
    <mergeCell ref="B608:N608"/>
    <mergeCell ref="B556:N556"/>
    <mergeCell ref="B481:N481"/>
    <mergeCell ref="B489:N489"/>
    <mergeCell ref="B497:N497"/>
    <mergeCell ref="B504:N504"/>
    <mergeCell ref="B512:N512"/>
    <mergeCell ref="B520:N520"/>
    <mergeCell ref="B527:N527"/>
    <mergeCell ref="B534:N534"/>
    <mergeCell ref="B541:N541"/>
    <mergeCell ref="B549:N549"/>
    <mergeCell ref="B550:N550"/>
    <mergeCell ref="B473:N473"/>
    <mergeCell ref="B422:N422"/>
    <mergeCell ref="B423:N423"/>
    <mergeCell ref="B429:N429"/>
    <mergeCell ref="B435:N435"/>
    <mergeCell ref="B436:N436"/>
    <mergeCell ref="B443:N443"/>
    <mergeCell ref="B449:N449"/>
    <mergeCell ref="B455:N455"/>
    <mergeCell ref="B456:N456"/>
    <mergeCell ref="B464:N464"/>
    <mergeCell ref="B472:N472"/>
    <mergeCell ref="B416:N416"/>
    <mergeCell ref="B356:N356"/>
    <mergeCell ref="B362:N362"/>
    <mergeCell ref="B368:N368"/>
    <mergeCell ref="B374:N374"/>
    <mergeCell ref="B379:N379"/>
    <mergeCell ref="B380:N380"/>
    <mergeCell ref="B386:N386"/>
    <mergeCell ref="B392:N392"/>
    <mergeCell ref="B398:N398"/>
    <mergeCell ref="B404:N404"/>
    <mergeCell ref="B410:N410"/>
    <mergeCell ref="B350:N350"/>
    <mergeCell ref="B325:N325"/>
    <mergeCell ref="B326:N326"/>
    <mergeCell ref="B332:N332"/>
    <mergeCell ref="B338:N338"/>
    <mergeCell ref="B344:N344"/>
  </mergeCells>
  <conditionalFormatting sqref="P482:P485 P490:P493 P521:P524 P495 P547 P474:P477 P479 P526 P542:P545 O455:P456 O324:P324 B520 B455 P503 C327:M331 C333:M337 C339:M343 C345:M349 C351:M355 C357:M361 C367:M367 C373:M373 P434 P437:P441 B571 B589:N592 N333:N335 N339:N341 N345:N347 N351:N353 N357:N359 B363:N365 B366:M366 B369:N371 B372:M372 B375:N377 B381:N383 B384:M384 B387:N389 B390:M390 B393:N395 B396:M396 B399:N401 B402:M402 B405:N407 B408:M408 B409:N409 B411:N413 B414:M414 B417:N419 B420:M420 B424:N426 B427:M427 B430:N432 B433:M433 B462:N462 B526 B557:N560 B555 B599:N602 B510:N510 B518:N518 B533:N533 B547:N547 O632 B632 O541:P541 B541 O534:P534 B534 O512:P512 B512 B495 O443:P443 B443 O435:P436 B435:B436 B429 B422:B423 B416 B410 B398 B392 B386 B378:M378 B379:B380 B374 B368 B362 B356:B360 B350:B354 B344:B348 B338:B342 B332:B336 B325:B326 B497 D680:AC680 D687:AC687 G695:H702 D696:F702 D689:AC694 I696:AC702 D677:F679 O677:AC679 D682:H686 O682:AC686">
    <cfRule type="cellIs" dxfId="4945" priority="1" operator="lessThan">
      <formula>0</formula>
    </cfRule>
  </conditionalFormatting>
  <conditionalFormatting sqref="O541">
    <cfRule type="cellIs" dxfId="4944" priority="2" operator="lessThan">
      <formula>0</formula>
    </cfRule>
  </conditionalFormatting>
  <conditionalFormatting sqref="B324:N324">
    <cfRule type="cellIs" dxfId="4943" priority="3" operator="lessThan">
      <formula>0</formula>
    </cfRule>
  </conditionalFormatting>
  <conditionalFormatting sqref="O472:O473">
    <cfRule type="cellIs" dxfId="4942" priority="4" operator="lessThan">
      <formula>0</formula>
    </cfRule>
  </conditionalFormatting>
  <conditionalFormatting sqref="O481 P487 P497:P503">
    <cfRule type="cellIs" dxfId="4941" priority="5" operator="lessThan">
      <formula>0</formula>
    </cfRule>
  </conditionalFormatting>
  <conditionalFormatting sqref="O489">
    <cfRule type="cellIs" dxfId="4940" priority="6" operator="lessThan">
      <formula>0</formula>
    </cfRule>
  </conditionalFormatting>
  <conditionalFormatting sqref="O520">
    <cfRule type="cellIs" dxfId="4939" priority="7" operator="lessThan">
      <formula>0</formula>
    </cfRule>
  </conditionalFormatting>
  <conditionalFormatting sqref="B324:N324">
    <cfRule type="cellIs" dxfId="4938" priority="8" operator="lessThan">
      <formula>0</formula>
    </cfRule>
  </conditionalFormatting>
  <conditionalFormatting sqref="P546">
    <cfRule type="cellIs" dxfId="4937" priority="9" operator="lessThan">
      <formula>0</formula>
    </cfRule>
  </conditionalFormatting>
  <conditionalFormatting sqref="P457:P460">
    <cfRule type="cellIs" dxfId="4936" priority="10" operator="lessThan">
      <formula>0</formula>
    </cfRule>
  </conditionalFormatting>
  <conditionalFormatting sqref="P461">
    <cfRule type="cellIs" dxfId="4935" priority="11" operator="lessThan">
      <formula>0</formula>
    </cfRule>
  </conditionalFormatting>
  <conditionalFormatting sqref="P461">
    <cfRule type="cellIs" dxfId="4934" priority="12" operator="lessThan">
      <formula>0</formula>
    </cfRule>
  </conditionalFormatting>
  <conditionalFormatting sqref="B472">
    <cfRule type="cellIs" dxfId="4933" priority="13" operator="lessThan">
      <formula>0</formula>
    </cfRule>
  </conditionalFormatting>
  <conditionalFormatting sqref="B489">
    <cfRule type="cellIs" dxfId="4932" priority="14" operator="lessThan">
      <formula>0</formula>
    </cfRule>
  </conditionalFormatting>
  <conditionalFormatting sqref="P478">
    <cfRule type="cellIs" dxfId="4931" priority="15" operator="lessThan">
      <formula>0</formula>
    </cfRule>
  </conditionalFormatting>
  <conditionalFormatting sqref="P478">
    <cfRule type="cellIs" dxfId="4930" priority="16" operator="lessThan">
      <formula>0</formula>
    </cfRule>
  </conditionalFormatting>
  <conditionalFormatting sqref="P525">
    <cfRule type="cellIs" dxfId="4929" priority="17" operator="lessThan">
      <formula>0</formula>
    </cfRule>
  </conditionalFormatting>
  <conditionalFormatting sqref="B481 B473">
    <cfRule type="cellIs" dxfId="4928" priority="18" operator="lessThan">
      <formula>0</formula>
    </cfRule>
  </conditionalFormatting>
  <conditionalFormatting sqref="P486">
    <cfRule type="cellIs" dxfId="4927" priority="19" operator="lessThan">
      <formula>0</formula>
    </cfRule>
  </conditionalFormatting>
  <conditionalFormatting sqref="P494">
    <cfRule type="cellIs" dxfId="4926" priority="20" operator="lessThan">
      <formula>0</formula>
    </cfRule>
  </conditionalFormatting>
  <conditionalFormatting sqref="P494">
    <cfRule type="cellIs" dxfId="4925" priority="21" operator="lessThan">
      <formula>0</formula>
    </cfRule>
  </conditionalFormatting>
  <conditionalFormatting sqref="O497">
    <cfRule type="cellIs" dxfId="4924" priority="22" operator="lessThan">
      <formula>0</formula>
    </cfRule>
  </conditionalFormatting>
  <conditionalFormatting sqref="P486">
    <cfRule type="cellIs" dxfId="4923" priority="23" operator="lessThan">
      <formula>0</formula>
    </cfRule>
  </conditionalFormatting>
  <conditionalFormatting sqref="P525">
    <cfRule type="cellIs" dxfId="4922" priority="24" operator="lessThan">
      <formula>0</formula>
    </cfRule>
  </conditionalFormatting>
  <conditionalFormatting sqref="O542:O545">
    <cfRule type="cellIs" dxfId="4921" priority="25" operator="lessThan">
      <formula>0</formula>
    </cfRule>
  </conditionalFormatting>
  <conditionalFormatting sqref="O521:O524">
    <cfRule type="cellIs" dxfId="4920" priority="26" operator="lessThan">
      <formula>0</formula>
    </cfRule>
  </conditionalFormatting>
  <conditionalFormatting sqref="P342">
    <cfRule type="cellIs" dxfId="4919" priority="27" operator="lessThan">
      <formula>0</formula>
    </cfRule>
  </conditionalFormatting>
  <conditionalFormatting sqref="P546">
    <cfRule type="cellIs" dxfId="4918" priority="28" operator="lessThan">
      <formula>0</formula>
    </cfRule>
  </conditionalFormatting>
  <conditionalFormatting sqref="P502">
    <cfRule type="cellIs" dxfId="4917" priority="29" operator="lessThan">
      <formula>0</formula>
    </cfRule>
  </conditionalFormatting>
  <conditionalFormatting sqref="J329:N330 K327:N328">
    <cfRule type="cellIs" dxfId="4916" priority="30" operator="lessThan">
      <formula>0</formula>
    </cfRule>
  </conditionalFormatting>
  <conditionalFormatting sqref="O474:O477">
    <cfRule type="cellIs" dxfId="4915" priority="31" operator="lessThan">
      <formula>0</formula>
    </cfRule>
  </conditionalFormatting>
  <conditionalFormatting sqref="O482:O485">
    <cfRule type="cellIs" dxfId="4914" priority="32" operator="lessThan">
      <formula>0</formula>
    </cfRule>
  </conditionalFormatting>
  <conditionalFormatting sqref="O497:O501">
    <cfRule type="cellIs" dxfId="4913" priority="33" operator="lessThan">
      <formula>0</formula>
    </cfRule>
  </conditionalFormatting>
  <conditionalFormatting sqref="O490:O493">
    <cfRule type="cellIs" dxfId="4912" priority="34" operator="lessThan">
      <formula>0</formula>
    </cfRule>
  </conditionalFormatting>
  <conditionalFormatting sqref="P502">
    <cfRule type="cellIs" dxfId="4911" priority="35" operator="lessThan">
      <formula>0</formula>
    </cfRule>
  </conditionalFormatting>
  <conditionalFormatting sqref="P330">
    <cfRule type="cellIs" dxfId="4910" priority="36" operator="lessThan">
      <formula>0</formula>
    </cfRule>
  </conditionalFormatting>
  <conditionalFormatting sqref="P498:P501 B497">
    <cfRule type="cellIs" dxfId="4909" priority="37" operator="lessThan">
      <formula>0</formula>
    </cfRule>
  </conditionalFormatting>
  <conditionalFormatting sqref="O513:O516">
    <cfRule type="cellIs" dxfId="4908" priority="38" operator="lessThan">
      <formula>0</formula>
    </cfRule>
  </conditionalFormatting>
  <conditionalFormatting sqref="P513:P516 P518">
    <cfRule type="cellIs" dxfId="4907" priority="39" operator="lessThan">
      <formula>0</formula>
    </cfRule>
  </conditionalFormatting>
  <conditionalFormatting sqref="P517">
    <cfRule type="cellIs" dxfId="4906" priority="40" operator="lessThan">
      <formula>0</formula>
    </cfRule>
  </conditionalFormatting>
  <conditionalFormatting sqref="P444:P448">
    <cfRule type="cellIs" dxfId="4905" priority="41" operator="lessThan">
      <formula>0</formula>
    </cfRule>
  </conditionalFormatting>
  <conditionalFormatting sqref="P517">
    <cfRule type="cellIs" dxfId="4904" priority="42" operator="lessThan">
      <formula>0</formula>
    </cfRule>
  </conditionalFormatting>
  <conditionalFormatting sqref="J327">
    <cfRule type="cellIs" dxfId="4903" priority="43" operator="lessThan">
      <formula>0</formula>
    </cfRule>
  </conditionalFormatting>
  <conditionalFormatting sqref="O498:O501">
    <cfRule type="cellIs" dxfId="4902" priority="44" operator="lessThan">
      <formula>0</formula>
    </cfRule>
  </conditionalFormatting>
  <conditionalFormatting sqref="O325:P326 P327:P329">
    <cfRule type="cellIs" dxfId="4901" priority="45" operator="lessThan">
      <formula>0</formula>
    </cfRule>
  </conditionalFormatting>
  <conditionalFormatting sqref="P372">
    <cfRule type="cellIs" dxfId="4900" priority="46" operator="lessThan">
      <formula>0</formula>
    </cfRule>
  </conditionalFormatting>
  <conditionalFormatting sqref="B325">
    <cfRule type="cellIs" dxfId="4899" priority="47" operator="lessThan">
      <formula>0</formula>
    </cfRule>
  </conditionalFormatting>
  <conditionalFormatting sqref="O369:O371">
    <cfRule type="cellIs" dxfId="4898" priority="48" operator="lessThan">
      <formula>0</formula>
    </cfRule>
  </conditionalFormatting>
  <conditionalFormatting sqref="P373">
    <cfRule type="cellIs" dxfId="4897" priority="49" operator="lessThan">
      <formula>0</formula>
    </cfRule>
  </conditionalFormatting>
  <conditionalFormatting sqref="O325:O326">
    <cfRule type="cellIs" dxfId="4896" priority="50" operator="lessThan">
      <formula>0</formula>
    </cfRule>
  </conditionalFormatting>
  <conditionalFormatting sqref="O327:O330">
    <cfRule type="cellIs" dxfId="4895" priority="51" operator="lessThan">
      <formula>0</formula>
    </cfRule>
  </conditionalFormatting>
  <conditionalFormatting sqref="C373:M373">
    <cfRule type="cellIs" dxfId="4894" priority="52" operator="lessThan">
      <formula>0</formula>
    </cfRule>
  </conditionalFormatting>
  <conditionalFormatting sqref="P331">
    <cfRule type="cellIs" dxfId="4893" priority="53" operator="lessThan">
      <formula>0</formula>
    </cfRule>
  </conditionalFormatting>
  <conditionalFormatting sqref="O374:P374 P375:P377">
    <cfRule type="cellIs" dxfId="4892" priority="54" operator="lessThan">
      <formula>0</formula>
    </cfRule>
  </conditionalFormatting>
  <conditionalFormatting sqref="O375:O377">
    <cfRule type="cellIs" dxfId="4891" priority="55" operator="lessThan">
      <formula>0</formula>
    </cfRule>
  </conditionalFormatting>
  <conditionalFormatting sqref="C333:J333">
    <cfRule type="cellIs" dxfId="4890" priority="56" operator="lessThan">
      <formula>0</formula>
    </cfRule>
  </conditionalFormatting>
  <conditionalFormatting sqref="H361">
    <cfRule type="cellIs" dxfId="4889" priority="57" operator="lessThan">
      <formula>0</formula>
    </cfRule>
  </conditionalFormatting>
  <conditionalFormatting sqref="P378">
    <cfRule type="cellIs" dxfId="4888" priority="58" operator="lessThan">
      <formula>0</formula>
    </cfRule>
  </conditionalFormatting>
  <conditionalFormatting sqref="B326">
    <cfRule type="cellIs" dxfId="4887" priority="59" operator="lessThan">
      <formula>0</formula>
    </cfRule>
  </conditionalFormatting>
  <conditionalFormatting sqref="J328">
    <cfRule type="cellIs" dxfId="4886" priority="60" operator="lessThan">
      <formula>0</formula>
    </cfRule>
  </conditionalFormatting>
  <conditionalFormatting sqref="O331">
    <cfRule type="cellIs" dxfId="4885" priority="61" operator="lessThan">
      <formula>0</formula>
    </cfRule>
  </conditionalFormatting>
  <conditionalFormatting sqref="O416">
    <cfRule type="cellIs" dxfId="4884" priority="62" operator="lessThan">
      <formula>0</formula>
    </cfRule>
  </conditionalFormatting>
  <conditionalFormatting sqref="P330">
    <cfRule type="cellIs" dxfId="4883" priority="63" operator="lessThan">
      <formula>0</formula>
    </cfRule>
  </conditionalFormatting>
  <conditionalFormatting sqref="O332:P332 P333:P335">
    <cfRule type="cellIs" dxfId="4882" priority="64" operator="lessThan">
      <formula>0</formula>
    </cfRule>
  </conditionalFormatting>
  <conditionalFormatting sqref="O332">
    <cfRule type="cellIs" dxfId="4881" priority="65" operator="lessThan">
      <formula>0</formula>
    </cfRule>
  </conditionalFormatting>
  <conditionalFormatting sqref="O333:O336">
    <cfRule type="cellIs" dxfId="4880" priority="66" operator="lessThan">
      <formula>0</formula>
    </cfRule>
  </conditionalFormatting>
  <conditionalFormatting sqref="I334 K334:N334 C335:M336 K333:M333">
    <cfRule type="cellIs" dxfId="4879" priority="67" operator="lessThan">
      <formula>0</formula>
    </cfRule>
  </conditionalFormatting>
  <conditionalFormatting sqref="B332">
    <cfRule type="cellIs" dxfId="4878" priority="68" operator="lessThan">
      <formula>0</formula>
    </cfRule>
  </conditionalFormatting>
  <conditionalFormatting sqref="I333">
    <cfRule type="cellIs" dxfId="4877" priority="69" operator="lessThan">
      <formula>0</formula>
    </cfRule>
  </conditionalFormatting>
  <conditionalFormatting sqref="P337">
    <cfRule type="cellIs" dxfId="4876" priority="70" operator="lessThan">
      <formula>0</formula>
    </cfRule>
  </conditionalFormatting>
  <conditionalFormatting sqref="C334:J334">
    <cfRule type="cellIs" dxfId="4875" priority="71" operator="lessThan">
      <formula>0</formula>
    </cfRule>
  </conditionalFormatting>
  <conditionalFormatting sqref="P336">
    <cfRule type="cellIs" dxfId="4874" priority="72" operator="lessThan">
      <formula>0</formula>
    </cfRule>
  </conditionalFormatting>
  <conditionalFormatting sqref="P336">
    <cfRule type="cellIs" dxfId="4873" priority="73" operator="lessThan">
      <formula>0</formula>
    </cfRule>
  </conditionalFormatting>
  <conditionalFormatting sqref="O338:P338 P339:P341">
    <cfRule type="cellIs" dxfId="4872" priority="74" operator="lessThan">
      <formula>0</formula>
    </cfRule>
  </conditionalFormatting>
  <conditionalFormatting sqref="O338">
    <cfRule type="cellIs" dxfId="4871" priority="75" operator="lessThan">
      <formula>0</formula>
    </cfRule>
  </conditionalFormatting>
  <conditionalFormatting sqref="J339">
    <cfRule type="cellIs" dxfId="4870" priority="76" operator="lessThan">
      <formula>0</formula>
    </cfRule>
  </conditionalFormatting>
  <conditionalFormatting sqref="K339:N340 J341:M342">
    <cfRule type="cellIs" dxfId="4869" priority="77" operator="lessThan">
      <formula>0</formula>
    </cfRule>
  </conditionalFormatting>
  <conditionalFormatting sqref="O344">
    <cfRule type="cellIs" dxfId="4868" priority="78" operator="lessThan">
      <formula>0</formula>
    </cfRule>
  </conditionalFormatting>
  <conditionalFormatting sqref="P343">
    <cfRule type="cellIs" dxfId="4867" priority="79" operator="lessThan">
      <formula>0</formula>
    </cfRule>
  </conditionalFormatting>
  <conditionalFormatting sqref="B338">
    <cfRule type="cellIs" dxfId="4866" priority="80" operator="lessThan">
      <formula>0</formula>
    </cfRule>
  </conditionalFormatting>
  <conditionalFormatting sqref="O381:O383">
    <cfRule type="cellIs" dxfId="4865" priority="81" operator="lessThan">
      <formula>0</formula>
    </cfRule>
  </conditionalFormatting>
  <conditionalFormatting sqref="J340">
    <cfRule type="cellIs" dxfId="4864" priority="82" operator="lessThan">
      <formula>0</formula>
    </cfRule>
  </conditionalFormatting>
  <conditionalFormatting sqref="P342">
    <cfRule type="cellIs" dxfId="4863" priority="83" operator="lessThan">
      <formula>0</formula>
    </cfRule>
  </conditionalFormatting>
  <conditionalFormatting sqref="O344:P344 P345:P347">
    <cfRule type="cellIs" dxfId="4862" priority="84" operator="lessThan">
      <formula>0</formula>
    </cfRule>
  </conditionalFormatting>
  <conditionalFormatting sqref="P348">
    <cfRule type="cellIs" dxfId="4861" priority="85" operator="lessThan">
      <formula>0</formula>
    </cfRule>
  </conditionalFormatting>
  <conditionalFormatting sqref="I346 K345:N346 C347:M348">
    <cfRule type="cellIs" dxfId="4860" priority="86" operator="lessThan">
      <formula>0</formula>
    </cfRule>
  </conditionalFormatting>
  <conditionalFormatting sqref="I345">
    <cfRule type="cellIs" dxfId="4859" priority="87" operator="lessThan">
      <formula>0</formula>
    </cfRule>
  </conditionalFormatting>
  <conditionalFormatting sqref="C345:J345">
    <cfRule type="cellIs" dxfId="4858" priority="88" operator="lessThan">
      <formula>0</formula>
    </cfRule>
  </conditionalFormatting>
  <conditionalFormatting sqref="B344">
    <cfRule type="cellIs" dxfId="4857" priority="89" operator="lessThan">
      <formula>0</formula>
    </cfRule>
  </conditionalFormatting>
  <conditionalFormatting sqref="P349">
    <cfRule type="cellIs" dxfId="4856" priority="90" operator="lessThan">
      <formula>0</formula>
    </cfRule>
  </conditionalFormatting>
  <conditionalFormatting sqref="O387:O389">
    <cfRule type="cellIs" dxfId="4855" priority="91" operator="lessThan">
      <formula>0</formula>
    </cfRule>
  </conditionalFormatting>
  <conditionalFormatting sqref="C346:J346">
    <cfRule type="cellIs" dxfId="4854" priority="92" operator="lessThan">
      <formula>0</formula>
    </cfRule>
  </conditionalFormatting>
  <conditionalFormatting sqref="P348">
    <cfRule type="cellIs" dxfId="4853" priority="93" operator="lessThan">
      <formula>0</formula>
    </cfRule>
  </conditionalFormatting>
  <conditionalFormatting sqref="O350:P350 P351:P353">
    <cfRule type="cellIs" dxfId="4852" priority="94" operator="lessThan">
      <formula>0</formula>
    </cfRule>
  </conditionalFormatting>
  <conditionalFormatting sqref="O350">
    <cfRule type="cellIs" dxfId="4851" priority="95" operator="lessThan">
      <formula>0</formula>
    </cfRule>
  </conditionalFormatting>
  <conditionalFormatting sqref="O351:O353">
    <cfRule type="cellIs" dxfId="4850" priority="96" operator="lessThan">
      <formula>0</formula>
    </cfRule>
  </conditionalFormatting>
  <conditionalFormatting sqref="I352 K351:N352 C353:M354">
    <cfRule type="cellIs" dxfId="4849" priority="97" operator="lessThan">
      <formula>0</formula>
    </cfRule>
  </conditionalFormatting>
  <conditionalFormatting sqref="I351">
    <cfRule type="cellIs" dxfId="4848" priority="98" operator="lessThan">
      <formula>0</formula>
    </cfRule>
  </conditionalFormatting>
  <conditionalFormatting sqref="C351:J351">
    <cfRule type="cellIs" dxfId="4847" priority="99" operator="lessThan">
      <formula>0</formula>
    </cfRule>
  </conditionalFormatting>
  <conditionalFormatting sqref="B350">
    <cfRule type="cellIs" dxfId="4846" priority="100" operator="lessThan">
      <formula>0</formula>
    </cfRule>
  </conditionalFormatting>
  <conditionalFormatting sqref="P355">
    <cfRule type="cellIs" dxfId="4845" priority="101" operator="lessThan">
      <formula>0</formula>
    </cfRule>
  </conditionalFormatting>
  <conditionalFormatting sqref="C352:J352">
    <cfRule type="cellIs" dxfId="4844" priority="102" operator="lessThan">
      <formula>0</formula>
    </cfRule>
  </conditionalFormatting>
  <conditionalFormatting sqref="P354">
    <cfRule type="cellIs" dxfId="4843" priority="103" operator="lessThan">
      <formula>0</formula>
    </cfRule>
  </conditionalFormatting>
  <conditionalFormatting sqref="P354">
    <cfRule type="cellIs" dxfId="4842" priority="104" operator="lessThan">
      <formula>0</formula>
    </cfRule>
  </conditionalFormatting>
  <conditionalFormatting sqref="O356:P356 P357:P359">
    <cfRule type="cellIs" dxfId="4841" priority="105" operator="lessThan">
      <formula>0</formula>
    </cfRule>
  </conditionalFormatting>
  <conditionalFormatting sqref="O356">
    <cfRule type="cellIs" dxfId="4840" priority="106" operator="lessThan">
      <formula>0</formula>
    </cfRule>
  </conditionalFormatting>
  <conditionalFormatting sqref="O357:O359">
    <cfRule type="cellIs" dxfId="4839" priority="107" operator="lessThan">
      <formula>0</formula>
    </cfRule>
  </conditionalFormatting>
  <conditionalFormatting sqref="I358 K357:N358 C359:N359 C360:M360">
    <cfRule type="cellIs" dxfId="4838" priority="108" operator="lessThan">
      <formula>0</formula>
    </cfRule>
  </conditionalFormatting>
  <conditionalFormatting sqref="I357">
    <cfRule type="cellIs" dxfId="4837" priority="109" operator="lessThan">
      <formula>0</formula>
    </cfRule>
  </conditionalFormatting>
  <conditionalFormatting sqref="C357:J357">
    <cfRule type="cellIs" dxfId="4836" priority="110" operator="lessThan">
      <formula>0</formula>
    </cfRule>
  </conditionalFormatting>
  <conditionalFormatting sqref="B356">
    <cfRule type="cellIs" dxfId="4835" priority="111" operator="lessThan">
      <formula>0</formula>
    </cfRule>
  </conditionalFormatting>
  <conditionalFormatting sqref="P361">
    <cfRule type="cellIs" dxfId="4834" priority="112" operator="lessThan">
      <formula>0</formula>
    </cfRule>
  </conditionalFormatting>
  <conditionalFormatting sqref="C358:J358">
    <cfRule type="cellIs" dxfId="4833" priority="113" operator="lessThan">
      <formula>0</formula>
    </cfRule>
  </conditionalFormatting>
  <conditionalFormatting sqref="P360">
    <cfRule type="cellIs" dxfId="4832" priority="114" operator="lessThan">
      <formula>0</formula>
    </cfRule>
  </conditionalFormatting>
  <conditionalFormatting sqref="P360">
    <cfRule type="cellIs" dxfId="4831" priority="115" operator="lessThan">
      <formula>0</formula>
    </cfRule>
  </conditionalFormatting>
  <conditionalFormatting sqref="O362:P362 P363:P365">
    <cfRule type="cellIs" dxfId="4830" priority="116" operator="lessThan">
      <formula>0</formula>
    </cfRule>
  </conditionalFormatting>
  <conditionalFormatting sqref="O362">
    <cfRule type="cellIs" dxfId="4829" priority="117" operator="lessThan">
      <formula>0</formula>
    </cfRule>
  </conditionalFormatting>
  <conditionalFormatting sqref="O363:O365">
    <cfRule type="cellIs" dxfId="4828" priority="118" operator="lessThan">
      <formula>0</formula>
    </cfRule>
  </conditionalFormatting>
  <conditionalFormatting sqref="B362">
    <cfRule type="cellIs" dxfId="4827" priority="119" operator="lessThan">
      <formula>0</formula>
    </cfRule>
  </conditionalFormatting>
  <conditionalFormatting sqref="P367">
    <cfRule type="cellIs" dxfId="4826" priority="120" operator="lessThan">
      <formula>0</formula>
    </cfRule>
  </conditionalFormatting>
  <conditionalFormatting sqref="P366">
    <cfRule type="cellIs" dxfId="4825" priority="121" operator="lessThan">
      <formula>0</formula>
    </cfRule>
  </conditionalFormatting>
  <conditionalFormatting sqref="P366">
    <cfRule type="cellIs" dxfId="4824" priority="122" operator="lessThan">
      <formula>0</formula>
    </cfRule>
  </conditionalFormatting>
  <conditionalFormatting sqref="O368:P368 P369:P371">
    <cfRule type="cellIs" dxfId="4823" priority="123" operator="lessThan">
      <formula>0</formula>
    </cfRule>
  </conditionalFormatting>
  <conditionalFormatting sqref="O368">
    <cfRule type="cellIs" dxfId="4822" priority="124" operator="lessThan">
      <formula>0</formula>
    </cfRule>
  </conditionalFormatting>
  <conditionalFormatting sqref="H373">
    <cfRule type="cellIs" dxfId="4821" priority="125" operator="lessThan">
      <formula>0</formula>
    </cfRule>
  </conditionalFormatting>
  <conditionalFormatting sqref="B368">
    <cfRule type="cellIs" dxfId="4820" priority="126" operator="lessThan">
      <formula>0</formula>
    </cfRule>
  </conditionalFormatting>
  <conditionalFormatting sqref="H354">
    <cfRule type="cellIs" dxfId="4819" priority="127" operator="lessThan">
      <formula>0</formula>
    </cfRule>
  </conditionalFormatting>
  <conditionalFormatting sqref="P372">
    <cfRule type="cellIs" dxfId="4818" priority="128" operator="lessThan">
      <formula>0</formula>
    </cfRule>
  </conditionalFormatting>
  <conditionalFormatting sqref="H336">
    <cfRule type="cellIs" dxfId="4817" priority="129" operator="lessThan">
      <formula>0</formula>
    </cfRule>
  </conditionalFormatting>
  <conditionalFormatting sqref="H337">
    <cfRule type="cellIs" dxfId="4816" priority="130" operator="lessThan">
      <formula>0</formula>
    </cfRule>
  </conditionalFormatting>
  <conditionalFormatting sqref="O374">
    <cfRule type="cellIs" dxfId="4815" priority="131" operator="lessThan">
      <formula>0</formula>
    </cfRule>
  </conditionalFormatting>
  <conditionalFormatting sqref="P414">
    <cfRule type="cellIs" dxfId="4814" priority="132" operator="lessThan">
      <formula>0</formula>
    </cfRule>
  </conditionalFormatting>
  <conditionalFormatting sqref="H348">
    <cfRule type="cellIs" dxfId="4813" priority="133" operator="lessThan">
      <formula>0</formula>
    </cfRule>
  </conditionalFormatting>
  <conditionalFormatting sqref="P378">
    <cfRule type="cellIs" dxfId="4812" priority="134" operator="lessThan">
      <formula>0</formula>
    </cfRule>
  </conditionalFormatting>
  <conditionalFormatting sqref="O416:P416 P417:P419">
    <cfRule type="cellIs" dxfId="4811" priority="135" operator="lessThan">
      <formula>0</formula>
    </cfRule>
  </conditionalFormatting>
  <conditionalFormatting sqref="C367:M367">
    <cfRule type="cellIs" dxfId="4810" priority="136" operator="lessThan">
      <formula>0</formula>
    </cfRule>
  </conditionalFormatting>
  <conditionalFormatting sqref="C361:M361">
    <cfRule type="cellIs" dxfId="4809" priority="137" operator="lessThan">
      <formula>0</formula>
    </cfRule>
  </conditionalFormatting>
  <conditionalFormatting sqref="C355:M355">
    <cfRule type="cellIs" dxfId="4808" priority="138" operator="lessThan">
      <formula>0</formula>
    </cfRule>
  </conditionalFormatting>
  <conditionalFormatting sqref="C349:M349">
    <cfRule type="cellIs" dxfId="4807" priority="139" operator="lessThan">
      <formula>0</formula>
    </cfRule>
  </conditionalFormatting>
  <conditionalFormatting sqref="J343:M343">
    <cfRule type="cellIs" dxfId="4806" priority="140" operator="lessThan">
      <formula>0</formula>
    </cfRule>
  </conditionalFormatting>
  <conditionalFormatting sqref="C337:M337">
    <cfRule type="cellIs" dxfId="4805" priority="141" operator="lessThan">
      <formula>0</formula>
    </cfRule>
  </conditionalFormatting>
  <conditionalFormatting sqref="J331:N331">
    <cfRule type="cellIs" dxfId="4804" priority="142" operator="lessThan">
      <formula>0</formula>
    </cfRule>
  </conditionalFormatting>
  <conditionalFormatting sqref="B374">
    <cfRule type="cellIs" dxfId="4803" priority="143" operator="lessThan">
      <formula>0</formula>
    </cfRule>
  </conditionalFormatting>
  <conditionalFormatting sqref="B379">
    <cfRule type="cellIs" dxfId="4802" priority="144" operator="lessThan">
      <formula>0</formula>
    </cfRule>
  </conditionalFormatting>
  <conditionalFormatting sqref="P384">
    <cfRule type="cellIs" dxfId="4801" priority="145" operator="lessThan">
      <formula>0</formula>
    </cfRule>
  </conditionalFormatting>
  <conditionalFormatting sqref="P385">
    <cfRule type="cellIs" dxfId="4800" priority="146" operator="lessThan">
      <formula>0</formula>
    </cfRule>
  </conditionalFormatting>
  <conditionalFormatting sqref="O380:P380 P381:P383">
    <cfRule type="cellIs" dxfId="4799" priority="147" operator="lessThan">
      <formula>0</formula>
    </cfRule>
  </conditionalFormatting>
  <conditionalFormatting sqref="O380">
    <cfRule type="cellIs" dxfId="4798" priority="148" operator="lessThan">
      <formula>0</formula>
    </cfRule>
  </conditionalFormatting>
  <conditionalFormatting sqref="P384">
    <cfRule type="cellIs" dxfId="4797" priority="149" operator="lessThan">
      <formula>0</formula>
    </cfRule>
  </conditionalFormatting>
  <conditionalFormatting sqref="B380">
    <cfRule type="cellIs" dxfId="4796" priority="150" operator="lessThan">
      <formula>0</formula>
    </cfRule>
  </conditionalFormatting>
  <conditionalFormatting sqref="P390">
    <cfRule type="cellIs" dxfId="4795" priority="151" operator="lessThan">
      <formula>0</formula>
    </cfRule>
  </conditionalFormatting>
  <conditionalFormatting sqref="P391">
    <cfRule type="cellIs" dxfId="4794" priority="152" operator="lessThan">
      <formula>0</formula>
    </cfRule>
  </conditionalFormatting>
  <conditionalFormatting sqref="O386:P386 P387:P389">
    <cfRule type="cellIs" dxfId="4793" priority="153" operator="lessThan">
      <formula>0</formula>
    </cfRule>
  </conditionalFormatting>
  <conditionalFormatting sqref="O386">
    <cfRule type="cellIs" dxfId="4792" priority="154" operator="lessThan">
      <formula>0</formula>
    </cfRule>
  </conditionalFormatting>
  <conditionalFormatting sqref="P390">
    <cfRule type="cellIs" dxfId="4791" priority="155" operator="lessThan">
      <formula>0</formula>
    </cfRule>
  </conditionalFormatting>
  <conditionalFormatting sqref="B386">
    <cfRule type="cellIs" dxfId="4790" priority="156" operator="lessThan">
      <formula>0</formula>
    </cfRule>
  </conditionalFormatting>
  <conditionalFormatting sqref="P408">
    <cfRule type="cellIs" dxfId="4789" priority="157" operator="lessThan">
      <formula>0</formula>
    </cfRule>
  </conditionalFormatting>
  <conditionalFormatting sqref="O405:O407">
    <cfRule type="cellIs" dxfId="4788" priority="158" operator="lessThan">
      <formula>0</formula>
    </cfRule>
  </conditionalFormatting>
  <conditionalFormatting sqref="P409">
    <cfRule type="cellIs" dxfId="4787" priority="159" operator="lessThan">
      <formula>0</formula>
    </cfRule>
  </conditionalFormatting>
  <conditionalFormatting sqref="O404:P404 P405:P407">
    <cfRule type="cellIs" dxfId="4786" priority="160" operator="lessThan">
      <formula>0</formula>
    </cfRule>
  </conditionalFormatting>
  <conditionalFormatting sqref="O404">
    <cfRule type="cellIs" dxfId="4785" priority="161" operator="lessThan">
      <formula>0</formula>
    </cfRule>
  </conditionalFormatting>
  <conditionalFormatting sqref="P408">
    <cfRule type="cellIs" dxfId="4784" priority="162" operator="lessThan">
      <formula>0</formula>
    </cfRule>
  </conditionalFormatting>
  <conditionalFormatting sqref="H367">
    <cfRule type="cellIs" dxfId="4783" priority="163" operator="lessThan">
      <formula>0</formula>
    </cfRule>
  </conditionalFormatting>
  <conditionalFormatting sqref="O411:O413">
    <cfRule type="cellIs" dxfId="4782" priority="164" operator="lessThan">
      <formula>0</formula>
    </cfRule>
  </conditionalFormatting>
  <conditionalFormatting sqref="P420">
    <cfRule type="cellIs" dxfId="4781" priority="165" operator="lessThan">
      <formula>0</formula>
    </cfRule>
  </conditionalFormatting>
  <conditionalFormatting sqref="H360">
    <cfRule type="cellIs" dxfId="4780" priority="166" operator="lessThan">
      <formula>0</formula>
    </cfRule>
  </conditionalFormatting>
  <conditionalFormatting sqref="H355">
    <cfRule type="cellIs" dxfId="4779" priority="167" operator="lessThan">
      <formula>0</formula>
    </cfRule>
  </conditionalFormatting>
  <conditionalFormatting sqref="P414">
    <cfRule type="cellIs" dxfId="4778" priority="168" operator="lessThan">
      <formula>0</formula>
    </cfRule>
  </conditionalFormatting>
  <conditionalFormatting sqref="H349">
    <cfRule type="cellIs" dxfId="4777" priority="169" operator="lessThan">
      <formula>0</formula>
    </cfRule>
  </conditionalFormatting>
  <conditionalFormatting sqref="O417:O419">
    <cfRule type="cellIs" dxfId="4776" priority="170" operator="lessThan">
      <formula>0</formula>
    </cfRule>
  </conditionalFormatting>
  <conditionalFormatting sqref="O410:P410 P411:P413">
    <cfRule type="cellIs" dxfId="4775" priority="171" operator="lessThan">
      <formula>0</formula>
    </cfRule>
  </conditionalFormatting>
  <conditionalFormatting sqref="O410">
    <cfRule type="cellIs" dxfId="4774" priority="172" operator="lessThan">
      <formula>0</formula>
    </cfRule>
  </conditionalFormatting>
  <conditionalFormatting sqref="B410">
    <cfRule type="cellIs" dxfId="4773" priority="173" operator="lessThan">
      <formula>0</formula>
    </cfRule>
  </conditionalFormatting>
  <conditionalFormatting sqref="P421:P422">
    <cfRule type="cellIs" dxfId="4772" priority="174" operator="lessThan">
      <formula>0</formula>
    </cfRule>
  </conditionalFormatting>
  <conditionalFormatting sqref="P420">
    <cfRule type="cellIs" dxfId="4771" priority="175" operator="lessThan">
      <formula>0</formula>
    </cfRule>
  </conditionalFormatting>
  <conditionalFormatting sqref="B422">
    <cfRule type="cellIs" dxfId="4770" priority="176" operator="lessThan">
      <formula>0</formula>
    </cfRule>
  </conditionalFormatting>
  <conditionalFormatting sqref="B416">
    <cfRule type="cellIs" dxfId="4769" priority="177" operator="lessThan">
      <formula>0</formula>
    </cfRule>
  </conditionalFormatting>
  <conditionalFormatting sqref="O422">
    <cfRule type="cellIs" dxfId="4768" priority="178" operator="lessThan">
      <formula>0</formula>
    </cfRule>
  </conditionalFormatting>
  <conditionalFormatting sqref="B423">
    <cfRule type="cellIs" dxfId="4767" priority="179" operator="lessThan">
      <formula>0</formula>
    </cfRule>
  </conditionalFormatting>
  <conditionalFormatting sqref="P415">
    <cfRule type="cellIs" dxfId="4766" priority="180" operator="lessThan">
      <formula>0</formula>
    </cfRule>
  </conditionalFormatting>
  <conditionalFormatting sqref="P424:P426">
    <cfRule type="cellIs" dxfId="4765" priority="181" operator="lessThan">
      <formula>0</formula>
    </cfRule>
  </conditionalFormatting>
  <conditionalFormatting sqref="O424:O426">
    <cfRule type="cellIs" dxfId="4764" priority="182" operator="lessThan">
      <formula>0</formula>
    </cfRule>
  </conditionalFormatting>
  <conditionalFormatting sqref="P571">
    <cfRule type="cellIs" dxfId="4763" priority="183" operator="lessThan">
      <formula>0</formula>
    </cfRule>
  </conditionalFormatting>
  <conditionalFormatting sqref="B603">
    <cfRule type="cellIs" dxfId="4762" priority="184" operator="lessThan">
      <formula>0</formula>
    </cfRule>
  </conditionalFormatting>
  <conditionalFormatting sqref="O430:O432">
    <cfRule type="cellIs" dxfId="4761" priority="185" operator="lessThan">
      <formula>0</formula>
    </cfRule>
  </conditionalFormatting>
  <conditionalFormatting sqref="P433">
    <cfRule type="cellIs" dxfId="4760" priority="186" operator="lessThan">
      <formula>0</formula>
    </cfRule>
  </conditionalFormatting>
  <conditionalFormatting sqref="P555">
    <cfRule type="cellIs" dxfId="4759" priority="187" operator="lessThan">
      <formula>0</formula>
    </cfRule>
  </conditionalFormatting>
  <conditionalFormatting sqref="P427">
    <cfRule type="cellIs" dxfId="4758" priority="188" operator="lessThan">
      <formula>0</formula>
    </cfRule>
  </conditionalFormatting>
  <conditionalFormatting sqref="P427">
    <cfRule type="cellIs" dxfId="4757" priority="189" operator="lessThan">
      <formula>0</formula>
    </cfRule>
  </conditionalFormatting>
  <conditionalFormatting sqref="P433">
    <cfRule type="cellIs" dxfId="4756" priority="190" operator="lessThan">
      <formula>0</formula>
    </cfRule>
  </conditionalFormatting>
  <conditionalFormatting sqref="J551:N553 J554:M554">
    <cfRule type="cellIs" dxfId="4755" priority="191" operator="lessThan">
      <formula>0</formula>
    </cfRule>
  </conditionalFormatting>
  <conditionalFormatting sqref="B429">
    <cfRule type="cellIs" dxfId="4754" priority="192" operator="lessThan">
      <formula>0</formula>
    </cfRule>
  </conditionalFormatting>
  <conditionalFormatting sqref="O567:O570">
    <cfRule type="cellIs" dxfId="4753" priority="193" operator="lessThan">
      <formula>0</formula>
    </cfRule>
  </conditionalFormatting>
  <conditionalFormatting sqref="P430:P432">
    <cfRule type="cellIs" dxfId="4752" priority="194" operator="lessThan">
      <formula>0</formula>
    </cfRule>
  </conditionalFormatting>
  <conditionalFormatting sqref="P551:P553">
    <cfRule type="cellIs" dxfId="4751" priority="195" operator="lessThan">
      <formula>0</formula>
    </cfRule>
  </conditionalFormatting>
  <conditionalFormatting sqref="P554">
    <cfRule type="cellIs" dxfId="4750" priority="196" operator="lessThan">
      <formula>0</formula>
    </cfRule>
  </conditionalFormatting>
  <conditionalFormatting sqref="P428">
    <cfRule type="cellIs" dxfId="4749" priority="197" operator="lessThan">
      <formula>0</formula>
    </cfRule>
  </conditionalFormatting>
  <conditionalFormatting sqref="B550">
    <cfRule type="cellIs" dxfId="4748" priority="198" operator="lessThan">
      <formula>0</formula>
    </cfRule>
  </conditionalFormatting>
  <conditionalFormatting sqref="O551:O553">
    <cfRule type="cellIs" dxfId="4747" priority="199" operator="lessThan">
      <formula>0</formula>
    </cfRule>
  </conditionalFormatting>
  <conditionalFormatting sqref="J552">
    <cfRule type="cellIs" dxfId="4746" priority="200" operator="lessThan">
      <formula>0</formula>
    </cfRule>
  </conditionalFormatting>
  <conditionalFormatting sqref="P570">
    <cfRule type="cellIs" dxfId="4745" priority="201" operator="lessThan">
      <formula>0</formula>
    </cfRule>
  </conditionalFormatting>
  <conditionalFormatting sqref="J553:N553 K551:N552 J554:M554">
    <cfRule type="cellIs" dxfId="4744" priority="202" operator="lessThan">
      <formula>0</formula>
    </cfRule>
  </conditionalFormatting>
  <conditionalFormatting sqref="P554">
    <cfRule type="cellIs" dxfId="4743" priority="203" operator="lessThan">
      <formula>0</formula>
    </cfRule>
  </conditionalFormatting>
  <conditionalFormatting sqref="J567:N567 J569:N570 J568:M568">
    <cfRule type="cellIs" dxfId="4742" priority="204" operator="lessThan">
      <formula>0</formula>
    </cfRule>
  </conditionalFormatting>
  <conditionalFormatting sqref="O594:O597">
    <cfRule type="cellIs" dxfId="4741" priority="205" operator="lessThan">
      <formula>0</formula>
    </cfRule>
  </conditionalFormatting>
  <conditionalFormatting sqref="P570">
    <cfRule type="cellIs" dxfId="4740" priority="206" operator="lessThan">
      <formula>0</formula>
    </cfRule>
  </conditionalFormatting>
  <conditionalFormatting sqref="J568">
    <cfRule type="cellIs" dxfId="4739" priority="207" operator="lessThan">
      <formula>0</formula>
    </cfRule>
  </conditionalFormatting>
  <conditionalFormatting sqref="J569:N570 K567:N567 K568:M568">
    <cfRule type="cellIs" dxfId="4738" priority="208" operator="lessThan">
      <formula>0</formula>
    </cfRule>
  </conditionalFormatting>
  <conditionalFormatting sqref="P567:P569">
    <cfRule type="cellIs" dxfId="4737" priority="209" operator="lessThan">
      <formula>0</formula>
    </cfRule>
  </conditionalFormatting>
  <conditionalFormatting sqref="P607">
    <cfRule type="cellIs" dxfId="4736" priority="210" operator="lessThan">
      <formula>0</formula>
    </cfRule>
  </conditionalFormatting>
  <conditionalFormatting sqref="I604">
    <cfRule type="cellIs" dxfId="4735" priority="211" operator="lessThan">
      <formula>0</formula>
    </cfRule>
  </conditionalFormatting>
  <conditionalFormatting sqref="C594:N597">
    <cfRule type="cellIs" dxfId="4734" priority="212" operator="lessThan">
      <formula>0</formula>
    </cfRule>
  </conditionalFormatting>
  <conditionalFormatting sqref="P597">
    <cfRule type="cellIs" dxfId="4733" priority="213" operator="lessThan">
      <formula>0</formula>
    </cfRule>
  </conditionalFormatting>
  <conditionalFormatting sqref="I594">
    <cfRule type="cellIs" dxfId="4732" priority="214" operator="lessThan">
      <formula>0</formula>
    </cfRule>
  </conditionalFormatting>
  <conditionalFormatting sqref="H599:H602">
    <cfRule type="cellIs" dxfId="4731" priority="215" operator="lessThan">
      <formula>0</formula>
    </cfRule>
  </conditionalFormatting>
  <conditionalFormatting sqref="P597">
    <cfRule type="cellIs" dxfId="4730" priority="216" operator="lessThan">
      <formula>0</formula>
    </cfRule>
  </conditionalFormatting>
  <conditionalFormatting sqref="H594">
    <cfRule type="cellIs" dxfId="4729" priority="217" operator="lessThan">
      <formula>0</formula>
    </cfRule>
  </conditionalFormatting>
  <conditionalFormatting sqref="H594:H597">
    <cfRule type="cellIs" dxfId="4728" priority="218" operator="lessThan">
      <formula>0</formula>
    </cfRule>
  </conditionalFormatting>
  <conditionalFormatting sqref="C595:J595">
    <cfRule type="cellIs" dxfId="4727" priority="219" operator="lessThan">
      <formula>0</formula>
    </cfRule>
  </conditionalFormatting>
  <conditionalFormatting sqref="H595:H597">
    <cfRule type="cellIs" dxfId="4726" priority="220" operator="lessThan">
      <formula>0</formula>
    </cfRule>
  </conditionalFormatting>
  <conditionalFormatting sqref="I595 K594:N595 C596:N597">
    <cfRule type="cellIs" dxfId="4725" priority="221" operator="lessThan">
      <formula>0</formula>
    </cfRule>
  </conditionalFormatting>
  <conditionalFormatting sqref="P594:P596">
    <cfRule type="cellIs" dxfId="4724" priority="222" operator="lessThan">
      <formula>0</formula>
    </cfRule>
  </conditionalFormatting>
  <conditionalFormatting sqref="B593">
    <cfRule type="cellIs" dxfId="4723" priority="223" operator="lessThan">
      <formula>0</formula>
    </cfRule>
  </conditionalFormatting>
  <conditionalFormatting sqref="P602">
    <cfRule type="cellIs" dxfId="4722" priority="224" operator="lessThan">
      <formula>0</formula>
    </cfRule>
  </conditionalFormatting>
  <conditionalFormatting sqref="I599">
    <cfRule type="cellIs" dxfId="4721" priority="225" operator="lessThan">
      <formula>0</formula>
    </cfRule>
  </conditionalFormatting>
  <conditionalFormatting sqref="C599:N602">
    <cfRule type="cellIs" dxfId="4720" priority="226" operator="lessThan">
      <formula>0</formula>
    </cfRule>
  </conditionalFormatting>
  <conditionalFormatting sqref="P602">
    <cfRule type="cellIs" dxfId="4719" priority="227" operator="lessThan">
      <formula>0</formula>
    </cfRule>
  </conditionalFormatting>
  <conditionalFormatting sqref="H599">
    <cfRule type="cellIs" dxfId="4718" priority="228" operator="lessThan">
      <formula>0</formula>
    </cfRule>
  </conditionalFormatting>
  <conditionalFormatting sqref="O599:O602">
    <cfRule type="cellIs" dxfId="4717" priority="229" operator="lessThan">
      <formula>0</formula>
    </cfRule>
  </conditionalFormatting>
  <conditionalFormatting sqref="C600:J600">
    <cfRule type="cellIs" dxfId="4716" priority="230" operator="lessThan">
      <formula>0</formula>
    </cfRule>
  </conditionalFormatting>
  <conditionalFormatting sqref="H600:H602">
    <cfRule type="cellIs" dxfId="4715" priority="231" operator="lessThan">
      <formula>0</formula>
    </cfRule>
  </conditionalFormatting>
  <conditionalFormatting sqref="I600 K599:N600 C601:N602">
    <cfRule type="cellIs" dxfId="4714" priority="232" operator="lessThan">
      <formula>0</formula>
    </cfRule>
  </conditionalFormatting>
  <conditionalFormatting sqref="P599:P601">
    <cfRule type="cellIs" dxfId="4713" priority="233" operator="lessThan">
      <formula>0</formula>
    </cfRule>
  </conditionalFormatting>
  <conditionalFormatting sqref="B598">
    <cfRule type="cellIs" dxfId="4712" priority="234" operator="lessThan">
      <formula>0</formula>
    </cfRule>
  </conditionalFormatting>
  <conditionalFormatting sqref="C604:N607">
    <cfRule type="cellIs" dxfId="4711" priority="235" operator="lessThan">
      <formula>0</formula>
    </cfRule>
  </conditionalFormatting>
  <conditionalFormatting sqref="P607">
    <cfRule type="cellIs" dxfId="4710" priority="236" operator="lessThan">
      <formula>0</formula>
    </cfRule>
  </conditionalFormatting>
  <conditionalFormatting sqref="H604">
    <cfRule type="cellIs" dxfId="4709" priority="237" operator="lessThan">
      <formula>0</formula>
    </cfRule>
  </conditionalFormatting>
  <conditionalFormatting sqref="H604:H607">
    <cfRule type="cellIs" dxfId="4708" priority="238" operator="lessThan">
      <formula>0</formula>
    </cfRule>
  </conditionalFormatting>
  <conditionalFormatting sqref="O604:O607">
    <cfRule type="cellIs" dxfId="4707" priority="239" operator="lessThan">
      <formula>0</formula>
    </cfRule>
  </conditionalFormatting>
  <conditionalFormatting sqref="C605:J605">
    <cfRule type="cellIs" dxfId="4706" priority="240" operator="lessThan">
      <formula>0</formula>
    </cfRule>
  </conditionalFormatting>
  <conditionalFormatting sqref="H605:H607">
    <cfRule type="cellIs" dxfId="4705" priority="241" operator="lessThan">
      <formula>0</formula>
    </cfRule>
  </conditionalFormatting>
  <conditionalFormatting sqref="I605 K604:N605 C606:N607">
    <cfRule type="cellIs" dxfId="4704" priority="242" operator="lessThan">
      <formula>0</formula>
    </cfRule>
  </conditionalFormatting>
  <conditionalFormatting sqref="P604:P606">
    <cfRule type="cellIs" dxfId="4703" priority="243" operator="lessThan">
      <formula>0</formula>
    </cfRule>
  </conditionalFormatting>
  <conditionalFormatting sqref="C327:I327">
    <cfRule type="cellIs" dxfId="4702" priority="244" operator="lessThan">
      <formula>0</formula>
    </cfRule>
  </conditionalFormatting>
  <conditionalFormatting sqref="C329:I330">
    <cfRule type="cellIs" dxfId="4701" priority="245" operator="lessThan">
      <formula>0</formula>
    </cfRule>
  </conditionalFormatting>
  <conditionalFormatting sqref="O464:P464">
    <cfRule type="cellIs" dxfId="4700" priority="246" operator="lessThan">
      <formula>0</formula>
    </cfRule>
  </conditionalFormatting>
  <conditionalFormatting sqref="O457:O460">
    <cfRule type="cellIs" dxfId="4699" priority="247" operator="lessThan">
      <formula>0</formula>
    </cfRule>
  </conditionalFormatting>
  <conditionalFormatting sqref="P579:P581">
    <cfRule type="cellIs" dxfId="4698" priority="248" operator="lessThan">
      <formula>0</formula>
    </cfRule>
  </conditionalFormatting>
  <conditionalFormatting sqref="B456">
    <cfRule type="cellIs" dxfId="4697" priority="249" operator="lessThan">
      <formula>0</formula>
    </cfRule>
  </conditionalFormatting>
  <conditionalFormatting sqref="O584:O587">
    <cfRule type="cellIs" dxfId="4696" priority="250" operator="lessThan">
      <formula>0</formula>
    </cfRule>
  </conditionalFormatting>
  <conditionalFormatting sqref="C328:I328">
    <cfRule type="cellIs" dxfId="4695" priority="251" operator="lessThan">
      <formula>0</formula>
    </cfRule>
  </conditionalFormatting>
  <conditionalFormatting sqref="C331:I331">
    <cfRule type="cellIs" dxfId="4694" priority="252" operator="lessThan">
      <formula>0</formula>
    </cfRule>
  </conditionalFormatting>
  <conditionalFormatting sqref="C341:I342">
    <cfRule type="cellIs" dxfId="4693" priority="253" operator="lessThan">
      <formula>0</formula>
    </cfRule>
  </conditionalFormatting>
  <conditionalFormatting sqref="C339:I339">
    <cfRule type="cellIs" dxfId="4692" priority="254" operator="lessThan">
      <formula>0</formula>
    </cfRule>
  </conditionalFormatting>
  <conditionalFormatting sqref="C340:I340">
    <cfRule type="cellIs" dxfId="4691" priority="255" operator="lessThan">
      <formula>0</formula>
    </cfRule>
  </conditionalFormatting>
  <conditionalFormatting sqref="C343:I343">
    <cfRule type="cellIs" dxfId="4690" priority="256" operator="lessThan">
      <formula>0</formula>
    </cfRule>
  </conditionalFormatting>
  <conditionalFormatting sqref="C551:I554">
    <cfRule type="cellIs" dxfId="4689" priority="257" operator="lessThan">
      <formula>0</formula>
    </cfRule>
  </conditionalFormatting>
  <conditionalFormatting sqref="C552:I552">
    <cfRule type="cellIs" dxfId="4688" priority="258" operator="lessThan">
      <formula>0</formula>
    </cfRule>
  </conditionalFormatting>
  <conditionalFormatting sqref="C553:I554">
    <cfRule type="cellIs" dxfId="4687" priority="259" operator="lessThan">
      <formula>0</formula>
    </cfRule>
  </conditionalFormatting>
  <conditionalFormatting sqref="P509">
    <cfRule type="cellIs" dxfId="4686" priority="260" operator="lessThan">
      <formula>0</formula>
    </cfRule>
  </conditionalFormatting>
  <conditionalFormatting sqref="P509">
    <cfRule type="cellIs" dxfId="4685" priority="261" operator="lessThan">
      <formula>0</formula>
    </cfRule>
  </conditionalFormatting>
  <conditionalFormatting sqref="C567:I570">
    <cfRule type="cellIs" dxfId="4684" priority="262" operator="lessThan">
      <formula>0</formula>
    </cfRule>
  </conditionalFormatting>
  <conditionalFormatting sqref="C568:I568">
    <cfRule type="cellIs" dxfId="4683" priority="263" operator="lessThan">
      <formula>0</formula>
    </cfRule>
  </conditionalFormatting>
  <conditionalFormatting sqref="C569:I570">
    <cfRule type="cellIs" dxfId="4682" priority="264" operator="lessThan">
      <formula>0</formula>
    </cfRule>
  </conditionalFormatting>
  <conditionalFormatting sqref="C437:C440">
    <cfRule type="cellIs" dxfId="4681" priority="265" operator="lessThan">
      <formula>0</formula>
    </cfRule>
  </conditionalFormatting>
  <conditionalFormatting sqref="O444:O447">
    <cfRule type="cellIs" dxfId="4680" priority="266" operator="lessThan">
      <formula>0</formula>
    </cfRule>
  </conditionalFormatting>
  <conditionalFormatting sqref="P465:P468">
    <cfRule type="cellIs" dxfId="4679" priority="267" operator="lessThan">
      <formula>0</formula>
    </cfRule>
  </conditionalFormatting>
  <conditionalFormatting sqref="P469:P470">
    <cfRule type="cellIs" dxfId="4678" priority="268" operator="lessThan">
      <formula>0</formula>
    </cfRule>
  </conditionalFormatting>
  <conditionalFormatting sqref="P470">
    <cfRule type="cellIs" dxfId="4677" priority="269" operator="lessThan">
      <formula>0</formula>
    </cfRule>
  </conditionalFormatting>
  <conditionalFormatting sqref="P469">
    <cfRule type="cellIs" dxfId="4676" priority="270" operator="lessThan">
      <formula>0</formula>
    </cfRule>
  </conditionalFormatting>
  <conditionalFormatting sqref="O465:O468">
    <cfRule type="cellIs" dxfId="4675" priority="271" operator="lessThan">
      <formula>0</formula>
    </cfRule>
  </conditionalFormatting>
  <conditionalFormatting sqref="B464">
    <cfRule type="cellIs" dxfId="4674" priority="272" operator="lessThan">
      <formula>0</formula>
    </cfRule>
  </conditionalFormatting>
  <conditionalFormatting sqref="C579:N582">
    <cfRule type="cellIs" dxfId="4673" priority="273" operator="lessThan">
      <formula>0</formula>
    </cfRule>
  </conditionalFormatting>
  <conditionalFormatting sqref="P582">
    <cfRule type="cellIs" dxfId="4672" priority="274" operator="lessThan">
      <formula>0</formula>
    </cfRule>
  </conditionalFormatting>
  <conditionalFormatting sqref="O505:O508">
    <cfRule type="cellIs" dxfId="4671" priority="275" operator="lessThan">
      <formula>0</formula>
    </cfRule>
  </conditionalFormatting>
  <conditionalFormatting sqref="H579:H582">
    <cfRule type="cellIs" dxfId="4670" priority="276" operator="lessThan">
      <formula>0</formula>
    </cfRule>
  </conditionalFormatting>
  <conditionalFormatting sqref="P462">
    <cfRule type="cellIs" dxfId="4669" priority="277" operator="lessThan">
      <formula>0</formula>
    </cfRule>
  </conditionalFormatting>
  <conditionalFormatting sqref="P505:P508 P510 P512:P518">
    <cfRule type="cellIs" dxfId="4668" priority="278" operator="lessThan">
      <formula>0</formula>
    </cfRule>
  </conditionalFormatting>
  <conditionalFormatting sqref="O504">
    <cfRule type="cellIs" dxfId="4667" priority="279" operator="lessThan">
      <formula>0</formula>
    </cfRule>
  </conditionalFormatting>
  <conditionalFormatting sqref="O512:O516">
    <cfRule type="cellIs" dxfId="4666" priority="280" operator="lessThan">
      <formula>0</formula>
    </cfRule>
  </conditionalFormatting>
  <conditionalFormatting sqref="P528:P531 P533">
    <cfRule type="cellIs" dxfId="4665" priority="281" operator="lessThan">
      <formula>0</formula>
    </cfRule>
  </conditionalFormatting>
  <conditionalFormatting sqref="B504">
    <cfRule type="cellIs" dxfId="4664" priority="282" operator="lessThan">
      <formula>0</formula>
    </cfRule>
  </conditionalFormatting>
  <conditionalFormatting sqref="O527">
    <cfRule type="cellIs" dxfId="4663" priority="283" operator="lessThan">
      <formula>0</formula>
    </cfRule>
  </conditionalFormatting>
  <conditionalFormatting sqref="P532">
    <cfRule type="cellIs" dxfId="4662" priority="284" operator="lessThan">
      <formula>0</formula>
    </cfRule>
  </conditionalFormatting>
  <conditionalFormatting sqref="P532">
    <cfRule type="cellIs" dxfId="4661" priority="285" operator="lessThan">
      <formula>0</formula>
    </cfRule>
  </conditionalFormatting>
  <conditionalFormatting sqref="O528:O531">
    <cfRule type="cellIs" dxfId="4660" priority="286" operator="lessThan">
      <formula>0</formula>
    </cfRule>
  </conditionalFormatting>
  <conditionalFormatting sqref="P540 P535:P538">
    <cfRule type="cellIs" dxfId="4659" priority="287" operator="lessThan">
      <formula>0</formula>
    </cfRule>
  </conditionalFormatting>
  <conditionalFormatting sqref="P539">
    <cfRule type="cellIs" dxfId="4658" priority="288" operator="lessThan">
      <formula>0</formula>
    </cfRule>
  </conditionalFormatting>
  <conditionalFormatting sqref="B527">
    <cfRule type="cellIs" dxfId="4657" priority="289" operator="lessThan">
      <formula>0</formula>
    </cfRule>
  </conditionalFormatting>
  <conditionalFormatting sqref="O534">
    <cfRule type="cellIs" dxfId="4656" priority="290" operator="lessThan">
      <formula>0</formula>
    </cfRule>
  </conditionalFormatting>
  <conditionalFormatting sqref="O535:O538">
    <cfRule type="cellIs" dxfId="4655" priority="291" operator="lessThan">
      <formula>0</formula>
    </cfRule>
  </conditionalFormatting>
  <conditionalFormatting sqref="P539">
    <cfRule type="cellIs" dxfId="4654" priority="292" operator="lessThan">
      <formula>0</formula>
    </cfRule>
  </conditionalFormatting>
  <conditionalFormatting sqref="O573:O575 O577">
    <cfRule type="cellIs" dxfId="4653" priority="293" operator="lessThan">
      <formula>0</formula>
    </cfRule>
  </conditionalFormatting>
  <conditionalFormatting sqref="P573:P575">
    <cfRule type="cellIs" dxfId="4652" priority="294" operator="lessThan">
      <formula>0</formula>
    </cfRule>
  </conditionalFormatting>
  <conditionalFormatting sqref="C575:I575">
    <cfRule type="cellIs" dxfId="4651" priority="295" operator="lessThan">
      <formula>0</formula>
    </cfRule>
  </conditionalFormatting>
  <conditionalFormatting sqref="C573:I575">
    <cfRule type="cellIs" dxfId="4650" priority="296" operator="lessThan">
      <formula>0</formula>
    </cfRule>
  </conditionalFormatting>
  <conditionalFormatting sqref="B572">
    <cfRule type="cellIs" dxfId="4649" priority="297" operator="lessThan">
      <formula>0</formula>
    </cfRule>
  </conditionalFormatting>
  <conditionalFormatting sqref="J573:N575">
    <cfRule type="cellIs" dxfId="4648" priority="298" operator="lessThan">
      <formula>0</formula>
    </cfRule>
  </conditionalFormatting>
  <conditionalFormatting sqref="O579:O582">
    <cfRule type="cellIs" dxfId="4647" priority="299" operator="lessThan">
      <formula>0</formula>
    </cfRule>
  </conditionalFormatting>
  <conditionalFormatting sqref="P576:P577">
    <cfRule type="cellIs" dxfId="4646" priority="300" operator="lessThan">
      <formula>0</formula>
    </cfRule>
  </conditionalFormatting>
  <conditionalFormatting sqref="C584:N587">
    <cfRule type="cellIs" dxfId="4645" priority="301" operator="lessThan">
      <formula>0</formula>
    </cfRule>
  </conditionalFormatting>
  <conditionalFormatting sqref="P576:P577">
    <cfRule type="cellIs" dxfId="4644" priority="302" operator="lessThan">
      <formula>0</formula>
    </cfRule>
  </conditionalFormatting>
  <conditionalFormatting sqref="J574">
    <cfRule type="cellIs" dxfId="4643" priority="303" operator="lessThan">
      <formula>0</formula>
    </cfRule>
  </conditionalFormatting>
  <conditionalFormatting sqref="J575:N575 K573:N574">
    <cfRule type="cellIs" dxfId="4642" priority="304" operator="lessThan">
      <formula>0</formula>
    </cfRule>
  </conditionalFormatting>
  <conditionalFormatting sqref="I580 K579:N580 C581:N582">
    <cfRule type="cellIs" dxfId="4641" priority="305" operator="lessThan">
      <formula>0</formula>
    </cfRule>
  </conditionalFormatting>
  <conditionalFormatting sqref="P584:P586">
    <cfRule type="cellIs" dxfId="4640" priority="306" operator="lessThan">
      <formula>0</formula>
    </cfRule>
  </conditionalFormatting>
  <conditionalFormatting sqref="H585:H587">
    <cfRule type="cellIs" dxfId="4639" priority="307" operator="lessThan">
      <formula>0</formula>
    </cfRule>
  </conditionalFormatting>
  <conditionalFormatting sqref="C574:I574">
    <cfRule type="cellIs" dxfId="4638" priority="308" operator="lessThan">
      <formula>0</formula>
    </cfRule>
  </conditionalFormatting>
  <conditionalFormatting sqref="P587">
    <cfRule type="cellIs" dxfId="4637" priority="309" operator="lessThan">
      <formula>0</formula>
    </cfRule>
  </conditionalFormatting>
  <conditionalFormatting sqref="I584">
    <cfRule type="cellIs" dxfId="4636" priority="310" operator="lessThan">
      <formula>0</formula>
    </cfRule>
  </conditionalFormatting>
  <conditionalFormatting sqref="C585:J585">
    <cfRule type="cellIs" dxfId="4635" priority="311" operator="lessThan">
      <formula>0</formula>
    </cfRule>
  </conditionalFormatting>
  <conditionalFormatting sqref="P587">
    <cfRule type="cellIs" dxfId="4634" priority="312" operator="lessThan">
      <formula>0</formula>
    </cfRule>
  </conditionalFormatting>
  <conditionalFormatting sqref="H584">
    <cfRule type="cellIs" dxfId="4633" priority="313" operator="lessThan">
      <formula>0</formula>
    </cfRule>
  </conditionalFormatting>
  <conditionalFormatting sqref="H584:H587">
    <cfRule type="cellIs" dxfId="4632" priority="314" operator="lessThan">
      <formula>0</formula>
    </cfRule>
  </conditionalFormatting>
  <conditionalFormatting sqref="B583">
    <cfRule type="cellIs" dxfId="4631" priority="315" operator="lessThan">
      <formula>0</formula>
    </cfRule>
  </conditionalFormatting>
  <conditionalFormatting sqref="H579">
    <cfRule type="cellIs" dxfId="4630" priority="316" operator="lessThan">
      <formula>0</formula>
    </cfRule>
  </conditionalFormatting>
  <conditionalFormatting sqref="I585 K584:N585 C586:N587">
    <cfRule type="cellIs" dxfId="4629" priority="317" operator="lessThan">
      <formula>0</formula>
    </cfRule>
  </conditionalFormatting>
  <conditionalFormatting sqref="H580:H582">
    <cfRule type="cellIs" dxfId="4628" priority="318" operator="lessThan">
      <formula>0</formula>
    </cfRule>
  </conditionalFormatting>
  <conditionalFormatting sqref="P582">
    <cfRule type="cellIs" dxfId="4627" priority="319" operator="lessThan">
      <formula>0</formula>
    </cfRule>
  </conditionalFormatting>
  <conditionalFormatting sqref="I579">
    <cfRule type="cellIs" dxfId="4626" priority="320" operator="lessThan">
      <formula>0</formula>
    </cfRule>
  </conditionalFormatting>
  <conditionalFormatting sqref="H590:H592">
    <cfRule type="cellIs" dxfId="4625" priority="321" operator="lessThan">
      <formula>0</formula>
    </cfRule>
  </conditionalFormatting>
  <conditionalFormatting sqref="C580:J580">
    <cfRule type="cellIs" dxfId="4624" priority="322" operator="lessThan">
      <formula>0</formula>
    </cfRule>
  </conditionalFormatting>
  <conditionalFormatting sqref="B578">
    <cfRule type="cellIs" dxfId="4623" priority="323" operator="lessThan">
      <formula>0</formula>
    </cfRule>
  </conditionalFormatting>
  <conditionalFormatting sqref="P589:P591">
    <cfRule type="cellIs" dxfId="4622" priority="324" operator="lessThan">
      <formula>0</formula>
    </cfRule>
  </conditionalFormatting>
  <conditionalFormatting sqref="B588">
    <cfRule type="cellIs" dxfId="4621" priority="325" operator="lessThan">
      <formula>0</formula>
    </cfRule>
  </conditionalFormatting>
  <conditionalFormatting sqref="H589">
    <cfRule type="cellIs" dxfId="4620" priority="326" operator="lessThan">
      <formula>0</formula>
    </cfRule>
  </conditionalFormatting>
  <conditionalFormatting sqref="O589:O591">
    <cfRule type="cellIs" dxfId="4619" priority="327" operator="lessThan">
      <formula>0</formula>
    </cfRule>
  </conditionalFormatting>
  <conditionalFormatting sqref="P592">
    <cfRule type="cellIs" dxfId="4618" priority="328" operator="lessThan">
      <formula>0</formula>
    </cfRule>
  </conditionalFormatting>
  <conditionalFormatting sqref="I589">
    <cfRule type="cellIs" dxfId="4617" priority="329" operator="lessThan">
      <formula>0</formula>
    </cfRule>
  </conditionalFormatting>
  <conditionalFormatting sqref="P592">
    <cfRule type="cellIs" dxfId="4616" priority="330" operator="lessThan">
      <formula>0</formula>
    </cfRule>
  </conditionalFormatting>
  <conditionalFormatting sqref="B566">
    <cfRule type="cellIs" dxfId="4615" priority="331" operator="lessThan">
      <formula>0</formula>
    </cfRule>
  </conditionalFormatting>
  <conditionalFormatting sqref="H589:H592">
    <cfRule type="cellIs" dxfId="4614" priority="332" operator="lessThan">
      <formula>0</formula>
    </cfRule>
  </conditionalFormatting>
  <conditionalFormatting sqref="C590:J590">
    <cfRule type="cellIs" dxfId="4613" priority="333" operator="lessThan">
      <formula>0</formula>
    </cfRule>
  </conditionalFormatting>
  <conditionalFormatting sqref="B566">
    <cfRule type="cellIs" dxfId="4612" priority="334" operator="lessThan">
      <formula>0</formula>
    </cfRule>
  </conditionalFormatting>
  <conditionalFormatting sqref="B632">
    <cfRule type="cellIs" dxfId="4611" priority="335" operator="lessThan">
      <formula>0</formula>
    </cfRule>
  </conditionalFormatting>
  <conditionalFormatting sqref="B549">
    <cfRule type="cellIs" dxfId="4610" priority="336" operator="lessThan">
      <formula>0</formula>
    </cfRule>
  </conditionalFormatting>
  <conditionalFormatting sqref="B549">
    <cfRule type="cellIs" dxfId="4609" priority="337" operator="lessThan">
      <formula>0</formula>
    </cfRule>
  </conditionalFormatting>
  <conditionalFormatting sqref="B577">
    <cfRule type="cellIs" dxfId="4608" priority="338" operator="lessThan">
      <formula>0</formula>
    </cfRule>
  </conditionalFormatting>
  <conditionalFormatting sqref="B577">
    <cfRule type="cellIs" dxfId="4607" priority="339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55:N658 O632:P632 B632">
    <cfRule type="cellIs" dxfId="4606" priority="340" operator="lessThan">
      <formula>0</formula>
    </cfRule>
  </conditionalFormatting>
  <conditionalFormatting sqref="B616">
    <cfRule type="cellIs" dxfId="4605" priority="341" operator="lessThan">
      <formula>0</formula>
    </cfRule>
  </conditionalFormatting>
  <conditionalFormatting sqref="B609">
    <cfRule type="cellIs" dxfId="4604" priority="342" operator="lessThan">
      <formula>0</formula>
    </cfRule>
  </conditionalFormatting>
  <conditionalFormatting sqref="B613">
    <cfRule type="cellIs" dxfId="4603" priority="343" operator="lessThan">
      <formula>0</formula>
    </cfRule>
  </conditionalFormatting>
  <conditionalFormatting sqref="B637">
    <cfRule type="cellIs" dxfId="4602" priority="344" operator="lessThan">
      <formula>0</formula>
    </cfRule>
  </conditionalFormatting>
  <conditionalFormatting sqref="B646">
    <cfRule type="cellIs" dxfId="4601" priority="345" operator="lessThan">
      <formula>0</formula>
    </cfRule>
  </conditionalFormatting>
  <conditionalFormatting sqref="O632">
    <cfRule type="cellIs" dxfId="4600" priority="347" operator="lessThan">
      <formula>0</formula>
    </cfRule>
  </conditionalFormatting>
  <conditionalFormatting sqref="O632">
    <cfRule type="cellIs" dxfId="4599" priority="348" operator="lessThan">
      <formula>0</formula>
    </cfRule>
  </conditionalFormatting>
  <conditionalFormatting sqref="O398:P398 P399:P401">
    <cfRule type="cellIs" dxfId="4598" priority="349" operator="lessThan">
      <formula>0</formula>
    </cfRule>
  </conditionalFormatting>
  <conditionalFormatting sqref="B392">
    <cfRule type="cellIs" dxfId="4597" priority="350" operator="lessThan">
      <formula>0</formula>
    </cfRule>
  </conditionalFormatting>
  <conditionalFormatting sqref="O399:O401">
    <cfRule type="cellIs" dxfId="4596" priority="351" operator="lessThan">
      <formula>0</formula>
    </cfRule>
  </conditionalFormatting>
  <conditionalFormatting sqref="O398">
    <cfRule type="cellIs" dxfId="4595" priority="352" operator="lessThan">
      <formula>0</formula>
    </cfRule>
  </conditionalFormatting>
  <conditionalFormatting sqref="P402">
    <cfRule type="cellIs" dxfId="4594" priority="353" operator="lessThan">
      <formula>0</formula>
    </cfRule>
  </conditionalFormatting>
  <conditionalFormatting sqref="P403">
    <cfRule type="cellIs" dxfId="4593" priority="354" operator="lessThan">
      <formula>0</formula>
    </cfRule>
  </conditionalFormatting>
  <conditionalFormatting sqref="B398">
    <cfRule type="cellIs" dxfId="4592" priority="355" operator="lessThan">
      <formula>0</formula>
    </cfRule>
  </conditionalFormatting>
  <conditionalFormatting sqref="P402">
    <cfRule type="cellIs" dxfId="4591" priority="356" operator="lessThan">
      <formula>0</formula>
    </cfRule>
  </conditionalFormatting>
  <conditionalFormatting sqref="O557:O560">
    <cfRule type="cellIs" dxfId="4590" priority="357" operator="lessThan">
      <formula>0</formula>
    </cfRule>
  </conditionalFormatting>
  <conditionalFormatting sqref="P557:P559">
    <cfRule type="cellIs" dxfId="4589" priority="358" operator="lessThan">
      <formula>0</formula>
    </cfRule>
  </conditionalFormatting>
  <conditionalFormatting sqref="C622:I622">
    <cfRule type="cellIs" dxfId="4588" priority="359" operator="lessThan">
      <formula>0</formula>
    </cfRule>
  </conditionalFormatting>
  <conditionalFormatting sqref="C623:I623">
    <cfRule type="cellIs" dxfId="4587" priority="360" operator="lessThan">
      <formula>0</formula>
    </cfRule>
  </conditionalFormatting>
  <conditionalFormatting sqref="C628:M628">
    <cfRule type="cellIs" dxfId="4586" priority="361" operator="lessThan">
      <formula>0</formula>
    </cfRule>
  </conditionalFormatting>
  <conditionalFormatting sqref="C617:N617">
    <cfRule type="cellIs" dxfId="4585" priority="362" operator="lessThan">
      <formula>0</formula>
    </cfRule>
  </conditionalFormatting>
  <conditionalFormatting sqref="O620">
    <cfRule type="cellIs" dxfId="4584" priority="363" operator="lessThan">
      <formula>0</formula>
    </cfRule>
  </conditionalFormatting>
  <conditionalFormatting sqref="O393:O395">
    <cfRule type="cellIs" dxfId="4583" priority="364" operator="lessThan">
      <formula>0</formula>
    </cfRule>
  </conditionalFormatting>
  <conditionalFormatting sqref="P396">
    <cfRule type="cellIs" dxfId="4582" priority="365" operator="lessThan">
      <formula>0</formula>
    </cfRule>
  </conditionalFormatting>
  <conditionalFormatting sqref="P397">
    <cfRule type="cellIs" dxfId="4581" priority="366" operator="lessThan">
      <formula>0</formula>
    </cfRule>
  </conditionalFormatting>
  <conditionalFormatting sqref="O392:P392 P393:P395">
    <cfRule type="cellIs" dxfId="4580" priority="367" operator="lessThan">
      <formula>0</formula>
    </cfRule>
  </conditionalFormatting>
  <conditionalFormatting sqref="O392">
    <cfRule type="cellIs" dxfId="4579" priority="368" operator="lessThan">
      <formula>0</formula>
    </cfRule>
  </conditionalFormatting>
  <conditionalFormatting sqref="P396">
    <cfRule type="cellIs" dxfId="4578" priority="369" operator="lessThan">
      <formula>0</formula>
    </cfRule>
  </conditionalFormatting>
  <conditionalFormatting sqref="I558 K558:N558 C559:N560 K557:M557">
    <cfRule type="cellIs" dxfId="4577" priority="370" operator="lessThan">
      <formula>0</formula>
    </cfRule>
  </conditionalFormatting>
  <conditionalFormatting sqref="C558:N560 C557:M557">
    <cfRule type="cellIs" dxfId="4576" priority="371" operator="lessThan">
      <formula>0</formula>
    </cfRule>
  </conditionalFormatting>
  <conditionalFormatting sqref="I557">
    <cfRule type="cellIs" dxfId="4575" priority="372" operator="lessThan">
      <formula>0</formula>
    </cfRule>
  </conditionalFormatting>
  <conditionalFormatting sqref="P560">
    <cfRule type="cellIs" dxfId="4574" priority="373" operator="lessThan">
      <formula>0</formula>
    </cfRule>
  </conditionalFormatting>
  <conditionalFormatting sqref="C558:J558">
    <cfRule type="cellIs" dxfId="4573" priority="374" operator="lessThan">
      <formula>0</formula>
    </cfRule>
  </conditionalFormatting>
  <conditionalFormatting sqref="H558:H560">
    <cfRule type="cellIs" dxfId="4572" priority="375" operator="lessThan">
      <formula>0</formula>
    </cfRule>
  </conditionalFormatting>
  <conditionalFormatting sqref="P560">
    <cfRule type="cellIs" dxfId="4571" priority="376" operator="lessThan">
      <formula>0</formula>
    </cfRule>
  </conditionalFormatting>
  <conditionalFormatting sqref="H557:H560">
    <cfRule type="cellIs" dxfId="4570" priority="377" operator="lessThan">
      <formula>0</formula>
    </cfRule>
  </conditionalFormatting>
  <conditionalFormatting sqref="B556">
    <cfRule type="cellIs" dxfId="4569" priority="378" operator="lessThan">
      <formula>0</formula>
    </cfRule>
  </conditionalFormatting>
  <conditionalFormatting sqref="H557">
    <cfRule type="cellIs" dxfId="4568" priority="379" operator="lessThan">
      <formula>0</formula>
    </cfRule>
  </conditionalFormatting>
  <conditionalFormatting sqref="P562:P564">
    <cfRule type="cellIs" dxfId="4567" priority="380" operator="lessThan">
      <formula>0</formula>
    </cfRule>
  </conditionalFormatting>
  <conditionalFormatting sqref="O562:O565">
    <cfRule type="cellIs" dxfId="4566" priority="381" operator="lessThan">
      <formula>0</formula>
    </cfRule>
  </conditionalFormatting>
  <conditionalFormatting sqref="I563 C564:N565 K562:M563">
    <cfRule type="cellIs" dxfId="4565" priority="382" operator="lessThan">
      <formula>0</formula>
    </cfRule>
  </conditionalFormatting>
  <conditionalFormatting sqref="C564:N565 C562:M563">
    <cfRule type="cellIs" dxfId="4564" priority="383" operator="lessThan">
      <formula>0</formula>
    </cfRule>
  </conditionalFormatting>
  <conditionalFormatting sqref="I562">
    <cfRule type="cellIs" dxfId="4563" priority="384" operator="lessThan">
      <formula>0</formula>
    </cfRule>
  </conditionalFormatting>
  <conditionalFormatting sqref="C563:J563">
    <cfRule type="cellIs" dxfId="4562" priority="385" operator="lessThan">
      <formula>0</formula>
    </cfRule>
  </conditionalFormatting>
  <conditionalFormatting sqref="P565">
    <cfRule type="cellIs" dxfId="4561" priority="386" operator="lessThan">
      <formula>0</formula>
    </cfRule>
  </conditionalFormatting>
  <conditionalFormatting sqref="P565">
    <cfRule type="cellIs" dxfId="4560" priority="387" operator="lessThan">
      <formula>0</formula>
    </cfRule>
  </conditionalFormatting>
  <conditionalFormatting sqref="H562:H565">
    <cfRule type="cellIs" dxfId="4559" priority="388" operator="lessThan">
      <formula>0</formula>
    </cfRule>
  </conditionalFormatting>
  <conditionalFormatting sqref="H562">
    <cfRule type="cellIs" dxfId="4558" priority="389" operator="lessThan">
      <formula>0</formula>
    </cfRule>
  </conditionalFormatting>
  <conditionalFormatting sqref="H563:H565">
    <cfRule type="cellIs" dxfId="4557" priority="390" operator="lessThan">
      <formula>0</formula>
    </cfRule>
  </conditionalFormatting>
  <conditionalFormatting sqref="B561">
    <cfRule type="cellIs" dxfId="4556" priority="391" operator="lessThan">
      <formula>0</formula>
    </cfRule>
  </conditionalFormatting>
  <conditionalFormatting sqref="N341">
    <cfRule type="cellIs" dxfId="4555" priority="392" operator="lessThan">
      <formula>0</formula>
    </cfRule>
  </conditionalFormatting>
  <conditionalFormatting sqref="N347">
    <cfRule type="cellIs" dxfId="4554" priority="393" operator="lessThan">
      <formula>0</formula>
    </cfRule>
  </conditionalFormatting>
  <conditionalFormatting sqref="N353">
    <cfRule type="cellIs" dxfId="4553" priority="394" operator="lessThan">
      <formula>0</formula>
    </cfRule>
  </conditionalFormatting>
  <conditionalFormatting sqref="N335">
    <cfRule type="cellIs" dxfId="4552" priority="395" operator="lessThan">
      <formula>0</formula>
    </cfRule>
  </conditionalFormatting>
  <conditionalFormatting sqref="B352">
    <cfRule type="cellIs" dxfId="4551" priority="396" operator="lessThan">
      <formula>0</formula>
    </cfRule>
  </conditionalFormatting>
  <conditionalFormatting sqref="B546">
    <cfRule type="cellIs" dxfId="4550" priority="397" operator="lessThan">
      <formula>0</formula>
    </cfRule>
  </conditionalFormatting>
  <conditionalFormatting sqref="B347:B348">
    <cfRule type="cellIs" dxfId="4549" priority="398" operator="lessThan">
      <formula>0</formula>
    </cfRule>
  </conditionalFormatting>
  <conditionalFormatting sqref="B353:B354">
    <cfRule type="cellIs" dxfId="4548" priority="399" operator="lessThan">
      <formula>0</formula>
    </cfRule>
  </conditionalFormatting>
  <conditionalFormatting sqref="C327:M330">
    <cfRule type="cellIs" dxfId="4547" priority="400" operator="lessThan">
      <formula>0</formula>
    </cfRule>
  </conditionalFormatting>
  <conditionalFormatting sqref="B404">
    <cfRule type="cellIs" dxfId="4546" priority="401" operator="lessThan">
      <formula>0</formula>
    </cfRule>
  </conditionalFormatting>
  <conditionalFormatting sqref="B404">
    <cfRule type="cellIs" dxfId="4545" priority="402" operator="lessThan">
      <formula>0</formula>
    </cfRule>
  </conditionalFormatting>
  <conditionalFormatting sqref="B367 B373 B357:B361 B351:B355 B345:B349 B339:B343 B333:B337 B327:B331">
    <cfRule type="cellIs" dxfId="4544" priority="403" operator="lessThan">
      <formula>0</formula>
    </cfRule>
  </conditionalFormatting>
  <conditionalFormatting sqref="B335:B336">
    <cfRule type="cellIs" dxfId="4543" priority="404" operator="lessThan">
      <formula>0</formula>
    </cfRule>
  </conditionalFormatting>
  <conditionalFormatting sqref="B333">
    <cfRule type="cellIs" dxfId="4542" priority="405" operator="lessThan">
      <formula>0</formula>
    </cfRule>
  </conditionalFormatting>
  <conditionalFormatting sqref="B543:B545">
    <cfRule type="cellIs" dxfId="4541" priority="406" operator="lessThan">
      <formula>0</formula>
    </cfRule>
  </conditionalFormatting>
  <conditionalFormatting sqref="B542">
    <cfRule type="cellIs" dxfId="4540" priority="407" operator="lessThan">
      <formula>0</formula>
    </cfRule>
  </conditionalFormatting>
  <conditionalFormatting sqref="B373">
    <cfRule type="cellIs" dxfId="4539" priority="408" operator="lessThan">
      <formula>0</formula>
    </cfRule>
  </conditionalFormatting>
  <conditionalFormatting sqref="B334">
    <cfRule type="cellIs" dxfId="4538" priority="409" operator="lessThan">
      <formula>0</formula>
    </cfRule>
  </conditionalFormatting>
  <conditionalFormatting sqref="B345">
    <cfRule type="cellIs" dxfId="4537" priority="410" operator="lessThan">
      <formula>0</formula>
    </cfRule>
  </conditionalFormatting>
  <conditionalFormatting sqref="B346">
    <cfRule type="cellIs" dxfId="4536" priority="411" operator="lessThan">
      <formula>0</formula>
    </cfRule>
  </conditionalFormatting>
  <conditionalFormatting sqref="B351">
    <cfRule type="cellIs" dxfId="4535" priority="412" operator="lessThan">
      <formula>0</formula>
    </cfRule>
  </conditionalFormatting>
  <conditionalFormatting sqref="B359:B360">
    <cfRule type="cellIs" dxfId="4534" priority="413" operator="lessThan">
      <formula>0</formula>
    </cfRule>
  </conditionalFormatting>
  <conditionalFormatting sqref="B357">
    <cfRule type="cellIs" dxfId="4533" priority="414" operator="lessThan">
      <formula>0</formula>
    </cfRule>
  </conditionalFormatting>
  <conditionalFormatting sqref="B358">
    <cfRule type="cellIs" dxfId="4532" priority="415" operator="lessThan">
      <formula>0</formula>
    </cfRule>
  </conditionalFormatting>
  <conditionalFormatting sqref="B367">
    <cfRule type="cellIs" dxfId="4531" priority="416" operator="lessThan">
      <formula>0</formula>
    </cfRule>
  </conditionalFormatting>
  <conditionalFormatting sqref="B361">
    <cfRule type="cellIs" dxfId="4530" priority="417" operator="lessThan">
      <formula>0</formula>
    </cfRule>
  </conditionalFormatting>
  <conditionalFormatting sqref="B355">
    <cfRule type="cellIs" dxfId="4529" priority="418" operator="lessThan">
      <formula>0</formula>
    </cfRule>
  </conditionalFormatting>
  <conditionalFormatting sqref="B349">
    <cfRule type="cellIs" dxfId="4528" priority="419" operator="lessThan">
      <formula>0</formula>
    </cfRule>
  </conditionalFormatting>
  <conditionalFormatting sqref="B337">
    <cfRule type="cellIs" dxfId="4527" priority="420" operator="lessThan">
      <formula>0</formula>
    </cfRule>
  </conditionalFormatting>
  <conditionalFormatting sqref="B599:B602">
    <cfRule type="cellIs" dxfId="4526" priority="421" operator="lessThan">
      <formula>0</formula>
    </cfRule>
  </conditionalFormatting>
  <conditionalFormatting sqref="B594:B597">
    <cfRule type="cellIs" dxfId="4525" priority="422" operator="lessThan">
      <formula>0</formula>
    </cfRule>
  </conditionalFormatting>
  <conditionalFormatting sqref="B595">
    <cfRule type="cellIs" dxfId="4524" priority="423" operator="lessThan">
      <formula>0</formula>
    </cfRule>
  </conditionalFormatting>
  <conditionalFormatting sqref="B596:B597">
    <cfRule type="cellIs" dxfId="4523" priority="424" operator="lessThan">
      <formula>0</formula>
    </cfRule>
  </conditionalFormatting>
  <conditionalFormatting sqref="B606:B607">
    <cfRule type="cellIs" dxfId="4522" priority="425" operator="lessThan">
      <formula>0</formula>
    </cfRule>
  </conditionalFormatting>
  <conditionalFormatting sqref="B600">
    <cfRule type="cellIs" dxfId="4521" priority="426" operator="lessThan">
      <formula>0</formula>
    </cfRule>
  </conditionalFormatting>
  <conditionalFormatting sqref="B601:B602">
    <cfRule type="cellIs" dxfId="4520" priority="427" operator="lessThan">
      <formula>0</formula>
    </cfRule>
  </conditionalFormatting>
  <conditionalFormatting sqref="B604:B607">
    <cfRule type="cellIs" dxfId="4519" priority="428" operator="lessThan">
      <formula>0</formula>
    </cfRule>
  </conditionalFormatting>
  <conditionalFormatting sqref="B605">
    <cfRule type="cellIs" dxfId="4518" priority="429" operator="lessThan">
      <formula>0</formula>
    </cfRule>
  </conditionalFormatting>
  <conditionalFormatting sqref="B341:B342">
    <cfRule type="cellIs" dxfId="4517" priority="430" operator="lessThan">
      <formula>0</formula>
    </cfRule>
  </conditionalFormatting>
  <conditionalFormatting sqref="B331">
    <cfRule type="cellIs" dxfId="4516" priority="431" operator="lessThan">
      <formula>0</formula>
    </cfRule>
  </conditionalFormatting>
  <conditionalFormatting sqref="B369:N369">
    <cfRule type="cellIs" dxfId="4515" priority="432" operator="lessThan">
      <formula>0</formula>
    </cfRule>
  </conditionalFormatting>
  <conditionalFormatting sqref="B363:N363">
    <cfRule type="cellIs" dxfId="4514" priority="433" operator="lessThan">
      <formula>0</formula>
    </cfRule>
  </conditionalFormatting>
  <conditionalFormatting sqref="B363:N363">
    <cfRule type="cellIs" dxfId="4513" priority="434" operator="lessThan">
      <formula>0</formula>
    </cfRule>
  </conditionalFormatting>
  <conditionalFormatting sqref="B329:B330">
    <cfRule type="cellIs" dxfId="4512" priority="435" operator="lessThan">
      <formula>0</formula>
    </cfRule>
  </conditionalFormatting>
  <conditionalFormatting sqref="B327">
    <cfRule type="cellIs" dxfId="4511" priority="436" operator="lessThan">
      <formula>0</formula>
    </cfRule>
  </conditionalFormatting>
  <conditionalFormatting sqref="B328">
    <cfRule type="cellIs" dxfId="4510" priority="437" operator="lessThan">
      <formula>0</formula>
    </cfRule>
  </conditionalFormatting>
  <conditionalFormatting sqref="B339">
    <cfRule type="cellIs" dxfId="4509" priority="438" operator="lessThan">
      <formula>0</formula>
    </cfRule>
  </conditionalFormatting>
  <conditionalFormatting sqref="B340">
    <cfRule type="cellIs" dxfId="4508" priority="439" operator="lessThan">
      <formula>0</formula>
    </cfRule>
  </conditionalFormatting>
  <conditionalFormatting sqref="B343">
    <cfRule type="cellIs" dxfId="4507" priority="440" operator="lessThan">
      <formula>0</formula>
    </cfRule>
  </conditionalFormatting>
  <conditionalFormatting sqref="B551:B554">
    <cfRule type="cellIs" dxfId="4506" priority="441" operator="lessThan">
      <formula>0</formula>
    </cfRule>
  </conditionalFormatting>
  <conditionalFormatting sqref="B552">
    <cfRule type="cellIs" dxfId="4505" priority="442" operator="lessThan">
      <formula>0</formula>
    </cfRule>
  </conditionalFormatting>
  <conditionalFormatting sqref="B553:B554">
    <cfRule type="cellIs" dxfId="4504" priority="443" operator="lessThan">
      <formula>0</formula>
    </cfRule>
  </conditionalFormatting>
  <conditionalFormatting sqref="B571">
    <cfRule type="cellIs" dxfId="4503" priority="444" operator="lessThan">
      <formula>0</formula>
    </cfRule>
  </conditionalFormatting>
  <conditionalFormatting sqref="B571">
    <cfRule type="cellIs" dxfId="4502" priority="445" operator="lessThan">
      <formula>0</formula>
    </cfRule>
  </conditionalFormatting>
  <conditionalFormatting sqref="B567:B570">
    <cfRule type="cellIs" dxfId="4501" priority="446" operator="lessThan">
      <formula>0</formula>
    </cfRule>
  </conditionalFormatting>
  <conditionalFormatting sqref="B568">
    <cfRule type="cellIs" dxfId="4500" priority="447" operator="lessThan">
      <formula>0</formula>
    </cfRule>
  </conditionalFormatting>
  <conditionalFormatting sqref="B569:B570">
    <cfRule type="cellIs" dxfId="4499" priority="448" operator="lessThan">
      <formula>0</formula>
    </cfRule>
  </conditionalFormatting>
  <conditionalFormatting sqref="N366">
    <cfRule type="cellIs" dxfId="4498" priority="449" operator="lessThan">
      <formula>0</formula>
    </cfRule>
  </conditionalFormatting>
  <conditionalFormatting sqref="B369:N369">
    <cfRule type="cellIs" dxfId="4497" priority="450" operator="lessThan">
      <formula>0</formula>
    </cfRule>
  </conditionalFormatting>
  <conditionalFormatting sqref="B529:B531">
    <cfRule type="cellIs" dxfId="4496" priority="451" operator="lessThan">
      <formula>0</formula>
    </cfRule>
  </conditionalFormatting>
  <conditionalFormatting sqref="B532">
    <cfRule type="cellIs" dxfId="4495" priority="452" operator="lessThan">
      <formula>0</formula>
    </cfRule>
  </conditionalFormatting>
  <conditionalFormatting sqref="B528">
    <cfRule type="cellIs" dxfId="4494" priority="453" operator="lessThan">
      <formula>0</formula>
    </cfRule>
  </conditionalFormatting>
  <conditionalFormatting sqref="B575:B576">
    <cfRule type="cellIs" dxfId="4493" priority="454" operator="lessThan">
      <formula>0</formula>
    </cfRule>
  </conditionalFormatting>
  <conditionalFormatting sqref="B573:B576">
    <cfRule type="cellIs" dxfId="4492" priority="455" operator="lessThan">
      <formula>0</formula>
    </cfRule>
  </conditionalFormatting>
  <conditionalFormatting sqref="B584:B587">
    <cfRule type="cellIs" dxfId="4491" priority="456" operator="lessThan">
      <formula>0</formula>
    </cfRule>
  </conditionalFormatting>
  <conditionalFormatting sqref="B581:B582">
    <cfRule type="cellIs" dxfId="4490" priority="457" operator="lessThan">
      <formula>0</formula>
    </cfRule>
  </conditionalFormatting>
  <conditionalFormatting sqref="B574">
    <cfRule type="cellIs" dxfId="4489" priority="458" operator="lessThan">
      <formula>0</formula>
    </cfRule>
  </conditionalFormatting>
  <conditionalFormatting sqref="B579:B582">
    <cfRule type="cellIs" dxfId="4488" priority="459" operator="lessThan">
      <formula>0</formula>
    </cfRule>
  </conditionalFormatting>
  <conditionalFormatting sqref="B585">
    <cfRule type="cellIs" dxfId="4487" priority="460" operator="lessThan">
      <formula>0</formula>
    </cfRule>
  </conditionalFormatting>
  <conditionalFormatting sqref="B586:B587">
    <cfRule type="cellIs" dxfId="4486" priority="461" operator="lessThan">
      <formula>0</formula>
    </cfRule>
  </conditionalFormatting>
  <conditionalFormatting sqref="B580">
    <cfRule type="cellIs" dxfId="4485" priority="462" operator="lessThan">
      <formula>0</formula>
    </cfRule>
  </conditionalFormatting>
  <conditionalFormatting sqref="B589:B592">
    <cfRule type="cellIs" dxfId="4484" priority="463" operator="lessThan">
      <formula>0</formula>
    </cfRule>
  </conditionalFormatting>
  <conditionalFormatting sqref="B590">
    <cfRule type="cellIs" dxfId="4483" priority="464" operator="lessThan">
      <formula>0</formula>
    </cfRule>
  </conditionalFormatting>
  <conditionalFormatting sqref="B591:B592">
    <cfRule type="cellIs" dxfId="4482" priority="465" operator="lessThan">
      <formula>0</formula>
    </cfRule>
  </conditionalFormatting>
  <conditionalFormatting sqref="B620 B625:B627 B638 B640:B643 B633:B636 B645">
    <cfRule type="cellIs" dxfId="4481" priority="466" operator="lessThan">
      <formula>0</formula>
    </cfRule>
  </conditionalFormatting>
  <conditionalFormatting sqref="N354">
    <cfRule type="cellIs" dxfId="4480" priority="467" operator="lessThan">
      <formula>0</formula>
    </cfRule>
  </conditionalFormatting>
  <conditionalFormatting sqref="N348">
    <cfRule type="cellIs" dxfId="4479" priority="468" operator="lessThan">
      <formula>0</formula>
    </cfRule>
  </conditionalFormatting>
  <conditionalFormatting sqref="B363:N363">
    <cfRule type="cellIs" dxfId="4478" priority="469" operator="lessThan">
      <formula>0</formula>
    </cfRule>
  </conditionalFormatting>
  <conditionalFormatting sqref="N360">
    <cfRule type="cellIs" dxfId="4477" priority="470" operator="lessThan">
      <formula>0</formula>
    </cfRule>
  </conditionalFormatting>
  <conditionalFormatting sqref="B363:N363">
    <cfRule type="cellIs" dxfId="4476" priority="471" operator="lessThan">
      <formula>0</formula>
    </cfRule>
  </conditionalFormatting>
  <conditionalFormatting sqref="B363:N363">
    <cfRule type="cellIs" dxfId="4475" priority="472" operator="lessThan">
      <formula>0</formula>
    </cfRule>
  </conditionalFormatting>
  <conditionalFormatting sqref="B622">
    <cfRule type="cellIs" dxfId="4474" priority="473" operator="lessThan">
      <formula>0</formula>
    </cfRule>
  </conditionalFormatting>
  <conditionalFormatting sqref="B623">
    <cfRule type="cellIs" dxfId="4473" priority="474" operator="lessThan">
      <formula>0</formula>
    </cfRule>
  </conditionalFormatting>
  <conditionalFormatting sqref="B628">
    <cfRule type="cellIs" dxfId="4472" priority="475" operator="lessThan">
      <formula>0</formula>
    </cfRule>
  </conditionalFormatting>
  <conditionalFormatting sqref="B617">
    <cfRule type="cellIs" dxfId="4471" priority="476" operator="lessThan">
      <formula>0</formula>
    </cfRule>
  </conditionalFormatting>
  <conditionalFormatting sqref="B559:B560">
    <cfRule type="cellIs" dxfId="4470" priority="477" operator="lessThan">
      <formula>0</formula>
    </cfRule>
  </conditionalFormatting>
  <conditionalFormatting sqref="B557:B560">
    <cfRule type="cellIs" dxfId="4469" priority="478" operator="lessThan">
      <formula>0</formula>
    </cfRule>
  </conditionalFormatting>
  <conditionalFormatting sqref="B558">
    <cfRule type="cellIs" dxfId="4468" priority="479" operator="lessThan">
      <formula>0</formula>
    </cfRule>
  </conditionalFormatting>
  <conditionalFormatting sqref="B564:B565">
    <cfRule type="cellIs" dxfId="4467" priority="480" operator="lessThan">
      <formula>0</formula>
    </cfRule>
  </conditionalFormatting>
  <conditionalFormatting sqref="B562:B565">
    <cfRule type="cellIs" dxfId="4466" priority="481" operator="lessThan">
      <formula>0</formula>
    </cfRule>
  </conditionalFormatting>
  <conditionalFormatting sqref="B563">
    <cfRule type="cellIs" dxfId="4465" priority="482" operator="lessThan">
      <formula>0</formula>
    </cfRule>
  </conditionalFormatting>
  <conditionalFormatting sqref="B327:B330">
    <cfRule type="cellIs" dxfId="4464" priority="483" operator="lessThan">
      <formula>0</formula>
    </cfRule>
  </conditionalFormatting>
  <conditionalFormatting sqref="N336">
    <cfRule type="cellIs" dxfId="4463" priority="484" operator="lessThan">
      <formula>0</formula>
    </cfRule>
  </conditionalFormatting>
  <conditionalFormatting sqref="N342">
    <cfRule type="cellIs" dxfId="4462" priority="485" operator="lessThan">
      <formula>0</formula>
    </cfRule>
  </conditionalFormatting>
  <conditionalFormatting sqref="B363:N363">
    <cfRule type="cellIs" dxfId="4461" priority="486" operator="lessThan">
      <formula>0</formula>
    </cfRule>
  </conditionalFormatting>
  <conditionalFormatting sqref="B363:N363">
    <cfRule type="cellIs" dxfId="4460" priority="487" operator="lessThan">
      <formula>0</formula>
    </cfRule>
  </conditionalFormatting>
  <conditionalFormatting sqref="B363:N363">
    <cfRule type="cellIs" dxfId="4459" priority="488" operator="lessThan">
      <formula>0</formula>
    </cfRule>
  </conditionalFormatting>
  <conditionalFormatting sqref="B369:N369">
    <cfRule type="cellIs" dxfId="4458" priority="489" operator="lessThan">
      <formula>0</formula>
    </cfRule>
  </conditionalFormatting>
  <conditionalFormatting sqref="B369:N369">
    <cfRule type="cellIs" dxfId="4457" priority="490" operator="lessThan">
      <formula>0</formula>
    </cfRule>
  </conditionalFormatting>
  <conditionalFormatting sqref="B369:N369">
    <cfRule type="cellIs" dxfId="4456" priority="491" operator="lessThan">
      <formula>0</formula>
    </cfRule>
  </conditionalFormatting>
  <conditionalFormatting sqref="B369:N369">
    <cfRule type="cellIs" dxfId="4455" priority="492" operator="lessThan">
      <formula>0</formula>
    </cfRule>
  </conditionalFormatting>
  <conditionalFormatting sqref="B369:N369">
    <cfRule type="cellIs" dxfId="4454" priority="493" operator="lessThan">
      <formula>0</formula>
    </cfRule>
  </conditionalFormatting>
  <conditionalFormatting sqref="B369:N369">
    <cfRule type="cellIs" dxfId="4453" priority="494" operator="lessThan">
      <formula>0</formula>
    </cfRule>
  </conditionalFormatting>
  <conditionalFormatting sqref="B375:N375">
    <cfRule type="cellIs" dxfId="4452" priority="495" operator="lessThan">
      <formula>0</formula>
    </cfRule>
  </conditionalFormatting>
  <conditionalFormatting sqref="N372">
    <cfRule type="cellIs" dxfId="4451" priority="496" operator="lessThan">
      <formula>0</formula>
    </cfRule>
  </conditionalFormatting>
  <conditionalFormatting sqref="B375:N375">
    <cfRule type="cellIs" dxfId="4450" priority="497" operator="lessThan">
      <formula>0</formula>
    </cfRule>
  </conditionalFormatting>
  <conditionalFormatting sqref="B375:N375">
    <cfRule type="cellIs" dxfId="4449" priority="498" operator="lessThan">
      <formula>0</formula>
    </cfRule>
  </conditionalFormatting>
  <conditionalFormatting sqref="B375:N375">
    <cfRule type="cellIs" dxfId="4448" priority="499" operator="lessThan">
      <formula>0</formula>
    </cfRule>
  </conditionalFormatting>
  <conditionalFormatting sqref="B375:N375">
    <cfRule type="cellIs" dxfId="4447" priority="500" operator="lessThan">
      <formula>0</formula>
    </cfRule>
  </conditionalFormatting>
  <conditionalFormatting sqref="B375:N375">
    <cfRule type="cellIs" dxfId="4446" priority="501" operator="lessThan">
      <formula>0</formula>
    </cfRule>
  </conditionalFormatting>
  <conditionalFormatting sqref="B375:N375">
    <cfRule type="cellIs" dxfId="4445" priority="502" operator="lessThan">
      <formula>0</formula>
    </cfRule>
  </conditionalFormatting>
  <conditionalFormatting sqref="B375:N375">
    <cfRule type="cellIs" dxfId="4444" priority="503" operator="lessThan">
      <formula>0</formula>
    </cfRule>
  </conditionalFormatting>
  <conditionalFormatting sqref="N378">
    <cfRule type="cellIs" dxfId="4443" priority="504" operator="lessThan">
      <formula>0</formula>
    </cfRule>
  </conditionalFormatting>
  <conditionalFormatting sqref="N331">
    <cfRule type="cellIs" dxfId="4442" priority="505" operator="lessThan">
      <formula>0</formula>
    </cfRule>
  </conditionalFormatting>
  <conditionalFormatting sqref="N337">
    <cfRule type="cellIs" dxfId="4441" priority="506" operator="lessThan">
      <formula>0</formula>
    </cfRule>
  </conditionalFormatting>
  <conditionalFormatting sqref="N337">
    <cfRule type="cellIs" dxfId="4440" priority="507" operator="lessThan">
      <formula>0</formula>
    </cfRule>
  </conditionalFormatting>
  <conditionalFormatting sqref="N343">
    <cfRule type="cellIs" dxfId="4439" priority="508" operator="lessThan">
      <formula>0</formula>
    </cfRule>
  </conditionalFormatting>
  <conditionalFormatting sqref="N343">
    <cfRule type="cellIs" dxfId="4438" priority="509" operator="lessThan">
      <formula>0</formula>
    </cfRule>
  </conditionalFormatting>
  <conditionalFormatting sqref="N349">
    <cfRule type="cellIs" dxfId="4437" priority="510" operator="lessThan">
      <formula>0</formula>
    </cfRule>
  </conditionalFormatting>
  <conditionalFormatting sqref="N349">
    <cfRule type="cellIs" dxfId="4436" priority="511" operator="lessThan">
      <formula>0</formula>
    </cfRule>
  </conditionalFormatting>
  <conditionalFormatting sqref="N355">
    <cfRule type="cellIs" dxfId="4435" priority="512" operator="lessThan">
      <formula>0</formula>
    </cfRule>
  </conditionalFormatting>
  <conditionalFormatting sqref="N355">
    <cfRule type="cellIs" dxfId="4434" priority="513" operator="lessThan">
      <formula>0</formula>
    </cfRule>
  </conditionalFormatting>
  <conditionalFormatting sqref="N361">
    <cfRule type="cellIs" dxfId="4433" priority="514" operator="lessThan">
      <formula>0</formula>
    </cfRule>
  </conditionalFormatting>
  <conditionalFormatting sqref="N361">
    <cfRule type="cellIs" dxfId="4432" priority="515" operator="lessThan">
      <formula>0</formula>
    </cfRule>
  </conditionalFormatting>
  <conditionalFormatting sqref="N367">
    <cfRule type="cellIs" dxfId="4431" priority="516" operator="lessThan">
      <formula>0</formula>
    </cfRule>
  </conditionalFormatting>
  <conditionalFormatting sqref="N367">
    <cfRule type="cellIs" dxfId="4430" priority="517" operator="lessThan">
      <formula>0</formula>
    </cfRule>
  </conditionalFormatting>
  <conditionalFormatting sqref="N373">
    <cfRule type="cellIs" dxfId="4429" priority="518" operator="lessThan">
      <formula>0</formula>
    </cfRule>
  </conditionalFormatting>
  <conditionalFormatting sqref="N373">
    <cfRule type="cellIs" dxfId="4428" priority="519" operator="lessThan">
      <formula>0</formula>
    </cfRule>
  </conditionalFormatting>
  <conditionalFormatting sqref="C385:M385">
    <cfRule type="cellIs" dxfId="4427" priority="520" operator="lessThan">
      <formula>0</formula>
    </cfRule>
  </conditionalFormatting>
  <conditionalFormatting sqref="C385:M385">
    <cfRule type="cellIs" dxfId="4426" priority="521" operator="lessThan">
      <formula>0</formula>
    </cfRule>
  </conditionalFormatting>
  <conditionalFormatting sqref="H385">
    <cfRule type="cellIs" dxfId="4425" priority="522" operator="lessThan">
      <formula>0</formula>
    </cfRule>
  </conditionalFormatting>
  <conditionalFormatting sqref="B385">
    <cfRule type="cellIs" dxfId="4424" priority="523" operator="lessThan">
      <formula>0</formula>
    </cfRule>
  </conditionalFormatting>
  <conditionalFormatting sqref="B385">
    <cfRule type="cellIs" dxfId="4423" priority="524" operator="lessThan">
      <formula>0</formula>
    </cfRule>
  </conditionalFormatting>
  <conditionalFormatting sqref="B381:N381">
    <cfRule type="cellIs" dxfId="4422" priority="525" operator="lessThan">
      <formula>0</formula>
    </cfRule>
  </conditionalFormatting>
  <conditionalFormatting sqref="B381:N381">
    <cfRule type="cellIs" dxfId="4421" priority="526" operator="lessThan">
      <formula>0</formula>
    </cfRule>
  </conditionalFormatting>
  <conditionalFormatting sqref="B381:N381">
    <cfRule type="cellIs" dxfId="4420" priority="527" operator="lessThan">
      <formula>0</formula>
    </cfRule>
  </conditionalFormatting>
  <conditionalFormatting sqref="B381:N381">
    <cfRule type="cellIs" dxfId="4419" priority="528" operator="lessThan">
      <formula>0</formula>
    </cfRule>
  </conditionalFormatting>
  <conditionalFormatting sqref="B381:N381">
    <cfRule type="cellIs" dxfId="4418" priority="529" operator="lessThan">
      <formula>0</formula>
    </cfRule>
  </conditionalFormatting>
  <conditionalFormatting sqref="B381:N381">
    <cfRule type="cellIs" dxfId="4417" priority="530" operator="lessThan">
      <formula>0</formula>
    </cfRule>
  </conditionalFormatting>
  <conditionalFormatting sqref="B381:N381">
    <cfRule type="cellIs" dxfId="4416" priority="531" operator="lessThan">
      <formula>0</formula>
    </cfRule>
  </conditionalFormatting>
  <conditionalFormatting sqref="B381:N381">
    <cfRule type="cellIs" dxfId="4415" priority="532" operator="lessThan">
      <formula>0</formula>
    </cfRule>
  </conditionalFormatting>
  <conditionalFormatting sqref="N384">
    <cfRule type="cellIs" dxfId="4414" priority="533" operator="lessThan">
      <formula>0</formula>
    </cfRule>
  </conditionalFormatting>
  <conditionalFormatting sqref="N385">
    <cfRule type="cellIs" dxfId="4413" priority="534" operator="lessThan">
      <formula>0</formula>
    </cfRule>
  </conditionalFormatting>
  <conditionalFormatting sqref="N385">
    <cfRule type="cellIs" dxfId="4412" priority="535" operator="lessThan">
      <formula>0</formula>
    </cfRule>
  </conditionalFormatting>
  <conditionalFormatting sqref="C391:M391">
    <cfRule type="cellIs" dxfId="4411" priority="536" operator="lessThan">
      <formula>0</formula>
    </cfRule>
  </conditionalFormatting>
  <conditionalFormatting sqref="C391:M391">
    <cfRule type="cellIs" dxfId="4410" priority="537" operator="lessThan">
      <formula>0</formula>
    </cfRule>
  </conditionalFormatting>
  <conditionalFormatting sqref="H391">
    <cfRule type="cellIs" dxfId="4409" priority="538" operator="lessThan">
      <formula>0</formula>
    </cfRule>
  </conditionalFormatting>
  <conditionalFormatting sqref="B391">
    <cfRule type="cellIs" dxfId="4408" priority="539" operator="lessThan">
      <formula>0</formula>
    </cfRule>
  </conditionalFormatting>
  <conditionalFormatting sqref="B391">
    <cfRule type="cellIs" dxfId="4407" priority="540" operator="lessThan">
      <formula>0</formula>
    </cfRule>
  </conditionalFormatting>
  <conditionalFormatting sqref="B387:N387">
    <cfRule type="cellIs" dxfId="4406" priority="541" operator="lessThan">
      <formula>0</formula>
    </cfRule>
  </conditionalFormatting>
  <conditionalFormatting sqref="B387:N387">
    <cfRule type="cellIs" dxfId="4405" priority="542" operator="lessThan">
      <formula>0</formula>
    </cfRule>
  </conditionalFormatting>
  <conditionalFormatting sqref="B387:N387">
    <cfRule type="cellIs" dxfId="4404" priority="543" operator="lessThan">
      <formula>0</formula>
    </cfRule>
  </conditionalFormatting>
  <conditionalFormatting sqref="B387:N387">
    <cfRule type="cellIs" dxfId="4403" priority="544" operator="lessThan">
      <formula>0</formula>
    </cfRule>
  </conditionalFormatting>
  <conditionalFormatting sqref="B387:N387">
    <cfRule type="cellIs" dxfId="4402" priority="545" operator="lessThan">
      <formula>0</formula>
    </cfRule>
  </conditionalFormatting>
  <conditionalFormatting sqref="B387:N387">
    <cfRule type="cellIs" dxfId="4401" priority="546" operator="lessThan">
      <formula>0</formula>
    </cfRule>
  </conditionalFormatting>
  <conditionalFormatting sqref="B387:N387">
    <cfRule type="cellIs" dxfId="4400" priority="547" operator="lessThan">
      <formula>0</formula>
    </cfRule>
  </conditionalFormatting>
  <conditionalFormatting sqref="B387:N387">
    <cfRule type="cellIs" dxfId="4399" priority="548" operator="lessThan">
      <formula>0</formula>
    </cfRule>
  </conditionalFormatting>
  <conditionalFormatting sqref="N390">
    <cfRule type="cellIs" dxfId="4398" priority="549" operator="lessThan">
      <formula>0</formula>
    </cfRule>
  </conditionalFormatting>
  <conditionalFormatting sqref="N391">
    <cfRule type="cellIs" dxfId="4397" priority="550" operator="lessThan">
      <formula>0</formula>
    </cfRule>
  </conditionalFormatting>
  <conditionalFormatting sqref="N391">
    <cfRule type="cellIs" dxfId="4396" priority="551" operator="lessThan">
      <formula>0</formula>
    </cfRule>
  </conditionalFormatting>
  <conditionalFormatting sqref="C397:M397">
    <cfRule type="cellIs" dxfId="4395" priority="552" operator="lessThan">
      <formula>0</formula>
    </cfRule>
  </conditionalFormatting>
  <conditionalFormatting sqref="C397:M397">
    <cfRule type="cellIs" dxfId="4394" priority="553" operator="lessThan">
      <formula>0</formula>
    </cfRule>
  </conditionalFormatting>
  <conditionalFormatting sqref="H397">
    <cfRule type="cellIs" dxfId="4393" priority="554" operator="lessThan">
      <formula>0</formula>
    </cfRule>
  </conditionalFormatting>
  <conditionalFormatting sqref="B397">
    <cfRule type="cellIs" dxfId="4392" priority="555" operator="lessThan">
      <formula>0</formula>
    </cfRule>
  </conditionalFormatting>
  <conditionalFormatting sqref="B397">
    <cfRule type="cellIs" dxfId="4391" priority="556" operator="lessThan">
      <formula>0</formula>
    </cfRule>
  </conditionalFormatting>
  <conditionalFormatting sqref="B393:N393">
    <cfRule type="cellIs" dxfId="4390" priority="557" operator="lessThan">
      <formula>0</formula>
    </cfRule>
  </conditionalFormatting>
  <conditionalFormatting sqref="B393:N393">
    <cfRule type="cellIs" dxfId="4389" priority="558" operator="lessThan">
      <formula>0</formula>
    </cfRule>
  </conditionalFormatting>
  <conditionalFormatting sqref="B393:N393">
    <cfRule type="cellIs" dxfId="4388" priority="559" operator="lessThan">
      <formula>0</formula>
    </cfRule>
  </conditionalFormatting>
  <conditionalFormatting sqref="B393:N393">
    <cfRule type="cellIs" dxfId="4387" priority="560" operator="lessThan">
      <formula>0</formula>
    </cfRule>
  </conditionalFormatting>
  <conditionalFormatting sqref="B393:N393">
    <cfRule type="cellIs" dxfId="4386" priority="561" operator="lessThan">
      <formula>0</formula>
    </cfRule>
  </conditionalFormatting>
  <conditionalFormatting sqref="B393:N393">
    <cfRule type="cellIs" dxfId="4385" priority="562" operator="lessThan">
      <formula>0</formula>
    </cfRule>
  </conditionalFormatting>
  <conditionalFormatting sqref="B393:N393">
    <cfRule type="cellIs" dxfId="4384" priority="563" operator="lessThan">
      <formula>0</formula>
    </cfRule>
  </conditionalFormatting>
  <conditionalFormatting sqref="B393:N393">
    <cfRule type="cellIs" dxfId="4383" priority="564" operator="lessThan">
      <formula>0</formula>
    </cfRule>
  </conditionalFormatting>
  <conditionalFormatting sqref="N396">
    <cfRule type="cellIs" dxfId="4382" priority="565" operator="lessThan">
      <formula>0</formula>
    </cfRule>
  </conditionalFormatting>
  <conditionalFormatting sqref="N397">
    <cfRule type="cellIs" dxfId="4381" priority="566" operator="lessThan">
      <formula>0</formula>
    </cfRule>
  </conditionalFormatting>
  <conditionalFormatting sqref="N397">
    <cfRule type="cellIs" dxfId="4380" priority="567" operator="lessThan">
      <formula>0</formula>
    </cfRule>
  </conditionalFormatting>
  <conditionalFormatting sqref="C403:M403">
    <cfRule type="cellIs" dxfId="4379" priority="568" operator="lessThan">
      <formula>0</formula>
    </cfRule>
  </conditionalFormatting>
  <conditionalFormatting sqref="C403:M403">
    <cfRule type="cellIs" dxfId="4378" priority="569" operator="lessThan">
      <formula>0</formula>
    </cfRule>
  </conditionalFormatting>
  <conditionalFormatting sqref="H403">
    <cfRule type="cellIs" dxfId="4377" priority="570" operator="lessThan">
      <formula>0</formula>
    </cfRule>
  </conditionalFormatting>
  <conditionalFormatting sqref="B403">
    <cfRule type="cellIs" dxfId="4376" priority="571" operator="lessThan">
      <formula>0</formula>
    </cfRule>
  </conditionalFormatting>
  <conditionalFormatting sqref="B403">
    <cfRule type="cellIs" dxfId="4375" priority="572" operator="lessThan">
      <formula>0</formula>
    </cfRule>
  </conditionalFormatting>
  <conditionalFormatting sqref="B399:N399">
    <cfRule type="cellIs" dxfId="4374" priority="573" operator="lessThan">
      <formula>0</formula>
    </cfRule>
  </conditionalFormatting>
  <conditionalFormatting sqref="B399:N399">
    <cfRule type="cellIs" dxfId="4373" priority="574" operator="lessThan">
      <formula>0</formula>
    </cfRule>
  </conditionalFormatting>
  <conditionalFormatting sqref="B399:N399">
    <cfRule type="cellIs" dxfId="4372" priority="575" operator="lessThan">
      <formula>0</formula>
    </cfRule>
  </conditionalFormatting>
  <conditionalFormatting sqref="B399:N399">
    <cfRule type="cellIs" dxfId="4371" priority="576" operator="lessThan">
      <formula>0</formula>
    </cfRule>
  </conditionalFormatting>
  <conditionalFormatting sqref="B399:N399">
    <cfRule type="cellIs" dxfId="4370" priority="577" operator="lessThan">
      <formula>0</formula>
    </cfRule>
  </conditionalFormatting>
  <conditionalFormatting sqref="B399:N399">
    <cfRule type="cellIs" dxfId="4369" priority="578" operator="lessThan">
      <formula>0</formula>
    </cfRule>
  </conditionalFormatting>
  <conditionalFormatting sqref="B399:N399">
    <cfRule type="cellIs" dxfId="4368" priority="579" operator="lessThan">
      <formula>0</formula>
    </cfRule>
  </conditionalFormatting>
  <conditionalFormatting sqref="B399:N399">
    <cfRule type="cellIs" dxfId="4367" priority="580" operator="lessThan">
      <formula>0</formula>
    </cfRule>
  </conditionalFormatting>
  <conditionalFormatting sqref="N402">
    <cfRule type="cellIs" dxfId="4366" priority="581" operator="lessThan">
      <formula>0</formula>
    </cfRule>
  </conditionalFormatting>
  <conditionalFormatting sqref="N403">
    <cfRule type="cellIs" dxfId="4365" priority="582" operator="lessThan">
      <formula>0</formula>
    </cfRule>
  </conditionalFormatting>
  <conditionalFormatting sqref="N403">
    <cfRule type="cellIs" dxfId="4364" priority="583" operator="lessThan">
      <formula>0</formula>
    </cfRule>
  </conditionalFormatting>
  <conditionalFormatting sqref="C409:M409">
    <cfRule type="cellIs" dxfId="4363" priority="584" operator="lessThan">
      <formula>0</formula>
    </cfRule>
  </conditionalFormatting>
  <conditionalFormatting sqref="C409:M409">
    <cfRule type="cellIs" dxfId="4362" priority="585" operator="lessThan">
      <formula>0</formula>
    </cfRule>
  </conditionalFormatting>
  <conditionalFormatting sqref="H409">
    <cfRule type="cellIs" dxfId="4361" priority="586" operator="lessThan">
      <formula>0</formula>
    </cfRule>
  </conditionalFormatting>
  <conditionalFormatting sqref="B409">
    <cfRule type="cellIs" dxfId="4360" priority="587" operator="lessThan">
      <formula>0</formula>
    </cfRule>
  </conditionalFormatting>
  <conditionalFormatting sqref="B409">
    <cfRule type="cellIs" dxfId="4359" priority="588" operator="lessThan">
      <formula>0</formula>
    </cfRule>
  </conditionalFormatting>
  <conditionalFormatting sqref="B405:N405">
    <cfRule type="cellIs" dxfId="4358" priority="589" operator="lessThan">
      <formula>0</formula>
    </cfRule>
  </conditionalFormatting>
  <conditionalFormatting sqref="B405:N405">
    <cfRule type="cellIs" dxfId="4357" priority="590" operator="lessThan">
      <formula>0</formula>
    </cfRule>
  </conditionalFormatting>
  <conditionalFormatting sqref="B405:N405">
    <cfRule type="cellIs" dxfId="4356" priority="591" operator="lessThan">
      <formula>0</formula>
    </cfRule>
  </conditionalFormatting>
  <conditionalFormatting sqref="B405:N405">
    <cfRule type="cellIs" dxfId="4355" priority="592" operator="lessThan">
      <formula>0</formula>
    </cfRule>
  </conditionalFormatting>
  <conditionalFormatting sqref="B405:N405">
    <cfRule type="cellIs" dxfId="4354" priority="593" operator="lessThan">
      <formula>0</formula>
    </cfRule>
  </conditionalFormatting>
  <conditionalFormatting sqref="B405:N405">
    <cfRule type="cellIs" dxfId="4353" priority="594" operator="lessThan">
      <formula>0</formula>
    </cfRule>
  </conditionalFormatting>
  <conditionalFormatting sqref="B405:N405">
    <cfRule type="cellIs" dxfId="4352" priority="595" operator="lessThan">
      <formula>0</formula>
    </cfRule>
  </conditionalFormatting>
  <conditionalFormatting sqref="B405:N405">
    <cfRule type="cellIs" dxfId="4351" priority="596" operator="lessThan">
      <formula>0</formula>
    </cfRule>
  </conditionalFormatting>
  <conditionalFormatting sqref="N408">
    <cfRule type="cellIs" dxfId="4350" priority="597" operator="lessThan">
      <formula>0</formula>
    </cfRule>
  </conditionalFormatting>
  <conditionalFormatting sqref="C415:M415">
    <cfRule type="cellIs" dxfId="4349" priority="598" operator="lessThan">
      <formula>0</formula>
    </cfRule>
  </conditionalFormatting>
  <conditionalFormatting sqref="C415:M415">
    <cfRule type="cellIs" dxfId="4348" priority="599" operator="lessThan">
      <formula>0</formula>
    </cfRule>
  </conditionalFormatting>
  <conditionalFormatting sqref="H415">
    <cfRule type="cellIs" dxfId="4347" priority="600" operator="lessThan">
      <formula>0</formula>
    </cfRule>
  </conditionalFormatting>
  <conditionalFormatting sqref="B415">
    <cfRule type="cellIs" dxfId="4346" priority="601" operator="lessThan">
      <formula>0</formula>
    </cfRule>
  </conditionalFormatting>
  <conditionalFormatting sqref="B415">
    <cfRule type="cellIs" dxfId="4345" priority="602" operator="lessThan">
      <formula>0</formula>
    </cfRule>
  </conditionalFormatting>
  <conditionalFormatting sqref="B411:N411">
    <cfRule type="cellIs" dxfId="4344" priority="603" operator="lessThan">
      <formula>0</formula>
    </cfRule>
  </conditionalFormatting>
  <conditionalFormatting sqref="B411:N411">
    <cfRule type="cellIs" dxfId="4343" priority="604" operator="lessThan">
      <formula>0</formula>
    </cfRule>
  </conditionalFormatting>
  <conditionalFormatting sqref="B411:N411">
    <cfRule type="cellIs" dxfId="4342" priority="605" operator="lessThan">
      <formula>0</formula>
    </cfRule>
  </conditionalFormatting>
  <conditionalFormatting sqref="B411:N411">
    <cfRule type="cellIs" dxfId="4341" priority="606" operator="lessThan">
      <formula>0</formula>
    </cfRule>
  </conditionalFormatting>
  <conditionalFormatting sqref="B411:N411">
    <cfRule type="cellIs" dxfId="4340" priority="607" operator="lessThan">
      <formula>0</formula>
    </cfRule>
  </conditionalFormatting>
  <conditionalFormatting sqref="B411:N411">
    <cfRule type="cellIs" dxfId="4339" priority="608" operator="lessThan">
      <formula>0</formula>
    </cfRule>
  </conditionalFormatting>
  <conditionalFormatting sqref="B411:N411">
    <cfRule type="cellIs" dxfId="4338" priority="609" operator="lessThan">
      <formula>0</formula>
    </cfRule>
  </conditionalFormatting>
  <conditionalFormatting sqref="B411:N411">
    <cfRule type="cellIs" dxfId="4337" priority="610" operator="lessThan">
      <formula>0</formula>
    </cfRule>
  </conditionalFormatting>
  <conditionalFormatting sqref="N414">
    <cfRule type="cellIs" dxfId="4336" priority="611" operator="lessThan">
      <formula>0</formula>
    </cfRule>
  </conditionalFormatting>
  <conditionalFormatting sqref="N415">
    <cfRule type="cellIs" dxfId="4335" priority="612" operator="lessThan">
      <formula>0</formula>
    </cfRule>
  </conditionalFormatting>
  <conditionalFormatting sqref="N415">
    <cfRule type="cellIs" dxfId="4334" priority="613" operator="lessThan">
      <formula>0</formula>
    </cfRule>
  </conditionalFormatting>
  <conditionalFormatting sqref="C421:M421">
    <cfRule type="cellIs" dxfId="4333" priority="614" operator="lessThan">
      <formula>0</formula>
    </cfRule>
  </conditionalFormatting>
  <conditionalFormatting sqref="C421:M421">
    <cfRule type="cellIs" dxfId="4332" priority="615" operator="lessThan">
      <formula>0</formula>
    </cfRule>
  </conditionalFormatting>
  <conditionalFormatting sqref="H421">
    <cfRule type="cellIs" dxfId="4331" priority="616" operator="lessThan">
      <formula>0</formula>
    </cfRule>
  </conditionalFormatting>
  <conditionalFormatting sqref="B421">
    <cfRule type="cellIs" dxfId="4330" priority="617" operator="lessThan">
      <formula>0</formula>
    </cfRule>
  </conditionalFormatting>
  <conditionalFormatting sqref="B421">
    <cfRule type="cellIs" dxfId="4329" priority="618" operator="lessThan">
      <formula>0</formula>
    </cfRule>
  </conditionalFormatting>
  <conditionalFormatting sqref="B417:N417">
    <cfRule type="cellIs" dxfId="4328" priority="619" operator="lessThan">
      <formula>0</formula>
    </cfRule>
  </conditionalFormatting>
  <conditionalFormatting sqref="B417:N417">
    <cfRule type="cellIs" dxfId="4327" priority="620" operator="lessThan">
      <formula>0</formula>
    </cfRule>
  </conditionalFormatting>
  <conditionalFormatting sqref="B417:N417">
    <cfRule type="cellIs" dxfId="4326" priority="621" operator="lessThan">
      <formula>0</formula>
    </cfRule>
  </conditionalFormatting>
  <conditionalFormatting sqref="B417:N417">
    <cfRule type="cellIs" dxfId="4325" priority="622" operator="lessThan">
      <formula>0</formula>
    </cfRule>
  </conditionalFormatting>
  <conditionalFormatting sqref="B417:N417">
    <cfRule type="cellIs" dxfId="4324" priority="623" operator="lessThan">
      <formula>0</formula>
    </cfRule>
  </conditionalFormatting>
  <conditionalFormatting sqref="B417:N417">
    <cfRule type="cellIs" dxfId="4323" priority="624" operator="lessThan">
      <formula>0</formula>
    </cfRule>
  </conditionalFormatting>
  <conditionalFormatting sqref="B417:N417">
    <cfRule type="cellIs" dxfId="4322" priority="625" operator="lessThan">
      <formula>0</formula>
    </cfRule>
  </conditionalFormatting>
  <conditionalFormatting sqref="B417:N417">
    <cfRule type="cellIs" dxfId="4321" priority="626" operator="lessThan">
      <formula>0</formula>
    </cfRule>
  </conditionalFormatting>
  <conditionalFormatting sqref="N420">
    <cfRule type="cellIs" dxfId="4320" priority="627" operator="lessThan">
      <formula>0</formula>
    </cfRule>
  </conditionalFormatting>
  <conditionalFormatting sqref="N421">
    <cfRule type="cellIs" dxfId="4319" priority="628" operator="lessThan">
      <formula>0</formula>
    </cfRule>
  </conditionalFormatting>
  <conditionalFormatting sqref="N421">
    <cfRule type="cellIs" dxfId="4318" priority="629" operator="lessThan">
      <formula>0</formula>
    </cfRule>
  </conditionalFormatting>
  <conditionalFormatting sqref="C428:M428">
    <cfRule type="cellIs" dxfId="4317" priority="630" operator="lessThan">
      <formula>0</formula>
    </cfRule>
  </conditionalFormatting>
  <conditionalFormatting sqref="C428:M428">
    <cfRule type="cellIs" dxfId="4316" priority="631" operator="lessThan">
      <formula>0</formula>
    </cfRule>
  </conditionalFormatting>
  <conditionalFormatting sqref="H428">
    <cfRule type="cellIs" dxfId="4315" priority="632" operator="lessThan">
      <formula>0</formula>
    </cfRule>
  </conditionalFormatting>
  <conditionalFormatting sqref="B428">
    <cfRule type="cellIs" dxfId="4314" priority="633" operator="lessThan">
      <formula>0</formula>
    </cfRule>
  </conditionalFormatting>
  <conditionalFormatting sqref="B428">
    <cfRule type="cellIs" dxfId="4313" priority="634" operator="lessThan">
      <formula>0</formula>
    </cfRule>
  </conditionalFormatting>
  <conditionalFormatting sqref="B424:N424">
    <cfRule type="cellIs" dxfId="4312" priority="635" operator="lessThan">
      <formula>0</formula>
    </cfRule>
  </conditionalFormatting>
  <conditionalFormatting sqref="B424:N424">
    <cfRule type="cellIs" dxfId="4311" priority="636" operator="lessThan">
      <formula>0</formula>
    </cfRule>
  </conditionalFormatting>
  <conditionalFormatting sqref="B424:N424">
    <cfRule type="cellIs" dxfId="4310" priority="637" operator="lessThan">
      <formula>0</formula>
    </cfRule>
  </conditionalFormatting>
  <conditionalFormatting sqref="B424:N424">
    <cfRule type="cellIs" dxfId="4309" priority="638" operator="lessThan">
      <formula>0</formula>
    </cfRule>
  </conditionalFormatting>
  <conditionalFormatting sqref="B424:N424">
    <cfRule type="cellIs" dxfId="4308" priority="639" operator="lessThan">
      <formula>0</formula>
    </cfRule>
  </conditionalFormatting>
  <conditionalFormatting sqref="B424:N424">
    <cfRule type="cellIs" dxfId="4307" priority="640" operator="lessThan">
      <formula>0</formula>
    </cfRule>
  </conditionalFormatting>
  <conditionalFormatting sqref="B424:N424">
    <cfRule type="cellIs" dxfId="4306" priority="641" operator="lessThan">
      <formula>0</formula>
    </cfRule>
  </conditionalFormatting>
  <conditionalFormatting sqref="B424:N424">
    <cfRule type="cellIs" dxfId="4305" priority="642" operator="lessThan">
      <formula>0</formula>
    </cfRule>
  </conditionalFormatting>
  <conditionalFormatting sqref="N427">
    <cfRule type="cellIs" dxfId="4304" priority="643" operator="lessThan">
      <formula>0</formula>
    </cfRule>
  </conditionalFormatting>
  <conditionalFormatting sqref="N428">
    <cfRule type="cellIs" dxfId="4303" priority="644" operator="lessThan">
      <formula>0</formula>
    </cfRule>
  </conditionalFormatting>
  <conditionalFormatting sqref="N428">
    <cfRule type="cellIs" dxfId="4302" priority="645" operator="lessThan">
      <formula>0</formula>
    </cfRule>
  </conditionalFormatting>
  <conditionalFormatting sqref="C434:M434">
    <cfRule type="cellIs" dxfId="4301" priority="646" operator="lessThan">
      <formula>0</formula>
    </cfRule>
  </conditionalFormatting>
  <conditionalFormatting sqref="C434:M434">
    <cfRule type="cellIs" dxfId="4300" priority="647" operator="lessThan">
      <formula>0</formula>
    </cfRule>
  </conditionalFormatting>
  <conditionalFormatting sqref="H434">
    <cfRule type="cellIs" dxfId="4299" priority="648" operator="lessThan">
      <formula>0</formula>
    </cfRule>
  </conditionalFormatting>
  <conditionalFormatting sqref="B434">
    <cfRule type="cellIs" dxfId="4298" priority="649" operator="lessThan">
      <formula>0</formula>
    </cfRule>
  </conditionalFormatting>
  <conditionalFormatting sqref="B434">
    <cfRule type="cellIs" dxfId="4297" priority="650" operator="lessThan">
      <formula>0</formula>
    </cfRule>
  </conditionalFormatting>
  <conditionalFormatting sqref="B430:N430">
    <cfRule type="cellIs" dxfId="4296" priority="651" operator="lessThan">
      <formula>0</formula>
    </cfRule>
  </conditionalFormatting>
  <conditionalFormatting sqref="B430:N430">
    <cfRule type="cellIs" dxfId="4295" priority="652" operator="lessThan">
      <formula>0</formula>
    </cfRule>
  </conditionalFormatting>
  <conditionalFormatting sqref="B430:N430">
    <cfRule type="cellIs" dxfId="4294" priority="653" operator="lessThan">
      <formula>0</formula>
    </cfRule>
  </conditionalFormatting>
  <conditionalFormatting sqref="B430:N430">
    <cfRule type="cellIs" dxfId="4293" priority="654" operator="lessThan">
      <formula>0</formula>
    </cfRule>
  </conditionalFormatting>
  <conditionalFormatting sqref="B430:N430">
    <cfRule type="cellIs" dxfId="4292" priority="655" operator="lessThan">
      <formula>0</formula>
    </cfRule>
  </conditionalFormatting>
  <conditionalFormatting sqref="B430:N430">
    <cfRule type="cellIs" dxfId="4291" priority="656" operator="lessThan">
      <formula>0</formula>
    </cfRule>
  </conditionalFormatting>
  <conditionalFormatting sqref="B430:N430">
    <cfRule type="cellIs" dxfId="4290" priority="657" operator="lessThan">
      <formula>0</formula>
    </cfRule>
  </conditionalFormatting>
  <conditionalFormatting sqref="B430:N430">
    <cfRule type="cellIs" dxfId="4289" priority="658" operator="lessThan">
      <formula>0</formula>
    </cfRule>
  </conditionalFormatting>
  <conditionalFormatting sqref="N433">
    <cfRule type="cellIs" dxfId="4288" priority="659" operator="lessThan">
      <formula>0</formula>
    </cfRule>
  </conditionalFormatting>
  <conditionalFormatting sqref="N434">
    <cfRule type="cellIs" dxfId="4287" priority="660" operator="lessThan">
      <formula>0</formula>
    </cfRule>
  </conditionalFormatting>
  <conditionalFormatting sqref="N434">
    <cfRule type="cellIs" dxfId="4286" priority="661" operator="lessThan">
      <formula>0</formula>
    </cfRule>
  </conditionalFormatting>
  <conditionalFormatting sqref="C437:C440">
    <cfRule type="expression" dxfId="4285" priority="662">
      <formula>C437/B437&gt;1</formula>
    </cfRule>
  </conditionalFormatting>
  <conditionalFormatting sqref="C437:C440">
    <cfRule type="expression" dxfId="4284" priority="663">
      <formula>C437/B437&lt;1</formula>
    </cfRule>
  </conditionalFormatting>
  <conditionalFormatting sqref="D437:N440">
    <cfRule type="cellIs" dxfId="4283" priority="664" operator="lessThan">
      <formula>0</formula>
    </cfRule>
  </conditionalFormatting>
  <conditionalFormatting sqref="D437:N440">
    <cfRule type="expression" dxfId="4282" priority="665">
      <formula>D437/C437&gt;1</formula>
    </cfRule>
  </conditionalFormatting>
  <conditionalFormatting sqref="D437:N440">
    <cfRule type="expression" dxfId="4281" priority="666">
      <formula>D437/C437&lt;1</formula>
    </cfRule>
  </conditionalFormatting>
  <conditionalFormatting sqref="B437:B440">
    <cfRule type="cellIs" dxfId="4280" priority="667" operator="lessThan">
      <formula>0</formula>
    </cfRule>
  </conditionalFormatting>
  <conditionalFormatting sqref="B437:B440 B510:N510 B518:N518 B533:N533 B547:N547">
    <cfRule type="expression" dxfId="4279" priority="668">
      <formula>B437/#REF!&gt;1</formula>
    </cfRule>
  </conditionalFormatting>
  <conditionalFormatting sqref="B437:B440 B510:N510 B518:N518 B533:N533 B547:N547">
    <cfRule type="expression" dxfId="4278" priority="669">
      <formula>B437/#REF!&lt;1</formula>
    </cfRule>
  </conditionalFormatting>
  <conditionalFormatting sqref="B470">
    <cfRule type="cellIs" dxfId="4277" priority="670" operator="lessThan">
      <formula>0</formula>
    </cfRule>
  </conditionalFormatting>
  <conditionalFormatting sqref="B470">
    <cfRule type="expression" dxfId="4276" priority="671">
      <formula>B470/#REF!&gt;1</formula>
    </cfRule>
  </conditionalFormatting>
  <conditionalFormatting sqref="B470">
    <cfRule type="expression" dxfId="4275" priority="672">
      <formula>B470/#REF!&lt;1</formula>
    </cfRule>
  </conditionalFormatting>
  <conditionalFormatting sqref="C470">
    <cfRule type="cellIs" dxfId="4274" priority="673" operator="lessThan">
      <formula>0</formula>
    </cfRule>
  </conditionalFormatting>
  <conditionalFormatting sqref="C470">
    <cfRule type="expression" dxfId="4273" priority="674">
      <formula>C470/B470&gt;1</formula>
    </cfRule>
  </conditionalFormatting>
  <conditionalFormatting sqref="C470">
    <cfRule type="expression" dxfId="4272" priority="675">
      <formula>C470/B470&lt;1</formula>
    </cfRule>
  </conditionalFormatting>
  <conditionalFormatting sqref="D470">
    <cfRule type="cellIs" dxfId="4271" priority="676" operator="lessThan">
      <formula>0</formula>
    </cfRule>
  </conditionalFormatting>
  <conditionalFormatting sqref="D470">
    <cfRule type="expression" dxfId="4270" priority="677">
      <formula>D470/C470&gt;1</formula>
    </cfRule>
  </conditionalFormatting>
  <conditionalFormatting sqref="D470">
    <cfRule type="expression" dxfId="4269" priority="678">
      <formula>D470/C470&lt;1</formula>
    </cfRule>
  </conditionalFormatting>
  <conditionalFormatting sqref="E470">
    <cfRule type="cellIs" dxfId="4268" priority="679" operator="lessThan">
      <formula>0</formula>
    </cfRule>
  </conditionalFormatting>
  <conditionalFormatting sqref="E470">
    <cfRule type="expression" dxfId="4267" priority="680">
      <formula>E470/D470&gt;1</formula>
    </cfRule>
  </conditionalFormatting>
  <conditionalFormatting sqref="E470">
    <cfRule type="expression" dxfId="4266" priority="681">
      <formula>E470/D470&lt;1</formula>
    </cfRule>
  </conditionalFormatting>
  <conditionalFormatting sqref="F470">
    <cfRule type="cellIs" dxfId="4265" priority="682" operator="lessThan">
      <formula>0</formula>
    </cfRule>
  </conditionalFormatting>
  <conditionalFormatting sqref="F470">
    <cfRule type="expression" dxfId="4264" priority="683">
      <formula>F470/E470&gt;1</formula>
    </cfRule>
  </conditionalFormatting>
  <conditionalFormatting sqref="F470">
    <cfRule type="expression" dxfId="4263" priority="684">
      <formula>F470/E470&lt;1</formula>
    </cfRule>
  </conditionalFormatting>
  <conditionalFormatting sqref="G470">
    <cfRule type="cellIs" dxfId="4262" priority="685" operator="lessThan">
      <formula>0</formula>
    </cfRule>
  </conditionalFormatting>
  <conditionalFormatting sqref="G470">
    <cfRule type="expression" dxfId="4261" priority="686">
      <formula>G470/F470&gt;1</formula>
    </cfRule>
  </conditionalFormatting>
  <conditionalFormatting sqref="G470">
    <cfRule type="expression" dxfId="4260" priority="687">
      <formula>G470/F470&lt;1</formula>
    </cfRule>
  </conditionalFormatting>
  <conditionalFormatting sqref="H470">
    <cfRule type="cellIs" dxfId="4259" priority="688" operator="lessThan">
      <formula>0</formula>
    </cfRule>
  </conditionalFormatting>
  <conditionalFormatting sqref="H470">
    <cfRule type="expression" dxfId="4258" priority="689">
      <formula>H470/G470&gt;1</formula>
    </cfRule>
  </conditionalFormatting>
  <conditionalFormatting sqref="H470">
    <cfRule type="expression" dxfId="4257" priority="690">
      <formula>H470/G470&lt;1</formula>
    </cfRule>
  </conditionalFormatting>
  <conditionalFormatting sqref="I470:N470">
    <cfRule type="cellIs" dxfId="4256" priority="691" operator="lessThan">
      <formula>0</formula>
    </cfRule>
  </conditionalFormatting>
  <conditionalFormatting sqref="I470:N470">
    <cfRule type="expression" dxfId="4255" priority="692">
      <formula>I470/H470&gt;1</formula>
    </cfRule>
  </conditionalFormatting>
  <conditionalFormatting sqref="I470:N470">
    <cfRule type="expression" dxfId="4254" priority="693">
      <formula>I470/H470&lt;1</formula>
    </cfRule>
  </conditionalFormatting>
  <conditionalFormatting sqref="B510">
    <cfRule type="cellIs" dxfId="4253" priority="694" operator="lessThan">
      <formula>0</formula>
    </cfRule>
  </conditionalFormatting>
  <conditionalFormatting sqref="B510">
    <cfRule type="expression" dxfId="4252" priority="695">
      <formula>B510/#REF!&gt;1</formula>
    </cfRule>
  </conditionalFormatting>
  <conditionalFormatting sqref="B510">
    <cfRule type="expression" dxfId="4251" priority="696">
      <formula>B510/#REF!&lt;1</formula>
    </cfRule>
  </conditionalFormatting>
  <conditionalFormatting sqref="C510">
    <cfRule type="cellIs" dxfId="4250" priority="697" operator="lessThan">
      <formula>0</formula>
    </cfRule>
  </conditionalFormatting>
  <conditionalFormatting sqref="C510">
    <cfRule type="expression" dxfId="4249" priority="698">
      <formula>C510/B510&gt;1</formula>
    </cfRule>
  </conditionalFormatting>
  <conditionalFormatting sqref="C510">
    <cfRule type="expression" dxfId="4248" priority="699">
      <formula>C510/B510&lt;1</formula>
    </cfRule>
  </conditionalFormatting>
  <conditionalFormatting sqref="D510">
    <cfRule type="cellIs" dxfId="4247" priority="700" operator="lessThan">
      <formula>0</formula>
    </cfRule>
  </conditionalFormatting>
  <conditionalFormatting sqref="D510">
    <cfRule type="expression" dxfId="4246" priority="701">
      <formula>D510/C510&gt;1</formula>
    </cfRule>
  </conditionalFormatting>
  <conditionalFormatting sqref="D510">
    <cfRule type="expression" dxfId="4245" priority="702">
      <formula>D510/C510&lt;1</formula>
    </cfRule>
  </conditionalFormatting>
  <conditionalFormatting sqref="E510">
    <cfRule type="cellIs" dxfId="4244" priority="703" operator="lessThan">
      <formula>0</formula>
    </cfRule>
  </conditionalFormatting>
  <conditionalFormatting sqref="E510">
    <cfRule type="expression" dxfId="4243" priority="704">
      <formula>E510/D510&gt;1</formula>
    </cfRule>
  </conditionalFormatting>
  <conditionalFormatting sqref="E510">
    <cfRule type="expression" dxfId="4242" priority="705">
      <formula>E510/D510&lt;1</formula>
    </cfRule>
  </conditionalFormatting>
  <conditionalFormatting sqref="F510">
    <cfRule type="cellIs" dxfId="4241" priority="706" operator="lessThan">
      <formula>0</formula>
    </cfRule>
  </conditionalFormatting>
  <conditionalFormatting sqref="F510">
    <cfRule type="expression" dxfId="4240" priority="707">
      <formula>F510/E510&gt;1</formula>
    </cfRule>
  </conditionalFormatting>
  <conditionalFormatting sqref="F510">
    <cfRule type="expression" dxfId="4239" priority="708">
      <formula>F510/E510&lt;1</formula>
    </cfRule>
  </conditionalFormatting>
  <conditionalFormatting sqref="G510">
    <cfRule type="cellIs" dxfId="4238" priority="709" operator="lessThan">
      <formula>0</formula>
    </cfRule>
  </conditionalFormatting>
  <conditionalFormatting sqref="G510">
    <cfRule type="expression" dxfId="4237" priority="710">
      <formula>G510/F510&gt;1</formula>
    </cfRule>
  </conditionalFormatting>
  <conditionalFormatting sqref="G510">
    <cfRule type="expression" dxfId="4236" priority="711">
      <formula>G510/F510&lt;1</formula>
    </cfRule>
  </conditionalFormatting>
  <conditionalFormatting sqref="H510">
    <cfRule type="cellIs" dxfId="4235" priority="712" operator="lessThan">
      <formula>0</formula>
    </cfRule>
  </conditionalFormatting>
  <conditionalFormatting sqref="H510">
    <cfRule type="expression" dxfId="4234" priority="713">
      <formula>H510/G510&gt;1</formula>
    </cfRule>
  </conditionalFormatting>
  <conditionalFormatting sqref="H510">
    <cfRule type="expression" dxfId="4233" priority="714">
      <formula>H510/G510&lt;1</formula>
    </cfRule>
  </conditionalFormatting>
  <conditionalFormatting sqref="B518">
    <cfRule type="cellIs" dxfId="4232" priority="715" operator="lessThan">
      <formula>0</formula>
    </cfRule>
  </conditionalFormatting>
  <conditionalFormatting sqref="B518">
    <cfRule type="expression" dxfId="4231" priority="716">
      <formula>B518/#REF!&gt;1</formula>
    </cfRule>
  </conditionalFormatting>
  <conditionalFormatting sqref="B518">
    <cfRule type="expression" dxfId="4230" priority="717">
      <formula>B518/#REF!&lt;1</formula>
    </cfRule>
  </conditionalFormatting>
  <conditionalFormatting sqref="C518">
    <cfRule type="cellIs" dxfId="4229" priority="718" operator="lessThan">
      <formula>0</formula>
    </cfRule>
  </conditionalFormatting>
  <conditionalFormatting sqref="C518">
    <cfRule type="expression" dxfId="4228" priority="719">
      <formula>C518/B518&gt;1</formula>
    </cfRule>
  </conditionalFormatting>
  <conditionalFormatting sqref="C518">
    <cfRule type="expression" dxfId="4227" priority="720">
      <formula>C518/B518&lt;1</formula>
    </cfRule>
  </conditionalFormatting>
  <conditionalFormatting sqref="D518">
    <cfRule type="cellIs" dxfId="4226" priority="721" operator="lessThan">
      <formula>0</formula>
    </cfRule>
  </conditionalFormatting>
  <conditionalFormatting sqref="D518">
    <cfRule type="expression" dxfId="4225" priority="722">
      <formula>D518/C518&gt;1</formula>
    </cfRule>
  </conditionalFormatting>
  <conditionalFormatting sqref="D518">
    <cfRule type="expression" dxfId="4224" priority="723">
      <formula>D518/C518&lt;1</formula>
    </cfRule>
  </conditionalFormatting>
  <conditionalFormatting sqref="E518">
    <cfRule type="cellIs" dxfId="4223" priority="724" operator="lessThan">
      <formula>0</formula>
    </cfRule>
  </conditionalFormatting>
  <conditionalFormatting sqref="E518">
    <cfRule type="expression" dxfId="4222" priority="725">
      <formula>E518/D518&gt;1</formula>
    </cfRule>
  </conditionalFormatting>
  <conditionalFormatting sqref="E518">
    <cfRule type="expression" dxfId="4221" priority="726">
      <formula>E518/D518&lt;1</formula>
    </cfRule>
  </conditionalFormatting>
  <conditionalFormatting sqref="F518">
    <cfRule type="cellIs" dxfId="4220" priority="727" operator="lessThan">
      <formula>0</formula>
    </cfRule>
  </conditionalFormatting>
  <conditionalFormatting sqref="F518">
    <cfRule type="expression" dxfId="4219" priority="728">
      <formula>F518/E518&gt;1</formula>
    </cfRule>
  </conditionalFormatting>
  <conditionalFormatting sqref="F518">
    <cfRule type="expression" dxfId="4218" priority="729">
      <formula>F518/E518&lt;1</formula>
    </cfRule>
  </conditionalFormatting>
  <conditionalFormatting sqref="G518">
    <cfRule type="cellIs" dxfId="4217" priority="730" operator="lessThan">
      <formula>0</formula>
    </cfRule>
  </conditionalFormatting>
  <conditionalFormatting sqref="G518">
    <cfRule type="expression" dxfId="4216" priority="731">
      <formula>G518/F518&gt;1</formula>
    </cfRule>
  </conditionalFormatting>
  <conditionalFormatting sqref="G518">
    <cfRule type="expression" dxfId="4215" priority="732">
      <formula>G518/F518&lt;1</formula>
    </cfRule>
  </conditionalFormatting>
  <conditionalFormatting sqref="H518">
    <cfRule type="cellIs" dxfId="4214" priority="733" operator="lessThan">
      <formula>0</formula>
    </cfRule>
  </conditionalFormatting>
  <conditionalFormatting sqref="H518">
    <cfRule type="expression" dxfId="4213" priority="734">
      <formula>H518/G518&gt;1</formula>
    </cfRule>
  </conditionalFormatting>
  <conditionalFormatting sqref="H518">
    <cfRule type="expression" dxfId="4212" priority="735">
      <formula>H518/G518&lt;1</formula>
    </cfRule>
  </conditionalFormatting>
  <conditionalFormatting sqref="B547">
    <cfRule type="cellIs" dxfId="4211" priority="736" operator="lessThan">
      <formula>0</formula>
    </cfRule>
  </conditionalFormatting>
  <conditionalFormatting sqref="B547">
    <cfRule type="expression" dxfId="4210" priority="737">
      <formula>B547/#REF!&gt;1</formula>
    </cfRule>
  </conditionalFormatting>
  <conditionalFormatting sqref="B547">
    <cfRule type="expression" dxfId="4209" priority="738">
      <formula>B547/#REF!&lt;1</formula>
    </cfRule>
  </conditionalFormatting>
  <conditionalFormatting sqref="C547">
    <cfRule type="cellIs" dxfId="4208" priority="739" operator="lessThan">
      <formula>0</formula>
    </cfRule>
  </conditionalFormatting>
  <conditionalFormatting sqref="C547">
    <cfRule type="expression" dxfId="4207" priority="740">
      <formula>C547/B547&gt;1</formula>
    </cfRule>
  </conditionalFormatting>
  <conditionalFormatting sqref="C547">
    <cfRule type="expression" dxfId="4206" priority="741">
      <formula>C547/B547&lt;1</formula>
    </cfRule>
  </conditionalFormatting>
  <conditionalFormatting sqref="D547">
    <cfRule type="cellIs" dxfId="4205" priority="742" operator="lessThan">
      <formula>0</formula>
    </cfRule>
  </conditionalFormatting>
  <conditionalFormatting sqref="D547">
    <cfRule type="expression" dxfId="4204" priority="743">
      <formula>D547/C547&gt;1</formula>
    </cfRule>
  </conditionalFormatting>
  <conditionalFormatting sqref="D547">
    <cfRule type="expression" dxfId="4203" priority="744">
      <formula>D547/C547&lt;1</formula>
    </cfRule>
  </conditionalFormatting>
  <conditionalFormatting sqref="E547">
    <cfRule type="cellIs" dxfId="4202" priority="745" operator="lessThan">
      <formula>0</formula>
    </cfRule>
  </conditionalFormatting>
  <conditionalFormatting sqref="E547">
    <cfRule type="expression" dxfId="4201" priority="746">
      <formula>E547/D547&gt;1</formula>
    </cfRule>
  </conditionalFormatting>
  <conditionalFormatting sqref="E547">
    <cfRule type="expression" dxfId="4200" priority="747">
      <formula>E547/D547&lt;1</formula>
    </cfRule>
  </conditionalFormatting>
  <conditionalFormatting sqref="F547">
    <cfRule type="cellIs" dxfId="4199" priority="748" operator="lessThan">
      <formula>0</formula>
    </cfRule>
  </conditionalFormatting>
  <conditionalFormatting sqref="F547">
    <cfRule type="expression" dxfId="4198" priority="749">
      <formula>F547/E547&gt;1</formula>
    </cfRule>
  </conditionalFormatting>
  <conditionalFormatting sqref="F547">
    <cfRule type="expression" dxfId="4197" priority="750">
      <formula>F547/E547&lt;1</formula>
    </cfRule>
  </conditionalFormatting>
  <conditionalFormatting sqref="G547">
    <cfRule type="cellIs" dxfId="4196" priority="751" operator="lessThan">
      <formula>0</formula>
    </cfRule>
  </conditionalFormatting>
  <conditionalFormatting sqref="G547">
    <cfRule type="expression" dxfId="4195" priority="752">
      <formula>G547/F547&gt;1</formula>
    </cfRule>
  </conditionalFormatting>
  <conditionalFormatting sqref="G547">
    <cfRule type="expression" dxfId="4194" priority="753">
      <formula>G547/F547&lt;1</formula>
    </cfRule>
  </conditionalFormatting>
  <conditionalFormatting sqref="H547">
    <cfRule type="cellIs" dxfId="4193" priority="754" operator="lessThan">
      <formula>0</formula>
    </cfRule>
  </conditionalFormatting>
  <conditionalFormatting sqref="H547">
    <cfRule type="expression" dxfId="4192" priority="755">
      <formula>H547/G547&gt;1</formula>
    </cfRule>
  </conditionalFormatting>
  <conditionalFormatting sqref="H547">
    <cfRule type="expression" dxfId="4191" priority="756">
      <formula>H547/G547&lt;1</formula>
    </cfRule>
  </conditionalFormatting>
  <conditionalFormatting sqref="N554">
    <cfRule type="cellIs" dxfId="4190" priority="757" operator="lessThan">
      <formula>0</formula>
    </cfRule>
  </conditionalFormatting>
  <conditionalFormatting sqref="N562">
    <cfRule type="cellIs" dxfId="4189" priority="758" operator="lessThan">
      <formula>0</formula>
    </cfRule>
  </conditionalFormatting>
  <conditionalFormatting sqref="N562">
    <cfRule type="cellIs" dxfId="4188" priority="759" operator="lessThan">
      <formula>0</formula>
    </cfRule>
  </conditionalFormatting>
  <conditionalFormatting sqref="N563">
    <cfRule type="cellIs" dxfId="4187" priority="760" operator="lessThan">
      <formula>0</formula>
    </cfRule>
  </conditionalFormatting>
  <conditionalFormatting sqref="N563">
    <cfRule type="cellIs" dxfId="4186" priority="761" operator="lessThan">
      <formula>0</formula>
    </cfRule>
  </conditionalFormatting>
  <conditionalFormatting sqref="N568">
    <cfRule type="cellIs" dxfId="4185" priority="762" operator="lessThan">
      <formula>0</formula>
    </cfRule>
  </conditionalFormatting>
  <conditionalFormatting sqref="N568">
    <cfRule type="cellIs" dxfId="4184" priority="763" operator="lessThan">
      <formula>0</formula>
    </cfRule>
  </conditionalFormatting>
  <conditionalFormatting sqref="O339">
    <cfRule type="cellIs" dxfId="4183" priority="764" operator="lessThan">
      <formula>0</formula>
    </cfRule>
  </conditionalFormatting>
  <conditionalFormatting sqref="O340:O341">
    <cfRule type="cellIs" dxfId="4182" priority="765" operator="lessThan">
      <formula>0</formula>
    </cfRule>
  </conditionalFormatting>
  <conditionalFormatting sqref="O437:O440">
    <cfRule type="cellIs" dxfId="4181" priority="766" operator="lessThan">
      <formula>0</formula>
    </cfRule>
  </conditionalFormatting>
  <conditionalFormatting sqref="O337">
    <cfRule type="cellIs" dxfId="4180" priority="767" operator="lessThan">
      <formula>0</formula>
    </cfRule>
  </conditionalFormatting>
  <conditionalFormatting sqref="O342:O343">
    <cfRule type="cellIs" dxfId="4179" priority="768" operator="lessThan">
      <formula>0</formula>
    </cfRule>
  </conditionalFormatting>
  <conditionalFormatting sqref="O345:O349">
    <cfRule type="cellIs" dxfId="4178" priority="769" operator="lessThan">
      <formula>0</formula>
    </cfRule>
  </conditionalFormatting>
  <conditionalFormatting sqref="O354:O355">
    <cfRule type="cellIs" dxfId="4177" priority="770" operator="lessThan">
      <formula>0</formula>
    </cfRule>
  </conditionalFormatting>
  <conditionalFormatting sqref="O360:O361">
    <cfRule type="cellIs" dxfId="4176" priority="771" operator="lessThan">
      <formula>0</formula>
    </cfRule>
  </conditionalFormatting>
  <conditionalFormatting sqref="O366:O367">
    <cfRule type="cellIs" dxfId="4175" priority="772" operator="lessThan">
      <formula>0</formula>
    </cfRule>
  </conditionalFormatting>
  <conditionalFormatting sqref="O372:O373">
    <cfRule type="cellIs" dxfId="4174" priority="773" operator="lessThan">
      <formula>0</formula>
    </cfRule>
  </conditionalFormatting>
  <conditionalFormatting sqref="O378">
    <cfRule type="cellIs" dxfId="4173" priority="774" operator="lessThan">
      <formula>0</formula>
    </cfRule>
  </conditionalFormatting>
  <conditionalFormatting sqref="O384:O385">
    <cfRule type="cellIs" dxfId="4172" priority="775" operator="lessThan">
      <formula>0</formula>
    </cfRule>
  </conditionalFormatting>
  <conditionalFormatting sqref="O390:O391">
    <cfRule type="cellIs" dxfId="4171" priority="776" operator="lessThan">
      <formula>0</formula>
    </cfRule>
  </conditionalFormatting>
  <conditionalFormatting sqref="O396:O397">
    <cfRule type="cellIs" dxfId="4170" priority="777" operator="lessThan">
      <formula>0</formula>
    </cfRule>
  </conditionalFormatting>
  <conditionalFormatting sqref="O402:O403">
    <cfRule type="cellIs" dxfId="4169" priority="778" operator="lessThan">
      <formula>0</formula>
    </cfRule>
  </conditionalFormatting>
  <conditionalFormatting sqref="O408:O409">
    <cfRule type="cellIs" dxfId="4168" priority="779" operator="lessThan">
      <formula>0</formula>
    </cfRule>
  </conditionalFormatting>
  <conditionalFormatting sqref="O414:O415">
    <cfRule type="cellIs" dxfId="4167" priority="780" operator="lessThan">
      <formula>0</formula>
    </cfRule>
  </conditionalFormatting>
  <conditionalFormatting sqref="O420:O421">
    <cfRule type="cellIs" dxfId="4166" priority="781" operator="lessThan">
      <formula>0</formula>
    </cfRule>
  </conditionalFormatting>
  <conditionalFormatting sqref="O427:O428">
    <cfRule type="cellIs" dxfId="4165" priority="782" operator="lessThan">
      <formula>0</formula>
    </cfRule>
  </conditionalFormatting>
  <conditionalFormatting sqref="O433:O434">
    <cfRule type="cellIs" dxfId="4164" priority="783" operator="lessThan">
      <formula>0</formula>
    </cfRule>
  </conditionalFormatting>
  <conditionalFormatting sqref="O441">
    <cfRule type="cellIs" dxfId="4163" priority="784" operator="lessThan">
      <formula>0</formula>
    </cfRule>
  </conditionalFormatting>
  <conditionalFormatting sqref="O448">
    <cfRule type="cellIs" dxfId="4162" priority="785" operator="lessThan">
      <formula>0</formula>
    </cfRule>
  </conditionalFormatting>
  <conditionalFormatting sqref="O461:O462">
    <cfRule type="cellIs" dxfId="4161" priority="786" operator="lessThan">
      <formula>0</formula>
    </cfRule>
  </conditionalFormatting>
  <conditionalFormatting sqref="O469:O470">
    <cfRule type="cellIs" dxfId="4160" priority="787" operator="lessThan">
      <formula>0</formula>
    </cfRule>
  </conditionalFormatting>
  <conditionalFormatting sqref="O478:O479">
    <cfRule type="cellIs" dxfId="4159" priority="788" operator="lessThan">
      <formula>0</formula>
    </cfRule>
  </conditionalFormatting>
  <conditionalFormatting sqref="O486:O487">
    <cfRule type="cellIs" dxfId="4158" priority="789" operator="lessThan">
      <formula>0</formula>
    </cfRule>
  </conditionalFormatting>
  <conditionalFormatting sqref="O502:O503">
    <cfRule type="cellIs" dxfId="4157" priority="790" operator="lessThan">
      <formula>0</formula>
    </cfRule>
  </conditionalFormatting>
  <conditionalFormatting sqref="O494:O495">
    <cfRule type="cellIs" dxfId="4156" priority="791" operator="lessThan">
      <formula>0</formula>
    </cfRule>
  </conditionalFormatting>
  <conditionalFormatting sqref="O509:O510">
    <cfRule type="cellIs" dxfId="4155" priority="792" operator="lessThan">
      <formula>0</formula>
    </cfRule>
  </conditionalFormatting>
  <conditionalFormatting sqref="O517:O518">
    <cfRule type="cellIs" dxfId="4154" priority="793" operator="lessThan">
      <formula>0</formula>
    </cfRule>
  </conditionalFormatting>
  <conditionalFormatting sqref="O525:O526">
    <cfRule type="cellIs" dxfId="4153" priority="794" operator="lessThan">
      <formula>0</formula>
    </cfRule>
  </conditionalFormatting>
  <conditionalFormatting sqref="O532:O533">
    <cfRule type="cellIs" dxfId="4152" priority="795" operator="lessThan">
      <formula>0</formula>
    </cfRule>
  </conditionalFormatting>
  <conditionalFormatting sqref="O539:O540">
    <cfRule type="cellIs" dxfId="4151" priority="796" operator="lessThan">
      <formula>0</formula>
    </cfRule>
  </conditionalFormatting>
  <conditionalFormatting sqref="O546:O547">
    <cfRule type="cellIs" dxfId="4150" priority="797" operator="lessThan">
      <formula>0</formula>
    </cfRule>
  </conditionalFormatting>
  <conditionalFormatting sqref="O554:O555">
    <cfRule type="cellIs" dxfId="4149" priority="798" operator="lessThan">
      <formula>0</formula>
    </cfRule>
  </conditionalFormatting>
  <conditionalFormatting sqref="O571">
    <cfRule type="cellIs" dxfId="4148" priority="799" operator="lessThan">
      <formula>0</formula>
    </cfRule>
  </conditionalFormatting>
  <conditionalFormatting sqref="O576">
    <cfRule type="cellIs" dxfId="4147" priority="800" operator="lessThan">
      <formula>0</formula>
    </cfRule>
  </conditionalFormatting>
  <conditionalFormatting sqref="O592">
    <cfRule type="cellIs" dxfId="4146" priority="801" operator="lessThan">
      <formula>0</formula>
    </cfRule>
  </conditionalFormatting>
  <conditionalFormatting sqref="O610:O612">
    <cfRule type="cellIs" dxfId="4145" priority="802" operator="lessThan">
      <formula>0</formula>
    </cfRule>
  </conditionalFormatting>
  <conditionalFormatting sqref="I657:P657 O655:P656 O658:P658">
    <cfRule type="cellIs" dxfId="4144" priority="803" operator="lessThan">
      <formula>0</formula>
    </cfRule>
  </conditionalFormatting>
  <conditionalFormatting sqref="O614:O615">
    <cfRule type="cellIs" dxfId="4143" priority="804" operator="lessThan">
      <formula>0</formula>
    </cfRule>
  </conditionalFormatting>
  <conditionalFormatting sqref="O618">
    <cfRule type="cellIs" dxfId="4142" priority="805" operator="lessThan">
      <formula>0</formula>
    </cfRule>
  </conditionalFormatting>
  <conditionalFormatting sqref="O619">
    <cfRule type="cellIs" dxfId="4141" priority="806" operator="lessThan">
      <formula>0</formula>
    </cfRule>
  </conditionalFormatting>
  <conditionalFormatting sqref="O621">
    <cfRule type="cellIs" dxfId="4140" priority="807" operator="lessThan">
      <formula>0</formula>
    </cfRule>
  </conditionalFormatting>
  <conditionalFormatting sqref="O622">
    <cfRule type="cellIs" dxfId="4139" priority="808" operator="lessThan">
      <formula>0</formula>
    </cfRule>
  </conditionalFormatting>
  <conditionalFormatting sqref="D624:N624 D621:N621 D610:N612 D618:N619">
    <cfRule type="expression" dxfId="4138" priority="809">
      <formula>D610/C610&gt;1</formula>
    </cfRule>
  </conditionalFormatting>
  <conditionalFormatting sqref="D624:N624 D621:N621 D610:N612 D618:N619">
    <cfRule type="expression" dxfId="4137" priority="810">
      <formula>D610/C610&lt;1</formula>
    </cfRule>
  </conditionalFormatting>
  <conditionalFormatting sqref="C465:C468">
    <cfRule type="cellIs" dxfId="4136" priority="811" operator="lessThan">
      <formula>0</formula>
    </cfRule>
  </conditionalFormatting>
  <conditionalFormatting sqref="C465:C468">
    <cfRule type="expression" dxfId="4135" priority="812">
      <formula>C465/B465&gt;1</formula>
    </cfRule>
  </conditionalFormatting>
  <conditionalFormatting sqref="C465:C468">
    <cfRule type="expression" dxfId="4134" priority="813">
      <formula>C465/B465&lt;1</formula>
    </cfRule>
  </conditionalFormatting>
  <conditionalFormatting sqref="D465:N468">
    <cfRule type="cellIs" dxfId="4133" priority="814" operator="lessThan">
      <formula>0</formula>
    </cfRule>
  </conditionalFormatting>
  <conditionalFormatting sqref="D465:N468">
    <cfRule type="expression" dxfId="4132" priority="815">
      <formula>D465/C465&gt;1</formula>
    </cfRule>
  </conditionalFormatting>
  <conditionalFormatting sqref="D465:N468">
    <cfRule type="expression" dxfId="4131" priority="816">
      <formula>D465/C465&lt;1</formula>
    </cfRule>
  </conditionalFormatting>
  <conditionalFormatting sqref="B465:B468">
    <cfRule type="cellIs" dxfId="4130" priority="817" operator="lessThan">
      <formula>0</formula>
    </cfRule>
  </conditionalFormatting>
  <conditionalFormatting sqref="B465:B468">
    <cfRule type="expression" dxfId="4129" priority="818">
      <formula>B465/#REF!&gt;1</formula>
    </cfRule>
  </conditionalFormatting>
  <conditionalFormatting sqref="B465:B468">
    <cfRule type="expression" dxfId="4128" priority="819">
      <formula>B465/#REF!&lt;1</formula>
    </cfRule>
  </conditionalFormatting>
  <conditionalFormatting sqref="J546:N546 J532:N532 J517:N517 J509:N509">
    <cfRule type="cellIs" dxfId="4127" priority="820" operator="lessThan">
      <formula>0</formula>
    </cfRule>
  </conditionalFormatting>
  <conditionalFormatting sqref="C546:I546 C542:C545 C532:I532 C528:C531 C517:I517 C513:C516 C509:I509 C505:C508">
    <cfRule type="cellIs" dxfId="4126" priority="821" operator="lessThan">
      <formula>0</formula>
    </cfRule>
  </conditionalFormatting>
  <conditionalFormatting sqref="C546:M546 C532:M532 C517:M517 C509:M509">
    <cfRule type="cellIs" dxfId="4125" priority="822" operator="lessThan">
      <formula>0</formula>
    </cfRule>
  </conditionalFormatting>
  <conditionalFormatting sqref="C542:C545 C528:C531 C513:C516 C505:C508">
    <cfRule type="expression" dxfId="4124" priority="823">
      <formula>C505/B505&gt;1</formula>
    </cfRule>
  </conditionalFormatting>
  <conditionalFormatting sqref="C542:C545 C528:C531 C513:C516 C505:C508">
    <cfRule type="expression" dxfId="4123" priority="824">
      <formula>C505/B505&lt;1</formula>
    </cfRule>
  </conditionalFormatting>
  <conditionalFormatting sqref="D542:N545 D528:N531 D513:N516 D505:N508">
    <cfRule type="cellIs" dxfId="4122" priority="825" operator="lessThan">
      <formula>0</formula>
    </cfRule>
  </conditionalFormatting>
  <conditionalFormatting sqref="D542:N545 D528:N531 D513:N516 D505:N508">
    <cfRule type="expression" dxfId="4121" priority="826">
      <formula>D505/C505&gt;1</formula>
    </cfRule>
  </conditionalFormatting>
  <conditionalFormatting sqref="D542:N545 D528:N531 D513:N516 D505:N508">
    <cfRule type="expression" dxfId="4120" priority="827">
      <formula>D505/C505&lt;1</formula>
    </cfRule>
  </conditionalFormatting>
  <conditionalFormatting sqref="C546:N546 C532:N532 C517:N517 C509:N509">
    <cfRule type="cellIs" dxfId="4119" priority="828" operator="lessThan">
      <formula>0</formula>
    </cfRule>
  </conditionalFormatting>
  <conditionalFormatting sqref="C546:N546 C532:N532 C517:N517 C509:N509">
    <cfRule type="expression" dxfId="4118" priority="829">
      <formula>C509/B509&gt;1</formula>
    </cfRule>
  </conditionalFormatting>
  <conditionalFormatting sqref="C546:N546 C532:N532 C517:N517 C509:N509">
    <cfRule type="expression" dxfId="4117" priority="830">
      <formula>C509/B509&lt;1</formula>
    </cfRule>
  </conditionalFormatting>
  <conditionalFormatting sqref="B624 B621 B618:B619 B614:B615 B610:B612">
    <cfRule type="cellIs" dxfId="4116" priority="831" operator="lessThan">
      <formula>0</formula>
    </cfRule>
  </conditionalFormatting>
  <conditionalFormatting sqref="C624 C621 C618:C619 C610:C612">
    <cfRule type="cellIs" dxfId="4115" priority="832" operator="lessThan">
      <formula>0</formula>
    </cfRule>
  </conditionalFormatting>
  <conditionalFormatting sqref="C624 C621 C618:C619 C610:C612">
    <cfRule type="expression" dxfId="4114" priority="833">
      <formula>C610/B610&gt;1</formula>
    </cfRule>
  </conditionalFormatting>
  <conditionalFormatting sqref="C624 C621 C618:C619 C610:C612">
    <cfRule type="expression" dxfId="4113" priority="834">
      <formula>C610/B610&lt;1</formula>
    </cfRule>
  </conditionalFormatting>
  <conditionalFormatting sqref="D624:N624 D621:N621 D610:N612 D618:N619">
    <cfRule type="cellIs" dxfId="4112" priority="835" operator="lessThan">
      <formula>0</formula>
    </cfRule>
  </conditionalFormatting>
  <conditionalFormatting sqref="B462:N462 B495 B526 B555">
    <cfRule type="expression" dxfId="4111" priority="836">
      <formula>B462/#REF!&gt;1</formula>
    </cfRule>
  </conditionalFormatting>
  <conditionalFormatting sqref="B462:N462 B495 B526 B555">
    <cfRule type="expression" dxfId="4110" priority="837">
      <formula>B462/#REF!&lt;1</formula>
    </cfRule>
  </conditionalFormatting>
  <conditionalFormatting sqref="C441">
    <cfRule type="cellIs" dxfId="4109" priority="838" operator="lessThan">
      <formula>0</formula>
    </cfRule>
  </conditionalFormatting>
  <conditionalFormatting sqref="C441">
    <cfRule type="expression" dxfId="4108" priority="839">
      <formula>C441/B441&gt;1</formula>
    </cfRule>
  </conditionalFormatting>
  <conditionalFormatting sqref="C441">
    <cfRule type="expression" dxfId="4107" priority="840">
      <formula>C441/B441&lt;1</formula>
    </cfRule>
  </conditionalFormatting>
  <conditionalFormatting sqref="D441:N441">
    <cfRule type="cellIs" dxfId="4106" priority="841" operator="lessThan">
      <formula>0</formula>
    </cfRule>
  </conditionalFormatting>
  <conditionalFormatting sqref="D441:N441">
    <cfRule type="expression" dxfId="4105" priority="842">
      <formula>D441/C441&gt;1</formula>
    </cfRule>
  </conditionalFormatting>
  <conditionalFormatting sqref="D441:N441">
    <cfRule type="expression" dxfId="4104" priority="843">
      <formula>D441/C441&lt;1</formula>
    </cfRule>
  </conditionalFormatting>
  <conditionalFormatting sqref="B441">
    <cfRule type="cellIs" dxfId="4103" priority="844" operator="lessThan">
      <formula>0</formula>
    </cfRule>
  </conditionalFormatting>
  <conditionalFormatting sqref="B441">
    <cfRule type="expression" dxfId="4102" priority="845">
      <formula>B441/#REF!&gt;1</formula>
    </cfRule>
  </conditionalFormatting>
  <conditionalFormatting sqref="B441">
    <cfRule type="expression" dxfId="4101" priority="846">
      <formula>B441/#REF!&lt;1</formula>
    </cfRule>
  </conditionalFormatting>
  <conditionalFormatting sqref="C469">
    <cfRule type="cellIs" dxfId="4100" priority="847" operator="lessThan">
      <formula>0</formula>
    </cfRule>
  </conditionalFormatting>
  <conditionalFormatting sqref="D469:N469">
    <cfRule type="cellIs" dxfId="4099" priority="848" operator="lessThan">
      <formula>0</formula>
    </cfRule>
  </conditionalFormatting>
  <conditionalFormatting sqref="C469">
    <cfRule type="expression" dxfId="4098" priority="849">
      <formula>C469/B469&gt;1</formula>
    </cfRule>
  </conditionalFormatting>
  <conditionalFormatting sqref="C469">
    <cfRule type="expression" dxfId="4097" priority="850">
      <formula>C469/B469&lt;1</formula>
    </cfRule>
  </conditionalFormatting>
  <conditionalFormatting sqref="D469:N469">
    <cfRule type="expression" dxfId="4096" priority="851">
      <formula>D469/C469&gt;1</formula>
    </cfRule>
  </conditionalFormatting>
  <conditionalFormatting sqref="D469:N469">
    <cfRule type="expression" dxfId="4095" priority="852">
      <formula>D469/C469&lt;1</formula>
    </cfRule>
  </conditionalFormatting>
  <conditionalFormatting sqref="B469">
    <cfRule type="cellIs" dxfId="4094" priority="853" operator="lessThan">
      <formula>0</formula>
    </cfRule>
  </conditionalFormatting>
  <conditionalFormatting sqref="B469">
    <cfRule type="expression" dxfId="4093" priority="854">
      <formula>B469/#REF!&gt;1</formula>
    </cfRule>
  </conditionalFormatting>
  <conditionalFormatting sqref="B469">
    <cfRule type="expression" dxfId="4092" priority="855">
      <formula>B469/#REF!&lt;1</formula>
    </cfRule>
  </conditionalFormatting>
  <conditionalFormatting sqref="B487 B479">
    <cfRule type="cellIs" dxfId="4091" priority="856" operator="lessThan">
      <formula>0</formula>
    </cfRule>
  </conditionalFormatting>
  <conditionalFormatting sqref="B487 B479">
    <cfRule type="expression" dxfId="4090" priority="857">
      <formula>B479/#REF!&gt;1</formula>
    </cfRule>
  </conditionalFormatting>
  <conditionalFormatting sqref="B487 B479">
    <cfRule type="expression" dxfId="4089" priority="858">
      <formula>B479/#REF!&lt;1</formula>
    </cfRule>
  </conditionalFormatting>
  <conditionalFormatting sqref="C479">
    <cfRule type="cellIs" dxfId="4088" priority="859" operator="lessThan">
      <formula>0</formula>
    </cfRule>
  </conditionalFormatting>
  <conditionalFormatting sqref="C479">
    <cfRule type="expression" dxfId="4087" priority="860">
      <formula>C479/B479&gt;1</formula>
    </cfRule>
  </conditionalFormatting>
  <conditionalFormatting sqref="C479">
    <cfRule type="expression" dxfId="4086" priority="861">
      <formula>C479/B479&lt;1</formula>
    </cfRule>
  </conditionalFormatting>
  <conditionalFormatting sqref="C526:N526">
    <cfRule type="cellIs" dxfId="4085" priority="862" operator="lessThan">
      <formula>0</formula>
    </cfRule>
  </conditionalFormatting>
  <conditionalFormatting sqref="C571:N571">
    <cfRule type="expression" dxfId="4084" priority="863">
      <formula>C571/B571&gt;1</formula>
    </cfRule>
  </conditionalFormatting>
  <conditionalFormatting sqref="C571:N571">
    <cfRule type="expression" dxfId="4083" priority="864">
      <formula>C571/B571&lt;1</formula>
    </cfRule>
  </conditionalFormatting>
  <conditionalFormatting sqref="I510:N510">
    <cfRule type="cellIs" dxfId="4082" priority="865" operator="lessThan">
      <formula>0</formula>
    </cfRule>
  </conditionalFormatting>
  <conditionalFormatting sqref="I510:N510">
    <cfRule type="expression" dxfId="4081" priority="866">
      <formula>I510/H510&gt;1</formula>
    </cfRule>
  </conditionalFormatting>
  <conditionalFormatting sqref="I510:N510">
    <cfRule type="expression" dxfId="4080" priority="867">
      <formula>I510/H510&lt;1</formula>
    </cfRule>
  </conditionalFormatting>
  <conditionalFormatting sqref="I518:N518">
    <cfRule type="cellIs" dxfId="4079" priority="868" operator="lessThan">
      <formula>0</formula>
    </cfRule>
  </conditionalFormatting>
  <conditionalFormatting sqref="I518:N518">
    <cfRule type="expression" dxfId="4078" priority="869">
      <formula>I518/H518&gt;1</formula>
    </cfRule>
  </conditionalFormatting>
  <conditionalFormatting sqref="I518:N518">
    <cfRule type="expression" dxfId="4077" priority="870">
      <formula>I518/H518&lt;1</formula>
    </cfRule>
  </conditionalFormatting>
  <conditionalFormatting sqref="B533:N533">
    <cfRule type="cellIs" dxfId="4076" priority="871" operator="lessThan">
      <formula>0</formula>
    </cfRule>
  </conditionalFormatting>
  <conditionalFormatting sqref="B533:N533">
    <cfRule type="expression" dxfId="4075" priority="872">
      <formula>B533/A533&gt;1</formula>
    </cfRule>
  </conditionalFormatting>
  <conditionalFormatting sqref="B533:N533">
    <cfRule type="expression" dxfId="4074" priority="873">
      <formula>B533/A533&lt;1</formula>
    </cfRule>
  </conditionalFormatting>
  <conditionalFormatting sqref="B547:N547">
    <cfRule type="cellIs" dxfId="4073" priority="874" operator="lessThan">
      <formula>0</formula>
    </cfRule>
  </conditionalFormatting>
  <conditionalFormatting sqref="B547:N547">
    <cfRule type="expression" dxfId="4072" priority="875">
      <formula>B547/A547&gt;1</formula>
    </cfRule>
  </conditionalFormatting>
  <conditionalFormatting sqref="B547:N547">
    <cfRule type="expression" dxfId="4071" priority="876">
      <formula>B547/A547&lt;1</formula>
    </cfRule>
  </conditionalFormatting>
  <conditionalFormatting sqref="N576">
    <cfRule type="cellIs" dxfId="4070" priority="877" operator="lessThan">
      <formula>0</formula>
    </cfRule>
  </conditionalFormatting>
  <conditionalFormatting sqref="D479:N479">
    <cfRule type="cellIs" dxfId="4069" priority="878" operator="lessThan">
      <formula>0</formula>
    </cfRule>
  </conditionalFormatting>
  <conditionalFormatting sqref="D479:N479">
    <cfRule type="expression" dxfId="4068" priority="879">
      <formula>D479/C479&gt;1</formula>
    </cfRule>
  </conditionalFormatting>
  <conditionalFormatting sqref="D479:N479">
    <cfRule type="expression" dxfId="4067" priority="880">
      <formula>D479/C479&lt;1</formula>
    </cfRule>
  </conditionalFormatting>
  <conditionalFormatting sqref="C487:N487">
    <cfRule type="cellIs" dxfId="4066" priority="881" operator="lessThan">
      <formula>0</formula>
    </cfRule>
  </conditionalFormatting>
  <conditionalFormatting sqref="C487:N487">
    <cfRule type="expression" dxfId="4065" priority="882">
      <formula>C487/B487&gt;1</formula>
    </cfRule>
  </conditionalFormatting>
  <conditionalFormatting sqref="C487:N487">
    <cfRule type="expression" dxfId="4064" priority="883">
      <formula>C487/B487&lt;1</formula>
    </cfRule>
  </conditionalFormatting>
  <conditionalFormatting sqref="C540:N540">
    <cfRule type="expression" dxfId="4063" priority="884">
      <formula>C540/B540&gt;1</formula>
    </cfRule>
  </conditionalFormatting>
  <conditionalFormatting sqref="C540:N540">
    <cfRule type="expression" dxfId="4062" priority="885">
      <formula>C540/B540&lt;1</formula>
    </cfRule>
  </conditionalFormatting>
  <conditionalFormatting sqref="C495:N495">
    <cfRule type="cellIs" dxfId="4061" priority="886" operator="lessThan">
      <formula>0</formula>
    </cfRule>
  </conditionalFormatting>
  <conditionalFormatting sqref="C495:N495">
    <cfRule type="expression" dxfId="4060" priority="887">
      <formula>C495/B495&gt;1</formula>
    </cfRule>
  </conditionalFormatting>
  <conditionalFormatting sqref="C495:N495">
    <cfRule type="expression" dxfId="4059" priority="888">
      <formula>C495/B495&lt;1</formula>
    </cfRule>
  </conditionalFormatting>
  <conditionalFormatting sqref="C614:N615">
    <cfRule type="cellIs" dxfId="4058" priority="889" operator="lessThan">
      <formula>0</formula>
    </cfRule>
  </conditionalFormatting>
  <conditionalFormatting sqref="C526:N526">
    <cfRule type="expression" dxfId="4057" priority="890">
      <formula>C526/B526&gt;1</formula>
    </cfRule>
  </conditionalFormatting>
  <conditionalFormatting sqref="C526:N526">
    <cfRule type="expression" dxfId="4056" priority="891">
      <formula>C526/B526&lt;1</formula>
    </cfRule>
  </conditionalFormatting>
  <conditionalFormatting sqref="C555:N555">
    <cfRule type="cellIs" dxfId="4055" priority="892" operator="lessThan">
      <formula>0</formula>
    </cfRule>
  </conditionalFormatting>
  <conditionalFormatting sqref="C576:M576">
    <cfRule type="expression" dxfId="4054" priority="893">
      <formula>C576/B576&gt;1</formula>
    </cfRule>
  </conditionalFormatting>
  <conditionalFormatting sqref="C576:M576">
    <cfRule type="expression" dxfId="4053" priority="894">
      <formula>C576/B576&lt;1</formula>
    </cfRule>
  </conditionalFormatting>
  <conditionalFormatting sqref="C571:N571">
    <cfRule type="cellIs" dxfId="4052" priority="895" operator="lessThan">
      <formula>0</formula>
    </cfRule>
  </conditionalFormatting>
  <conditionalFormatting sqref="N576">
    <cfRule type="expression" dxfId="4051" priority="896">
      <formula>N576/M576&gt;1</formula>
    </cfRule>
  </conditionalFormatting>
  <conditionalFormatting sqref="N576">
    <cfRule type="expression" dxfId="4050" priority="897">
      <formula>N576/M576&lt;1</formula>
    </cfRule>
  </conditionalFormatting>
  <conditionalFormatting sqref="C576:M576">
    <cfRule type="cellIs" dxfId="4049" priority="898" operator="lessThan">
      <formula>0</formula>
    </cfRule>
  </conditionalFormatting>
  <conditionalFormatting sqref="C576:M576">
    <cfRule type="cellIs" dxfId="4048" priority="899" operator="lessThan">
      <formula>0</formula>
    </cfRule>
  </conditionalFormatting>
  <conditionalFormatting sqref="B540">
    <cfRule type="cellIs" dxfId="4047" priority="900" operator="lessThan">
      <formula>0</formula>
    </cfRule>
  </conditionalFormatting>
  <conditionalFormatting sqref="B540">
    <cfRule type="expression" dxfId="4046" priority="901">
      <formula>B540/#REF!&gt;1</formula>
    </cfRule>
  </conditionalFormatting>
  <conditionalFormatting sqref="B540">
    <cfRule type="expression" dxfId="4045" priority="902">
      <formula>B540/#REF!&lt;1</formula>
    </cfRule>
  </conditionalFormatting>
  <conditionalFormatting sqref="C540:N540">
    <cfRule type="cellIs" dxfId="4044" priority="903" operator="lessThan">
      <formula>0</formula>
    </cfRule>
  </conditionalFormatting>
  <conditionalFormatting sqref="C614:N615">
    <cfRule type="expression" dxfId="4043" priority="904">
      <formula>C614/B614&gt;1</formula>
    </cfRule>
  </conditionalFormatting>
  <conditionalFormatting sqref="C614:N615">
    <cfRule type="expression" dxfId="4042" priority="905">
      <formula>C614/B614&lt;1</formula>
    </cfRule>
  </conditionalFormatting>
  <conditionalFormatting sqref="C571:N571">
    <cfRule type="cellIs" dxfId="4041" priority="906" operator="lessThan">
      <formula>0</formula>
    </cfRule>
  </conditionalFormatting>
  <conditionalFormatting sqref="C555:N555">
    <cfRule type="expression" dxfId="4040" priority="907">
      <formula>C555/B555&gt;1</formula>
    </cfRule>
  </conditionalFormatting>
  <conditionalFormatting sqref="C555:N555">
    <cfRule type="expression" dxfId="4039" priority="908">
      <formula>C555/B555&lt;1</formula>
    </cfRule>
  </conditionalFormatting>
  <conditionalFormatting sqref="C571:N571">
    <cfRule type="cellIs" dxfId="4038" priority="909" operator="lessThan">
      <formula>0</formula>
    </cfRule>
  </conditionalFormatting>
  <conditionalFormatting sqref="N576">
    <cfRule type="cellIs" dxfId="4037" priority="910" operator="lessThan">
      <formula>0</formula>
    </cfRule>
  </conditionalFormatting>
  <conditionalFormatting sqref="C576:M576">
    <cfRule type="cellIs" dxfId="4036" priority="911" operator="lessThan">
      <formula>0</formula>
    </cfRule>
  </conditionalFormatting>
  <conditionalFormatting sqref="N576">
    <cfRule type="cellIs" dxfId="4035" priority="912" operator="lessThan">
      <formula>0</formula>
    </cfRule>
  </conditionalFormatting>
  <conditionalFormatting sqref="B647:N650">
    <cfRule type="cellIs" dxfId="4034" priority="925" operator="lessThan">
      <formula>0</formula>
    </cfRule>
  </conditionalFormatting>
  <conditionalFormatting sqref="I649:P649 O647:P648 O650:P650">
    <cfRule type="cellIs" dxfId="4033" priority="926" operator="lessThan">
      <formula>0</formula>
    </cfRule>
  </conditionalFormatting>
  <conditionalFormatting sqref="B651:N654">
    <cfRule type="cellIs" dxfId="4032" priority="927" operator="lessThan">
      <formula>0</formula>
    </cfRule>
  </conditionalFormatting>
  <conditionalFormatting sqref="I653:P653 O651:P652 O654:P654">
    <cfRule type="cellIs" dxfId="4031" priority="928" operator="lessThan">
      <formula>0</formula>
    </cfRule>
  </conditionalFormatting>
  <conditionalFormatting sqref="B659:N662">
    <cfRule type="cellIs" dxfId="4030" priority="929" operator="lessThan">
      <formula>0</formula>
    </cfRule>
  </conditionalFormatting>
  <conditionalFormatting sqref="I661:P661 O659:P660 O662:P662">
    <cfRule type="cellIs" dxfId="4029" priority="930" operator="lessThan">
      <formula>0</formula>
    </cfRule>
  </conditionalFormatting>
  <conditionalFormatting sqref="B663:N666">
    <cfRule type="cellIs" dxfId="4028" priority="931" operator="lessThan">
      <formula>0</formula>
    </cfRule>
  </conditionalFormatting>
  <conditionalFormatting sqref="I665:P665 O663:P664 O666:P666">
    <cfRule type="cellIs" dxfId="4027" priority="932" operator="lessThan">
      <formula>0</formula>
    </cfRule>
  </conditionalFormatting>
  <conditionalFormatting sqref="O624">
    <cfRule type="cellIs" dxfId="4026" priority="933" operator="lessThan">
      <formula>0</formula>
    </cfRule>
  </conditionalFormatting>
  <conditionalFormatting sqref="O519">
    <cfRule type="cellIs" dxfId="4025" priority="934" operator="lessThan">
      <formula>0</formula>
    </cfRule>
  </conditionalFormatting>
  <conditionalFormatting sqref="P442">
    <cfRule type="cellIs" dxfId="4024" priority="935" operator="lessThan">
      <formula>0</formula>
    </cfRule>
  </conditionalFormatting>
  <conditionalFormatting sqref="O442">
    <cfRule type="cellIs" dxfId="4023" priority="936" operator="lessThan">
      <formula>0</formula>
    </cfRule>
  </conditionalFormatting>
  <conditionalFormatting sqref="B442:N442">
    <cfRule type="cellIs" dxfId="4022" priority="937" operator="lessThan">
      <formula>0</formula>
    </cfRule>
  </conditionalFormatting>
  <conditionalFormatting sqref="P463">
    <cfRule type="cellIs" dxfId="4021" priority="938" operator="lessThan">
      <formula>0</formula>
    </cfRule>
  </conditionalFormatting>
  <conditionalFormatting sqref="O463">
    <cfRule type="cellIs" dxfId="4020" priority="939" operator="lessThan">
      <formula>0</formula>
    </cfRule>
  </conditionalFormatting>
  <conditionalFormatting sqref="B463:N463">
    <cfRule type="cellIs" dxfId="4019" priority="940" operator="lessThan">
      <formula>0</formula>
    </cfRule>
  </conditionalFormatting>
  <conditionalFormatting sqref="P471">
    <cfRule type="cellIs" dxfId="4018" priority="941" operator="lessThan">
      <formula>0</formula>
    </cfRule>
  </conditionalFormatting>
  <conditionalFormatting sqref="O471">
    <cfRule type="cellIs" dxfId="4017" priority="942" operator="lessThan">
      <formula>0</formula>
    </cfRule>
  </conditionalFormatting>
  <conditionalFormatting sqref="B471:N471">
    <cfRule type="cellIs" dxfId="4016" priority="943" operator="lessThan">
      <formula>0</formula>
    </cfRule>
  </conditionalFormatting>
  <conditionalFormatting sqref="P480">
    <cfRule type="cellIs" dxfId="4015" priority="944" operator="lessThan">
      <formula>0</formula>
    </cfRule>
  </conditionalFormatting>
  <conditionalFormatting sqref="O480">
    <cfRule type="cellIs" dxfId="4014" priority="945" operator="lessThan">
      <formula>0</formula>
    </cfRule>
  </conditionalFormatting>
  <conditionalFormatting sqref="B480:N480">
    <cfRule type="cellIs" dxfId="4013" priority="946" operator="lessThan">
      <formula>0</formula>
    </cfRule>
  </conditionalFormatting>
  <conditionalFormatting sqref="P488">
    <cfRule type="cellIs" dxfId="4012" priority="947" operator="lessThan">
      <formula>0</formula>
    </cfRule>
  </conditionalFormatting>
  <conditionalFormatting sqref="O488">
    <cfRule type="cellIs" dxfId="4011" priority="948" operator="lessThan">
      <formula>0</formula>
    </cfRule>
  </conditionalFormatting>
  <conditionalFormatting sqref="B488:N488">
    <cfRule type="cellIs" dxfId="4010" priority="949" operator="lessThan">
      <formula>0</formula>
    </cfRule>
  </conditionalFormatting>
  <conditionalFormatting sqref="P496">
    <cfRule type="cellIs" dxfId="4009" priority="950" operator="lessThan">
      <formula>0</formula>
    </cfRule>
  </conditionalFormatting>
  <conditionalFormatting sqref="O496">
    <cfRule type="cellIs" dxfId="4008" priority="951" operator="lessThan">
      <formula>0</formula>
    </cfRule>
  </conditionalFormatting>
  <conditionalFormatting sqref="B496:N496">
    <cfRule type="cellIs" dxfId="4007" priority="952" operator="lessThan">
      <formula>0</formula>
    </cfRule>
  </conditionalFormatting>
  <conditionalFormatting sqref="P511">
    <cfRule type="cellIs" dxfId="4006" priority="953" operator="lessThan">
      <formula>0</formula>
    </cfRule>
  </conditionalFormatting>
  <conditionalFormatting sqref="O511">
    <cfRule type="cellIs" dxfId="4005" priority="954" operator="lessThan">
      <formula>0</formula>
    </cfRule>
  </conditionalFormatting>
  <conditionalFormatting sqref="B511:N511">
    <cfRule type="cellIs" dxfId="4004" priority="955" operator="lessThan">
      <formula>0</formula>
    </cfRule>
  </conditionalFormatting>
  <conditionalFormatting sqref="P519">
    <cfRule type="cellIs" dxfId="4003" priority="956" operator="lessThan">
      <formula>0</formula>
    </cfRule>
  </conditionalFormatting>
  <conditionalFormatting sqref="B519:N519">
    <cfRule type="cellIs" dxfId="4002" priority="957" operator="lessThan">
      <formula>0</formula>
    </cfRule>
  </conditionalFormatting>
  <conditionalFormatting sqref="P548">
    <cfRule type="cellIs" dxfId="4001" priority="958" operator="lessThan">
      <formula>0</formula>
    </cfRule>
  </conditionalFormatting>
  <conditionalFormatting sqref="O548">
    <cfRule type="cellIs" dxfId="4000" priority="959" operator="lessThan">
      <formula>0</formula>
    </cfRule>
  </conditionalFormatting>
  <conditionalFormatting sqref="B548:N548">
    <cfRule type="cellIs" dxfId="3999" priority="960" operator="lessThan">
      <formula>0</formula>
    </cfRule>
  </conditionalFormatting>
  <conditionalFormatting sqref="Q670:AC670 G670 O681 Q681:AC681 G681:I681 O688 Q688:AC688 G688:I688 O695 Q695:AC695 I695 O703 Q703:AC703 G703:I703 O670 D671:F676 O671:AC676">
    <cfRule type="cellIs" dxfId="3998" priority="961" operator="lessThan">
      <formula>0</formula>
    </cfRule>
  </conditionalFormatting>
  <conditionalFormatting sqref="O680:O681 O687:O688 O670">
    <cfRule type="cellIs" dxfId="3997" priority="962" operator="lessThan">
      <formula>0</formula>
    </cfRule>
  </conditionalFormatting>
  <conditionalFormatting sqref="P683">
    <cfRule type="cellIs" dxfId="3996" priority="963" operator="lessThan">
      <formula>0</formula>
    </cfRule>
  </conditionalFormatting>
  <conditionalFormatting sqref="P672">
    <cfRule type="cellIs" dxfId="3995" priority="964" operator="lessThan">
      <formula>0</formula>
    </cfRule>
  </conditionalFormatting>
  <conditionalFormatting sqref="P690">
    <cfRule type="cellIs" dxfId="3994" priority="965" operator="lessThan">
      <formula>0</formula>
    </cfRule>
  </conditionalFormatting>
  <conditionalFormatting sqref="O695">
    <cfRule type="cellIs" dxfId="3993" priority="966" operator="lessThan">
      <formula>0</formula>
    </cfRule>
  </conditionalFormatting>
  <conditionalFormatting sqref="P697">
    <cfRule type="cellIs" dxfId="3992" priority="967" operator="lessThan">
      <formula>0</formula>
    </cfRule>
  </conditionalFormatting>
  <conditionalFormatting sqref="D670:F670 D681:H681 D688:H688 D695:H695 D703:H703">
    <cfRule type="cellIs" dxfId="3991" priority="968" operator="lessThan">
      <formula>0</formula>
    </cfRule>
  </conditionalFormatting>
  <conditionalFormatting sqref="N716:N718">
    <cfRule type="cellIs" dxfId="3990" priority="969" operator="lessThan">
      <formula>0</formula>
    </cfRule>
  </conditionalFormatting>
  <conditionalFormatting sqref="M693">
    <cfRule type="cellIs" dxfId="3989" priority="970" operator="lessThan">
      <formula>0</formula>
    </cfRule>
  </conditionalFormatting>
  <conditionalFormatting sqref="M692">
    <cfRule type="cellIs" dxfId="3988" priority="971" operator="lessThan">
      <formula>0</formula>
    </cfRule>
  </conditionalFormatting>
  <conditionalFormatting sqref="M691">
    <cfRule type="cellIs" dxfId="3987" priority="972" operator="lessThan">
      <formula>0</formula>
    </cfRule>
  </conditionalFormatting>
  <conditionalFormatting sqref="M689">
    <cfRule type="cellIs" dxfId="3986" priority="973" operator="lessThan">
      <formula>0</formula>
    </cfRule>
  </conditionalFormatting>
  <conditionalFormatting sqref="G671:N679">
    <cfRule type="expression" dxfId="3985" priority="974">
      <formula>G671/F671&gt;1</formula>
    </cfRule>
  </conditionalFormatting>
  <conditionalFormatting sqref="G671:N679">
    <cfRule type="expression" dxfId="3984" priority="975">
      <formula>G671/F671&lt;1</formula>
    </cfRule>
  </conditionalFormatting>
  <conditionalFormatting sqref="G671:N679">
    <cfRule type="cellIs" dxfId="3983" priority="976" operator="lessThan">
      <formula>0</formula>
    </cfRule>
  </conditionalFormatting>
  <conditionalFormatting sqref="I682:N686">
    <cfRule type="expression" dxfId="3982" priority="977">
      <formula>I682/H682&gt;1</formula>
    </cfRule>
  </conditionalFormatting>
  <conditionalFormatting sqref="I682:N686">
    <cfRule type="expression" dxfId="3981" priority="978">
      <formula>I682/H682&lt;1</formula>
    </cfRule>
  </conditionalFormatting>
  <conditionalFormatting sqref="I682:N686">
    <cfRule type="cellIs" dxfId="3980" priority="979" operator="lessThan">
      <formula>0</formula>
    </cfRule>
  </conditionalFormatting>
  <conditionalFormatting sqref="O449:P449 B449">
    <cfRule type="cellIs" dxfId="3979" priority="980" operator="lessThan">
      <formula>0</formula>
    </cfRule>
  </conditionalFormatting>
  <conditionalFormatting sqref="P450:P454">
    <cfRule type="cellIs" dxfId="3978" priority="981" operator="lessThan">
      <formula>0</formula>
    </cfRule>
  </conditionalFormatting>
  <conditionalFormatting sqref="O450:O453">
    <cfRule type="cellIs" dxfId="3977" priority="982" operator="lessThan">
      <formula>0</formula>
    </cfRule>
  </conditionalFormatting>
  <conditionalFormatting sqref="G454:N454 M450:N453">
    <cfRule type="cellIs" dxfId="3976" priority="983" operator="lessThan">
      <formula>0</formula>
    </cfRule>
  </conditionalFormatting>
  <conditionalFormatting sqref="G454:N454 M450:N453">
    <cfRule type="expression" dxfId="3975" priority="984">
      <formula>G450/F450&gt;1</formula>
    </cfRule>
  </conditionalFormatting>
  <conditionalFormatting sqref="G454:N454 M450:N453">
    <cfRule type="expression" dxfId="3974" priority="985">
      <formula>G450/F450&lt;1</formula>
    </cfRule>
  </conditionalFormatting>
  <conditionalFormatting sqref="B450:L453">
    <cfRule type="cellIs" dxfId="3973" priority="986" operator="lessThan">
      <formula>0</formula>
    </cfRule>
  </conditionalFormatting>
  <conditionalFormatting sqref="B450:L453">
    <cfRule type="expression" dxfId="3972" priority="987">
      <formula>B450/A450&gt;1</formula>
    </cfRule>
  </conditionalFormatting>
  <conditionalFormatting sqref="B450:L453">
    <cfRule type="expression" dxfId="3971" priority="988">
      <formula>B450/A450&lt;1</formula>
    </cfRule>
  </conditionalFormatting>
  <conditionalFormatting sqref="B454:F454">
    <cfRule type="cellIs" dxfId="3970" priority="989" operator="lessThan">
      <formula>0</formula>
    </cfRule>
  </conditionalFormatting>
  <conditionalFormatting sqref="B454:F454">
    <cfRule type="expression" dxfId="3969" priority="990">
      <formula>B454/A454&gt;1</formula>
    </cfRule>
  </conditionalFormatting>
  <conditionalFormatting sqref="B454:F454">
    <cfRule type="expression" dxfId="3968" priority="991">
      <formula>B454/A454&lt;1</formula>
    </cfRule>
  </conditionalFormatting>
  <conditionalFormatting sqref="O454">
    <cfRule type="cellIs" dxfId="3967" priority="992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4F998-A1CC-4694-A66A-884CAB818214}">
  <sheetPr>
    <tabColor rgb="FFFF0000"/>
    <outlinePr summaryBelow="0" summaryRight="0"/>
  </sheetPr>
  <dimension ref="A1:BS778"/>
  <sheetViews>
    <sheetView topLeftCell="I623" workbookViewId="0">
      <selection activeCell="P635" sqref="P635:P636"/>
    </sheetView>
  </sheetViews>
  <sheetFormatPr defaultColWidth="12.59765625" defaultRowHeight="13.8" x14ac:dyDescent="0.25"/>
  <cols>
    <col min="1" max="1" width="79.59765625" bestFit="1" customWidth="1"/>
    <col min="2" max="52" width="15.69921875" customWidth="1"/>
    <col min="53" max="68" width="4.69921875" bestFit="1" customWidth="1"/>
    <col min="69" max="71" width="12.59765625" customWidth="1"/>
  </cols>
  <sheetData>
    <row r="1" spans="1:71" x14ac:dyDescent="0.25">
      <c r="A1" s="4" t="s">
        <v>731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pans="1:71" x14ac:dyDescent="0.25">
      <c r="A2" s="180" t="s">
        <v>732</v>
      </c>
      <c r="B2" s="180" t="s">
        <v>733</v>
      </c>
      <c r="C2" s="180" t="s">
        <v>734</v>
      </c>
      <c r="D2" s="180" t="s">
        <v>735</v>
      </c>
      <c r="E2" s="180" t="s">
        <v>736</v>
      </c>
      <c r="F2" s="180" t="s">
        <v>737</v>
      </c>
      <c r="G2" s="180" t="s">
        <v>738</v>
      </c>
      <c r="H2" s="180" t="s">
        <v>739</v>
      </c>
      <c r="I2" s="180" t="s">
        <v>740</v>
      </c>
      <c r="J2" s="180" t="s">
        <v>741</v>
      </c>
      <c r="K2" s="180" t="s">
        <v>742</v>
      </c>
      <c r="L2" s="180" t="s">
        <v>743</v>
      </c>
      <c r="M2" s="180" t="s">
        <v>744</v>
      </c>
      <c r="N2" s="180" t="s">
        <v>745</v>
      </c>
      <c r="O2" s="180" t="s">
        <v>746</v>
      </c>
      <c r="P2" s="180" t="s">
        <v>747</v>
      </c>
      <c r="Q2" s="180" t="s">
        <v>748</v>
      </c>
      <c r="R2" s="180" t="s">
        <v>749</v>
      </c>
      <c r="S2" s="180" t="s">
        <v>750</v>
      </c>
      <c r="T2" s="180" t="s">
        <v>751</v>
      </c>
      <c r="U2" s="180" t="s">
        <v>752</v>
      </c>
      <c r="V2" s="180" t="s">
        <v>753</v>
      </c>
      <c r="W2" s="180" t="s">
        <v>754</v>
      </c>
      <c r="X2" s="180" t="s">
        <v>755</v>
      </c>
      <c r="Y2" s="180" t="s">
        <v>756</v>
      </c>
      <c r="Z2" s="180" t="s">
        <v>757</v>
      </c>
      <c r="AA2" s="180" t="s">
        <v>758</v>
      </c>
      <c r="AB2" s="180" t="s">
        <v>759</v>
      </c>
      <c r="AC2" s="180" t="s">
        <v>760</v>
      </c>
      <c r="AD2" s="180" t="s">
        <v>761</v>
      </c>
      <c r="AE2" s="180" t="s">
        <v>762</v>
      </c>
      <c r="AF2" s="180" t="s">
        <v>763</v>
      </c>
      <c r="AG2" s="180" t="s">
        <v>764</v>
      </c>
      <c r="AH2" s="180" t="s">
        <v>765</v>
      </c>
      <c r="AI2" s="180" t="s">
        <v>766</v>
      </c>
      <c r="AJ2" s="180" t="s">
        <v>767</v>
      </c>
      <c r="AK2" s="180" t="s">
        <v>768</v>
      </c>
      <c r="AL2" s="180" t="s">
        <v>769</v>
      </c>
      <c r="AM2" s="180" t="s">
        <v>770</v>
      </c>
      <c r="AN2" s="180" t="s">
        <v>771</v>
      </c>
      <c r="AO2" s="180" t="s">
        <v>772</v>
      </c>
      <c r="AP2" s="180" t="s">
        <v>773</v>
      </c>
      <c r="AQ2" s="180" t="s">
        <v>774</v>
      </c>
      <c r="AR2" s="180" t="s">
        <v>775</v>
      </c>
      <c r="AS2" s="180" t="s">
        <v>776</v>
      </c>
      <c r="AT2" s="180" t="s">
        <v>777</v>
      </c>
      <c r="AU2" s="180" t="s">
        <v>778</v>
      </c>
      <c r="AV2" s="180" t="s">
        <v>779</v>
      </c>
      <c r="AW2" s="180" t="s">
        <v>780</v>
      </c>
      <c r="AX2" s="180" t="s">
        <v>781</v>
      </c>
      <c r="AY2" s="180" t="s">
        <v>782</v>
      </c>
      <c r="AZ2" s="180" t="s">
        <v>1235</v>
      </c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</row>
    <row r="3" spans="1:71" x14ac:dyDescent="0.25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</row>
    <row r="4" spans="1:71" x14ac:dyDescent="0.25">
      <c r="A4" s="180" t="s">
        <v>783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</row>
    <row r="5" spans="1:71" x14ac:dyDescent="0.25">
      <c r="A5" s="180" t="s">
        <v>784</v>
      </c>
      <c r="B5" s="180">
        <v>11232920</v>
      </c>
      <c r="C5" s="180">
        <v>10305744</v>
      </c>
      <c r="D5" s="180">
        <v>9699487</v>
      </c>
      <c r="E5" s="180">
        <v>11896726</v>
      </c>
      <c r="F5" s="180">
        <v>12166902</v>
      </c>
      <c r="G5" s="180">
        <v>10424116</v>
      </c>
      <c r="H5" s="180">
        <v>10093070</v>
      </c>
      <c r="I5" s="180">
        <v>12682283</v>
      </c>
      <c r="J5" s="180">
        <v>15103301</v>
      </c>
      <c r="K5" s="180">
        <v>13933448</v>
      </c>
      <c r="L5" s="180">
        <v>18182206</v>
      </c>
      <c r="M5" s="180">
        <v>15715769</v>
      </c>
      <c r="N5" s="180">
        <v>18380920</v>
      </c>
      <c r="O5" s="180">
        <v>14821080</v>
      </c>
      <c r="P5" s="180">
        <v>14857086</v>
      </c>
      <c r="Q5" s="180">
        <v>14201712.210000001</v>
      </c>
      <c r="R5" s="180">
        <v>19006324</v>
      </c>
      <c r="S5" s="180">
        <v>18561818</v>
      </c>
      <c r="T5" s="180">
        <v>20871756</v>
      </c>
      <c r="U5" s="180">
        <v>23084975.811999999</v>
      </c>
      <c r="V5" s="180">
        <v>22569847</v>
      </c>
      <c r="W5" s="180">
        <v>32065814</v>
      </c>
      <c r="X5" s="180">
        <v>18314200</v>
      </c>
      <c r="Y5" s="180">
        <v>24632252.846000001</v>
      </c>
      <c r="Z5" s="180">
        <v>20673111</v>
      </c>
      <c r="AA5" s="180">
        <v>14859677</v>
      </c>
      <c r="AB5" s="180">
        <v>14460218</v>
      </c>
      <c r="AC5" s="180">
        <v>32204375.265999999</v>
      </c>
      <c r="AD5" s="180">
        <v>19069567</v>
      </c>
      <c r="AE5" s="180">
        <v>15566091</v>
      </c>
      <c r="AF5" s="180">
        <v>14480170</v>
      </c>
      <c r="AG5" s="180">
        <v>21518251.583999999</v>
      </c>
      <c r="AH5" s="180">
        <v>21511026</v>
      </c>
      <c r="AI5" s="180">
        <v>17066363</v>
      </c>
      <c r="AJ5" s="180">
        <v>30193256</v>
      </c>
      <c r="AK5" s="180">
        <v>33443165.713</v>
      </c>
      <c r="AL5" s="180">
        <v>23299098</v>
      </c>
      <c r="AM5" s="180">
        <v>18591654</v>
      </c>
      <c r="AN5" s="180">
        <v>28709117</v>
      </c>
      <c r="AO5" s="180">
        <v>28878805.807</v>
      </c>
      <c r="AP5" s="180">
        <v>39081732</v>
      </c>
      <c r="AQ5" s="180">
        <v>30800253</v>
      </c>
      <c r="AR5" s="180">
        <v>36986408</v>
      </c>
      <c r="AS5" s="180">
        <v>34023108.678000003</v>
      </c>
      <c r="AT5" s="180">
        <v>35814961</v>
      </c>
      <c r="AU5" s="180">
        <v>31370218</v>
      </c>
      <c r="AV5" s="180">
        <v>25606889</v>
      </c>
      <c r="AW5" s="180">
        <v>29860512.541999999</v>
      </c>
      <c r="AX5" s="180">
        <v>29317093</v>
      </c>
      <c r="AY5" s="180">
        <v>29523083</v>
      </c>
      <c r="AZ5" s="180">
        <v>48614207</v>
      </c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</row>
    <row r="6" spans="1:71" x14ac:dyDescent="0.25">
      <c r="A6" s="180" t="s">
        <v>1058</v>
      </c>
      <c r="B6" s="180">
        <v>778056</v>
      </c>
      <c r="C6" s="180">
        <v>1169325</v>
      </c>
      <c r="D6" s="180">
        <v>2517557</v>
      </c>
      <c r="E6" s="180">
        <v>750318</v>
      </c>
      <c r="F6" s="180">
        <v>529585</v>
      </c>
      <c r="G6" s="180">
        <v>389584</v>
      </c>
      <c r="H6" s="180">
        <v>869603</v>
      </c>
      <c r="I6" s="180">
        <v>1196010</v>
      </c>
      <c r="J6" s="180">
        <v>946010</v>
      </c>
      <c r="K6" s="180">
        <v>200727</v>
      </c>
      <c r="L6" s="180">
        <v>399144</v>
      </c>
      <c r="M6" s="180">
        <v>4435563</v>
      </c>
      <c r="N6" s="180">
        <v>4202344</v>
      </c>
      <c r="O6" s="180">
        <v>3793083</v>
      </c>
      <c r="P6" s="180">
        <v>6700682</v>
      </c>
      <c r="Q6" s="180">
        <v>9893328.6799999997</v>
      </c>
      <c r="R6" s="180">
        <v>9415364</v>
      </c>
      <c r="S6" s="180">
        <v>7674552</v>
      </c>
      <c r="T6" s="180">
        <v>9968062</v>
      </c>
      <c r="U6" s="180">
        <v>11970669.339</v>
      </c>
      <c r="V6" s="180">
        <v>12417635</v>
      </c>
      <c r="W6" s="180">
        <v>3648489</v>
      </c>
      <c r="X6" s="180">
        <v>975607</v>
      </c>
      <c r="Y6" s="180">
        <v>1050000</v>
      </c>
      <c r="Z6" s="180">
        <v>1050000</v>
      </c>
      <c r="AA6" s="180">
        <v>1152000</v>
      </c>
      <c r="AB6" s="180">
        <v>1202000</v>
      </c>
      <c r="AC6" s="180">
        <v>1232027.2520000001</v>
      </c>
      <c r="AD6" s="180">
        <v>1222000</v>
      </c>
      <c r="AE6" s="180">
        <v>1332000</v>
      </c>
      <c r="AF6" s="180">
        <v>1338221</v>
      </c>
      <c r="AG6" s="180">
        <v>1402447.5719999999</v>
      </c>
      <c r="AH6" s="180">
        <v>1393350</v>
      </c>
      <c r="AI6" s="180">
        <v>1386185</v>
      </c>
      <c r="AJ6" s="180">
        <v>1383140</v>
      </c>
      <c r="AK6" s="180">
        <v>1375805.321</v>
      </c>
      <c r="AL6" s="180">
        <v>1406044</v>
      </c>
      <c r="AM6" s="180">
        <v>1387360</v>
      </c>
      <c r="AN6" s="180">
        <v>1372000</v>
      </c>
      <c r="AO6" s="180">
        <v>1384828.45</v>
      </c>
      <c r="AP6" s="180">
        <v>1704811</v>
      </c>
      <c r="AQ6" s="180">
        <v>1411564</v>
      </c>
      <c r="AR6" s="180">
        <v>1461815</v>
      </c>
      <c r="AS6" s="180">
        <v>1467226.8030000001</v>
      </c>
      <c r="AT6" s="180">
        <v>1586727</v>
      </c>
      <c r="AU6" s="180">
        <v>708947</v>
      </c>
      <c r="AV6" s="180">
        <v>615867</v>
      </c>
      <c r="AW6" s="180">
        <v>658571.91899999999</v>
      </c>
      <c r="AX6" s="180">
        <v>183605</v>
      </c>
      <c r="AY6" s="180">
        <v>222016</v>
      </c>
      <c r="AZ6" s="180">
        <v>198758</v>
      </c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</row>
    <row r="7" spans="1:71" x14ac:dyDescent="0.25">
      <c r="A7" s="180" t="s">
        <v>1059</v>
      </c>
      <c r="B7" s="180">
        <v>613111</v>
      </c>
      <c r="C7" s="180">
        <v>715806</v>
      </c>
      <c r="D7" s="180">
        <v>767543</v>
      </c>
      <c r="E7" s="180">
        <v>544612</v>
      </c>
      <c r="F7" s="180">
        <v>378734</v>
      </c>
      <c r="G7" s="180">
        <v>434369</v>
      </c>
      <c r="H7" s="180">
        <v>468285</v>
      </c>
      <c r="I7" s="180">
        <v>438829</v>
      </c>
      <c r="J7" s="180">
        <v>364633</v>
      </c>
      <c r="K7" s="180">
        <v>385894</v>
      </c>
      <c r="L7" s="180">
        <v>426402</v>
      </c>
      <c r="M7" s="180">
        <v>473505</v>
      </c>
      <c r="N7" s="180">
        <v>376167</v>
      </c>
      <c r="O7" s="180">
        <v>423659</v>
      </c>
      <c r="P7" s="180">
        <v>437739</v>
      </c>
      <c r="Q7" s="180">
        <v>476647.51</v>
      </c>
      <c r="R7" s="180">
        <v>474805</v>
      </c>
      <c r="S7" s="180">
        <v>507526</v>
      </c>
      <c r="T7" s="180">
        <v>526466</v>
      </c>
      <c r="U7" s="180">
        <v>541203.76</v>
      </c>
      <c r="V7" s="180">
        <v>539434</v>
      </c>
      <c r="W7" s="180">
        <v>739814</v>
      </c>
      <c r="X7" s="180">
        <v>719924</v>
      </c>
      <c r="Y7" s="180">
        <v>848215.28099999996</v>
      </c>
      <c r="Z7" s="180">
        <v>687729</v>
      </c>
      <c r="AA7" s="180">
        <v>782012</v>
      </c>
      <c r="AB7" s="180">
        <v>776399</v>
      </c>
      <c r="AC7" s="180">
        <v>910175.81900000002</v>
      </c>
      <c r="AD7" s="180">
        <v>705439</v>
      </c>
      <c r="AE7" s="180">
        <v>704185</v>
      </c>
      <c r="AF7" s="180">
        <v>784361</v>
      </c>
      <c r="AG7" s="180">
        <v>854058.58100000001</v>
      </c>
      <c r="AH7" s="180">
        <v>830327</v>
      </c>
      <c r="AI7" s="180">
        <v>786481</v>
      </c>
      <c r="AJ7" s="180">
        <v>946597</v>
      </c>
      <c r="AK7" s="180">
        <v>1026397.3419999999</v>
      </c>
      <c r="AL7" s="180">
        <v>1345644</v>
      </c>
      <c r="AM7" s="180">
        <v>1317729</v>
      </c>
      <c r="AN7" s="180">
        <v>1449924</v>
      </c>
      <c r="AO7" s="180">
        <v>1600923.067</v>
      </c>
      <c r="AP7" s="180">
        <v>1396450</v>
      </c>
      <c r="AQ7" s="180">
        <v>1373798</v>
      </c>
      <c r="AR7" s="180">
        <v>1465424</v>
      </c>
      <c r="AS7" s="180">
        <v>2039650.878</v>
      </c>
      <c r="AT7" s="180">
        <v>1525599</v>
      </c>
      <c r="AU7" s="180">
        <v>1429676</v>
      </c>
      <c r="AV7" s="180">
        <v>1601397</v>
      </c>
      <c r="AW7" s="180">
        <v>1718002</v>
      </c>
      <c r="AX7" s="180">
        <v>1286164</v>
      </c>
      <c r="AY7" s="180">
        <v>1334156</v>
      </c>
      <c r="AZ7" s="180">
        <v>1599015</v>
      </c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</row>
    <row r="8" spans="1:71" x14ac:dyDescent="0.25">
      <c r="A8" s="180" t="s">
        <v>1060</v>
      </c>
      <c r="B8" s="180">
        <v>613111</v>
      </c>
      <c r="C8" s="180">
        <v>715806</v>
      </c>
      <c r="D8" s="180">
        <v>767543</v>
      </c>
      <c r="E8" s="180">
        <v>544612</v>
      </c>
      <c r="F8" s="180">
        <v>378734</v>
      </c>
      <c r="G8" s="180">
        <v>0</v>
      </c>
      <c r="H8" s="180">
        <v>0</v>
      </c>
      <c r="I8" s="180">
        <v>0</v>
      </c>
      <c r="J8" s="180">
        <v>0</v>
      </c>
      <c r="K8" s="180">
        <v>0</v>
      </c>
      <c r="L8" s="180">
        <v>0</v>
      </c>
      <c r="M8" s="180">
        <v>0</v>
      </c>
      <c r="N8" s="180">
        <v>0</v>
      </c>
      <c r="O8" s="180">
        <v>0</v>
      </c>
      <c r="P8" s="180">
        <v>0</v>
      </c>
      <c r="Q8" s="180">
        <v>0</v>
      </c>
      <c r="R8" s="180">
        <v>0</v>
      </c>
      <c r="S8" s="180">
        <v>0</v>
      </c>
      <c r="T8" s="180">
        <v>0</v>
      </c>
      <c r="U8" s="180">
        <v>0</v>
      </c>
      <c r="V8" s="180">
        <v>0</v>
      </c>
      <c r="W8" s="180">
        <v>0</v>
      </c>
      <c r="X8" s="180">
        <v>0</v>
      </c>
      <c r="Y8" s="180">
        <v>0</v>
      </c>
      <c r="Z8" s="180">
        <v>0</v>
      </c>
      <c r="AA8" s="180">
        <v>0</v>
      </c>
      <c r="AB8" s="180">
        <v>0</v>
      </c>
      <c r="AC8" s="180">
        <v>0</v>
      </c>
      <c r="AD8" s="180">
        <v>0</v>
      </c>
      <c r="AE8" s="180">
        <v>0</v>
      </c>
      <c r="AF8" s="180">
        <v>0</v>
      </c>
      <c r="AG8" s="180">
        <v>0</v>
      </c>
      <c r="AH8" s="180">
        <v>0</v>
      </c>
      <c r="AI8" s="180">
        <v>0</v>
      </c>
      <c r="AJ8" s="180">
        <v>0</v>
      </c>
      <c r="AK8" s="180">
        <v>0</v>
      </c>
      <c r="AL8" s="180">
        <v>0</v>
      </c>
      <c r="AM8" s="180">
        <v>0</v>
      </c>
      <c r="AN8" s="180">
        <v>0</v>
      </c>
      <c r="AO8" s="180">
        <v>0</v>
      </c>
      <c r="AP8" s="180">
        <v>0</v>
      </c>
      <c r="AQ8" s="180">
        <v>0</v>
      </c>
      <c r="AR8" s="180">
        <v>0</v>
      </c>
      <c r="AS8" s="180">
        <v>0</v>
      </c>
      <c r="AT8" s="180">
        <v>0</v>
      </c>
      <c r="AU8" s="180">
        <v>0</v>
      </c>
      <c r="AV8" s="180">
        <v>0</v>
      </c>
      <c r="AW8" s="180">
        <v>0</v>
      </c>
      <c r="AX8" s="180">
        <v>1286164</v>
      </c>
      <c r="AY8" s="180">
        <v>0</v>
      </c>
      <c r="AZ8" s="180">
        <v>0</v>
      </c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</row>
    <row r="9" spans="1:71" x14ac:dyDescent="0.25">
      <c r="A9" s="180" t="s">
        <v>1061</v>
      </c>
      <c r="B9" s="180">
        <v>7072186</v>
      </c>
      <c r="C9" s="180">
        <v>7232098</v>
      </c>
      <c r="D9" s="180">
        <v>7815923</v>
      </c>
      <c r="E9" s="180">
        <v>5443906</v>
      </c>
      <c r="F9" s="180">
        <v>5199666</v>
      </c>
      <c r="G9" s="180">
        <v>4926677</v>
      </c>
      <c r="H9" s="180">
        <v>5275641</v>
      </c>
      <c r="I9" s="180">
        <v>5900343</v>
      </c>
      <c r="J9" s="180">
        <v>5725390</v>
      </c>
      <c r="K9" s="180">
        <v>5468468</v>
      </c>
      <c r="L9" s="180">
        <v>5754042</v>
      </c>
      <c r="M9" s="180">
        <v>6517559</v>
      </c>
      <c r="N9" s="180">
        <v>6820748</v>
      </c>
      <c r="O9" s="180">
        <v>6447579</v>
      </c>
      <c r="P9" s="180">
        <v>6519536</v>
      </c>
      <c r="Q9" s="180">
        <v>8642208.5800000001</v>
      </c>
      <c r="R9" s="180">
        <v>8338278</v>
      </c>
      <c r="S9" s="180">
        <v>8226437</v>
      </c>
      <c r="T9" s="180">
        <v>8312716</v>
      </c>
      <c r="U9" s="180">
        <v>9148331.0730000008</v>
      </c>
      <c r="V9" s="180">
        <v>9486318</v>
      </c>
      <c r="W9" s="180">
        <v>16553733</v>
      </c>
      <c r="X9" s="180">
        <v>17326923</v>
      </c>
      <c r="Y9" s="180">
        <v>19915860.237</v>
      </c>
      <c r="Z9" s="180">
        <v>19923819</v>
      </c>
      <c r="AA9" s="180">
        <v>19609044</v>
      </c>
      <c r="AB9" s="180">
        <v>19350562</v>
      </c>
      <c r="AC9" s="180">
        <v>22167148.169</v>
      </c>
      <c r="AD9" s="180">
        <v>22111368</v>
      </c>
      <c r="AE9" s="180">
        <v>21415054</v>
      </c>
      <c r="AF9" s="180">
        <v>22072286</v>
      </c>
      <c r="AG9" s="180">
        <v>25072218.353999998</v>
      </c>
      <c r="AH9" s="180">
        <v>24671548</v>
      </c>
      <c r="AI9" s="180">
        <v>23560938</v>
      </c>
      <c r="AJ9" s="180">
        <v>23087813</v>
      </c>
      <c r="AK9" s="180">
        <v>26704519.921</v>
      </c>
      <c r="AL9" s="180">
        <v>26807925</v>
      </c>
      <c r="AM9" s="180">
        <v>24296878</v>
      </c>
      <c r="AN9" s="180">
        <v>24929014</v>
      </c>
      <c r="AO9" s="180">
        <v>27376288.300999999</v>
      </c>
      <c r="AP9" s="180">
        <v>27849746</v>
      </c>
      <c r="AQ9" s="180">
        <v>26014749</v>
      </c>
      <c r="AR9" s="180">
        <v>26440566</v>
      </c>
      <c r="AS9" s="180">
        <v>29570068.385000002</v>
      </c>
      <c r="AT9" s="180">
        <v>29407105</v>
      </c>
      <c r="AU9" s="180">
        <v>27956525</v>
      </c>
      <c r="AV9" s="180">
        <v>28178451</v>
      </c>
      <c r="AW9" s="180">
        <v>31537849.390000001</v>
      </c>
      <c r="AX9" s="180">
        <v>31760769</v>
      </c>
      <c r="AY9" s="180">
        <v>28859753</v>
      </c>
      <c r="AZ9" s="180">
        <v>29684404</v>
      </c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80" t="s">
        <v>1263</v>
      </c>
      <c r="B10" s="180">
        <v>0</v>
      </c>
      <c r="C10" s="180">
        <v>0</v>
      </c>
      <c r="D10" s="180">
        <v>0</v>
      </c>
      <c r="E10" s="180">
        <v>0</v>
      </c>
      <c r="F10" s="180">
        <v>0</v>
      </c>
      <c r="G10" s="180">
        <v>4926677</v>
      </c>
      <c r="H10" s="180">
        <v>5275641</v>
      </c>
      <c r="I10" s="180">
        <v>5900343</v>
      </c>
      <c r="J10" s="180">
        <v>5725390</v>
      </c>
      <c r="K10" s="180">
        <v>5468468</v>
      </c>
      <c r="L10" s="180">
        <v>5754042</v>
      </c>
      <c r="M10" s="180">
        <v>6517559</v>
      </c>
      <c r="N10" s="180">
        <v>6820748</v>
      </c>
      <c r="O10" s="180">
        <v>6447579</v>
      </c>
      <c r="P10" s="180">
        <v>6519536</v>
      </c>
      <c r="Q10" s="180">
        <v>8642208.5800000001</v>
      </c>
      <c r="R10" s="180">
        <v>8338278</v>
      </c>
      <c r="S10" s="180">
        <v>8226437</v>
      </c>
      <c r="T10" s="180">
        <v>8312716</v>
      </c>
      <c r="U10" s="180">
        <v>9148331.0730000008</v>
      </c>
      <c r="V10" s="180">
        <v>9486318</v>
      </c>
      <c r="W10" s="180">
        <v>16553733</v>
      </c>
      <c r="X10" s="180">
        <v>17326923</v>
      </c>
      <c r="Y10" s="180">
        <v>0</v>
      </c>
      <c r="Z10" s="180">
        <v>19923819</v>
      </c>
      <c r="AA10" s="180">
        <v>19609044</v>
      </c>
      <c r="AB10" s="180">
        <v>19350562</v>
      </c>
      <c r="AC10" s="180">
        <v>22167148.169</v>
      </c>
      <c r="AD10" s="180">
        <v>22111368</v>
      </c>
      <c r="AE10" s="180">
        <v>21415054</v>
      </c>
      <c r="AF10" s="180">
        <v>22072286</v>
      </c>
      <c r="AG10" s="180">
        <v>25072218.353999998</v>
      </c>
      <c r="AH10" s="180">
        <v>0</v>
      </c>
      <c r="AI10" s="180">
        <v>0</v>
      </c>
      <c r="AJ10" s="180">
        <v>23087813</v>
      </c>
      <c r="AK10" s="180">
        <v>26704519.921</v>
      </c>
      <c r="AL10" s="180">
        <v>0</v>
      </c>
      <c r="AM10" s="180">
        <v>24296878</v>
      </c>
      <c r="AN10" s="180">
        <v>24929014</v>
      </c>
      <c r="AO10" s="180">
        <v>0</v>
      </c>
      <c r="AP10" s="180">
        <v>0</v>
      </c>
      <c r="AQ10" s="180">
        <v>26014749</v>
      </c>
      <c r="AR10" s="180">
        <v>26440566</v>
      </c>
      <c r="AS10" s="180">
        <v>29570068.385000002</v>
      </c>
      <c r="AT10" s="180">
        <v>29407105</v>
      </c>
      <c r="AU10" s="180">
        <v>27956525</v>
      </c>
      <c r="AV10" s="180">
        <v>28178451</v>
      </c>
      <c r="AW10" s="180">
        <v>31537849.390000001</v>
      </c>
      <c r="AX10" s="180">
        <v>0</v>
      </c>
      <c r="AY10" s="180">
        <v>28859753</v>
      </c>
      <c r="AZ10" s="180">
        <v>29684404</v>
      </c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80" t="s">
        <v>1264</v>
      </c>
      <c r="B11" s="180">
        <v>0</v>
      </c>
      <c r="C11" s="180">
        <v>0</v>
      </c>
      <c r="D11" s="180">
        <v>0</v>
      </c>
      <c r="E11" s="180">
        <v>0</v>
      </c>
      <c r="F11" s="180">
        <v>0</v>
      </c>
      <c r="G11" s="180">
        <v>0</v>
      </c>
      <c r="H11" s="180">
        <v>0</v>
      </c>
      <c r="I11" s="180">
        <v>0</v>
      </c>
      <c r="J11" s="180">
        <v>0</v>
      </c>
      <c r="K11" s="180">
        <v>0</v>
      </c>
      <c r="L11" s="180">
        <v>0</v>
      </c>
      <c r="M11" s="180">
        <v>0</v>
      </c>
      <c r="N11" s="180">
        <v>0</v>
      </c>
      <c r="O11" s="180">
        <v>0</v>
      </c>
      <c r="P11" s="180">
        <v>0</v>
      </c>
      <c r="Q11" s="180">
        <v>0</v>
      </c>
      <c r="R11" s="180">
        <v>0</v>
      </c>
      <c r="S11" s="180">
        <v>0</v>
      </c>
      <c r="T11" s="180">
        <v>0</v>
      </c>
      <c r="U11" s="180">
        <v>0</v>
      </c>
      <c r="V11" s="180">
        <v>0</v>
      </c>
      <c r="W11" s="180">
        <v>0</v>
      </c>
      <c r="X11" s="180">
        <v>0</v>
      </c>
      <c r="Y11" s="180">
        <v>0</v>
      </c>
      <c r="Z11" s="180">
        <v>0</v>
      </c>
      <c r="AA11" s="180">
        <v>0</v>
      </c>
      <c r="AB11" s="180">
        <v>0</v>
      </c>
      <c r="AC11" s="180">
        <v>0</v>
      </c>
      <c r="AD11" s="180">
        <v>0</v>
      </c>
      <c r="AE11" s="180">
        <v>0</v>
      </c>
      <c r="AF11" s="180">
        <v>0</v>
      </c>
      <c r="AG11" s="180">
        <v>0</v>
      </c>
      <c r="AH11" s="180">
        <v>0</v>
      </c>
      <c r="AI11" s="180">
        <v>0</v>
      </c>
      <c r="AJ11" s="180">
        <v>0</v>
      </c>
      <c r="AK11" s="180">
        <v>0</v>
      </c>
      <c r="AL11" s="180">
        <v>0</v>
      </c>
      <c r="AM11" s="180">
        <v>0</v>
      </c>
      <c r="AN11" s="180">
        <v>0</v>
      </c>
      <c r="AO11" s="180">
        <v>0</v>
      </c>
      <c r="AP11" s="180">
        <v>0</v>
      </c>
      <c r="AQ11" s="180">
        <v>0</v>
      </c>
      <c r="AR11" s="180">
        <v>0</v>
      </c>
      <c r="AS11" s="180">
        <v>0</v>
      </c>
      <c r="AT11" s="180">
        <v>0</v>
      </c>
      <c r="AU11" s="180">
        <v>0</v>
      </c>
      <c r="AV11" s="180">
        <v>0</v>
      </c>
      <c r="AW11" s="180">
        <v>0</v>
      </c>
      <c r="AX11" s="180">
        <v>0</v>
      </c>
      <c r="AY11" s="180">
        <v>0</v>
      </c>
      <c r="AZ11" s="180">
        <v>43801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80" t="s">
        <v>1064</v>
      </c>
      <c r="B12" s="180">
        <v>0</v>
      </c>
      <c r="C12" s="180">
        <v>0</v>
      </c>
      <c r="D12" s="180">
        <v>0</v>
      </c>
      <c r="E12" s="180">
        <v>0</v>
      </c>
      <c r="F12" s="180">
        <v>0</v>
      </c>
      <c r="G12" s="180">
        <v>501031</v>
      </c>
      <c r="H12" s="180">
        <v>544906</v>
      </c>
      <c r="I12" s="180">
        <v>485860</v>
      </c>
      <c r="J12" s="180">
        <v>701592</v>
      </c>
      <c r="K12" s="180">
        <v>542168</v>
      </c>
      <c r="L12" s="180">
        <v>613133</v>
      </c>
      <c r="M12" s="180">
        <v>752060</v>
      </c>
      <c r="N12" s="180">
        <v>917675</v>
      </c>
      <c r="O12" s="180">
        <v>850344</v>
      </c>
      <c r="P12" s="180">
        <v>772003</v>
      </c>
      <c r="Q12" s="180">
        <v>499891.66</v>
      </c>
      <c r="R12" s="180">
        <v>827492</v>
      </c>
      <c r="S12" s="180">
        <v>1075536</v>
      </c>
      <c r="T12" s="180">
        <v>1121209</v>
      </c>
      <c r="U12" s="180">
        <v>1347564.6129999999</v>
      </c>
      <c r="V12" s="180">
        <v>902443</v>
      </c>
      <c r="W12" s="180">
        <v>1582873</v>
      </c>
      <c r="X12" s="180">
        <v>1304914</v>
      </c>
      <c r="Y12" s="180">
        <v>1576451.0519999999</v>
      </c>
      <c r="Z12" s="180">
        <v>1429781</v>
      </c>
      <c r="AA12" s="180">
        <v>1296481</v>
      </c>
      <c r="AB12" s="180">
        <v>1433067</v>
      </c>
      <c r="AC12" s="180">
        <v>1807624.358</v>
      </c>
      <c r="AD12" s="180">
        <v>1853727</v>
      </c>
      <c r="AE12" s="180">
        <v>1962077</v>
      </c>
      <c r="AF12" s="180">
        <v>2053885</v>
      </c>
      <c r="AG12" s="180">
        <v>2034188.14</v>
      </c>
      <c r="AH12" s="180">
        <v>1846451</v>
      </c>
      <c r="AI12" s="180">
        <v>2597421</v>
      </c>
      <c r="AJ12" s="180">
        <v>2078797</v>
      </c>
      <c r="AK12" s="180">
        <v>2295231.0120000001</v>
      </c>
      <c r="AL12" s="180">
        <v>6229356</v>
      </c>
      <c r="AM12" s="180">
        <v>5852203</v>
      </c>
      <c r="AN12" s="180">
        <v>6370256</v>
      </c>
      <c r="AO12" s="180">
        <v>6711808.665</v>
      </c>
      <c r="AP12" s="180">
        <v>6145571</v>
      </c>
      <c r="AQ12" s="180">
        <v>6123225</v>
      </c>
      <c r="AR12" s="180">
        <v>6293238</v>
      </c>
      <c r="AS12" s="180">
        <v>7406471.2489999998</v>
      </c>
      <c r="AT12" s="180">
        <v>6589181</v>
      </c>
      <c r="AU12" s="180">
        <v>6326075</v>
      </c>
      <c r="AV12" s="180">
        <v>6683568</v>
      </c>
      <c r="AW12" s="180">
        <v>7729043.159</v>
      </c>
      <c r="AX12" s="180">
        <v>7185628</v>
      </c>
      <c r="AY12" s="180">
        <v>6129858</v>
      </c>
      <c r="AZ12" s="180">
        <v>6664217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80" t="s">
        <v>1060</v>
      </c>
      <c r="B13" s="180">
        <v>0</v>
      </c>
      <c r="C13" s="180">
        <v>0</v>
      </c>
      <c r="D13" s="180">
        <v>0</v>
      </c>
      <c r="E13" s="180">
        <v>0</v>
      </c>
      <c r="F13" s="180">
        <v>0</v>
      </c>
      <c r="G13" s="180">
        <v>0</v>
      </c>
      <c r="H13" s="180">
        <v>0</v>
      </c>
      <c r="I13" s="180">
        <v>0</v>
      </c>
      <c r="J13" s="180">
        <v>0</v>
      </c>
      <c r="K13" s="180">
        <v>0</v>
      </c>
      <c r="L13" s="180">
        <v>0</v>
      </c>
      <c r="M13" s="180">
        <v>0</v>
      </c>
      <c r="N13" s="180">
        <v>0</v>
      </c>
      <c r="O13" s="180">
        <v>0</v>
      </c>
      <c r="P13" s="180">
        <v>0</v>
      </c>
      <c r="Q13" s="180">
        <v>0</v>
      </c>
      <c r="R13" s="180">
        <v>0</v>
      </c>
      <c r="S13" s="180">
        <v>0</v>
      </c>
      <c r="T13" s="180">
        <v>0</v>
      </c>
      <c r="U13" s="180">
        <v>0</v>
      </c>
      <c r="V13" s="180">
        <v>0</v>
      </c>
      <c r="W13" s="180">
        <v>0</v>
      </c>
      <c r="X13" s="180">
        <v>0</v>
      </c>
      <c r="Y13" s="180">
        <v>1576451.0519999999</v>
      </c>
      <c r="Z13" s="180">
        <v>0</v>
      </c>
      <c r="AA13" s="180">
        <v>0</v>
      </c>
      <c r="AB13" s="180">
        <v>0</v>
      </c>
      <c r="AC13" s="180">
        <v>0</v>
      </c>
      <c r="AD13" s="180">
        <v>0</v>
      </c>
      <c r="AE13" s="180">
        <v>0</v>
      </c>
      <c r="AF13" s="180">
        <v>0</v>
      </c>
      <c r="AG13" s="180">
        <v>0</v>
      </c>
      <c r="AH13" s="180">
        <v>1846451</v>
      </c>
      <c r="AI13" s="180">
        <v>2597421</v>
      </c>
      <c r="AJ13" s="180">
        <v>0</v>
      </c>
      <c r="AK13" s="180">
        <v>0</v>
      </c>
      <c r="AL13" s="180">
        <v>6229356</v>
      </c>
      <c r="AM13" s="180">
        <v>0</v>
      </c>
      <c r="AN13" s="180">
        <v>0</v>
      </c>
      <c r="AO13" s="180">
        <v>0</v>
      </c>
      <c r="AP13" s="180">
        <v>0</v>
      </c>
      <c r="AQ13" s="180">
        <v>0</v>
      </c>
      <c r="AR13" s="180">
        <v>0</v>
      </c>
      <c r="AS13" s="180">
        <v>0</v>
      </c>
      <c r="AT13" s="180">
        <v>0</v>
      </c>
      <c r="AU13" s="180">
        <v>0</v>
      </c>
      <c r="AV13" s="180">
        <v>0</v>
      </c>
      <c r="AW13" s="180">
        <v>0</v>
      </c>
      <c r="AX13" s="180">
        <v>7185628</v>
      </c>
      <c r="AY13" s="180">
        <v>0</v>
      </c>
      <c r="AZ13" s="180">
        <v>0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80" t="s">
        <v>1065</v>
      </c>
      <c r="B14" s="180">
        <v>2304008</v>
      </c>
      <c r="C14" s="180">
        <v>2156568</v>
      </c>
      <c r="D14" s="180">
        <v>2191041</v>
      </c>
      <c r="E14" s="180">
        <v>2271447</v>
      </c>
      <c r="F14" s="180">
        <v>1965155</v>
      </c>
      <c r="G14" s="180">
        <v>1168219</v>
      </c>
      <c r="H14" s="180">
        <v>1184193</v>
      </c>
      <c r="I14" s="180">
        <v>2421661</v>
      </c>
      <c r="J14" s="180">
        <v>1216776</v>
      </c>
      <c r="K14" s="180">
        <v>1094733</v>
      </c>
      <c r="L14" s="180">
        <v>1122098</v>
      </c>
      <c r="M14" s="180">
        <v>2818429</v>
      </c>
      <c r="N14" s="180">
        <v>1535870</v>
      </c>
      <c r="O14" s="180">
        <v>1605373</v>
      </c>
      <c r="P14" s="180">
        <v>1838455</v>
      </c>
      <c r="Q14" s="180">
        <v>2690265.32</v>
      </c>
      <c r="R14" s="180">
        <v>2400111</v>
      </c>
      <c r="S14" s="180">
        <v>2060991</v>
      </c>
      <c r="T14" s="180">
        <v>2583027</v>
      </c>
      <c r="U14" s="180">
        <v>2761475.5</v>
      </c>
      <c r="V14" s="180">
        <v>2676015</v>
      </c>
      <c r="W14" s="180">
        <v>6004522</v>
      </c>
      <c r="X14" s="180">
        <v>6207655</v>
      </c>
      <c r="Y14" s="180">
        <v>5939798.2439999999</v>
      </c>
      <c r="Z14" s="180">
        <v>5958583</v>
      </c>
      <c r="AA14" s="180">
        <v>6075107</v>
      </c>
      <c r="AB14" s="180">
        <v>5838453</v>
      </c>
      <c r="AC14" s="180">
        <v>6362797.7359999996</v>
      </c>
      <c r="AD14" s="180">
        <v>5470877</v>
      </c>
      <c r="AE14" s="180">
        <v>5924726</v>
      </c>
      <c r="AF14" s="180">
        <v>5827100</v>
      </c>
      <c r="AG14" s="180">
        <v>6091748.6059999997</v>
      </c>
      <c r="AH14" s="180">
        <v>6087779</v>
      </c>
      <c r="AI14" s="180">
        <v>4937687</v>
      </c>
      <c r="AJ14" s="180">
        <v>4347710</v>
      </c>
      <c r="AK14" s="180">
        <v>5054012.341</v>
      </c>
      <c r="AL14" s="180">
        <v>561136</v>
      </c>
      <c r="AM14" s="180">
        <v>742891</v>
      </c>
      <c r="AN14" s="180">
        <v>719863</v>
      </c>
      <c r="AO14" s="180">
        <v>620614.65899999999</v>
      </c>
      <c r="AP14" s="180">
        <v>567757</v>
      </c>
      <c r="AQ14" s="180">
        <v>567644</v>
      </c>
      <c r="AR14" s="180">
        <v>493573</v>
      </c>
      <c r="AS14" s="180">
        <v>487183.20500000002</v>
      </c>
      <c r="AT14" s="180">
        <v>455735</v>
      </c>
      <c r="AU14" s="180">
        <v>602902</v>
      </c>
      <c r="AV14" s="180">
        <v>589728</v>
      </c>
      <c r="AW14" s="180">
        <v>419217.41399999999</v>
      </c>
      <c r="AX14" s="180">
        <v>239261</v>
      </c>
      <c r="AY14" s="180">
        <v>216487</v>
      </c>
      <c r="AZ14" s="180">
        <v>179130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80" t="s">
        <v>1066</v>
      </c>
      <c r="B15" s="180">
        <v>0</v>
      </c>
      <c r="C15" s="180">
        <v>0</v>
      </c>
      <c r="D15" s="180">
        <v>0</v>
      </c>
      <c r="E15" s="180">
        <v>0</v>
      </c>
      <c r="F15" s="180">
        <v>0</v>
      </c>
      <c r="G15" s="180">
        <v>1168219</v>
      </c>
      <c r="H15" s="180">
        <v>1184193</v>
      </c>
      <c r="I15" s="180">
        <v>2421661</v>
      </c>
      <c r="J15" s="180">
        <v>1216776</v>
      </c>
      <c r="K15" s="180">
        <v>1094733</v>
      </c>
      <c r="L15" s="180">
        <v>1122098</v>
      </c>
      <c r="M15" s="180">
        <v>2818429</v>
      </c>
      <c r="N15" s="180">
        <v>1535870</v>
      </c>
      <c r="O15" s="180">
        <v>1605373</v>
      </c>
      <c r="P15" s="180">
        <v>1838455</v>
      </c>
      <c r="Q15" s="180">
        <v>2690265.32</v>
      </c>
      <c r="R15" s="180">
        <v>2400111</v>
      </c>
      <c r="S15" s="180">
        <v>2060991</v>
      </c>
      <c r="T15" s="180">
        <v>2583027</v>
      </c>
      <c r="U15" s="180">
        <v>2761475.5</v>
      </c>
      <c r="V15" s="180">
        <v>2676015</v>
      </c>
      <c r="W15" s="180">
        <v>6004522</v>
      </c>
      <c r="X15" s="180">
        <v>6207655</v>
      </c>
      <c r="Y15" s="180">
        <v>0</v>
      </c>
      <c r="Z15" s="180">
        <v>5958583</v>
      </c>
      <c r="AA15" s="180">
        <v>6075107</v>
      </c>
      <c r="AB15" s="180">
        <v>5838453</v>
      </c>
      <c r="AC15" s="180">
        <v>6362797.7359999996</v>
      </c>
      <c r="AD15" s="180">
        <v>5470877</v>
      </c>
      <c r="AE15" s="180">
        <v>5924726</v>
      </c>
      <c r="AF15" s="180">
        <v>5827100</v>
      </c>
      <c r="AG15" s="180">
        <v>6091748.6059999997</v>
      </c>
      <c r="AH15" s="180">
        <v>0</v>
      </c>
      <c r="AI15" s="180">
        <v>0</v>
      </c>
      <c r="AJ15" s="180">
        <v>4347710</v>
      </c>
      <c r="AK15" s="180">
        <v>5054012.341</v>
      </c>
      <c r="AL15" s="180">
        <v>0</v>
      </c>
      <c r="AM15" s="180">
        <v>742891</v>
      </c>
      <c r="AN15" s="180">
        <v>719863</v>
      </c>
      <c r="AO15" s="180">
        <v>0</v>
      </c>
      <c r="AP15" s="180">
        <v>0</v>
      </c>
      <c r="AQ15" s="180">
        <v>567644</v>
      </c>
      <c r="AR15" s="180">
        <v>493573</v>
      </c>
      <c r="AS15" s="180">
        <v>487183.20500000002</v>
      </c>
      <c r="AT15" s="180">
        <v>455735</v>
      </c>
      <c r="AU15" s="180">
        <v>602902</v>
      </c>
      <c r="AV15" s="180">
        <v>589728</v>
      </c>
      <c r="AW15" s="180">
        <v>419217.41399999999</v>
      </c>
      <c r="AX15" s="180">
        <v>239261</v>
      </c>
      <c r="AY15" s="180">
        <v>216487</v>
      </c>
      <c r="AZ15" s="180">
        <v>179130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80" t="s">
        <v>1067</v>
      </c>
      <c r="B16" s="180">
        <v>22000281</v>
      </c>
      <c r="C16" s="180">
        <v>21579541</v>
      </c>
      <c r="D16" s="180">
        <v>22991551</v>
      </c>
      <c r="E16" s="180">
        <v>20907009</v>
      </c>
      <c r="F16" s="180">
        <v>20240042</v>
      </c>
      <c r="G16" s="180">
        <v>17843996</v>
      </c>
      <c r="H16" s="180">
        <v>18435698</v>
      </c>
      <c r="I16" s="180">
        <v>23124986</v>
      </c>
      <c r="J16" s="180">
        <v>24057702</v>
      </c>
      <c r="K16" s="180">
        <v>21625438</v>
      </c>
      <c r="L16" s="180">
        <v>26497025</v>
      </c>
      <c r="M16" s="180">
        <v>30712885</v>
      </c>
      <c r="N16" s="180">
        <v>32233724</v>
      </c>
      <c r="O16" s="180">
        <v>27941118</v>
      </c>
      <c r="P16" s="180">
        <v>31125501</v>
      </c>
      <c r="Q16" s="180">
        <v>36404053.960000001</v>
      </c>
      <c r="R16" s="180">
        <v>40462374</v>
      </c>
      <c r="S16" s="180">
        <v>38106860</v>
      </c>
      <c r="T16" s="180">
        <v>43383236</v>
      </c>
      <c r="U16" s="180">
        <v>48854220.097000003</v>
      </c>
      <c r="V16" s="180">
        <v>48591692</v>
      </c>
      <c r="W16" s="180">
        <v>60595245</v>
      </c>
      <c r="X16" s="180">
        <v>44849223</v>
      </c>
      <c r="Y16" s="180">
        <v>53962577.659999996</v>
      </c>
      <c r="Z16" s="180">
        <v>49723023</v>
      </c>
      <c r="AA16" s="180">
        <v>43774321</v>
      </c>
      <c r="AB16" s="180">
        <v>43060699</v>
      </c>
      <c r="AC16" s="180">
        <v>64684148.600000001</v>
      </c>
      <c r="AD16" s="180">
        <v>50432978</v>
      </c>
      <c r="AE16" s="180">
        <v>46904133</v>
      </c>
      <c r="AF16" s="180">
        <v>46556023</v>
      </c>
      <c r="AG16" s="180">
        <v>56972912.836999997</v>
      </c>
      <c r="AH16" s="180">
        <v>56340481</v>
      </c>
      <c r="AI16" s="180">
        <v>50335075</v>
      </c>
      <c r="AJ16" s="180">
        <v>62037313</v>
      </c>
      <c r="AK16" s="180">
        <v>69899131.650000006</v>
      </c>
      <c r="AL16" s="180">
        <v>59649203</v>
      </c>
      <c r="AM16" s="180">
        <v>52188715</v>
      </c>
      <c r="AN16" s="180">
        <v>63550174</v>
      </c>
      <c r="AO16" s="180">
        <v>66573268.949000001</v>
      </c>
      <c r="AP16" s="180">
        <v>76746067</v>
      </c>
      <c r="AQ16" s="180">
        <v>66291233</v>
      </c>
      <c r="AR16" s="180">
        <v>73141024</v>
      </c>
      <c r="AS16" s="180">
        <v>74993709.197999999</v>
      </c>
      <c r="AT16" s="180">
        <v>75379308</v>
      </c>
      <c r="AU16" s="180">
        <v>68394343</v>
      </c>
      <c r="AV16" s="180">
        <v>63275900</v>
      </c>
      <c r="AW16" s="180">
        <v>71923196.423999995</v>
      </c>
      <c r="AX16" s="180">
        <v>69972520</v>
      </c>
      <c r="AY16" s="180">
        <v>66285353</v>
      </c>
      <c r="AZ16" s="180">
        <v>86983532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80" t="s">
        <v>1069</v>
      </c>
      <c r="B17" s="180">
        <v>0</v>
      </c>
      <c r="C17" s="180">
        <v>0</v>
      </c>
      <c r="D17" s="180">
        <v>0</v>
      </c>
      <c r="E17" s="180">
        <v>0</v>
      </c>
      <c r="F17" s="180">
        <v>0</v>
      </c>
      <c r="G17" s="180">
        <v>0</v>
      </c>
      <c r="H17" s="180">
        <v>0</v>
      </c>
      <c r="I17" s="180">
        <v>0</v>
      </c>
      <c r="J17" s="180">
        <v>0</v>
      </c>
      <c r="K17" s="180">
        <v>0</v>
      </c>
      <c r="L17" s="180">
        <v>0</v>
      </c>
      <c r="M17" s="180">
        <v>0</v>
      </c>
      <c r="N17" s="180">
        <v>0</v>
      </c>
      <c r="O17" s="180">
        <v>0</v>
      </c>
      <c r="P17" s="180">
        <v>0</v>
      </c>
      <c r="Q17" s="180">
        <v>0</v>
      </c>
      <c r="R17" s="180">
        <v>0</v>
      </c>
      <c r="S17" s="180">
        <v>0</v>
      </c>
      <c r="T17" s="180">
        <v>0</v>
      </c>
      <c r="U17" s="180">
        <v>0</v>
      </c>
      <c r="V17" s="180">
        <v>0</v>
      </c>
      <c r="W17" s="180">
        <v>0</v>
      </c>
      <c r="X17" s="180">
        <v>0</v>
      </c>
      <c r="Y17" s="180">
        <v>0</v>
      </c>
      <c r="Z17" s="180">
        <v>0</v>
      </c>
      <c r="AA17" s="180">
        <v>0</v>
      </c>
      <c r="AB17" s="180">
        <v>0</v>
      </c>
      <c r="AC17" s="180">
        <v>0</v>
      </c>
      <c r="AD17" s="180">
        <v>0</v>
      </c>
      <c r="AE17" s="180">
        <v>0</v>
      </c>
      <c r="AF17" s="180">
        <v>0</v>
      </c>
      <c r="AG17" s="180">
        <v>0</v>
      </c>
      <c r="AH17" s="180">
        <v>0</v>
      </c>
      <c r="AI17" s="180">
        <v>0</v>
      </c>
      <c r="AJ17" s="180">
        <v>0</v>
      </c>
      <c r="AK17" s="180">
        <v>0</v>
      </c>
      <c r="AL17" s="180">
        <v>0</v>
      </c>
      <c r="AM17" s="180">
        <v>0</v>
      </c>
      <c r="AN17" s="180">
        <v>0</v>
      </c>
      <c r="AO17" s="180">
        <v>0</v>
      </c>
      <c r="AP17" s="180">
        <v>0</v>
      </c>
      <c r="AQ17" s="180">
        <v>0</v>
      </c>
      <c r="AR17" s="180">
        <v>0</v>
      </c>
      <c r="AS17" s="180">
        <v>0</v>
      </c>
      <c r="AT17" s="180">
        <v>0</v>
      </c>
      <c r="AU17" s="180">
        <v>0</v>
      </c>
      <c r="AV17" s="180">
        <v>0</v>
      </c>
      <c r="AW17" s="180">
        <v>0</v>
      </c>
      <c r="AX17" s="180">
        <v>252000</v>
      </c>
      <c r="AY17" s="180">
        <v>0</v>
      </c>
      <c r="AZ17" s="180">
        <v>0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80" t="s">
        <v>1070</v>
      </c>
      <c r="B18" s="180">
        <v>0</v>
      </c>
      <c r="C18" s="180">
        <v>0</v>
      </c>
      <c r="D18" s="180">
        <v>0</v>
      </c>
      <c r="E18" s="180">
        <v>4725612</v>
      </c>
      <c r="F18" s="180">
        <v>4801808</v>
      </c>
      <c r="G18" s="180">
        <v>4598739</v>
      </c>
      <c r="H18" s="180">
        <v>5830133</v>
      </c>
      <c r="I18" s="180">
        <v>5871113</v>
      </c>
      <c r="J18" s="180">
        <v>5816190</v>
      </c>
      <c r="K18" s="180">
        <v>4128035</v>
      </c>
      <c r="L18" s="180">
        <v>600883</v>
      </c>
      <c r="M18" s="180">
        <v>690883</v>
      </c>
      <c r="N18" s="180">
        <v>990883</v>
      </c>
      <c r="O18" s="180">
        <v>1746700</v>
      </c>
      <c r="P18" s="180">
        <v>1749866</v>
      </c>
      <c r="Q18" s="180">
        <v>1759111.58</v>
      </c>
      <c r="R18" s="180">
        <v>1965112</v>
      </c>
      <c r="S18" s="180">
        <v>2165112</v>
      </c>
      <c r="T18" s="180">
        <v>2115112</v>
      </c>
      <c r="U18" s="180">
        <v>2215111.5819999999</v>
      </c>
      <c r="V18" s="180">
        <v>2215111</v>
      </c>
      <c r="W18" s="180">
        <v>125112</v>
      </c>
      <c r="X18" s="180">
        <v>125112</v>
      </c>
      <c r="Y18" s="180">
        <v>125111.58199999999</v>
      </c>
      <c r="Z18" s="180">
        <v>125112</v>
      </c>
      <c r="AA18" s="180">
        <v>125112</v>
      </c>
      <c r="AB18" s="180">
        <v>124412</v>
      </c>
      <c r="AC18" s="180">
        <v>124411.58199999999</v>
      </c>
      <c r="AD18" s="180">
        <v>24412</v>
      </c>
      <c r="AE18" s="180">
        <v>24412</v>
      </c>
      <c r="AF18" s="180">
        <v>24412</v>
      </c>
      <c r="AG18" s="180">
        <v>24411.581999999999</v>
      </c>
      <c r="AH18" s="180">
        <v>24412</v>
      </c>
      <c r="AI18" s="180">
        <v>34412</v>
      </c>
      <c r="AJ18" s="180">
        <v>34412</v>
      </c>
      <c r="AK18" s="180">
        <v>34411.582000000002</v>
      </c>
      <c r="AL18" s="180">
        <v>34412</v>
      </c>
      <c r="AM18" s="180">
        <v>34412</v>
      </c>
      <c r="AN18" s="180">
        <v>34412</v>
      </c>
      <c r="AO18" s="180">
        <v>34411.582000000002</v>
      </c>
      <c r="AP18" s="180">
        <v>34989</v>
      </c>
      <c r="AQ18" s="180">
        <v>34989</v>
      </c>
      <c r="AR18" s="180">
        <v>34989</v>
      </c>
      <c r="AS18" s="180">
        <v>34988.482000000004</v>
      </c>
      <c r="AT18" s="180">
        <v>34989</v>
      </c>
      <c r="AU18" s="180">
        <v>34989</v>
      </c>
      <c r="AV18" s="180">
        <v>36453</v>
      </c>
      <c r="AW18" s="180">
        <v>36041.800000000003</v>
      </c>
      <c r="AX18" s="180">
        <v>36042</v>
      </c>
      <c r="AY18" s="180">
        <v>36042</v>
      </c>
      <c r="AZ18" s="180">
        <v>409747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80" t="s">
        <v>1071</v>
      </c>
      <c r="B19" s="180">
        <v>0</v>
      </c>
      <c r="C19" s="180">
        <v>0</v>
      </c>
      <c r="D19" s="180">
        <v>0</v>
      </c>
      <c r="E19" s="180">
        <v>0</v>
      </c>
      <c r="F19" s="180">
        <v>0</v>
      </c>
      <c r="G19" s="180">
        <v>0</v>
      </c>
      <c r="H19" s="180">
        <v>0</v>
      </c>
      <c r="I19" s="180">
        <v>0</v>
      </c>
      <c r="J19" s="180">
        <v>0</v>
      </c>
      <c r="K19" s="180">
        <v>0</v>
      </c>
      <c r="L19" s="180">
        <v>0</v>
      </c>
      <c r="M19" s="180">
        <v>0</v>
      </c>
      <c r="N19" s="180">
        <v>0</v>
      </c>
      <c r="O19" s="180">
        <v>0</v>
      </c>
      <c r="P19" s="180">
        <v>0</v>
      </c>
      <c r="Q19" s="180">
        <v>0</v>
      </c>
      <c r="R19" s="180">
        <v>0</v>
      </c>
      <c r="S19" s="180">
        <v>0</v>
      </c>
      <c r="T19" s="180">
        <v>0</v>
      </c>
      <c r="U19" s="180">
        <v>0</v>
      </c>
      <c r="V19" s="180">
        <v>0</v>
      </c>
      <c r="W19" s="180">
        <v>0</v>
      </c>
      <c r="X19" s="180">
        <v>0</v>
      </c>
      <c r="Y19" s="180">
        <v>0</v>
      </c>
      <c r="Z19" s="180">
        <v>0</v>
      </c>
      <c r="AA19" s="180">
        <v>0</v>
      </c>
      <c r="AB19" s="180">
        <v>0</v>
      </c>
      <c r="AC19" s="180">
        <v>0</v>
      </c>
      <c r="AD19" s="180">
        <v>0</v>
      </c>
      <c r="AE19" s="180">
        <v>0</v>
      </c>
      <c r="AF19" s="180">
        <v>0</v>
      </c>
      <c r="AG19" s="180">
        <v>0</v>
      </c>
      <c r="AH19" s="180">
        <v>0</v>
      </c>
      <c r="AI19" s="180">
        <v>0</v>
      </c>
      <c r="AJ19" s="180">
        <v>0</v>
      </c>
      <c r="AK19" s="180">
        <v>0</v>
      </c>
      <c r="AL19" s="180">
        <v>0</v>
      </c>
      <c r="AM19" s="180">
        <v>0</v>
      </c>
      <c r="AN19" s="180">
        <v>0</v>
      </c>
      <c r="AO19" s="180">
        <v>0</v>
      </c>
      <c r="AP19" s="180">
        <v>0</v>
      </c>
      <c r="AQ19" s="180">
        <v>0</v>
      </c>
      <c r="AR19" s="180">
        <v>0</v>
      </c>
      <c r="AS19" s="180">
        <v>0</v>
      </c>
      <c r="AT19" s="180">
        <v>0</v>
      </c>
      <c r="AU19" s="180">
        <v>0</v>
      </c>
      <c r="AV19" s="180">
        <v>0</v>
      </c>
      <c r="AW19" s="180">
        <v>0</v>
      </c>
      <c r="AX19" s="180">
        <v>0</v>
      </c>
      <c r="AY19" s="180">
        <v>0</v>
      </c>
      <c r="AZ19" s="180">
        <v>373705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80" t="s">
        <v>1072</v>
      </c>
      <c r="B20" s="180">
        <v>0</v>
      </c>
      <c r="C20" s="180">
        <v>0</v>
      </c>
      <c r="D20" s="180">
        <v>0</v>
      </c>
      <c r="E20" s="180">
        <v>0</v>
      </c>
      <c r="F20" s="180">
        <v>0</v>
      </c>
      <c r="G20" s="180">
        <v>0</v>
      </c>
      <c r="H20" s="180">
        <v>0</v>
      </c>
      <c r="I20" s="180">
        <v>0</v>
      </c>
      <c r="J20" s="180">
        <v>0</v>
      </c>
      <c r="K20" s="180">
        <v>4027852</v>
      </c>
      <c r="L20" s="180">
        <v>0</v>
      </c>
      <c r="M20" s="180">
        <v>0</v>
      </c>
      <c r="N20" s="180">
        <v>0</v>
      </c>
      <c r="O20" s="180">
        <v>6000</v>
      </c>
      <c r="P20" s="180">
        <v>6000</v>
      </c>
      <c r="Q20" s="180">
        <v>18000</v>
      </c>
      <c r="R20" s="180">
        <v>24000</v>
      </c>
      <c r="S20" s="180">
        <v>24000</v>
      </c>
      <c r="T20" s="180">
        <v>24000</v>
      </c>
      <c r="U20" s="180">
        <v>24000</v>
      </c>
      <c r="V20" s="180">
        <v>24000</v>
      </c>
      <c r="W20" s="180">
        <v>24000</v>
      </c>
      <c r="X20" s="180">
        <v>24000</v>
      </c>
      <c r="Y20" s="180">
        <v>24000</v>
      </c>
      <c r="Z20" s="180">
        <v>24000</v>
      </c>
      <c r="AA20" s="180">
        <v>24000</v>
      </c>
      <c r="AB20" s="180">
        <v>24000</v>
      </c>
      <c r="AC20" s="180">
        <v>24000</v>
      </c>
      <c r="AD20" s="180">
        <v>24000</v>
      </c>
      <c r="AE20" s="180">
        <v>24000</v>
      </c>
      <c r="AF20" s="180">
        <v>24000</v>
      </c>
      <c r="AG20" s="180">
        <v>24000</v>
      </c>
      <c r="AH20" s="180">
        <v>24000</v>
      </c>
      <c r="AI20" s="180">
        <v>34000</v>
      </c>
      <c r="AJ20" s="180">
        <v>34000</v>
      </c>
      <c r="AK20" s="180">
        <v>34000</v>
      </c>
      <c r="AL20" s="180">
        <v>34000</v>
      </c>
      <c r="AM20" s="180">
        <v>34000</v>
      </c>
      <c r="AN20" s="180">
        <v>34000</v>
      </c>
      <c r="AO20" s="180">
        <v>34000</v>
      </c>
      <c r="AP20" s="180">
        <v>34000</v>
      </c>
      <c r="AQ20" s="180">
        <v>34000</v>
      </c>
      <c r="AR20" s="180">
        <v>34000</v>
      </c>
      <c r="AS20" s="180">
        <v>34000</v>
      </c>
      <c r="AT20" s="180">
        <v>34000</v>
      </c>
      <c r="AU20" s="180">
        <v>34000</v>
      </c>
      <c r="AV20" s="180">
        <v>34000</v>
      </c>
      <c r="AW20" s="180">
        <v>34000</v>
      </c>
      <c r="AX20" s="180">
        <v>34000</v>
      </c>
      <c r="AY20" s="180">
        <v>34000</v>
      </c>
      <c r="AZ20" s="180">
        <v>34000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80" t="s">
        <v>1265</v>
      </c>
      <c r="B21" s="180">
        <v>0</v>
      </c>
      <c r="C21" s="180">
        <v>0</v>
      </c>
      <c r="D21" s="180">
        <v>0</v>
      </c>
      <c r="E21" s="180">
        <v>0</v>
      </c>
      <c r="F21" s="180">
        <v>0</v>
      </c>
      <c r="G21" s="180">
        <v>4598739</v>
      </c>
      <c r="H21" s="180">
        <v>5780133</v>
      </c>
      <c r="I21" s="180">
        <v>5821113</v>
      </c>
      <c r="J21" s="180">
        <v>5716007</v>
      </c>
      <c r="K21" s="180">
        <v>0</v>
      </c>
      <c r="L21" s="180">
        <v>0</v>
      </c>
      <c r="M21" s="180">
        <v>0</v>
      </c>
      <c r="N21" s="180">
        <v>0</v>
      </c>
      <c r="O21" s="180">
        <v>0</v>
      </c>
      <c r="P21" s="180">
        <v>0</v>
      </c>
      <c r="Q21" s="180">
        <v>0</v>
      </c>
      <c r="R21" s="180">
        <v>0</v>
      </c>
      <c r="S21" s="180">
        <v>0</v>
      </c>
      <c r="T21" s="180">
        <v>0</v>
      </c>
      <c r="U21" s="180">
        <v>0</v>
      </c>
      <c r="V21" s="180">
        <v>0</v>
      </c>
      <c r="W21" s="180">
        <v>0</v>
      </c>
      <c r="X21" s="180">
        <v>0</v>
      </c>
      <c r="Y21" s="180">
        <v>0</v>
      </c>
      <c r="Z21" s="180">
        <v>0</v>
      </c>
      <c r="AA21" s="180">
        <v>0</v>
      </c>
      <c r="AB21" s="180">
        <v>0</v>
      </c>
      <c r="AC21" s="180">
        <v>0</v>
      </c>
      <c r="AD21" s="180">
        <v>0</v>
      </c>
      <c r="AE21" s="180">
        <v>0</v>
      </c>
      <c r="AF21" s="180">
        <v>0</v>
      </c>
      <c r="AG21" s="180">
        <v>0</v>
      </c>
      <c r="AH21" s="180">
        <v>0</v>
      </c>
      <c r="AI21" s="180">
        <v>0</v>
      </c>
      <c r="AJ21" s="180">
        <v>0</v>
      </c>
      <c r="AK21" s="180">
        <v>0</v>
      </c>
      <c r="AL21" s="180">
        <v>0</v>
      </c>
      <c r="AM21" s="180">
        <v>0</v>
      </c>
      <c r="AN21" s="180">
        <v>0</v>
      </c>
      <c r="AO21" s="180">
        <v>0</v>
      </c>
      <c r="AP21" s="180">
        <v>0</v>
      </c>
      <c r="AQ21" s="180">
        <v>0</v>
      </c>
      <c r="AR21" s="180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80" t="s">
        <v>1073</v>
      </c>
      <c r="B22" s="180">
        <v>0</v>
      </c>
      <c r="C22" s="180">
        <v>0</v>
      </c>
      <c r="D22" s="180">
        <v>0</v>
      </c>
      <c r="E22" s="180">
        <v>4725612</v>
      </c>
      <c r="F22" s="180">
        <v>4801808</v>
      </c>
      <c r="G22" s="180">
        <v>0</v>
      </c>
      <c r="H22" s="180">
        <v>50000</v>
      </c>
      <c r="I22" s="180">
        <v>50000</v>
      </c>
      <c r="J22" s="180">
        <v>100183</v>
      </c>
      <c r="K22" s="180">
        <v>100183</v>
      </c>
      <c r="L22" s="180">
        <v>600883</v>
      </c>
      <c r="M22" s="180">
        <v>690883</v>
      </c>
      <c r="N22" s="180">
        <v>990883</v>
      </c>
      <c r="O22" s="180">
        <v>1740700</v>
      </c>
      <c r="P22" s="180">
        <v>1743866</v>
      </c>
      <c r="Q22" s="180">
        <v>1741111.58</v>
      </c>
      <c r="R22" s="180">
        <v>1941112</v>
      </c>
      <c r="S22" s="180">
        <v>2141112</v>
      </c>
      <c r="T22" s="180">
        <v>2091112</v>
      </c>
      <c r="U22" s="180">
        <v>2191111.5819999999</v>
      </c>
      <c r="V22" s="180">
        <v>2191111</v>
      </c>
      <c r="W22" s="180">
        <v>101112</v>
      </c>
      <c r="X22" s="180">
        <v>101112</v>
      </c>
      <c r="Y22" s="180">
        <v>101111.58199999999</v>
      </c>
      <c r="Z22" s="180">
        <v>101112</v>
      </c>
      <c r="AA22" s="180">
        <v>101112</v>
      </c>
      <c r="AB22" s="180">
        <v>100412</v>
      </c>
      <c r="AC22" s="180">
        <v>100411.58199999999</v>
      </c>
      <c r="AD22" s="180">
        <v>412</v>
      </c>
      <c r="AE22" s="180">
        <v>412</v>
      </c>
      <c r="AF22" s="180">
        <v>412</v>
      </c>
      <c r="AG22" s="180">
        <v>411.58199999999999</v>
      </c>
      <c r="AH22" s="180">
        <v>412</v>
      </c>
      <c r="AI22" s="180">
        <v>412</v>
      </c>
      <c r="AJ22" s="180">
        <v>412</v>
      </c>
      <c r="AK22" s="180">
        <v>411.58199999999999</v>
      </c>
      <c r="AL22" s="180">
        <v>412</v>
      </c>
      <c r="AM22" s="180">
        <v>412</v>
      </c>
      <c r="AN22" s="180">
        <v>412</v>
      </c>
      <c r="AO22" s="180">
        <v>411.58199999999999</v>
      </c>
      <c r="AP22" s="180">
        <v>989</v>
      </c>
      <c r="AQ22" s="180">
        <v>989</v>
      </c>
      <c r="AR22" s="180">
        <v>989</v>
      </c>
      <c r="AS22" s="180">
        <v>988.48199999999997</v>
      </c>
      <c r="AT22" s="180">
        <v>989</v>
      </c>
      <c r="AU22" s="180">
        <v>989</v>
      </c>
      <c r="AV22" s="180">
        <v>2453</v>
      </c>
      <c r="AW22" s="180">
        <v>2041.8</v>
      </c>
      <c r="AX22" s="180">
        <v>2042</v>
      </c>
      <c r="AY22" s="180">
        <v>2042</v>
      </c>
      <c r="AZ22" s="180">
        <v>2042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80" t="s">
        <v>1074</v>
      </c>
      <c r="B23" s="180">
        <v>0</v>
      </c>
      <c r="C23" s="180">
        <v>0</v>
      </c>
      <c r="D23" s="180">
        <v>0</v>
      </c>
      <c r="E23" s="180">
        <v>0</v>
      </c>
      <c r="F23" s="180">
        <v>0</v>
      </c>
      <c r="G23" s="180">
        <v>0</v>
      </c>
      <c r="H23" s="180">
        <v>0</v>
      </c>
      <c r="I23" s="180">
        <v>0</v>
      </c>
      <c r="J23" s="180">
        <v>0</v>
      </c>
      <c r="K23" s="180">
        <v>0</v>
      </c>
      <c r="L23" s="180">
        <v>0</v>
      </c>
      <c r="M23" s="180">
        <v>0</v>
      </c>
      <c r="N23" s="180">
        <v>0</v>
      </c>
      <c r="O23" s="180">
        <v>0</v>
      </c>
      <c r="P23" s="180">
        <v>0</v>
      </c>
      <c r="Q23" s="180">
        <v>0</v>
      </c>
      <c r="R23" s="180">
        <v>0</v>
      </c>
      <c r="S23" s="180">
        <v>0</v>
      </c>
      <c r="T23" s="180">
        <v>0</v>
      </c>
      <c r="U23" s="180">
        <v>0</v>
      </c>
      <c r="V23" s="180">
        <v>0</v>
      </c>
      <c r="W23" s="180">
        <v>112866</v>
      </c>
      <c r="X23" s="180">
        <v>112866</v>
      </c>
      <c r="Y23" s="180">
        <v>333200.00900000002</v>
      </c>
      <c r="Z23" s="180">
        <v>333200</v>
      </c>
      <c r="AA23" s="180">
        <v>333200</v>
      </c>
      <c r="AB23" s="180">
        <v>333200</v>
      </c>
      <c r="AC23" s="180">
        <v>333200.00900000002</v>
      </c>
      <c r="AD23" s="180">
        <v>333200</v>
      </c>
      <c r="AE23" s="180">
        <v>333200</v>
      </c>
      <c r="AF23" s="180">
        <v>333200</v>
      </c>
      <c r="AG23" s="180">
        <v>333200.00900000002</v>
      </c>
      <c r="AH23" s="180">
        <v>333200</v>
      </c>
      <c r="AI23" s="180">
        <v>332832</v>
      </c>
      <c r="AJ23" s="180">
        <v>332832</v>
      </c>
      <c r="AK23" s="180">
        <v>332832.50199999998</v>
      </c>
      <c r="AL23" s="180">
        <v>332832</v>
      </c>
      <c r="AM23" s="180">
        <v>332832</v>
      </c>
      <c r="AN23" s="180">
        <v>332832</v>
      </c>
      <c r="AO23" s="180">
        <v>332832.50199999998</v>
      </c>
      <c r="AP23" s="180">
        <v>332832</v>
      </c>
      <c r="AQ23" s="180">
        <v>332832</v>
      </c>
      <c r="AR23" s="180">
        <v>332832</v>
      </c>
      <c r="AS23" s="180">
        <v>332832.50199999998</v>
      </c>
      <c r="AT23" s="180">
        <v>332832</v>
      </c>
      <c r="AU23" s="180">
        <v>332832</v>
      </c>
      <c r="AV23" s="180">
        <v>332832</v>
      </c>
      <c r="AW23" s="180">
        <v>332832.50199999998</v>
      </c>
      <c r="AX23" s="180">
        <v>332832</v>
      </c>
      <c r="AY23" s="180">
        <v>332832</v>
      </c>
      <c r="AZ23" s="180">
        <v>332832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80" t="s">
        <v>1075</v>
      </c>
      <c r="B24" s="180">
        <v>0</v>
      </c>
      <c r="C24" s="180">
        <v>0</v>
      </c>
      <c r="D24" s="180">
        <v>0</v>
      </c>
      <c r="E24" s="180">
        <v>0</v>
      </c>
      <c r="F24" s="180">
        <v>0</v>
      </c>
      <c r="G24" s="180">
        <v>0</v>
      </c>
      <c r="H24" s="180">
        <v>0</v>
      </c>
      <c r="I24" s="180">
        <v>0</v>
      </c>
      <c r="J24" s="180">
        <v>0</v>
      </c>
      <c r="K24" s="180">
        <v>0</v>
      </c>
      <c r="L24" s="180">
        <v>0</v>
      </c>
      <c r="M24" s="180">
        <v>0</v>
      </c>
      <c r="N24" s="180">
        <v>0</v>
      </c>
      <c r="O24" s="180">
        <v>0</v>
      </c>
      <c r="P24" s="180">
        <v>0</v>
      </c>
      <c r="Q24" s="180">
        <v>0</v>
      </c>
      <c r="R24" s="180">
        <v>0</v>
      </c>
      <c r="S24" s="180">
        <v>0</v>
      </c>
      <c r="T24" s="180">
        <v>0</v>
      </c>
      <c r="U24" s="180">
        <v>0</v>
      </c>
      <c r="V24" s="180">
        <v>0</v>
      </c>
      <c r="W24" s="180">
        <v>112866</v>
      </c>
      <c r="X24" s="180">
        <v>112866</v>
      </c>
      <c r="Y24" s="180">
        <v>333200.00900000002</v>
      </c>
      <c r="Z24" s="180">
        <v>333200</v>
      </c>
      <c r="AA24" s="180">
        <v>333200</v>
      </c>
      <c r="AB24" s="180">
        <v>333200</v>
      </c>
      <c r="AC24" s="180">
        <v>333200.00900000002</v>
      </c>
      <c r="AD24" s="180">
        <v>333200</v>
      </c>
      <c r="AE24" s="180">
        <v>333200</v>
      </c>
      <c r="AF24" s="180">
        <v>333200</v>
      </c>
      <c r="AG24" s="180">
        <v>333200.00900000002</v>
      </c>
      <c r="AH24" s="180">
        <v>333200</v>
      </c>
      <c r="AI24" s="180">
        <v>332832</v>
      </c>
      <c r="AJ24" s="180">
        <v>332832</v>
      </c>
      <c r="AK24" s="180">
        <v>332832.50199999998</v>
      </c>
      <c r="AL24" s="180">
        <v>332832</v>
      </c>
      <c r="AM24" s="180">
        <v>332832</v>
      </c>
      <c r="AN24" s="180">
        <v>332832</v>
      </c>
      <c r="AO24" s="180">
        <v>332832.50199999998</v>
      </c>
      <c r="AP24" s="180">
        <v>332832</v>
      </c>
      <c r="AQ24" s="180">
        <v>332832</v>
      </c>
      <c r="AR24" s="180">
        <v>332832</v>
      </c>
      <c r="AS24" s="180">
        <v>332832.50199999998</v>
      </c>
      <c r="AT24" s="180">
        <v>332832</v>
      </c>
      <c r="AU24" s="180">
        <v>332832</v>
      </c>
      <c r="AV24" s="180">
        <v>332832</v>
      </c>
      <c r="AW24" s="180">
        <v>332832.50199999998</v>
      </c>
      <c r="AX24" s="180">
        <v>332832</v>
      </c>
      <c r="AY24" s="180">
        <v>332832</v>
      </c>
      <c r="AZ24" s="180">
        <v>332832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80" t="s">
        <v>1078</v>
      </c>
      <c r="B25" s="180">
        <v>0</v>
      </c>
      <c r="C25" s="180">
        <v>0</v>
      </c>
      <c r="D25" s="180">
        <v>0</v>
      </c>
      <c r="E25" s="180">
        <v>0</v>
      </c>
      <c r="F25" s="180">
        <v>0</v>
      </c>
      <c r="G25" s="180">
        <v>0</v>
      </c>
      <c r="H25" s="180">
        <v>0</v>
      </c>
      <c r="I25" s="180">
        <v>0</v>
      </c>
      <c r="J25" s="180">
        <v>0</v>
      </c>
      <c r="K25" s="180">
        <v>0</v>
      </c>
      <c r="L25" s="180">
        <v>0</v>
      </c>
      <c r="M25" s="180">
        <v>0</v>
      </c>
      <c r="N25" s="180">
        <v>0</v>
      </c>
      <c r="O25" s="180">
        <v>0</v>
      </c>
      <c r="P25" s="180">
        <v>0</v>
      </c>
      <c r="Q25" s="180">
        <v>0</v>
      </c>
      <c r="R25" s="180">
        <v>0</v>
      </c>
      <c r="S25" s="180">
        <v>0</v>
      </c>
      <c r="T25" s="180">
        <v>0</v>
      </c>
      <c r="U25" s="180">
        <v>0</v>
      </c>
      <c r="V25" s="180">
        <v>0</v>
      </c>
      <c r="W25" s="180">
        <v>0</v>
      </c>
      <c r="X25" s="180">
        <v>0</v>
      </c>
      <c r="Y25" s="180">
        <v>0</v>
      </c>
      <c r="Z25" s="180">
        <v>0</v>
      </c>
      <c r="AA25" s="180">
        <v>0</v>
      </c>
      <c r="AB25" s="180">
        <v>0</v>
      </c>
      <c r="AC25" s="180">
        <v>0</v>
      </c>
      <c r="AD25" s="180">
        <v>0</v>
      </c>
      <c r="AE25" s="180">
        <v>0</v>
      </c>
      <c r="AF25" s="180">
        <v>0</v>
      </c>
      <c r="AG25" s="180">
        <v>0</v>
      </c>
      <c r="AH25" s="180">
        <v>0</v>
      </c>
      <c r="AI25" s="180">
        <v>0</v>
      </c>
      <c r="AJ25" s="180">
        <v>0</v>
      </c>
      <c r="AK25" s="180">
        <v>0</v>
      </c>
      <c r="AL25" s="180">
        <v>1536680</v>
      </c>
      <c r="AM25" s="180">
        <v>0</v>
      </c>
      <c r="AN25" s="180">
        <v>0</v>
      </c>
      <c r="AO25" s="180">
        <v>1398280.7790000001</v>
      </c>
      <c r="AP25" s="180">
        <v>1418346</v>
      </c>
      <c r="AQ25" s="180">
        <v>0</v>
      </c>
      <c r="AR25" s="180">
        <v>0</v>
      </c>
      <c r="AS25" s="180">
        <v>0</v>
      </c>
      <c r="AT25" s="180">
        <v>0</v>
      </c>
      <c r="AU25" s="180">
        <v>0</v>
      </c>
      <c r="AV25" s="180">
        <v>0</v>
      </c>
      <c r="AW25" s="180">
        <v>0</v>
      </c>
      <c r="AX25" s="180">
        <v>171108</v>
      </c>
      <c r="AY25" s="180">
        <v>0</v>
      </c>
      <c r="AZ25" s="180">
        <v>0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80" t="s">
        <v>1060</v>
      </c>
      <c r="B26" s="180">
        <v>0</v>
      </c>
      <c r="C26" s="180">
        <v>0</v>
      </c>
      <c r="D26" s="180">
        <v>0</v>
      </c>
      <c r="E26" s="180">
        <v>0</v>
      </c>
      <c r="F26" s="180">
        <v>0</v>
      </c>
      <c r="G26" s="180">
        <v>0</v>
      </c>
      <c r="H26" s="180">
        <v>0</v>
      </c>
      <c r="I26" s="180">
        <v>0</v>
      </c>
      <c r="J26" s="180">
        <v>0</v>
      </c>
      <c r="K26" s="180">
        <v>0</v>
      </c>
      <c r="L26" s="180">
        <v>0</v>
      </c>
      <c r="M26" s="180">
        <v>0</v>
      </c>
      <c r="N26" s="180">
        <v>0</v>
      </c>
      <c r="O26" s="180">
        <v>0</v>
      </c>
      <c r="P26" s="180">
        <v>0</v>
      </c>
      <c r="Q26" s="180">
        <v>0</v>
      </c>
      <c r="R26" s="180">
        <v>0</v>
      </c>
      <c r="S26" s="180">
        <v>0</v>
      </c>
      <c r="T26" s="180">
        <v>0</v>
      </c>
      <c r="U26" s="180">
        <v>0</v>
      </c>
      <c r="V26" s="180">
        <v>0</v>
      </c>
      <c r="W26" s="180">
        <v>0</v>
      </c>
      <c r="X26" s="180">
        <v>0</v>
      </c>
      <c r="Y26" s="180">
        <v>0</v>
      </c>
      <c r="Z26" s="180">
        <v>0</v>
      </c>
      <c r="AA26" s="180">
        <v>0</v>
      </c>
      <c r="AB26" s="180">
        <v>0</v>
      </c>
      <c r="AC26" s="180">
        <v>0</v>
      </c>
      <c r="AD26" s="180">
        <v>0</v>
      </c>
      <c r="AE26" s="180">
        <v>0</v>
      </c>
      <c r="AF26" s="180">
        <v>0</v>
      </c>
      <c r="AG26" s="180">
        <v>0</v>
      </c>
      <c r="AH26" s="180">
        <v>0</v>
      </c>
      <c r="AI26" s="180">
        <v>0</v>
      </c>
      <c r="AJ26" s="180">
        <v>0</v>
      </c>
      <c r="AK26" s="180">
        <v>0</v>
      </c>
      <c r="AL26" s="180">
        <v>1536680</v>
      </c>
      <c r="AM26" s="180">
        <v>0</v>
      </c>
      <c r="AN26" s="180">
        <v>0</v>
      </c>
      <c r="AO26" s="180">
        <v>1398280.7790000001</v>
      </c>
      <c r="AP26" s="180">
        <v>0</v>
      </c>
      <c r="AQ26" s="180">
        <v>0</v>
      </c>
      <c r="AR26" s="180">
        <v>0</v>
      </c>
      <c r="AS26" s="180">
        <v>0</v>
      </c>
      <c r="AT26" s="180">
        <v>0</v>
      </c>
      <c r="AU26" s="180">
        <v>0</v>
      </c>
      <c r="AV26" s="180">
        <v>0</v>
      </c>
      <c r="AW26" s="180">
        <v>0</v>
      </c>
      <c r="AX26" s="180">
        <v>171108</v>
      </c>
      <c r="AY26" s="180">
        <v>0</v>
      </c>
      <c r="AZ26" s="180">
        <v>0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80" t="s">
        <v>794</v>
      </c>
      <c r="B27" s="180">
        <v>18823285</v>
      </c>
      <c r="C27" s="180">
        <v>19706361</v>
      </c>
      <c r="D27" s="180">
        <v>20088757</v>
      </c>
      <c r="E27" s="180">
        <v>12659917</v>
      </c>
      <c r="F27" s="180">
        <v>12869951</v>
      </c>
      <c r="G27" s="180">
        <v>13067679</v>
      </c>
      <c r="H27" s="180">
        <v>13171968</v>
      </c>
      <c r="I27" s="180">
        <v>13491490</v>
      </c>
      <c r="J27" s="180">
        <v>13739346</v>
      </c>
      <c r="K27" s="180">
        <v>13824319</v>
      </c>
      <c r="L27" s="180">
        <v>14402506</v>
      </c>
      <c r="M27" s="180">
        <v>14524790</v>
      </c>
      <c r="N27" s="180">
        <v>14756728</v>
      </c>
      <c r="O27" s="180">
        <v>14946877</v>
      </c>
      <c r="P27" s="180">
        <v>15171673</v>
      </c>
      <c r="Q27" s="180">
        <v>14993990.439999999</v>
      </c>
      <c r="R27" s="180">
        <v>15502047</v>
      </c>
      <c r="S27" s="180">
        <v>16003208</v>
      </c>
      <c r="T27" s="180">
        <v>16790057</v>
      </c>
      <c r="U27" s="180">
        <v>18094249.109000001</v>
      </c>
      <c r="V27" s="180">
        <v>19581282</v>
      </c>
      <c r="W27" s="180">
        <v>38506756</v>
      </c>
      <c r="X27" s="180">
        <v>40527968</v>
      </c>
      <c r="Y27" s="180">
        <v>71272531.128999993</v>
      </c>
      <c r="Z27" s="180">
        <v>73592405</v>
      </c>
      <c r="AA27" s="180">
        <v>74919953</v>
      </c>
      <c r="AB27" s="180">
        <v>77397314</v>
      </c>
      <c r="AC27" s="180">
        <v>80201060.849999994</v>
      </c>
      <c r="AD27" s="180">
        <v>82040383</v>
      </c>
      <c r="AE27" s="180">
        <v>83709633</v>
      </c>
      <c r="AF27" s="180">
        <v>86448801</v>
      </c>
      <c r="AG27" s="180">
        <v>89447351.068000004</v>
      </c>
      <c r="AH27" s="180">
        <v>91367979</v>
      </c>
      <c r="AI27" s="180">
        <v>93588667</v>
      </c>
      <c r="AJ27" s="180">
        <v>96179383</v>
      </c>
      <c r="AK27" s="180">
        <v>99127338.209999993</v>
      </c>
      <c r="AL27" s="180">
        <v>100366882</v>
      </c>
      <c r="AM27" s="180">
        <v>102415222</v>
      </c>
      <c r="AN27" s="180">
        <v>104282644</v>
      </c>
      <c r="AO27" s="180">
        <v>106394003.141</v>
      </c>
      <c r="AP27" s="180">
        <v>107001178</v>
      </c>
      <c r="AQ27" s="180">
        <v>108161339</v>
      </c>
      <c r="AR27" s="180">
        <v>108652285</v>
      </c>
      <c r="AS27" s="180">
        <v>111287431.83499999</v>
      </c>
      <c r="AT27" s="180">
        <v>112962278</v>
      </c>
      <c r="AU27" s="180">
        <v>113525538</v>
      </c>
      <c r="AV27" s="180">
        <v>114201159</v>
      </c>
      <c r="AW27" s="180">
        <v>116082072.184</v>
      </c>
      <c r="AX27" s="180">
        <v>117502584</v>
      </c>
      <c r="AY27" s="180">
        <v>118357290</v>
      </c>
      <c r="AZ27" s="180">
        <v>119613468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80" t="s">
        <v>795</v>
      </c>
      <c r="B28" s="180">
        <v>18823285</v>
      </c>
      <c r="C28" s="180">
        <v>19706361</v>
      </c>
      <c r="D28" s="180">
        <v>20088757</v>
      </c>
      <c r="E28" s="180">
        <v>12659917</v>
      </c>
      <c r="F28" s="180">
        <v>12869951</v>
      </c>
      <c r="G28" s="180">
        <v>0</v>
      </c>
      <c r="H28" s="180">
        <v>0</v>
      </c>
      <c r="I28" s="180">
        <v>0</v>
      </c>
      <c r="J28" s="180">
        <v>0</v>
      </c>
      <c r="K28" s="180">
        <v>0</v>
      </c>
      <c r="L28" s="180">
        <v>0</v>
      </c>
      <c r="M28" s="180">
        <v>0</v>
      </c>
      <c r="N28" s="180">
        <v>0</v>
      </c>
      <c r="O28" s="180">
        <v>0</v>
      </c>
      <c r="P28" s="180">
        <v>0</v>
      </c>
      <c r="Q28" s="180">
        <v>0</v>
      </c>
      <c r="R28" s="180">
        <v>0</v>
      </c>
      <c r="S28" s="180">
        <v>0</v>
      </c>
      <c r="T28" s="180">
        <v>0</v>
      </c>
      <c r="U28" s="180">
        <v>0</v>
      </c>
      <c r="V28" s="180">
        <v>0</v>
      </c>
      <c r="W28" s="180">
        <v>0</v>
      </c>
      <c r="X28" s="180">
        <v>0</v>
      </c>
      <c r="Y28" s="180">
        <v>71272531.128999993</v>
      </c>
      <c r="Z28" s="180">
        <v>0</v>
      </c>
      <c r="AA28" s="180">
        <v>0</v>
      </c>
      <c r="AB28" s="180">
        <v>0</v>
      </c>
      <c r="AC28" s="180">
        <v>0</v>
      </c>
      <c r="AD28" s="180">
        <v>0</v>
      </c>
      <c r="AE28" s="180">
        <v>0</v>
      </c>
      <c r="AF28" s="180">
        <v>0</v>
      </c>
      <c r="AG28" s="180">
        <v>0</v>
      </c>
      <c r="AH28" s="180">
        <v>91367979</v>
      </c>
      <c r="AI28" s="180">
        <v>93588667</v>
      </c>
      <c r="AJ28" s="180">
        <v>0</v>
      </c>
      <c r="AK28" s="180">
        <v>0</v>
      </c>
      <c r="AL28" s="180">
        <v>100366882</v>
      </c>
      <c r="AM28" s="180">
        <v>0</v>
      </c>
      <c r="AN28" s="180">
        <v>0</v>
      </c>
      <c r="AO28" s="180">
        <v>106394003.141</v>
      </c>
      <c r="AP28" s="180">
        <v>107001178</v>
      </c>
      <c r="AQ28" s="180">
        <v>0</v>
      </c>
      <c r="AR28" s="180">
        <v>0</v>
      </c>
      <c r="AS28" s="180">
        <v>0</v>
      </c>
      <c r="AT28" s="180">
        <v>0</v>
      </c>
      <c r="AU28" s="180">
        <v>0</v>
      </c>
      <c r="AV28" s="180">
        <v>0</v>
      </c>
      <c r="AW28" s="180">
        <v>0</v>
      </c>
      <c r="AX28" s="180">
        <v>117502584</v>
      </c>
      <c r="AY28" s="180">
        <v>0</v>
      </c>
      <c r="AZ28" s="180">
        <v>0</v>
      </c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80" t="s">
        <v>1079</v>
      </c>
      <c r="B29" s="180">
        <v>0</v>
      </c>
      <c r="C29" s="180">
        <v>0</v>
      </c>
      <c r="D29" s="180">
        <v>0</v>
      </c>
      <c r="E29" s="180">
        <v>0</v>
      </c>
      <c r="F29" s="180">
        <v>0</v>
      </c>
      <c r="G29" s="180">
        <v>0</v>
      </c>
      <c r="H29" s="180">
        <v>0</v>
      </c>
      <c r="I29" s="180">
        <v>0</v>
      </c>
      <c r="J29" s="180">
        <v>0</v>
      </c>
      <c r="K29" s="180">
        <v>0</v>
      </c>
      <c r="L29" s="180">
        <v>0</v>
      </c>
      <c r="M29" s="180">
        <v>0</v>
      </c>
      <c r="N29" s="180">
        <v>0</v>
      </c>
      <c r="O29" s="180">
        <v>0</v>
      </c>
      <c r="P29" s="180">
        <v>0</v>
      </c>
      <c r="Q29" s="180">
        <v>0</v>
      </c>
      <c r="R29" s="180">
        <v>0</v>
      </c>
      <c r="S29" s="180">
        <v>0</v>
      </c>
      <c r="T29" s="180">
        <v>0</v>
      </c>
      <c r="U29" s="180">
        <v>0</v>
      </c>
      <c r="V29" s="180">
        <v>0</v>
      </c>
      <c r="W29" s="180">
        <v>126691747</v>
      </c>
      <c r="X29" s="180">
        <v>184527549</v>
      </c>
      <c r="Y29" s="180">
        <v>125514461.06</v>
      </c>
      <c r="Z29" s="180">
        <v>126072806</v>
      </c>
      <c r="AA29" s="180">
        <v>126072806</v>
      </c>
      <c r="AB29" s="180">
        <v>126072806</v>
      </c>
      <c r="AC29" s="180">
        <v>126072806.116</v>
      </c>
      <c r="AD29" s="180">
        <v>126072806</v>
      </c>
      <c r="AE29" s="180">
        <v>126072806</v>
      </c>
      <c r="AF29" s="180">
        <v>126072806</v>
      </c>
      <c r="AG29" s="180">
        <v>126072806.116</v>
      </c>
      <c r="AH29" s="180">
        <v>126072806</v>
      </c>
      <c r="AI29" s="180">
        <v>126072806</v>
      </c>
      <c r="AJ29" s="180">
        <v>126072806</v>
      </c>
      <c r="AK29" s="180">
        <v>126072806.116</v>
      </c>
      <c r="AL29" s="180">
        <v>128353153</v>
      </c>
      <c r="AM29" s="180">
        <v>128309793</v>
      </c>
      <c r="AN29" s="180">
        <v>128309793</v>
      </c>
      <c r="AO29" s="180">
        <v>128328020.219</v>
      </c>
      <c r="AP29" s="180">
        <v>128328020</v>
      </c>
      <c r="AQ29" s="180">
        <v>128328020</v>
      </c>
      <c r="AR29" s="180">
        <v>128328020</v>
      </c>
      <c r="AS29" s="180">
        <v>128096020.528</v>
      </c>
      <c r="AT29" s="180">
        <v>128096021</v>
      </c>
      <c r="AU29" s="180">
        <v>128096021</v>
      </c>
      <c r="AV29" s="180">
        <v>128096021</v>
      </c>
      <c r="AW29" s="180">
        <v>128096020.528</v>
      </c>
      <c r="AX29" s="180">
        <v>128096021</v>
      </c>
      <c r="AY29" s="180">
        <v>128096021</v>
      </c>
      <c r="AZ29" s="180">
        <v>128096021</v>
      </c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80" t="s">
        <v>1080</v>
      </c>
      <c r="B30" s="180">
        <v>0</v>
      </c>
      <c r="C30" s="180">
        <v>0</v>
      </c>
      <c r="D30" s="180">
        <v>0</v>
      </c>
      <c r="E30" s="180">
        <v>0</v>
      </c>
      <c r="F30" s="180">
        <v>0</v>
      </c>
      <c r="G30" s="180">
        <v>0</v>
      </c>
      <c r="H30" s="180">
        <v>0</v>
      </c>
      <c r="I30" s="180">
        <v>0</v>
      </c>
      <c r="J30" s="180">
        <v>0</v>
      </c>
      <c r="K30" s="180">
        <v>0</v>
      </c>
      <c r="L30" s="180">
        <v>0</v>
      </c>
      <c r="M30" s="180">
        <v>0</v>
      </c>
      <c r="N30" s="180">
        <v>0</v>
      </c>
      <c r="O30" s="180">
        <v>0</v>
      </c>
      <c r="P30" s="180">
        <v>0</v>
      </c>
      <c r="Q30" s="180">
        <v>0</v>
      </c>
      <c r="R30" s="180">
        <v>0</v>
      </c>
      <c r="S30" s="180">
        <v>0</v>
      </c>
      <c r="T30" s="180">
        <v>0</v>
      </c>
      <c r="U30" s="180">
        <v>0</v>
      </c>
      <c r="V30" s="180">
        <v>0</v>
      </c>
      <c r="W30" s="180">
        <v>126691747</v>
      </c>
      <c r="X30" s="180">
        <v>184527549</v>
      </c>
      <c r="Y30" s="180">
        <v>125514461.06</v>
      </c>
      <c r="Z30" s="180">
        <v>126072806</v>
      </c>
      <c r="AA30" s="180">
        <v>126072806</v>
      </c>
      <c r="AB30" s="180">
        <v>126072806</v>
      </c>
      <c r="AC30" s="180">
        <v>126072806.116</v>
      </c>
      <c r="AD30" s="180">
        <v>126072806</v>
      </c>
      <c r="AE30" s="180">
        <v>126072806</v>
      </c>
      <c r="AF30" s="180">
        <v>126072806</v>
      </c>
      <c r="AG30" s="180">
        <v>126072806.116</v>
      </c>
      <c r="AH30" s="180">
        <v>126072806</v>
      </c>
      <c r="AI30" s="180">
        <v>126072806</v>
      </c>
      <c r="AJ30" s="180">
        <v>126072806</v>
      </c>
      <c r="AK30" s="180">
        <v>126072806.116</v>
      </c>
      <c r="AL30" s="180">
        <v>128353153</v>
      </c>
      <c r="AM30" s="180">
        <v>128309793</v>
      </c>
      <c r="AN30" s="180">
        <v>128309793</v>
      </c>
      <c r="AO30" s="180">
        <v>128328020.219</v>
      </c>
      <c r="AP30" s="180">
        <v>128328020</v>
      </c>
      <c r="AQ30" s="180">
        <v>128328020</v>
      </c>
      <c r="AR30" s="180">
        <v>128328020</v>
      </c>
      <c r="AS30" s="180">
        <v>128096020.528</v>
      </c>
      <c r="AT30" s="180">
        <v>128096021</v>
      </c>
      <c r="AU30" s="180">
        <v>128096021</v>
      </c>
      <c r="AV30" s="180">
        <v>128096021</v>
      </c>
      <c r="AW30" s="180">
        <v>128096020.528</v>
      </c>
      <c r="AX30" s="180">
        <v>128096021</v>
      </c>
      <c r="AY30" s="180">
        <v>128096021</v>
      </c>
      <c r="AZ30" s="180">
        <v>128096021</v>
      </c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80" t="s">
        <v>1081</v>
      </c>
      <c r="B31" s="180">
        <v>0</v>
      </c>
      <c r="C31" s="180">
        <v>0</v>
      </c>
      <c r="D31" s="180">
        <v>0</v>
      </c>
      <c r="E31" s="180">
        <v>0</v>
      </c>
      <c r="F31" s="180">
        <v>0</v>
      </c>
      <c r="G31" s="180">
        <v>340598</v>
      </c>
      <c r="H31" s="180">
        <v>341975</v>
      </c>
      <c r="I31" s="180">
        <v>334284</v>
      </c>
      <c r="J31" s="180">
        <v>329295</v>
      </c>
      <c r="K31" s="180">
        <v>320494</v>
      </c>
      <c r="L31" s="180">
        <v>308983</v>
      </c>
      <c r="M31" s="180">
        <v>299964</v>
      </c>
      <c r="N31" s="180">
        <v>303276</v>
      </c>
      <c r="O31" s="180">
        <v>295398</v>
      </c>
      <c r="P31" s="180">
        <v>305392</v>
      </c>
      <c r="Q31" s="180">
        <v>311132.62</v>
      </c>
      <c r="R31" s="180">
        <v>313025</v>
      </c>
      <c r="S31" s="180">
        <v>312875</v>
      </c>
      <c r="T31" s="180">
        <v>321985</v>
      </c>
      <c r="U31" s="180">
        <v>325356.76199999999</v>
      </c>
      <c r="V31" s="180">
        <v>336326</v>
      </c>
      <c r="W31" s="180">
        <v>892776</v>
      </c>
      <c r="X31" s="180">
        <v>913594</v>
      </c>
      <c r="Y31" s="180">
        <v>1952614.5020000001</v>
      </c>
      <c r="Z31" s="180">
        <v>2042977</v>
      </c>
      <c r="AA31" s="180">
        <v>2344755</v>
      </c>
      <c r="AB31" s="180">
        <v>2321896</v>
      </c>
      <c r="AC31" s="180">
        <v>2650672.3319999999</v>
      </c>
      <c r="AD31" s="180">
        <v>2899872</v>
      </c>
      <c r="AE31" s="180">
        <v>3142526</v>
      </c>
      <c r="AF31" s="180">
        <v>3271675</v>
      </c>
      <c r="AG31" s="180">
        <v>3283692.6069999998</v>
      </c>
      <c r="AH31" s="180">
        <v>3326347</v>
      </c>
      <c r="AI31" s="180">
        <v>3299335</v>
      </c>
      <c r="AJ31" s="180">
        <v>3244417</v>
      </c>
      <c r="AK31" s="180">
        <v>3310401.3530000001</v>
      </c>
      <c r="AL31" s="180">
        <v>3261479</v>
      </c>
      <c r="AM31" s="180">
        <v>4022060</v>
      </c>
      <c r="AN31" s="180">
        <v>4039278</v>
      </c>
      <c r="AO31" s="180">
        <v>4075075.3620000002</v>
      </c>
      <c r="AP31" s="180">
        <v>4032768</v>
      </c>
      <c r="AQ31" s="180">
        <v>3993873</v>
      </c>
      <c r="AR31" s="180">
        <v>4079762</v>
      </c>
      <c r="AS31" s="180">
        <v>4107307.0219999999</v>
      </c>
      <c r="AT31" s="180">
        <v>4077176</v>
      </c>
      <c r="AU31" s="180">
        <v>4045582</v>
      </c>
      <c r="AV31" s="180">
        <v>3955547</v>
      </c>
      <c r="AW31" s="180">
        <v>3916632.9279999998</v>
      </c>
      <c r="AX31" s="180">
        <v>0</v>
      </c>
      <c r="AY31" s="180">
        <v>0</v>
      </c>
      <c r="AZ31" s="180">
        <v>0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80" t="s">
        <v>798</v>
      </c>
      <c r="B32" s="180">
        <v>1529491</v>
      </c>
      <c r="C32" s="180">
        <v>1565789</v>
      </c>
      <c r="D32" s="180">
        <v>1588118</v>
      </c>
      <c r="E32" s="180">
        <v>1064356</v>
      </c>
      <c r="F32" s="180">
        <v>1106617</v>
      </c>
      <c r="G32" s="180">
        <v>759646</v>
      </c>
      <c r="H32" s="180">
        <v>763854</v>
      </c>
      <c r="I32" s="180">
        <v>780083</v>
      </c>
      <c r="J32" s="180">
        <v>798936</v>
      </c>
      <c r="K32" s="180">
        <v>794823</v>
      </c>
      <c r="L32" s="180">
        <v>787281</v>
      </c>
      <c r="M32" s="180">
        <v>783129</v>
      </c>
      <c r="N32" s="180">
        <v>797104</v>
      </c>
      <c r="O32" s="180">
        <v>802679</v>
      </c>
      <c r="P32" s="180">
        <v>809079</v>
      </c>
      <c r="Q32" s="180">
        <v>821084.17</v>
      </c>
      <c r="R32" s="180">
        <v>818664</v>
      </c>
      <c r="S32" s="180">
        <v>849999</v>
      </c>
      <c r="T32" s="180">
        <v>945930</v>
      </c>
      <c r="U32" s="180">
        <v>1033379.833</v>
      </c>
      <c r="V32" s="180">
        <v>1034311</v>
      </c>
      <c r="W32" s="180">
        <v>3985490</v>
      </c>
      <c r="X32" s="180">
        <v>4221459</v>
      </c>
      <c r="Y32" s="180">
        <v>33545826.598999999</v>
      </c>
      <c r="Z32" s="180">
        <v>48363415</v>
      </c>
      <c r="AA32" s="180">
        <v>48370353</v>
      </c>
      <c r="AB32" s="180">
        <v>48436903</v>
      </c>
      <c r="AC32" s="180">
        <v>49665430.652000003</v>
      </c>
      <c r="AD32" s="180">
        <v>49777240</v>
      </c>
      <c r="AE32" s="180">
        <v>49860232</v>
      </c>
      <c r="AF32" s="180">
        <v>49950911</v>
      </c>
      <c r="AG32" s="180">
        <v>50156747.998000003</v>
      </c>
      <c r="AH32" s="180">
        <v>50110806</v>
      </c>
      <c r="AI32" s="180">
        <v>50019400</v>
      </c>
      <c r="AJ32" s="180">
        <v>50055931</v>
      </c>
      <c r="AK32" s="180">
        <v>50276019.608000003</v>
      </c>
      <c r="AL32" s="180">
        <v>50626988</v>
      </c>
      <c r="AM32" s="180">
        <v>50749841</v>
      </c>
      <c r="AN32" s="180">
        <v>50926548</v>
      </c>
      <c r="AO32" s="180">
        <v>51249433.794</v>
      </c>
      <c r="AP32" s="180">
        <v>51243112</v>
      </c>
      <c r="AQ32" s="180">
        <v>51256289</v>
      </c>
      <c r="AR32" s="180">
        <v>51274242</v>
      </c>
      <c r="AS32" s="180">
        <v>51435443.460000001</v>
      </c>
      <c r="AT32" s="180">
        <v>51380464</v>
      </c>
      <c r="AU32" s="180">
        <v>51360124</v>
      </c>
      <c r="AV32" s="180">
        <v>51346325</v>
      </c>
      <c r="AW32" s="180">
        <v>51383824.998000003</v>
      </c>
      <c r="AX32" s="180">
        <v>51399783</v>
      </c>
      <c r="AY32" s="180">
        <v>51367782</v>
      </c>
      <c r="AZ32" s="180">
        <v>51608838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80" t="s">
        <v>800</v>
      </c>
      <c r="B33" s="180">
        <v>0</v>
      </c>
      <c r="C33" s="180">
        <v>0</v>
      </c>
      <c r="D33" s="180">
        <v>0</v>
      </c>
      <c r="E33" s="180">
        <v>0</v>
      </c>
      <c r="F33" s="180">
        <v>0</v>
      </c>
      <c r="G33" s="180">
        <v>0</v>
      </c>
      <c r="H33" s="180">
        <v>0</v>
      </c>
      <c r="I33" s="180">
        <v>0</v>
      </c>
      <c r="J33" s="180">
        <v>0</v>
      </c>
      <c r="K33" s="180">
        <v>0</v>
      </c>
      <c r="L33" s="180">
        <v>0</v>
      </c>
      <c r="M33" s="180">
        <v>0</v>
      </c>
      <c r="N33" s="180">
        <v>0</v>
      </c>
      <c r="O33" s="180">
        <v>0</v>
      </c>
      <c r="P33" s="180">
        <v>0</v>
      </c>
      <c r="Q33" s="180">
        <v>0</v>
      </c>
      <c r="R33" s="180">
        <v>0</v>
      </c>
      <c r="S33" s="180">
        <v>0</v>
      </c>
      <c r="T33" s="180">
        <v>0</v>
      </c>
      <c r="U33" s="180">
        <v>0</v>
      </c>
      <c r="V33" s="180">
        <v>0</v>
      </c>
      <c r="W33" s="180">
        <v>0</v>
      </c>
      <c r="X33" s="180">
        <v>0</v>
      </c>
      <c r="Y33" s="180">
        <v>33545826.598999999</v>
      </c>
      <c r="Z33" s="180">
        <v>0</v>
      </c>
      <c r="AA33" s="180">
        <v>0</v>
      </c>
      <c r="AB33" s="180">
        <v>0</v>
      </c>
      <c r="AC33" s="180">
        <v>0</v>
      </c>
      <c r="AD33" s="180">
        <v>0</v>
      </c>
      <c r="AE33" s="180">
        <v>0</v>
      </c>
      <c r="AF33" s="180">
        <v>0</v>
      </c>
      <c r="AG33" s="180">
        <v>0</v>
      </c>
      <c r="AH33" s="180">
        <v>50110806</v>
      </c>
      <c r="AI33" s="180">
        <v>50019400</v>
      </c>
      <c r="AJ33" s="180">
        <v>0</v>
      </c>
      <c r="AK33" s="180">
        <v>0</v>
      </c>
      <c r="AL33" s="180">
        <v>50626988</v>
      </c>
      <c r="AM33" s="180">
        <v>0</v>
      </c>
      <c r="AN33" s="180">
        <v>0</v>
      </c>
      <c r="AO33" s="180">
        <v>51249433.794</v>
      </c>
      <c r="AP33" s="180">
        <v>51243112</v>
      </c>
      <c r="AQ33" s="180">
        <v>0</v>
      </c>
      <c r="AR33" s="180">
        <v>0</v>
      </c>
      <c r="AS33" s="180">
        <v>0</v>
      </c>
      <c r="AT33" s="180">
        <v>0</v>
      </c>
      <c r="AU33" s="180">
        <v>0</v>
      </c>
      <c r="AV33" s="180">
        <v>0</v>
      </c>
      <c r="AW33" s="180">
        <v>0</v>
      </c>
      <c r="AX33" s="180">
        <v>51399783</v>
      </c>
      <c r="AY33" s="180">
        <v>0</v>
      </c>
      <c r="AZ33" s="180">
        <v>0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80" t="s">
        <v>804</v>
      </c>
      <c r="B34" s="180">
        <v>0</v>
      </c>
      <c r="C34" s="180">
        <v>0</v>
      </c>
      <c r="D34" s="180">
        <v>0</v>
      </c>
      <c r="E34" s="180">
        <v>0</v>
      </c>
      <c r="F34" s="180">
        <v>0</v>
      </c>
      <c r="G34" s="180">
        <v>0</v>
      </c>
      <c r="H34" s="180">
        <v>0</v>
      </c>
      <c r="I34" s="180">
        <v>0</v>
      </c>
      <c r="J34" s="180">
        <v>0</v>
      </c>
      <c r="K34" s="180">
        <v>0</v>
      </c>
      <c r="L34" s="180">
        <v>0</v>
      </c>
      <c r="M34" s="180">
        <v>0</v>
      </c>
      <c r="N34" s="180">
        <v>0</v>
      </c>
      <c r="O34" s="180">
        <v>0</v>
      </c>
      <c r="P34" s="180">
        <v>0</v>
      </c>
      <c r="Q34" s="180">
        <v>0</v>
      </c>
      <c r="R34" s="180">
        <v>0</v>
      </c>
      <c r="S34" s="180">
        <v>0</v>
      </c>
      <c r="T34" s="180">
        <v>0</v>
      </c>
      <c r="U34" s="180">
        <v>0</v>
      </c>
      <c r="V34" s="180">
        <v>367871</v>
      </c>
      <c r="W34" s="180">
        <v>567843</v>
      </c>
      <c r="X34" s="180">
        <v>331353</v>
      </c>
      <c r="Y34" s="180">
        <v>344285.897</v>
      </c>
      <c r="Z34" s="180">
        <v>546299</v>
      </c>
      <c r="AA34" s="180">
        <v>543373</v>
      </c>
      <c r="AB34" s="180">
        <v>581107</v>
      </c>
      <c r="AC34" s="180">
        <v>662235.73300000001</v>
      </c>
      <c r="AD34" s="180">
        <v>663241</v>
      </c>
      <c r="AE34" s="180">
        <v>669317</v>
      </c>
      <c r="AF34" s="180">
        <v>711751</v>
      </c>
      <c r="AG34" s="180">
        <v>731394.77800000005</v>
      </c>
      <c r="AH34" s="180">
        <v>741590</v>
      </c>
      <c r="AI34" s="180">
        <v>762799</v>
      </c>
      <c r="AJ34" s="180">
        <v>810370</v>
      </c>
      <c r="AK34" s="180">
        <v>837609.277</v>
      </c>
      <c r="AL34" s="180">
        <v>877185</v>
      </c>
      <c r="AM34" s="180">
        <v>902583</v>
      </c>
      <c r="AN34" s="180">
        <v>928942</v>
      </c>
      <c r="AO34" s="180">
        <v>914761.38399999996</v>
      </c>
      <c r="AP34" s="180">
        <v>940689</v>
      </c>
      <c r="AQ34" s="180">
        <v>967510</v>
      </c>
      <c r="AR34" s="180">
        <v>982034</v>
      </c>
      <c r="AS34" s="180">
        <v>1002040.25</v>
      </c>
      <c r="AT34" s="180">
        <v>1020472</v>
      </c>
      <c r="AU34" s="180">
        <v>1191829</v>
      </c>
      <c r="AV34" s="180">
        <v>1206103</v>
      </c>
      <c r="AW34" s="180">
        <v>1291216.517</v>
      </c>
      <c r="AX34" s="180">
        <v>1720480</v>
      </c>
      <c r="AY34" s="180">
        <v>2150113</v>
      </c>
      <c r="AZ34" s="180">
        <v>1898507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80" t="s">
        <v>1083</v>
      </c>
      <c r="B35" s="180">
        <v>2266409</v>
      </c>
      <c r="C35" s="180">
        <v>2305823</v>
      </c>
      <c r="D35" s="180">
        <v>2508931</v>
      </c>
      <c r="E35" s="180">
        <v>801740</v>
      </c>
      <c r="F35" s="180">
        <v>835882</v>
      </c>
      <c r="G35" s="180">
        <v>843041</v>
      </c>
      <c r="H35" s="180">
        <v>840736</v>
      </c>
      <c r="I35" s="180">
        <v>839507</v>
      </c>
      <c r="J35" s="180">
        <v>837076</v>
      </c>
      <c r="K35" s="180">
        <v>844683</v>
      </c>
      <c r="L35" s="180">
        <v>867975</v>
      </c>
      <c r="M35" s="180">
        <v>892466</v>
      </c>
      <c r="N35" s="180">
        <v>911711</v>
      </c>
      <c r="O35" s="180">
        <v>933276</v>
      </c>
      <c r="P35" s="180">
        <v>986719</v>
      </c>
      <c r="Q35" s="180">
        <v>1051494.75</v>
      </c>
      <c r="R35" s="180">
        <v>1066775</v>
      </c>
      <c r="S35" s="180">
        <v>1148754</v>
      </c>
      <c r="T35" s="180">
        <v>1226956</v>
      </c>
      <c r="U35" s="180">
        <v>1276147.6569999999</v>
      </c>
      <c r="V35" s="180">
        <v>1318740</v>
      </c>
      <c r="W35" s="180">
        <v>1475086</v>
      </c>
      <c r="X35" s="180">
        <v>2038200</v>
      </c>
      <c r="Y35" s="180">
        <v>1614872.92</v>
      </c>
      <c r="Z35" s="180">
        <v>2016502</v>
      </c>
      <c r="AA35" s="180">
        <v>2044898</v>
      </c>
      <c r="AB35" s="180">
        <v>2032130</v>
      </c>
      <c r="AC35" s="180">
        <v>2016079.4720000001</v>
      </c>
      <c r="AD35" s="180">
        <v>2155790</v>
      </c>
      <c r="AE35" s="180">
        <v>2004737</v>
      </c>
      <c r="AF35" s="180">
        <v>2058713</v>
      </c>
      <c r="AG35" s="180">
        <v>2060421.4010000001</v>
      </c>
      <c r="AH35" s="180">
        <v>2242996</v>
      </c>
      <c r="AI35" s="180">
        <v>2321833</v>
      </c>
      <c r="AJ35" s="180">
        <v>2337261</v>
      </c>
      <c r="AK35" s="180">
        <v>2377502.3640000001</v>
      </c>
      <c r="AL35" s="180">
        <v>1067790</v>
      </c>
      <c r="AM35" s="180">
        <v>2479258</v>
      </c>
      <c r="AN35" s="180">
        <v>2422103</v>
      </c>
      <c r="AO35" s="180">
        <v>998477.96499999997</v>
      </c>
      <c r="AP35" s="180">
        <v>1059472</v>
      </c>
      <c r="AQ35" s="180">
        <v>2485439</v>
      </c>
      <c r="AR35" s="180">
        <v>2423282</v>
      </c>
      <c r="AS35" s="180">
        <v>2451843.781</v>
      </c>
      <c r="AT35" s="180">
        <v>2510240</v>
      </c>
      <c r="AU35" s="180">
        <v>2685217</v>
      </c>
      <c r="AV35" s="180">
        <v>2685658</v>
      </c>
      <c r="AW35" s="180">
        <v>2555616.3670000001</v>
      </c>
      <c r="AX35" s="180">
        <v>53105455</v>
      </c>
      <c r="AY35" s="180">
        <v>54126096</v>
      </c>
      <c r="AZ35" s="180">
        <v>54706978</v>
      </c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80" t="s">
        <v>1115</v>
      </c>
      <c r="B36" s="180">
        <v>0</v>
      </c>
      <c r="C36" s="180">
        <v>0</v>
      </c>
      <c r="D36" s="180">
        <v>0</v>
      </c>
      <c r="E36" s="180">
        <v>0</v>
      </c>
      <c r="F36" s="180">
        <v>0</v>
      </c>
      <c r="G36" s="180">
        <v>0</v>
      </c>
      <c r="H36" s="180">
        <v>0</v>
      </c>
      <c r="I36" s="180">
        <v>0</v>
      </c>
      <c r="J36" s="180">
        <v>0</v>
      </c>
      <c r="K36" s="180">
        <v>0</v>
      </c>
      <c r="L36" s="180">
        <v>0</v>
      </c>
      <c r="M36" s="180">
        <v>0</v>
      </c>
      <c r="N36" s="180">
        <v>0</v>
      </c>
      <c r="O36" s="180">
        <v>0</v>
      </c>
      <c r="P36" s="180">
        <v>0</v>
      </c>
      <c r="Q36" s="180">
        <v>0</v>
      </c>
      <c r="R36" s="180">
        <v>0</v>
      </c>
      <c r="S36" s="180">
        <v>0</v>
      </c>
      <c r="T36" s="180">
        <v>0</v>
      </c>
      <c r="U36" s="180">
        <v>0</v>
      </c>
      <c r="V36" s="180">
        <v>0</v>
      </c>
      <c r="W36" s="180">
        <v>0</v>
      </c>
      <c r="X36" s="180">
        <v>0</v>
      </c>
      <c r="Y36" s="180">
        <v>0</v>
      </c>
      <c r="Z36" s="180">
        <v>0</v>
      </c>
      <c r="AA36" s="180">
        <v>0</v>
      </c>
      <c r="AB36" s="180">
        <v>0</v>
      </c>
      <c r="AC36" s="180">
        <v>0</v>
      </c>
      <c r="AD36" s="180">
        <v>0</v>
      </c>
      <c r="AE36" s="180">
        <v>0</v>
      </c>
      <c r="AF36" s="180">
        <v>0</v>
      </c>
      <c r="AG36" s="180">
        <v>0</v>
      </c>
      <c r="AH36" s="180">
        <v>0</v>
      </c>
      <c r="AI36" s="180">
        <v>0</v>
      </c>
      <c r="AJ36" s="180">
        <v>0</v>
      </c>
      <c r="AK36" s="180">
        <v>0</v>
      </c>
      <c r="AL36" s="180">
        <v>0</v>
      </c>
      <c r="AM36" s="180">
        <v>1550959</v>
      </c>
      <c r="AN36" s="180">
        <v>1471104</v>
      </c>
      <c r="AO36" s="180">
        <v>0</v>
      </c>
      <c r="AP36" s="180">
        <v>0</v>
      </c>
      <c r="AQ36" s="180">
        <v>1399053</v>
      </c>
      <c r="AR36" s="180">
        <v>1373182</v>
      </c>
      <c r="AS36" s="180">
        <v>1398185.5209999999</v>
      </c>
      <c r="AT36" s="180">
        <v>1437100</v>
      </c>
      <c r="AU36" s="180">
        <v>1591717</v>
      </c>
      <c r="AV36" s="180">
        <v>1578449</v>
      </c>
      <c r="AW36" s="180">
        <v>1576268.311</v>
      </c>
      <c r="AX36" s="180">
        <v>0</v>
      </c>
      <c r="AY36" s="180">
        <v>161299</v>
      </c>
      <c r="AZ36" s="180">
        <v>171218</v>
      </c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80" t="s">
        <v>1085</v>
      </c>
      <c r="B37" s="180">
        <v>0</v>
      </c>
      <c r="C37" s="180">
        <v>0</v>
      </c>
      <c r="D37" s="180">
        <v>0</v>
      </c>
      <c r="E37" s="180">
        <v>0</v>
      </c>
      <c r="F37" s="180">
        <v>0</v>
      </c>
      <c r="G37" s="180">
        <v>843041</v>
      </c>
      <c r="H37" s="180">
        <v>840736</v>
      </c>
      <c r="I37" s="180">
        <v>839507</v>
      </c>
      <c r="J37" s="180">
        <v>837076</v>
      </c>
      <c r="K37" s="180">
        <v>844683</v>
      </c>
      <c r="L37" s="180">
        <v>867975</v>
      </c>
      <c r="M37" s="180">
        <v>892466</v>
      </c>
      <c r="N37" s="180">
        <v>911711</v>
      </c>
      <c r="O37" s="180">
        <v>933276</v>
      </c>
      <c r="P37" s="180">
        <v>986719</v>
      </c>
      <c r="Q37" s="180">
        <v>1051494.75</v>
      </c>
      <c r="R37" s="180">
        <v>1066775</v>
      </c>
      <c r="S37" s="180">
        <v>1148754</v>
      </c>
      <c r="T37" s="180">
        <v>1226956</v>
      </c>
      <c r="U37" s="180">
        <v>1276147.6569999999</v>
      </c>
      <c r="V37" s="180">
        <v>1318740</v>
      </c>
      <c r="W37" s="180">
        <v>1475086</v>
      </c>
      <c r="X37" s="180">
        <v>2038200</v>
      </c>
      <c r="Y37" s="180">
        <v>0</v>
      </c>
      <c r="Z37" s="180">
        <v>2016502</v>
      </c>
      <c r="AA37" s="180">
        <v>2044898</v>
      </c>
      <c r="AB37" s="180">
        <v>2032130</v>
      </c>
      <c r="AC37" s="180">
        <v>2016079.4720000001</v>
      </c>
      <c r="AD37" s="180">
        <v>2155790</v>
      </c>
      <c r="AE37" s="180">
        <v>2004737</v>
      </c>
      <c r="AF37" s="180">
        <v>2058713</v>
      </c>
      <c r="AG37" s="180">
        <v>2060421.4010000001</v>
      </c>
      <c r="AH37" s="180">
        <v>0</v>
      </c>
      <c r="AI37" s="180">
        <v>0</v>
      </c>
      <c r="AJ37" s="180">
        <v>2337261</v>
      </c>
      <c r="AK37" s="180">
        <v>2377502.3640000001</v>
      </c>
      <c r="AL37" s="180">
        <v>0</v>
      </c>
      <c r="AM37" s="180">
        <v>928299</v>
      </c>
      <c r="AN37" s="180">
        <v>950999</v>
      </c>
      <c r="AO37" s="180">
        <v>998477.96499999997</v>
      </c>
      <c r="AP37" s="180">
        <v>0</v>
      </c>
      <c r="AQ37" s="180">
        <v>1086386</v>
      </c>
      <c r="AR37" s="180">
        <v>1050100</v>
      </c>
      <c r="AS37" s="180">
        <v>1053658.26</v>
      </c>
      <c r="AT37" s="180">
        <v>1073140</v>
      </c>
      <c r="AU37" s="180">
        <v>1093500</v>
      </c>
      <c r="AV37" s="180">
        <v>1107209</v>
      </c>
      <c r="AW37" s="180">
        <v>979348.05599999998</v>
      </c>
      <c r="AX37" s="180">
        <v>53105455</v>
      </c>
      <c r="AY37" s="180">
        <v>53964797</v>
      </c>
      <c r="AZ37" s="180">
        <v>54535760</v>
      </c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80" t="s">
        <v>1086</v>
      </c>
      <c r="B38" s="180">
        <v>22619185</v>
      </c>
      <c r="C38" s="180">
        <v>23577973</v>
      </c>
      <c r="D38" s="180">
        <v>24185806</v>
      </c>
      <c r="E38" s="180">
        <v>19251625</v>
      </c>
      <c r="F38" s="180">
        <v>19614258</v>
      </c>
      <c r="G38" s="180">
        <v>19609703</v>
      </c>
      <c r="H38" s="180">
        <v>20948666</v>
      </c>
      <c r="I38" s="180">
        <v>21316477</v>
      </c>
      <c r="J38" s="180">
        <v>21520843</v>
      </c>
      <c r="K38" s="180">
        <v>19912354</v>
      </c>
      <c r="L38" s="180">
        <v>16967628</v>
      </c>
      <c r="M38" s="180">
        <v>17191232</v>
      </c>
      <c r="N38" s="180">
        <v>17759702</v>
      </c>
      <c r="O38" s="180">
        <v>18724930</v>
      </c>
      <c r="P38" s="180">
        <v>19022729</v>
      </c>
      <c r="Q38" s="180">
        <v>18936813.57</v>
      </c>
      <c r="R38" s="180">
        <v>19665623</v>
      </c>
      <c r="S38" s="180">
        <v>20479948</v>
      </c>
      <c r="T38" s="180">
        <v>21400040</v>
      </c>
      <c r="U38" s="180">
        <v>22944244.943</v>
      </c>
      <c r="V38" s="180">
        <v>24853641</v>
      </c>
      <c r="W38" s="180">
        <v>172357676</v>
      </c>
      <c r="X38" s="180">
        <v>232798101</v>
      </c>
      <c r="Y38" s="180">
        <v>234702903.69800001</v>
      </c>
      <c r="Z38" s="180">
        <v>253092716</v>
      </c>
      <c r="AA38" s="180">
        <v>254754450</v>
      </c>
      <c r="AB38" s="180">
        <v>257299768</v>
      </c>
      <c r="AC38" s="180">
        <v>261725896.74599999</v>
      </c>
      <c r="AD38" s="180">
        <v>263966944</v>
      </c>
      <c r="AE38" s="180">
        <v>265816863</v>
      </c>
      <c r="AF38" s="180">
        <v>268872269</v>
      </c>
      <c r="AG38" s="180">
        <v>272110025.55900002</v>
      </c>
      <c r="AH38" s="180">
        <v>274220136</v>
      </c>
      <c r="AI38" s="180">
        <v>276432084</v>
      </c>
      <c r="AJ38" s="180">
        <v>279067412</v>
      </c>
      <c r="AK38" s="180">
        <v>282368921.01200002</v>
      </c>
      <c r="AL38" s="180">
        <v>286457401</v>
      </c>
      <c r="AM38" s="180">
        <v>289246001</v>
      </c>
      <c r="AN38" s="180">
        <v>291276552</v>
      </c>
      <c r="AO38" s="180">
        <v>293725296.72799999</v>
      </c>
      <c r="AP38" s="180">
        <v>294391406</v>
      </c>
      <c r="AQ38" s="180">
        <v>295560291</v>
      </c>
      <c r="AR38" s="180">
        <v>296107446</v>
      </c>
      <c r="AS38" s="180">
        <v>298747907.86000001</v>
      </c>
      <c r="AT38" s="180">
        <v>300414472</v>
      </c>
      <c r="AU38" s="180">
        <v>301272132</v>
      </c>
      <c r="AV38" s="180">
        <v>301860098</v>
      </c>
      <c r="AW38" s="180">
        <v>303694257.824</v>
      </c>
      <c r="AX38" s="180">
        <v>352616305</v>
      </c>
      <c r="AY38" s="180">
        <v>354466176</v>
      </c>
      <c r="AZ38" s="180">
        <v>356666391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80" t="s">
        <v>808</v>
      </c>
      <c r="B39" s="180">
        <v>44619466</v>
      </c>
      <c r="C39" s="180">
        <v>45157514</v>
      </c>
      <c r="D39" s="180">
        <v>47177357</v>
      </c>
      <c r="E39" s="180">
        <v>40158634</v>
      </c>
      <c r="F39" s="180">
        <v>39854300</v>
      </c>
      <c r="G39" s="180">
        <v>37453699</v>
      </c>
      <c r="H39" s="180">
        <v>39384364</v>
      </c>
      <c r="I39" s="180">
        <v>44441463</v>
      </c>
      <c r="J39" s="180">
        <v>45578545</v>
      </c>
      <c r="K39" s="180">
        <v>41537792</v>
      </c>
      <c r="L39" s="180">
        <v>43464653</v>
      </c>
      <c r="M39" s="180">
        <v>47904117</v>
      </c>
      <c r="N39" s="180">
        <v>49993426</v>
      </c>
      <c r="O39" s="180">
        <v>46666048</v>
      </c>
      <c r="P39" s="180">
        <v>50148230</v>
      </c>
      <c r="Q39" s="180">
        <v>55340867.530000001</v>
      </c>
      <c r="R39" s="180">
        <v>60127997</v>
      </c>
      <c r="S39" s="180">
        <v>58586808</v>
      </c>
      <c r="T39" s="180">
        <v>64783276</v>
      </c>
      <c r="U39" s="180">
        <v>71798465.040000007</v>
      </c>
      <c r="V39" s="180">
        <v>73445333</v>
      </c>
      <c r="W39" s="180">
        <v>232952921</v>
      </c>
      <c r="X39" s="180">
        <v>277647324</v>
      </c>
      <c r="Y39" s="180">
        <v>288665481.35799998</v>
      </c>
      <c r="Z39" s="180">
        <v>302815739</v>
      </c>
      <c r="AA39" s="180">
        <v>298528771</v>
      </c>
      <c r="AB39" s="180">
        <v>300360467</v>
      </c>
      <c r="AC39" s="180">
        <v>326410045.34600002</v>
      </c>
      <c r="AD39" s="180">
        <v>314399922</v>
      </c>
      <c r="AE39" s="180">
        <v>312720996</v>
      </c>
      <c r="AF39" s="180">
        <v>315428292</v>
      </c>
      <c r="AG39" s="180">
        <v>329082938.39600003</v>
      </c>
      <c r="AH39" s="180">
        <v>330560617</v>
      </c>
      <c r="AI39" s="180">
        <v>326767159</v>
      </c>
      <c r="AJ39" s="180">
        <v>341104725</v>
      </c>
      <c r="AK39" s="180">
        <v>352268052.662</v>
      </c>
      <c r="AL39" s="180">
        <v>346106604</v>
      </c>
      <c r="AM39" s="180">
        <v>341434716</v>
      </c>
      <c r="AN39" s="180">
        <v>354826726</v>
      </c>
      <c r="AO39" s="180">
        <v>360298565.67699999</v>
      </c>
      <c r="AP39" s="180">
        <v>371137473</v>
      </c>
      <c r="AQ39" s="180">
        <v>361851524</v>
      </c>
      <c r="AR39" s="180">
        <v>369248470</v>
      </c>
      <c r="AS39" s="180">
        <v>373741617.05800003</v>
      </c>
      <c r="AT39" s="180">
        <v>375793780</v>
      </c>
      <c r="AU39" s="180">
        <v>369666475</v>
      </c>
      <c r="AV39" s="180">
        <v>365135998</v>
      </c>
      <c r="AW39" s="180">
        <v>375617454.24800003</v>
      </c>
      <c r="AX39" s="180">
        <v>422588825</v>
      </c>
      <c r="AY39" s="180">
        <v>420751529</v>
      </c>
      <c r="AZ39" s="180">
        <v>443649923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80"/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80" t="s">
        <v>809</v>
      </c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80" t="s">
        <v>1087</v>
      </c>
      <c r="B42" s="180">
        <v>7336569</v>
      </c>
      <c r="C42" s="180">
        <v>9403697</v>
      </c>
      <c r="D42" s="180">
        <v>4778636</v>
      </c>
      <c r="E42" s="180">
        <v>167995</v>
      </c>
      <c r="F42" s="180">
        <v>157329</v>
      </c>
      <c r="G42" s="180">
        <v>103493</v>
      </c>
      <c r="H42" s="180">
        <v>11681</v>
      </c>
      <c r="I42" s="180">
        <v>10212</v>
      </c>
      <c r="J42" s="180">
        <v>17987</v>
      </c>
      <c r="K42" s="180">
        <v>0</v>
      </c>
      <c r="L42" s="180">
        <v>0</v>
      </c>
      <c r="M42" s="180">
        <v>0</v>
      </c>
      <c r="N42" s="180">
        <v>3197</v>
      </c>
      <c r="O42" s="180">
        <v>39</v>
      </c>
      <c r="P42" s="180">
        <v>48</v>
      </c>
      <c r="Q42" s="180">
        <v>2173.4699999999998</v>
      </c>
      <c r="R42" s="180">
        <v>7407</v>
      </c>
      <c r="S42" s="180">
        <v>442</v>
      </c>
      <c r="T42" s="180">
        <v>21136</v>
      </c>
      <c r="U42" s="180">
        <v>0</v>
      </c>
      <c r="V42" s="180">
        <v>22</v>
      </c>
      <c r="W42" s="180">
        <v>143332789</v>
      </c>
      <c r="X42" s="180">
        <v>186157179</v>
      </c>
      <c r="Y42" s="180">
        <v>135143340.84999999</v>
      </c>
      <c r="Z42" s="180">
        <v>3228136</v>
      </c>
      <c r="AA42" s="180">
        <v>7184521</v>
      </c>
      <c r="AB42" s="180">
        <v>5663426</v>
      </c>
      <c r="AC42" s="180">
        <v>14726390.374</v>
      </c>
      <c r="AD42" s="180">
        <v>4850314</v>
      </c>
      <c r="AE42" s="180">
        <v>16735857</v>
      </c>
      <c r="AF42" s="180">
        <v>13437416</v>
      </c>
      <c r="AG42" s="180">
        <v>11881373.163000001</v>
      </c>
      <c r="AH42" s="180">
        <v>6670771</v>
      </c>
      <c r="AI42" s="180">
        <v>8196947</v>
      </c>
      <c r="AJ42" s="180">
        <v>4874881</v>
      </c>
      <c r="AK42" s="180">
        <v>3515916.378</v>
      </c>
      <c r="AL42" s="180">
        <v>5532500</v>
      </c>
      <c r="AM42" s="180">
        <v>7510964</v>
      </c>
      <c r="AN42" s="180">
        <v>6738581</v>
      </c>
      <c r="AO42" s="180">
        <v>4325529.841</v>
      </c>
      <c r="AP42" s="180">
        <v>621407</v>
      </c>
      <c r="AQ42" s="180">
        <v>3504730</v>
      </c>
      <c r="AR42" s="180">
        <v>3429345</v>
      </c>
      <c r="AS42" s="180">
        <v>3582583.7429999998</v>
      </c>
      <c r="AT42" s="180">
        <v>679581</v>
      </c>
      <c r="AU42" s="180">
        <v>3686470</v>
      </c>
      <c r="AV42" s="180">
        <v>8643171</v>
      </c>
      <c r="AW42" s="180">
        <v>3326783.6290000002</v>
      </c>
      <c r="AX42" s="180">
        <v>3711912</v>
      </c>
      <c r="AY42" s="180">
        <v>15860991</v>
      </c>
      <c r="AZ42" s="180">
        <v>5687622</v>
      </c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80" t="s">
        <v>1088</v>
      </c>
      <c r="B43" s="180">
        <v>23833351</v>
      </c>
      <c r="C43" s="180">
        <v>23627856</v>
      </c>
      <c r="D43" s="180">
        <v>25088427</v>
      </c>
      <c r="E43" s="180">
        <v>17733297</v>
      </c>
      <c r="F43" s="180">
        <v>16262221</v>
      </c>
      <c r="G43" s="180">
        <v>15697160</v>
      </c>
      <c r="H43" s="180">
        <v>16632155</v>
      </c>
      <c r="I43" s="180">
        <v>19189031</v>
      </c>
      <c r="J43" s="180">
        <v>18481898</v>
      </c>
      <c r="K43" s="180">
        <v>17718970</v>
      </c>
      <c r="L43" s="180">
        <v>18280517</v>
      </c>
      <c r="M43" s="180">
        <v>21612698</v>
      </c>
      <c r="N43" s="180">
        <v>21310222</v>
      </c>
      <c r="O43" s="180">
        <v>20316025</v>
      </c>
      <c r="P43" s="180">
        <v>21643360</v>
      </c>
      <c r="Q43" s="180">
        <v>24393114.289999999</v>
      </c>
      <c r="R43" s="180">
        <v>25960787</v>
      </c>
      <c r="S43" s="180">
        <v>26969870</v>
      </c>
      <c r="T43" s="180">
        <v>29932997</v>
      </c>
      <c r="U43" s="180">
        <v>32579806.956999999</v>
      </c>
      <c r="V43" s="180">
        <v>31535400</v>
      </c>
      <c r="W43" s="180">
        <v>45337364</v>
      </c>
      <c r="X43" s="180">
        <v>46008036</v>
      </c>
      <c r="Y43" s="180">
        <v>54734077.696999997</v>
      </c>
      <c r="Z43" s="180">
        <v>49618679</v>
      </c>
      <c r="AA43" s="180">
        <v>48383932</v>
      </c>
      <c r="AB43" s="180">
        <v>47915313</v>
      </c>
      <c r="AC43" s="180">
        <v>59311725.850000001</v>
      </c>
      <c r="AD43" s="180">
        <v>54722184</v>
      </c>
      <c r="AE43" s="180">
        <v>52710419</v>
      </c>
      <c r="AF43" s="180">
        <v>53393393</v>
      </c>
      <c r="AG43" s="180">
        <v>62623567.181999996</v>
      </c>
      <c r="AH43" s="180">
        <v>58512407</v>
      </c>
      <c r="AI43" s="180">
        <v>57787758</v>
      </c>
      <c r="AJ43" s="180">
        <v>57202445</v>
      </c>
      <c r="AK43" s="180">
        <v>66958801.792000003</v>
      </c>
      <c r="AL43" s="180">
        <v>61872700</v>
      </c>
      <c r="AM43" s="180">
        <v>59310760</v>
      </c>
      <c r="AN43" s="180">
        <v>66372688</v>
      </c>
      <c r="AO43" s="180">
        <v>74742349.126000002</v>
      </c>
      <c r="AP43" s="180">
        <v>70960162</v>
      </c>
      <c r="AQ43" s="180">
        <v>67454502</v>
      </c>
      <c r="AR43" s="180">
        <v>67504167</v>
      </c>
      <c r="AS43" s="180">
        <v>78790390.772</v>
      </c>
      <c r="AT43" s="180">
        <v>75611591</v>
      </c>
      <c r="AU43" s="180">
        <v>73410776</v>
      </c>
      <c r="AV43" s="180">
        <v>70097241</v>
      </c>
      <c r="AW43" s="180">
        <v>78549536.719999999</v>
      </c>
      <c r="AX43" s="180">
        <v>72863884</v>
      </c>
      <c r="AY43" s="180">
        <v>63667317</v>
      </c>
      <c r="AZ43" s="180">
        <v>65323586</v>
      </c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80" t="s">
        <v>1060</v>
      </c>
      <c r="B44" s="180">
        <v>23833351</v>
      </c>
      <c r="C44" s="180">
        <v>23627856</v>
      </c>
      <c r="D44" s="180">
        <v>25088427</v>
      </c>
      <c r="E44" s="180">
        <v>17733297</v>
      </c>
      <c r="F44" s="180">
        <v>16262221</v>
      </c>
      <c r="G44" s="180">
        <v>0</v>
      </c>
      <c r="H44" s="180">
        <v>0</v>
      </c>
      <c r="I44" s="180">
        <v>0</v>
      </c>
      <c r="J44" s="180">
        <v>0</v>
      </c>
      <c r="K44" s="180">
        <v>0</v>
      </c>
      <c r="L44" s="180">
        <v>0</v>
      </c>
      <c r="M44" s="180">
        <v>0</v>
      </c>
      <c r="N44" s="180">
        <v>0</v>
      </c>
      <c r="O44" s="180">
        <v>0</v>
      </c>
      <c r="P44" s="180">
        <v>0</v>
      </c>
      <c r="Q44" s="180">
        <v>0</v>
      </c>
      <c r="R44" s="180">
        <v>0</v>
      </c>
      <c r="S44" s="180">
        <v>0</v>
      </c>
      <c r="T44" s="180">
        <v>0</v>
      </c>
      <c r="U44" s="180">
        <v>0</v>
      </c>
      <c r="V44" s="180">
        <v>0</v>
      </c>
      <c r="W44" s="180">
        <v>0</v>
      </c>
      <c r="X44" s="180">
        <v>0</v>
      </c>
      <c r="Y44" s="180">
        <v>0</v>
      </c>
      <c r="Z44" s="180">
        <v>0</v>
      </c>
      <c r="AA44" s="180">
        <v>0</v>
      </c>
      <c r="AB44" s="180">
        <v>0</v>
      </c>
      <c r="AC44" s="180">
        <v>0</v>
      </c>
      <c r="AD44" s="180">
        <v>0</v>
      </c>
      <c r="AE44" s="180">
        <v>0</v>
      </c>
      <c r="AF44" s="180">
        <v>0</v>
      </c>
      <c r="AG44" s="180">
        <v>0</v>
      </c>
      <c r="AH44" s="180">
        <v>0</v>
      </c>
      <c r="AI44" s="180">
        <v>0</v>
      </c>
      <c r="AJ44" s="180">
        <v>0</v>
      </c>
      <c r="AK44" s="180">
        <v>0</v>
      </c>
      <c r="AL44" s="180">
        <v>0</v>
      </c>
      <c r="AM44" s="180">
        <v>0</v>
      </c>
      <c r="AN44" s="180">
        <v>0</v>
      </c>
      <c r="AO44" s="180">
        <v>0</v>
      </c>
      <c r="AP44" s="180">
        <v>0</v>
      </c>
      <c r="AQ44" s="180">
        <v>0</v>
      </c>
      <c r="AR44" s="180">
        <v>0</v>
      </c>
      <c r="AS44" s="180">
        <v>0</v>
      </c>
      <c r="AT44" s="180">
        <v>0</v>
      </c>
      <c r="AU44" s="180">
        <v>0</v>
      </c>
      <c r="AV44" s="180">
        <v>0</v>
      </c>
      <c r="AW44" s="180">
        <v>0</v>
      </c>
      <c r="AX44" s="180">
        <v>72863884</v>
      </c>
      <c r="AY44" s="180">
        <v>0</v>
      </c>
      <c r="AZ44" s="180">
        <v>0</v>
      </c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80" t="s">
        <v>1090</v>
      </c>
      <c r="B45" s="180">
        <v>0</v>
      </c>
      <c r="C45" s="180">
        <v>0</v>
      </c>
      <c r="D45" s="180">
        <v>0</v>
      </c>
      <c r="E45" s="180">
        <v>0</v>
      </c>
      <c r="F45" s="180">
        <v>0</v>
      </c>
      <c r="G45" s="180">
        <v>0</v>
      </c>
      <c r="H45" s="180">
        <v>0</v>
      </c>
      <c r="I45" s="180">
        <v>0</v>
      </c>
      <c r="J45" s="180">
        <v>0</v>
      </c>
      <c r="K45" s="180">
        <v>0</v>
      </c>
      <c r="L45" s="180">
        <v>0</v>
      </c>
      <c r="M45" s="180">
        <v>0</v>
      </c>
      <c r="N45" s="180">
        <v>0</v>
      </c>
      <c r="O45" s="180">
        <v>0</v>
      </c>
      <c r="P45" s="180">
        <v>0</v>
      </c>
      <c r="Q45" s="180">
        <v>0</v>
      </c>
      <c r="R45" s="180">
        <v>0</v>
      </c>
      <c r="S45" s="180">
        <v>0</v>
      </c>
      <c r="T45" s="180">
        <v>0</v>
      </c>
      <c r="U45" s="180">
        <v>1775276.5260000001</v>
      </c>
      <c r="V45" s="180">
        <v>1788923</v>
      </c>
      <c r="W45" s="180">
        <v>4385373</v>
      </c>
      <c r="X45" s="180">
        <v>2932540</v>
      </c>
      <c r="Y45" s="180">
        <v>2976465.5959999999</v>
      </c>
      <c r="Z45" s="180">
        <v>2458375</v>
      </c>
      <c r="AA45" s="180">
        <v>2283977</v>
      </c>
      <c r="AB45" s="180">
        <v>3100954</v>
      </c>
      <c r="AC45" s="180">
        <v>3518817.4330000002</v>
      </c>
      <c r="AD45" s="180">
        <v>2819268</v>
      </c>
      <c r="AE45" s="180">
        <v>2975799</v>
      </c>
      <c r="AF45" s="180">
        <v>3243575</v>
      </c>
      <c r="AG45" s="180">
        <v>3643052.9180000001</v>
      </c>
      <c r="AH45" s="180">
        <v>3006523</v>
      </c>
      <c r="AI45" s="180">
        <v>2964255</v>
      </c>
      <c r="AJ45" s="180">
        <v>3387442</v>
      </c>
      <c r="AK45" s="180">
        <v>3043966.0440000002</v>
      </c>
      <c r="AL45" s="180">
        <v>12367546</v>
      </c>
      <c r="AM45" s="180">
        <v>12430154</v>
      </c>
      <c r="AN45" s="180">
        <v>14593024</v>
      </c>
      <c r="AO45" s="180">
        <v>14079123.589</v>
      </c>
      <c r="AP45" s="180">
        <v>13549085</v>
      </c>
      <c r="AQ45" s="180">
        <v>13060811</v>
      </c>
      <c r="AR45" s="180">
        <v>14963669</v>
      </c>
      <c r="AS45" s="180">
        <v>15866589.813999999</v>
      </c>
      <c r="AT45" s="180">
        <v>13837458</v>
      </c>
      <c r="AU45" s="180">
        <v>13877692</v>
      </c>
      <c r="AV45" s="180">
        <v>15030523</v>
      </c>
      <c r="AW45" s="180">
        <v>15169853.937000001</v>
      </c>
      <c r="AX45" s="180">
        <v>14119568</v>
      </c>
      <c r="AY45" s="180">
        <v>12528916</v>
      </c>
      <c r="AZ45" s="180">
        <v>14315978</v>
      </c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80" t="s">
        <v>1060</v>
      </c>
      <c r="B46" s="180">
        <v>0</v>
      </c>
      <c r="C46" s="180">
        <v>0</v>
      </c>
      <c r="D46" s="180">
        <v>0</v>
      </c>
      <c r="E46" s="180">
        <v>0</v>
      </c>
      <c r="F46" s="180">
        <v>0</v>
      </c>
      <c r="G46" s="180">
        <v>0</v>
      </c>
      <c r="H46" s="180">
        <v>0</v>
      </c>
      <c r="I46" s="180">
        <v>0</v>
      </c>
      <c r="J46" s="180">
        <v>0</v>
      </c>
      <c r="K46" s="180">
        <v>0</v>
      </c>
      <c r="L46" s="180">
        <v>0</v>
      </c>
      <c r="M46" s="180">
        <v>0</v>
      </c>
      <c r="N46" s="180">
        <v>0</v>
      </c>
      <c r="O46" s="180">
        <v>0</v>
      </c>
      <c r="P46" s="180">
        <v>0</v>
      </c>
      <c r="Q46" s="180">
        <v>0</v>
      </c>
      <c r="R46" s="180">
        <v>0</v>
      </c>
      <c r="S46" s="180">
        <v>0</v>
      </c>
      <c r="T46" s="180">
        <v>0</v>
      </c>
      <c r="U46" s="180">
        <v>0</v>
      </c>
      <c r="V46" s="180">
        <v>0</v>
      </c>
      <c r="W46" s="180">
        <v>0</v>
      </c>
      <c r="X46" s="180">
        <v>0</v>
      </c>
      <c r="Y46" s="180">
        <v>2976465.5959999999</v>
      </c>
      <c r="Z46" s="180">
        <v>0</v>
      </c>
      <c r="AA46" s="180">
        <v>0</v>
      </c>
      <c r="AB46" s="180">
        <v>0</v>
      </c>
      <c r="AC46" s="180">
        <v>0</v>
      </c>
      <c r="AD46" s="180">
        <v>0</v>
      </c>
      <c r="AE46" s="180">
        <v>0</v>
      </c>
      <c r="AF46" s="180">
        <v>0</v>
      </c>
      <c r="AG46" s="180">
        <v>0</v>
      </c>
      <c r="AH46" s="180">
        <v>3006523</v>
      </c>
      <c r="AI46" s="180">
        <v>2964255</v>
      </c>
      <c r="AJ46" s="180">
        <v>0</v>
      </c>
      <c r="AK46" s="180">
        <v>0</v>
      </c>
      <c r="AL46" s="180">
        <v>12367546</v>
      </c>
      <c r="AM46" s="180">
        <v>0</v>
      </c>
      <c r="AN46" s="180">
        <v>0</v>
      </c>
      <c r="AO46" s="180">
        <v>14079123.589</v>
      </c>
      <c r="AP46" s="180">
        <v>13549085</v>
      </c>
      <c r="AQ46" s="180">
        <v>0</v>
      </c>
      <c r="AR46" s="180">
        <v>0</v>
      </c>
      <c r="AS46" s="180">
        <v>0</v>
      </c>
      <c r="AT46" s="180">
        <v>0</v>
      </c>
      <c r="AU46" s="180">
        <v>0</v>
      </c>
      <c r="AV46" s="180">
        <v>0</v>
      </c>
      <c r="AW46" s="180">
        <v>0</v>
      </c>
      <c r="AX46" s="180">
        <v>14119568</v>
      </c>
      <c r="AY46" s="180">
        <v>0</v>
      </c>
      <c r="AZ46" s="180">
        <v>0</v>
      </c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80" t="s">
        <v>1091</v>
      </c>
      <c r="B47" s="180">
        <v>0</v>
      </c>
      <c r="C47" s="180">
        <v>494736</v>
      </c>
      <c r="D47" s="180">
        <v>813734</v>
      </c>
      <c r="E47" s="180">
        <v>0</v>
      </c>
      <c r="F47" s="180">
        <v>0</v>
      </c>
      <c r="G47" s="180">
        <v>0</v>
      </c>
      <c r="H47" s="180">
        <v>0</v>
      </c>
      <c r="I47" s="180">
        <v>0</v>
      </c>
      <c r="J47" s="180">
        <v>0</v>
      </c>
      <c r="K47" s="180">
        <v>0</v>
      </c>
      <c r="L47" s="180">
        <v>0</v>
      </c>
      <c r="M47" s="180">
        <v>0</v>
      </c>
      <c r="N47" s="180">
        <v>0</v>
      </c>
      <c r="O47" s="180">
        <v>0</v>
      </c>
      <c r="P47" s="180">
        <v>0</v>
      </c>
      <c r="Q47" s="180">
        <v>0</v>
      </c>
      <c r="R47" s="180">
        <v>0</v>
      </c>
      <c r="S47" s="180">
        <v>0</v>
      </c>
      <c r="T47" s="180">
        <v>0</v>
      </c>
      <c r="U47" s="180">
        <v>0</v>
      </c>
      <c r="V47" s="180">
        <v>0</v>
      </c>
      <c r="W47" s="180">
        <v>0</v>
      </c>
      <c r="X47" s="180">
        <v>0</v>
      </c>
      <c r="Y47" s="180">
        <v>0</v>
      </c>
      <c r="Z47" s="180">
        <v>0</v>
      </c>
      <c r="AA47" s="180">
        <v>0</v>
      </c>
      <c r="AB47" s="180">
        <v>0</v>
      </c>
      <c r="AC47" s="180">
        <v>0</v>
      </c>
      <c r="AD47" s="180">
        <v>0</v>
      </c>
      <c r="AE47" s="180">
        <v>0</v>
      </c>
      <c r="AF47" s="180">
        <v>0</v>
      </c>
      <c r="AG47" s="180">
        <v>0</v>
      </c>
      <c r="AH47" s="180">
        <v>0</v>
      </c>
      <c r="AI47" s="180">
        <v>0</v>
      </c>
      <c r="AJ47" s="180">
        <v>0</v>
      </c>
      <c r="AK47" s="180">
        <v>0</v>
      </c>
      <c r="AL47" s="180">
        <v>0</v>
      </c>
      <c r="AM47" s="180">
        <v>0</v>
      </c>
      <c r="AN47" s="180">
        <v>0</v>
      </c>
      <c r="AO47" s="180">
        <v>0</v>
      </c>
      <c r="AP47" s="180">
        <v>0</v>
      </c>
      <c r="AQ47" s="180">
        <v>0</v>
      </c>
      <c r="AR47" s="180">
        <v>0</v>
      </c>
      <c r="AS47" s="180">
        <v>0</v>
      </c>
      <c r="AT47" s="180">
        <v>0</v>
      </c>
      <c r="AU47" s="180">
        <v>9223</v>
      </c>
      <c r="AV47" s="180">
        <v>14684</v>
      </c>
      <c r="AW47" s="180">
        <v>14473.92</v>
      </c>
      <c r="AX47" s="180">
        <v>15682</v>
      </c>
      <c r="AY47" s="180">
        <v>14827</v>
      </c>
      <c r="AZ47" s="180">
        <v>6331</v>
      </c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80" t="s">
        <v>1060</v>
      </c>
      <c r="B48" s="180">
        <v>0</v>
      </c>
      <c r="C48" s="180">
        <v>0</v>
      </c>
      <c r="D48" s="180">
        <v>0</v>
      </c>
      <c r="E48" s="180">
        <v>0</v>
      </c>
      <c r="F48" s="180">
        <v>0</v>
      </c>
      <c r="G48" s="180">
        <v>0</v>
      </c>
      <c r="H48" s="180">
        <v>0</v>
      </c>
      <c r="I48" s="180">
        <v>0</v>
      </c>
      <c r="J48" s="180">
        <v>0</v>
      </c>
      <c r="K48" s="180">
        <v>0</v>
      </c>
      <c r="L48" s="180">
        <v>0</v>
      </c>
      <c r="M48" s="180">
        <v>0</v>
      </c>
      <c r="N48" s="180">
        <v>0</v>
      </c>
      <c r="O48" s="180">
        <v>0</v>
      </c>
      <c r="P48" s="180">
        <v>0</v>
      </c>
      <c r="Q48" s="180">
        <v>0</v>
      </c>
      <c r="R48" s="180">
        <v>0</v>
      </c>
      <c r="S48" s="180">
        <v>0</v>
      </c>
      <c r="T48" s="180">
        <v>0</v>
      </c>
      <c r="U48" s="180">
        <v>0</v>
      </c>
      <c r="V48" s="180">
        <v>0</v>
      </c>
      <c r="W48" s="180">
        <v>0</v>
      </c>
      <c r="X48" s="180">
        <v>0</v>
      </c>
      <c r="Y48" s="180">
        <v>0</v>
      </c>
      <c r="Z48" s="180">
        <v>0</v>
      </c>
      <c r="AA48" s="180">
        <v>0</v>
      </c>
      <c r="AB48" s="180">
        <v>0</v>
      </c>
      <c r="AC48" s="180">
        <v>0</v>
      </c>
      <c r="AD48" s="180">
        <v>0</v>
      </c>
      <c r="AE48" s="180">
        <v>0</v>
      </c>
      <c r="AF48" s="180">
        <v>0</v>
      </c>
      <c r="AG48" s="180">
        <v>0</v>
      </c>
      <c r="AH48" s="180">
        <v>0</v>
      </c>
      <c r="AI48" s="180">
        <v>0</v>
      </c>
      <c r="AJ48" s="180">
        <v>0</v>
      </c>
      <c r="AK48" s="180">
        <v>0</v>
      </c>
      <c r="AL48" s="180">
        <v>0</v>
      </c>
      <c r="AM48" s="180">
        <v>0</v>
      </c>
      <c r="AN48" s="180">
        <v>0</v>
      </c>
      <c r="AO48" s="180">
        <v>0</v>
      </c>
      <c r="AP48" s="180">
        <v>0</v>
      </c>
      <c r="AQ48" s="180">
        <v>0</v>
      </c>
      <c r="AR48" s="180">
        <v>0</v>
      </c>
      <c r="AS48" s="180">
        <v>0</v>
      </c>
      <c r="AT48" s="180">
        <v>0</v>
      </c>
      <c r="AU48" s="180">
        <v>9223</v>
      </c>
      <c r="AV48" s="180">
        <v>14684</v>
      </c>
      <c r="AW48" s="180">
        <v>14473.92</v>
      </c>
      <c r="AX48" s="180">
        <v>15682</v>
      </c>
      <c r="AY48" s="180">
        <v>14827</v>
      </c>
      <c r="AZ48" s="180">
        <v>6331</v>
      </c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80" t="s">
        <v>1077</v>
      </c>
      <c r="B49" s="180">
        <v>0</v>
      </c>
      <c r="C49" s="180">
        <v>494736</v>
      </c>
      <c r="D49" s="180">
        <v>813734</v>
      </c>
      <c r="E49" s="180">
        <v>0</v>
      </c>
      <c r="F49" s="180">
        <v>0</v>
      </c>
      <c r="G49" s="180">
        <v>0</v>
      </c>
      <c r="H49" s="180">
        <v>0</v>
      </c>
      <c r="I49" s="180">
        <v>0</v>
      </c>
      <c r="J49" s="180">
        <v>0</v>
      </c>
      <c r="K49" s="180">
        <v>0</v>
      </c>
      <c r="L49" s="180">
        <v>0</v>
      </c>
      <c r="M49" s="180">
        <v>0</v>
      </c>
      <c r="N49" s="180">
        <v>0</v>
      </c>
      <c r="O49" s="180">
        <v>0</v>
      </c>
      <c r="P49" s="180">
        <v>0</v>
      </c>
      <c r="Q49" s="180">
        <v>0</v>
      </c>
      <c r="R49" s="180">
        <v>0</v>
      </c>
      <c r="S49" s="180">
        <v>0</v>
      </c>
      <c r="T49" s="180">
        <v>0</v>
      </c>
      <c r="U49" s="180">
        <v>0</v>
      </c>
      <c r="V49" s="180">
        <v>0</v>
      </c>
      <c r="W49" s="180">
        <v>0</v>
      </c>
      <c r="X49" s="180">
        <v>0</v>
      </c>
      <c r="Y49" s="180">
        <v>0</v>
      </c>
      <c r="Z49" s="180">
        <v>0</v>
      </c>
      <c r="AA49" s="180">
        <v>0</v>
      </c>
      <c r="AB49" s="180">
        <v>0</v>
      </c>
      <c r="AC49" s="180">
        <v>0</v>
      </c>
      <c r="AD49" s="180">
        <v>0</v>
      </c>
      <c r="AE49" s="180">
        <v>0</v>
      </c>
      <c r="AF49" s="180">
        <v>0</v>
      </c>
      <c r="AG49" s="180">
        <v>0</v>
      </c>
      <c r="AH49" s="180">
        <v>0</v>
      </c>
      <c r="AI49" s="180">
        <v>0</v>
      </c>
      <c r="AJ49" s="180">
        <v>0</v>
      </c>
      <c r="AK49" s="180">
        <v>0</v>
      </c>
      <c r="AL49" s="180">
        <v>0</v>
      </c>
      <c r="AM49" s="180">
        <v>0</v>
      </c>
      <c r="AN49" s="180">
        <v>0</v>
      </c>
      <c r="AO49" s="180">
        <v>0</v>
      </c>
      <c r="AP49" s="180">
        <v>0</v>
      </c>
      <c r="AQ49" s="180">
        <v>0</v>
      </c>
      <c r="AR49" s="180">
        <v>0</v>
      </c>
      <c r="AS49" s="180">
        <v>0</v>
      </c>
      <c r="AT49" s="180">
        <v>0</v>
      </c>
      <c r="AU49" s="180">
        <v>0</v>
      </c>
      <c r="AV49" s="180">
        <v>0</v>
      </c>
      <c r="AW49" s="180">
        <v>0</v>
      </c>
      <c r="AX49" s="180">
        <v>0</v>
      </c>
      <c r="AY49" s="180">
        <v>0</v>
      </c>
      <c r="AZ49" s="180">
        <v>0</v>
      </c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80" t="s">
        <v>1092</v>
      </c>
      <c r="B50" s="180">
        <v>0</v>
      </c>
      <c r="C50" s="180">
        <v>412639</v>
      </c>
      <c r="D50" s="180">
        <v>100924</v>
      </c>
      <c r="E50" s="180">
        <v>0</v>
      </c>
      <c r="F50" s="180">
        <v>0</v>
      </c>
      <c r="G50" s="180">
        <v>0</v>
      </c>
      <c r="H50" s="180">
        <v>0</v>
      </c>
      <c r="I50" s="180">
        <v>0</v>
      </c>
      <c r="J50" s="180">
        <v>0</v>
      </c>
      <c r="K50" s="180">
        <v>0</v>
      </c>
      <c r="L50" s="180">
        <v>0</v>
      </c>
      <c r="M50" s="180">
        <v>0</v>
      </c>
      <c r="N50" s="180">
        <v>0</v>
      </c>
      <c r="O50" s="180">
        <v>0</v>
      </c>
      <c r="P50" s="180">
        <v>0</v>
      </c>
      <c r="Q50" s="180">
        <v>0</v>
      </c>
      <c r="R50" s="180">
        <v>0</v>
      </c>
      <c r="S50" s="180">
        <v>0</v>
      </c>
      <c r="T50" s="180">
        <v>0</v>
      </c>
      <c r="U50" s="180">
        <v>0</v>
      </c>
      <c r="V50" s="180">
        <v>0</v>
      </c>
      <c r="W50" s="180">
        <v>0</v>
      </c>
      <c r="X50" s="180">
        <v>0</v>
      </c>
      <c r="Y50" s="180">
        <v>27870.153999999999</v>
      </c>
      <c r="Z50" s="180">
        <v>33019</v>
      </c>
      <c r="AA50" s="180">
        <v>35946</v>
      </c>
      <c r="AB50" s="180">
        <v>54484</v>
      </c>
      <c r="AC50" s="180">
        <v>4974800.2489999998</v>
      </c>
      <c r="AD50" s="180">
        <v>5795326</v>
      </c>
      <c r="AE50" s="180">
        <v>63698</v>
      </c>
      <c r="AF50" s="180">
        <v>73644</v>
      </c>
      <c r="AG50" s="180">
        <v>11921387.197000001</v>
      </c>
      <c r="AH50" s="180">
        <v>25509052</v>
      </c>
      <c r="AI50" s="180">
        <v>25510785</v>
      </c>
      <c r="AJ50" s="180">
        <v>31875630</v>
      </c>
      <c r="AK50" s="180">
        <v>28038129.260000002</v>
      </c>
      <c r="AL50" s="180">
        <v>14466914</v>
      </c>
      <c r="AM50" s="180">
        <v>16972795</v>
      </c>
      <c r="AN50" s="180">
        <v>10623390</v>
      </c>
      <c r="AO50" s="180">
        <v>16896908.725000001</v>
      </c>
      <c r="AP50" s="180">
        <v>27964960</v>
      </c>
      <c r="AQ50" s="180">
        <v>25485283</v>
      </c>
      <c r="AR50" s="180">
        <v>37403884</v>
      </c>
      <c r="AS50" s="180">
        <v>23194982.743000001</v>
      </c>
      <c r="AT50" s="180">
        <v>12121308</v>
      </c>
      <c r="AU50" s="180">
        <v>13654053</v>
      </c>
      <c r="AV50" s="180">
        <v>1719697</v>
      </c>
      <c r="AW50" s="180">
        <v>12620835.464</v>
      </c>
      <c r="AX50" s="180">
        <v>34021123</v>
      </c>
      <c r="AY50" s="180">
        <v>33611204</v>
      </c>
      <c r="AZ50" s="180">
        <v>39490263</v>
      </c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80" t="s">
        <v>1093</v>
      </c>
      <c r="B51" s="180">
        <v>0</v>
      </c>
      <c r="C51" s="180">
        <v>0</v>
      </c>
      <c r="D51" s="180">
        <v>0</v>
      </c>
      <c r="E51" s="180">
        <v>0</v>
      </c>
      <c r="F51" s="180">
        <v>0</v>
      </c>
      <c r="G51" s="180">
        <v>0</v>
      </c>
      <c r="H51" s="180">
        <v>0</v>
      </c>
      <c r="I51" s="180">
        <v>0</v>
      </c>
      <c r="J51" s="180">
        <v>0</v>
      </c>
      <c r="K51" s="180">
        <v>0</v>
      </c>
      <c r="L51" s="180">
        <v>0</v>
      </c>
      <c r="M51" s="180">
        <v>0</v>
      </c>
      <c r="N51" s="180">
        <v>0</v>
      </c>
      <c r="O51" s="180">
        <v>0</v>
      </c>
      <c r="P51" s="180">
        <v>0</v>
      </c>
      <c r="Q51" s="180">
        <v>0</v>
      </c>
      <c r="R51" s="180">
        <v>0</v>
      </c>
      <c r="S51" s="180">
        <v>0</v>
      </c>
      <c r="T51" s="180">
        <v>0</v>
      </c>
      <c r="U51" s="180">
        <v>0</v>
      </c>
      <c r="V51" s="180">
        <v>0</v>
      </c>
      <c r="W51" s="180">
        <v>0</v>
      </c>
      <c r="X51" s="180">
        <v>0</v>
      </c>
      <c r="Y51" s="180">
        <v>0</v>
      </c>
      <c r="Z51" s="180">
        <v>0</v>
      </c>
      <c r="AA51" s="180">
        <v>0</v>
      </c>
      <c r="AB51" s="180">
        <v>0</v>
      </c>
      <c r="AC51" s="180">
        <v>4914000</v>
      </c>
      <c r="AD51" s="180">
        <v>5733000</v>
      </c>
      <c r="AE51" s="180">
        <v>0</v>
      </c>
      <c r="AF51" s="180">
        <v>0</v>
      </c>
      <c r="AG51" s="180">
        <v>0</v>
      </c>
      <c r="AH51" s="180">
        <v>0</v>
      </c>
      <c r="AI51" s="180">
        <v>0</v>
      </c>
      <c r="AJ51" s="180">
        <v>0</v>
      </c>
      <c r="AK51" s="180">
        <v>2000000</v>
      </c>
      <c r="AL51" s="180">
        <v>2006580</v>
      </c>
      <c r="AM51" s="180">
        <v>2006539</v>
      </c>
      <c r="AN51" s="180">
        <v>2006511</v>
      </c>
      <c r="AO51" s="180">
        <v>2031562.129</v>
      </c>
      <c r="AP51" s="180">
        <v>2031215</v>
      </c>
      <c r="AQ51" s="180">
        <v>2050015</v>
      </c>
      <c r="AR51" s="180">
        <v>2047072</v>
      </c>
      <c r="AS51" s="180">
        <v>94476.827000000005</v>
      </c>
      <c r="AT51" s="180">
        <v>95075</v>
      </c>
      <c r="AU51" s="180">
        <v>134791</v>
      </c>
      <c r="AV51" s="180">
        <v>129428</v>
      </c>
      <c r="AW51" s="180">
        <v>238688.568</v>
      </c>
      <c r="AX51" s="180">
        <v>3254268</v>
      </c>
      <c r="AY51" s="180">
        <v>3306825</v>
      </c>
      <c r="AZ51" s="180">
        <v>5326821</v>
      </c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80" t="s">
        <v>1107</v>
      </c>
      <c r="B52" s="180">
        <v>0</v>
      </c>
      <c r="C52" s="180">
        <v>412639</v>
      </c>
      <c r="D52" s="180">
        <v>100924</v>
      </c>
      <c r="E52" s="180">
        <v>0</v>
      </c>
      <c r="F52" s="180">
        <v>0</v>
      </c>
      <c r="G52" s="180">
        <v>0</v>
      </c>
      <c r="H52" s="180">
        <v>0</v>
      </c>
      <c r="I52" s="180">
        <v>0</v>
      </c>
      <c r="J52" s="180">
        <v>0</v>
      </c>
      <c r="K52" s="180">
        <v>0</v>
      </c>
      <c r="L52" s="180">
        <v>0</v>
      </c>
      <c r="M52" s="180">
        <v>0</v>
      </c>
      <c r="N52" s="180">
        <v>0</v>
      </c>
      <c r="O52" s="180">
        <v>0</v>
      </c>
      <c r="P52" s="180">
        <v>0</v>
      </c>
      <c r="Q52" s="180">
        <v>0</v>
      </c>
      <c r="R52" s="180">
        <v>0</v>
      </c>
      <c r="S52" s="180">
        <v>0</v>
      </c>
      <c r="T52" s="180">
        <v>0</v>
      </c>
      <c r="U52" s="180">
        <v>0</v>
      </c>
      <c r="V52" s="180">
        <v>0</v>
      </c>
      <c r="W52" s="180">
        <v>0</v>
      </c>
      <c r="X52" s="180">
        <v>0</v>
      </c>
      <c r="Y52" s="180">
        <v>0</v>
      </c>
      <c r="Z52" s="180">
        <v>0</v>
      </c>
      <c r="AA52" s="180">
        <v>0</v>
      </c>
      <c r="AB52" s="180">
        <v>0</v>
      </c>
      <c r="AC52" s="180">
        <v>0</v>
      </c>
      <c r="AD52" s="180"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180">
        <v>0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80">
        <v>0</v>
      </c>
      <c r="AR52" s="180">
        <v>0</v>
      </c>
      <c r="AS52" s="180">
        <v>0</v>
      </c>
      <c r="AT52" s="180">
        <v>0</v>
      </c>
      <c r="AU52" s="180">
        <v>0</v>
      </c>
      <c r="AV52" s="180">
        <v>0</v>
      </c>
      <c r="AW52" s="180">
        <v>0</v>
      </c>
      <c r="AX52" s="180">
        <v>0</v>
      </c>
      <c r="AY52" s="180">
        <v>0</v>
      </c>
      <c r="AZ52" s="180">
        <v>0</v>
      </c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80" t="s">
        <v>1095</v>
      </c>
      <c r="B53" s="180">
        <v>0</v>
      </c>
      <c r="C53" s="180">
        <v>0</v>
      </c>
      <c r="D53" s="180">
        <v>0</v>
      </c>
      <c r="E53" s="180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180">
        <v>0</v>
      </c>
      <c r="Q53" s="180">
        <v>0</v>
      </c>
      <c r="R53" s="180">
        <v>0</v>
      </c>
      <c r="S53" s="180">
        <v>0</v>
      </c>
      <c r="T53" s="180">
        <v>0</v>
      </c>
      <c r="U53" s="180">
        <v>0</v>
      </c>
      <c r="V53" s="180">
        <v>0</v>
      </c>
      <c r="W53" s="180">
        <v>0</v>
      </c>
      <c r="X53" s="180">
        <v>0</v>
      </c>
      <c r="Y53" s="180">
        <v>27870.153999999999</v>
      </c>
      <c r="Z53" s="180">
        <v>33019</v>
      </c>
      <c r="AA53" s="180">
        <v>35946</v>
      </c>
      <c r="AB53" s="180">
        <v>54484</v>
      </c>
      <c r="AC53" s="180">
        <v>60800.249000000003</v>
      </c>
      <c r="AD53" s="180">
        <v>62326</v>
      </c>
      <c r="AE53" s="180">
        <v>63698</v>
      </c>
      <c r="AF53" s="180">
        <v>73644</v>
      </c>
      <c r="AG53" s="180">
        <v>80187.197</v>
      </c>
      <c r="AH53" s="180">
        <v>81752</v>
      </c>
      <c r="AI53" s="180">
        <v>83485</v>
      </c>
      <c r="AJ53" s="180">
        <v>97430</v>
      </c>
      <c r="AK53" s="180">
        <v>101129.26</v>
      </c>
      <c r="AL53" s="180">
        <v>109434</v>
      </c>
      <c r="AM53" s="180">
        <v>115356</v>
      </c>
      <c r="AN53" s="180">
        <v>116879</v>
      </c>
      <c r="AO53" s="180">
        <v>118346.59600000001</v>
      </c>
      <c r="AP53" s="180">
        <v>120645</v>
      </c>
      <c r="AQ53" s="180">
        <v>122168</v>
      </c>
      <c r="AR53" s="180">
        <v>115512</v>
      </c>
      <c r="AS53" s="180">
        <v>106205.916</v>
      </c>
      <c r="AT53" s="180">
        <v>98033</v>
      </c>
      <c r="AU53" s="180">
        <v>91062</v>
      </c>
      <c r="AV53" s="180">
        <v>90269</v>
      </c>
      <c r="AW53" s="180">
        <v>92346.895999999993</v>
      </c>
      <c r="AX53" s="180">
        <v>7216603</v>
      </c>
      <c r="AY53" s="180">
        <v>0</v>
      </c>
      <c r="AZ53" s="180">
        <v>0</v>
      </c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80" t="s">
        <v>1239</v>
      </c>
      <c r="B54" s="180">
        <v>0</v>
      </c>
      <c r="C54" s="180">
        <v>0</v>
      </c>
      <c r="D54" s="180">
        <v>0</v>
      </c>
      <c r="E54" s="180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180">
        <v>0</v>
      </c>
      <c r="R54" s="180">
        <v>0</v>
      </c>
      <c r="S54" s="180">
        <v>0</v>
      </c>
      <c r="T54" s="180">
        <v>0</v>
      </c>
      <c r="U54" s="180">
        <v>0</v>
      </c>
      <c r="V54" s="180">
        <v>0</v>
      </c>
      <c r="W54" s="180">
        <v>0</v>
      </c>
      <c r="X54" s="180">
        <v>0</v>
      </c>
      <c r="Y54" s="180">
        <v>0</v>
      </c>
      <c r="Z54" s="180">
        <v>0</v>
      </c>
      <c r="AA54" s="180">
        <v>0</v>
      </c>
      <c r="AB54" s="180">
        <v>0</v>
      </c>
      <c r="AC54" s="180">
        <v>0</v>
      </c>
      <c r="AD54" s="180">
        <v>0</v>
      </c>
      <c r="AE54" s="180">
        <v>0</v>
      </c>
      <c r="AF54" s="180">
        <v>0</v>
      </c>
      <c r="AG54" s="180">
        <v>11841200</v>
      </c>
      <c r="AH54" s="180">
        <v>25427300</v>
      </c>
      <c r="AI54" s="180">
        <v>25427300</v>
      </c>
      <c r="AJ54" s="180">
        <v>31778200</v>
      </c>
      <c r="AK54" s="180">
        <v>25937000</v>
      </c>
      <c r="AL54" s="180">
        <v>12350900</v>
      </c>
      <c r="AM54" s="180">
        <v>14850900</v>
      </c>
      <c r="AN54" s="180">
        <v>8500000</v>
      </c>
      <c r="AO54" s="180">
        <v>14747000</v>
      </c>
      <c r="AP54" s="180">
        <v>25813100</v>
      </c>
      <c r="AQ54" s="180">
        <v>23313100</v>
      </c>
      <c r="AR54" s="180">
        <v>35241300</v>
      </c>
      <c r="AS54" s="180">
        <v>22994300</v>
      </c>
      <c r="AT54" s="180">
        <v>11928200</v>
      </c>
      <c r="AU54" s="180">
        <v>13428200</v>
      </c>
      <c r="AV54" s="180">
        <v>1500000</v>
      </c>
      <c r="AW54" s="180">
        <v>12289800</v>
      </c>
      <c r="AX54" s="180">
        <v>23550252</v>
      </c>
      <c r="AY54" s="180">
        <v>22052162</v>
      </c>
      <c r="AZ54" s="180">
        <v>25289330</v>
      </c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80" t="s">
        <v>1096</v>
      </c>
      <c r="B55" s="180">
        <v>0</v>
      </c>
      <c r="C55" s="180">
        <v>0</v>
      </c>
      <c r="D55" s="180">
        <v>0</v>
      </c>
      <c r="E55" s="180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180">
        <v>0</v>
      </c>
      <c r="R55" s="180">
        <v>0</v>
      </c>
      <c r="S55" s="180">
        <v>0</v>
      </c>
      <c r="T55" s="180">
        <v>0</v>
      </c>
      <c r="U55" s="180">
        <v>0</v>
      </c>
      <c r="V55" s="180">
        <v>0</v>
      </c>
      <c r="W55" s="180">
        <v>0</v>
      </c>
      <c r="X55" s="180">
        <v>0</v>
      </c>
      <c r="Y55" s="180">
        <v>0</v>
      </c>
      <c r="Z55" s="180">
        <v>0</v>
      </c>
      <c r="AA55" s="180">
        <v>0</v>
      </c>
      <c r="AB55" s="180">
        <v>0</v>
      </c>
      <c r="AC55" s="180">
        <v>0</v>
      </c>
      <c r="AD55" s="180">
        <v>0</v>
      </c>
      <c r="AE55" s="180">
        <v>0</v>
      </c>
      <c r="AF55" s="180">
        <v>0</v>
      </c>
      <c r="AG55" s="180">
        <v>0</v>
      </c>
      <c r="AH55" s="180">
        <v>0</v>
      </c>
      <c r="AI55" s="180">
        <v>0</v>
      </c>
      <c r="AJ55" s="180">
        <v>0</v>
      </c>
      <c r="AK55" s="180">
        <v>0</v>
      </c>
      <c r="AL55" s="180">
        <v>0</v>
      </c>
      <c r="AM55" s="180">
        <v>0</v>
      </c>
      <c r="AN55" s="180">
        <v>0</v>
      </c>
      <c r="AO55" s="180">
        <v>0</v>
      </c>
      <c r="AP55" s="180">
        <v>0</v>
      </c>
      <c r="AQ55" s="180">
        <v>0</v>
      </c>
      <c r="AR55" s="180">
        <v>0</v>
      </c>
      <c r="AS55" s="180">
        <v>0</v>
      </c>
      <c r="AT55" s="180">
        <v>0</v>
      </c>
      <c r="AU55" s="180">
        <v>0</v>
      </c>
      <c r="AV55" s="180">
        <v>0</v>
      </c>
      <c r="AW55" s="180">
        <v>0</v>
      </c>
      <c r="AX55" s="180">
        <v>0</v>
      </c>
      <c r="AY55" s="180">
        <v>8252217</v>
      </c>
      <c r="AZ55" s="180">
        <v>8874112</v>
      </c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80" t="s">
        <v>1266</v>
      </c>
      <c r="B56" s="180">
        <v>0</v>
      </c>
      <c r="C56" s="180">
        <v>0</v>
      </c>
      <c r="D56" s="180">
        <v>0</v>
      </c>
      <c r="E56" s="180">
        <v>0</v>
      </c>
      <c r="F56" s="180">
        <v>0</v>
      </c>
      <c r="G56" s="180">
        <v>0</v>
      </c>
      <c r="H56" s="180">
        <v>0</v>
      </c>
      <c r="I56" s="180">
        <v>0</v>
      </c>
      <c r="J56" s="180">
        <v>0</v>
      </c>
      <c r="K56" s="180">
        <v>0</v>
      </c>
      <c r="L56" s="180">
        <v>0</v>
      </c>
      <c r="M56" s="180">
        <v>0</v>
      </c>
      <c r="N56" s="180">
        <v>0</v>
      </c>
      <c r="O56" s="180">
        <v>0</v>
      </c>
      <c r="P56" s="180">
        <v>0</v>
      </c>
      <c r="Q56" s="180">
        <v>0</v>
      </c>
      <c r="R56" s="180">
        <v>0</v>
      </c>
      <c r="S56" s="180">
        <v>0</v>
      </c>
      <c r="T56" s="180">
        <v>0</v>
      </c>
      <c r="U56" s="180">
        <v>0</v>
      </c>
      <c r="V56" s="180">
        <v>0</v>
      </c>
      <c r="W56" s="180">
        <v>0</v>
      </c>
      <c r="X56" s="180">
        <v>0</v>
      </c>
      <c r="Y56" s="180">
        <v>0</v>
      </c>
      <c r="Z56" s="180">
        <v>0</v>
      </c>
      <c r="AA56" s="180">
        <v>0</v>
      </c>
      <c r="AB56" s="180">
        <v>0</v>
      </c>
      <c r="AC56" s="180">
        <v>0</v>
      </c>
      <c r="AD56" s="180">
        <v>0</v>
      </c>
      <c r="AE56" s="180">
        <v>0</v>
      </c>
      <c r="AF56" s="180">
        <v>0</v>
      </c>
      <c r="AG56" s="180">
        <v>0</v>
      </c>
      <c r="AH56" s="180">
        <v>0</v>
      </c>
      <c r="AI56" s="180">
        <v>0</v>
      </c>
      <c r="AJ56" s="180">
        <v>0</v>
      </c>
      <c r="AK56" s="180">
        <v>0</v>
      </c>
      <c r="AL56" s="180">
        <v>0</v>
      </c>
      <c r="AM56" s="180">
        <v>0</v>
      </c>
      <c r="AN56" s="180">
        <v>0</v>
      </c>
      <c r="AO56" s="180">
        <v>0</v>
      </c>
      <c r="AP56" s="180">
        <v>0</v>
      </c>
      <c r="AQ56" s="180">
        <v>0</v>
      </c>
      <c r="AR56" s="180">
        <v>0</v>
      </c>
      <c r="AS56" s="180">
        <v>0</v>
      </c>
      <c r="AT56" s="180">
        <v>0</v>
      </c>
      <c r="AU56" s="180">
        <v>0</v>
      </c>
      <c r="AV56" s="180">
        <v>0</v>
      </c>
      <c r="AW56" s="180">
        <v>0</v>
      </c>
      <c r="AX56" s="180">
        <v>0</v>
      </c>
      <c r="AY56" s="180">
        <v>2031789</v>
      </c>
      <c r="AZ56" s="180">
        <v>601838</v>
      </c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80" t="s">
        <v>1102</v>
      </c>
      <c r="B57" s="180">
        <v>4477357</v>
      </c>
      <c r="C57" s="180">
        <v>4520888</v>
      </c>
      <c r="D57" s="180">
        <v>7183730</v>
      </c>
      <c r="E57" s="180">
        <v>3774453</v>
      </c>
      <c r="F57" s="180">
        <v>3567675</v>
      </c>
      <c r="G57" s="180">
        <v>3389029</v>
      </c>
      <c r="H57" s="180">
        <v>3044279</v>
      </c>
      <c r="I57" s="180">
        <v>4370774</v>
      </c>
      <c r="J57" s="180">
        <v>4598913</v>
      </c>
      <c r="K57" s="180">
        <v>4798592</v>
      </c>
      <c r="L57" s="180">
        <v>4615386</v>
      </c>
      <c r="M57" s="180">
        <v>5756628</v>
      </c>
      <c r="N57" s="180">
        <v>5836609</v>
      </c>
      <c r="O57" s="180">
        <v>5602783</v>
      </c>
      <c r="P57" s="180">
        <v>5364549</v>
      </c>
      <c r="Q57" s="180">
        <v>6083798.3200000003</v>
      </c>
      <c r="R57" s="180">
        <v>6357913</v>
      </c>
      <c r="S57" s="180">
        <v>6579058</v>
      </c>
      <c r="T57" s="180">
        <v>6930066</v>
      </c>
      <c r="U57" s="180">
        <v>6669616.9440000001</v>
      </c>
      <c r="V57" s="180">
        <v>5823718</v>
      </c>
      <c r="W57" s="180">
        <v>7189732</v>
      </c>
      <c r="X57" s="180">
        <v>7129228</v>
      </c>
      <c r="Y57" s="180">
        <v>7916523.182</v>
      </c>
      <c r="Z57" s="180">
        <v>8063297</v>
      </c>
      <c r="AA57" s="180">
        <v>7653703</v>
      </c>
      <c r="AB57" s="180">
        <v>8515248</v>
      </c>
      <c r="AC57" s="180">
        <v>9483066.9220000003</v>
      </c>
      <c r="AD57" s="180">
        <v>9712907</v>
      </c>
      <c r="AE57" s="180">
        <v>9378054</v>
      </c>
      <c r="AF57" s="180">
        <v>10550121</v>
      </c>
      <c r="AG57" s="180">
        <v>11061655.601</v>
      </c>
      <c r="AH57" s="180">
        <v>11460543</v>
      </c>
      <c r="AI57" s="180">
        <v>10827083</v>
      </c>
      <c r="AJ57" s="180">
        <v>11968453</v>
      </c>
      <c r="AK57" s="180">
        <v>12261296.836999999</v>
      </c>
      <c r="AL57" s="180">
        <v>2699165</v>
      </c>
      <c r="AM57" s="180">
        <v>2213778</v>
      </c>
      <c r="AN57" s="180">
        <v>1640101</v>
      </c>
      <c r="AO57" s="180">
        <v>2063047.601</v>
      </c>
      <c r="AP57" s="180">
        <v>3036959</v>
      </c>
      <c r="AQ57" s="180">
        <v>2447773</v>
      </c>
      <c r="AR57" s="180">
        <v>1706101</v>
      </c>
      <c r="AS57" s="180">
        <v>2317140.8659999999</v>
      </c>
      <c r="AT57" s="180">
        <v>3313029</v>
      </c>
      <c r="AU57" s="180">
        <v>2599857</v>
      </c>
      <c r="AV57" s="180">
        <v>2057159</v>
      </c>
      <c r="AW57" s="180">
        <v>3235672.0440000002</v>
      </c>
      <c r="AX57" s="180">
        <v>4262103</v>
      </c>
      <c r="AY57" s="180">
        <v>3338466</v>
      </c>
      <c r="AZ57" s="180">
        <v>1790899</v>
      </c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80" t="s">
        <v>1103</v>
      </c>
      <c r="B58" s="180">
        <v>0</v>
      </c>
      <c r="C58" s="180">
        <v>0</v>
      </c>
      <c r="D58" s="180">
        <v>0</v>
      </c>
      <c r="E58" s="180">
        <v>0</v>
      </c>
      <c r="F58" s="180">
        <v>0</v>
      </c>
      <c r="G58" s="180">
        <v>819917</v>
      </c>
      <c r="H58" s="180">
        <v>415884</v>
      </c>
      <c r="I58" s="180">
        <v>683813</v>
      </c>
      <c r="J58" s="180">
        <v>1239871</v>
      </c>
      <c r="K58" s="180">
        <v>1092593</v>
      </c>
      <c r="L58" s="180">
        <v>542492</v>
      </c>
      <c r="M58" s="180">
        <v>1090390</v>
      </c>
      <c r="N58" s="180">
        <v>1866237</v>
      </c>
      <c r="O58" s="180">
        <v>1504125</v>
      </c>
      <c r="P58" s="180">
        <v>739216</v>
      </c>
      <c r="Q58" s="180">
        <v>1138285.19</v>
      </c>
      <c r="R58" s="180">
        <v>1842242</v>
      </c>
      <c r="S58" s="180">
        <v>1323036</v>
      </c>
      <c r="T58" s="180">
        <v>655507</v>
      </c>
      <c r="U58" s="180">
        <v>1205160.2830000001</v>
      </c>
      <c r="V58" s="180">
        <v>1811710</v>
      </c>
      <c r="W58" s="180">
        <v>1471469</v>
      </c>
      <c r="X58" s="180">
        <v>326886</v>
      </c>
      <c r="Y58" s="180">
        <v>633641.15099999995</v>
      </c>
      <c r="Z58" s="180">
        <v>1053274</v>
      </c>
      <c r="AA58" s="180">
        <v>1012115</v>
      </c>
      <c r="AB58" s="180">
        <v>479209</v>
      </c>
      <c r="AC58" s="180">
        <v>793053.47499999998</v>
      </c>
      <c r="AD58" s="180">
        <v>1387835</v>
      </c>
      <c r="AE58" s="180">
        <v>1100092</v>
      </c>
      <c r="AF58" s="180">
        <v>561626</v>
      </c>
      <c r="AG58" s="180">
        <v>1131906.696</v>
      </c>
      <c r="AH58" s="180">
        <v>1841638</v>
      </c>
      <c r="AI58" s="180">
        <v>1326429</v>
      </c>
      <c r="AJ58" s="180">
        <v>586128</v>
      </c>
      <c r="AK58" s="180">
        <v>1063027.9850000001</v>
      </c>
      <c r="AL58" s="180">
        <v>1772975</v>
      </c>
      <c r="AM58" s="180">
        <v>1364987</v>
      </c>
      <c r="AN58" s="180">
        <v>716912</v>
      </c>
      <c r="AO58" s="180">
        <v>1206249.753</v>
      </c>
      <c r="AP58" s="180">
        <v>2140516</v>
      </c>
      <c r="AQ58" s="180">
        <v>1596932</v>
      </c>
      <c r="AR58" s="180">
        <v>825832</v>
      </c>
      <c r="AS58" s="180">
        <v>1394812.4350000001</v>
      </c>
      <c r="AT58" s="180">
        <v>2317129</v>
      </c>
      <c r="AU58" s="180">
        <v>1612105</v>
      </c>
      <c r="AV58" s="180">
        <v>863847</v>
      </c>
      <c r="AW58" s="180">
        <v>1532910.483</v>
      </c>
      <c r="AX58" s="180">
        <v>2379044</v>
      </c>
      <c r="AY58" s="180">
        <v>1539619</v>
      </c>
      <c r="AZ58" s="180">
        <v>712685</v>
      </c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80" t="s">
        <v>1104</v>
      </c>
      <c r="B59" s="180">
        <v>0</v>
      </c>
      <c r="C59" s="180">
        <v>0</v>
      </c>
      <c r="D59" s="180">
        <v>0</v>
      </c>
      <c r="E59" s="180">
        <v>0</v>
      </c>
      <c r="F59" s="180">
        <v>0</v>
      </c>
      <c r="G59" s="180">
        <v>2569112</v>
      </c>
      <c r="H59" s="180">
        <v>2628395</v>
      </c>
      <c r="I59" s="180">
        <v>3686961</v>
      </c>
      <c r="J59" s="180">
        <v>3359042</v>
      </c>
      <c r="K59" s="180">
        <v>3705999</v>
      </c>
      <c r="L59" s="180">
        <v>4072894</v>
      </c>
      <c r="M59" s="180">
        <v>4666238</v>
      </c>
      <c r="N59" s="180">
        <v>3970372</v>
      </c>
      <c r="O59" s="180">
        <v>4098658</v>
      </c>
      <c r="P59" s="180">
        <v>4625333</v>
      </c>
      <c r="Q59" s="180">
        <v>4945513.13</v>
      </c>
      <c r="R59" s="180">
        <v>4515671</v>
      </c>
      <c r="S59" s="180">
        <v>5256022</v>
      </c>
      <c r="T59" s="180">
        <v>6274559</v>
      </c>
      <c r="U59" s="180">
        <v>5464456.6610000003</v>
      </c>
      <c r="V59" s="180">
        <v>4012008</v>
      </c>
      <c r="W59" s="180">
        <v>5718263</v>
      </c>
      <c r="X59" s="180">
        <v>6802342</v>
      </c>
      <c r="Y59" s="180">
        <v>7282882.0310000004</v>
      </c>
      <c r="Z59" s="180">
        <v>7010023</v>
      </c>
      <c r="AA59" s="180">
        <v>6641588</v>
      </c>
      <c r="AB59" s="180">
        <v>8036039</v>
      </c>
      <c r="AC59" s="180">
        <v>8690013.4470000006</v>
      </c>
      <c r="AD59" s="180">
        <v>8325072</v>
      </c>
      <c r="AE59" s="180">
        <v>8277962</v>
      </c>
      <c r="AF59" s="180">
        <v>9988495</v>
      </c>
      <c r="AG59" s="180">
        <v>9929748.9049999993</v>
      </c>
      <c r="AH59" s="180">
        <v>9618905</v>
      </c>
      <c r="AI59" s="180">
        <v>9500654</v>
      </c>
      <c r="AJ59" s="180">
        <v>11382325</v>
      </c>
      <c r="AK59" s="180">
        <v>11198268.852</v>
      </c>
      <c r="AL59" s="180">
        <v>926190</v>
      </c>
      <c r="AM59" s="180">
        <v>848791</v>
      </c>
      <c r="AN59" s="180">
        <v>923189</v>
      </c>
      <c r="AO59" s="180">
        <v>856797.848</v>
      </c>
      <c r="AP59" s="180">
        <v>896443</v>
      </c>
      <c r="AQ59" s="180">
        <v>850841</v>
      </c>
      <c r="AR59" s="180">
        <v>880269</v>
      </c>
      <c r="AS59" s="180">
        <v>922328.43099999998</v>
      </c>
      <c r="AT59" s="180">
        <v>995900</v>
      </c>
      <c r="AU59" s="180">
        <v>987752</v>
      </c>
      <c r="AV59" s="180">
        <v>1193312</v>
      </c>
      <c r="AW59" s="180">
        <v>1702761.561</v>
      </c>
      <c r="AX59" s="180">
        <v>1883059</v>
      </c>
      <c r="AY59" s="180">
        <v>1798847</v>
      </c>
      <c r="AZ59" s="180">
        <v>1078214</v>
      </c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80" t="s">
        <v>1105</v>
      </c>
      <c r="B60" s="180">
        <v>35647277</v>
      </c>
      <c r="C60" s="180">
        <v>38459816</v>
      </c>
      <c r="D60" s="180">
        <v>37965451</v>
      </c>
      <c r="E60" s="180">
        <v>21675745</v>
      </c>
      <c r="F60" s="180">
        <v>19987225</v>
      </c>
      <c r="G60" s="180">
        <v>19189682</v>
      </c>
      <c r="H60" s="180">
        <v>19688115</v>
      </c>
      <c r="I60" s="180">
        <v>23570017</v>
      </c>
      <c r="J60" s="180">
        <v>23098798</v>
      </c>
      <c r="K60" s="180">
        <v>22517562</v>
      </c>
      <c r="L60" s="180">
        <v>22895903</v>
      </c>
      <c r="M60" s="180">
        <v>27369327</v>
      </c>
      <c r="N60" s="180">
        <v>27150028</v>
      </c>
      <c r="O60" s="180">
        <v>25918847</v>
      </c>
      <c r="P60" s="180">
        <v>27007957</v>
      </c>
      <c r="Q60" s="180">
        <v>30479086.079999998</v>
      </c>
      <c r="R60" s="180">
        <v>32326107</v>
      </c>
      <c r="S60" s="180">
        <v>33549370</v>
      </c>
      <c r="T60" s="180">
        <v>36884199</v>
      </c>
      <c r="U60" s="180">
        <v>41024700.427000001</v>
      </c>
      <c r="V60" s="180">
        <v>39148063</v>
      </c>
      <c r="W60" s="180">
        <v>200245258</v>
      </c>
      <c r="X60" s="180">
        <v>242226983</v>
      </c>
      <c r="Y60" s="180">
        <v>200798277.479</v>
      </c>
      <c r="Z60" s="180">
        <v>63401506</v>
      </c>
      <c r="AA60" s="180">
        <v>65542079</v>
      </c>
      <c r="AB60" s="180">
        <v>65249425</v>
      </c>
      <c r="AC60" s="180">
        <v>92014800.827999994</v>
      </c>
      <c r="AD60" s="180">
        <v>77899999</v>
      </c>
      <c r="AE60" s="180">
        <v>81863827</v>
      </c>
      <c r="AF60" s="180">
        <v>80698149</v>
      </c>
      <c r="AG60" s="180">
        <v>101131036.061</v>
      </c>
      <c r="AH60" s="180">
        <v>105159296</v>
      </c>
      <c r="AI60" s="180">
        <v>105286828</v>
      </c>
      <c r="AJ60" s="180">
        <v>109308851</v>
      </c>
      <c r="AK60" s="180">
        <v>113818110.311</v>
      </c>
      <c r="AL60" s="180">
        <v>96938825</v>
      </c>
      <c r="AM60" s="180">
        <v>98438451</v>
      </c>
      <c r="AN60" s="180">
        <v>99967784</v>
      </c>
      <c r="AO60" s="180">
        <v>112106958.882</v>
      </c>
      <c r="AP60" s="180">
        <v>116132573</v>
      </c>
      <c r="AQ60" s="180">
        <v>111953099</v>
      </c>
      <c r="AR60" s="180">
        <v>125007166</v>
      </c>
      <c r="AS60" s="180">
        <v>123751687.93799999</v>
      </c>
      <c r="AT60" s="180">
        <v>105562967</v>
      </c>
      <c r="AU60" s="180">
        <v>107238071</v>
      </c>
      <c r="AV60" s="180">
        <v>97562475</v>
      </c>
      <c r="AW60" s="180">
        <v>112917155.714</v>
      </c>
      <c r="AX60" s="180">
        <v>128994272</v>
      </c>
      <c r="AY60" s="180">
        <v>131053510</v>
      </c>
      <c r="AZ60" s="180">
        <v>127216517</v>
      </c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80" t="s">
        <v>1106</v>
      </c>
      <c r="B61" s="180">
        <v>734061</v>
      </c>
      <c r="C61" s="180">
        <v>0</v>
      </c>
      <c r="D61" s="180">
        <v>2036947</v>
      </c>
      <c r="E61" s="180">
        <v>0</v>
      </c>
      <c r="F61" s="180">
        <v>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v>0</v>
      </c>
      <c r="N61" s="180">
        <v>0</v>
      </c>
      <c r="O61" s="180">
        <v>0</v>
      </c>
      <c r="P61" s="180">
        <v>0</v>
      </c>
      <c r="Q61" s="180">
        <v>0</v>
      </c>
      <c r="R61" s="180">
        <v>0</v>
      </c>
      <c r="S61" s="180">
        <v>0</v>
      </c>
      <c r="T61" s="180">
        <v>0</v>
      </c>
      <c r="U61" s="180">
        <v>0</v>
      </c>
      <c r="V61" s="180">
        <v>0</v>
      </c>
      <c r="W61" s="180">
        <v>92180</v>
      </c>
      <c r="X61" s="180">
        <v>169131</v>
      </c>
      <c r="Y61" s="180">
        <v>50165512.439999998</v>
      </c>
      <c r="Z61" s="180">
        <v>198935648</v>
      </c>
      <c r="AA61" s="180">
        <v>198351083</v>
      </c>
      <c r="AB61" s="180">
        <v>197622791</v>
      </c>
      <c r="AC61" s="180">
        <v>194083290.59</v>
      </c>
      <c r="AD61" s="180">
        <v>177329318</v>
      </c>
      <c r="AE61" s="180">
        <v>175446422</v>
      </c>
      <c r="AF61" s="180">
        <v>175517122</v>
      </c>
      <c r="AG61" s="180">
        <v>165683622.45100001</v>
      </c>
      <c r="AH61" s="180">
        <v>159078129</v>
      </c>
      <c r="AI61" s="180">
        <v>159057792</v>
      </c>
      <c r="AJ61" s="180">
        <v>165195073</v>
      </c>
      <c r="AK61" s="180">
        <v>157551926.47799999</v>
      </c>
      <c r="AL61" s="180">
        <v>162942283</v>
      </c>
      <c r="AM61" s="180">
        <v>161246636</v>
      </c>
      <c r="AN61" s="180">
        <v>157999317</v>
      </c>
      <c r="AO61" s="180">
        <v>145815549.27900001</v>
      </c>
      <c r="AP61" s="180">
        <v>137708374</v>
      </c>
      <c r="AQ61" s="180">
        <v>137649750</v>
      </c>
      <c r="AR61" s="180">
        <v>127569783</v>
      </c>
      <c r="AS61" s="180">
        <v>127485633.395</v>
      </c>
      <c r="AT61" s="180">
        <v>142461639</v>
      </c>
      <c r="AU61" s="180">
        <v>140773706</v>
      </c>
      <c r="AV61" s="180">
        <v>140679646</v>
      </c>
      <c r="AW61" s="180">
        <v>129742491.26199999</v>
      </c>
      <c r="AX61" s="180">
        <v>156481733</v>
      </c>
      <c r="AY61" s="180">
        <v>122232436</v>
      </c>
      <c r="AZ61" s="180">
        <v>142072785</v>
      </c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80" t="s">
        <v>1093</v>
      </c>
      <c r="B62" s="180">
        <v>0</v>
      </c>
      <c r="C62" s="180">
        <v>0</v>
      </c>
      <c r="D62" s="180">
        <v>0</v>
      </c>
      <c r="E62" s="180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180">
        <v>0</v>
      </c>
      <c r="R62" s="180">
        <v>0</v>
      </c>
      <c r="S62" s="180">
        <v>0</v>
      </c>
      <c r="T62" s="180">
        <v>0</v>
      </c>
      <c r="U62" s="180">
        <v>0</v>
      </c>
      <c r="V62" s="180">
        <v>0</v>
      </c>
      <c r="W62" s="180">
        <v>0</v>
      </c>
      <c r="X62" s="180">
        <v>0</v>
      </c>
      <c r="Y62" s="180">
        <v>0</v>
      </c>
      <c r="Z62" s="180">
        <v>93303490</v>
      </c>
      <c r="AA62" s="180">
        <v>92695260</v>
      </c>
      <c r="AB62" s="180">
        <v>51829381</v>
      </c>
      <c r="AC62" s="180">
        <v>38301130.600000001</v>
      </c>
      <c r="AD62" s="180">
        <v>16867881</v>
      </c>
      <c r="AE62" s="180">
        <v>2000000</v>
      </c>
      <c r="AF62" s="180">
        <v>2000000</v>
      </c>
      <c r="AG62" s="180">
        <v>4000000</v>
      </c>
      <c r="AH62" s="180">
        <v>4000000</v>
      </c>
      <c r="AI62" s="180">
        <v>4000000</v>
      </c>
      <c r="AJ62" s="180">
        <v>4212378</v>
      </c>
      <c r="AK62" s="180">
        <v>2585234.699</v>
      </c>
      <c r="AL62" s="180">
        <v>3493755</v>
      </c>
      <c r="AM62" s="180">
        <v>4280484</v>
      </c>
      <c r="AN62" s="180">
        <v>4273723</v>
      </c>
      <c r="AO62" s="180">
        <v>4250087.159</v>
      </c>
      <c r="AP62" s="180">
        <v>7231828</v>
      </c>
      <c r="AQ62" s="180">
        <v>7201525</v>
      </c>
      <c r="AR62" s="180">
        <v>9072335</v>
      </c>
      <c r="AS62" s="180">
        <v>9009893.5879999995</v>
      </c>
      <c r="AT62" s="180">
        <v>9008089</v>
      </c>
      <c r="AU62" s="180">
        <v>8834594</v>
      </c>
      <c r="AV62" s="180">
        <v>8761162</v>
      </c>
      <c r="AW62" s="180">
        <v>8599261.4800000004</v>
      </c>
      <c r="AX62" s="180">
        <v>5705161</v>
      </c>
      <c r="AY62" s="180">
        <v>5486808</v>
      </c>
      <c r="AZ62" s="180">
        <v>3583333</v>
      </c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80" t="s">
        <v>1094</v>
      </c>
      <c r="B63" s="180">
        <v>0</v>
      </c>
      <c r="C63" s="180">
        <v>0</v>
      </c>
      <c r="D63" s="180">
        <v>2036947</v>
      </c>
      <c r="E63" s="180">
        <v>0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180">
        <v>0</v>
      </c>
      <c r="R63" s="180">
        <v>0</v>
      </c>
      <c r="S63" s="180">
        <v>0</v>
      </c>
      <c r="T63" s="180">
        <v>0</v>
      </c>
      <c r="U63" s="180">
        <v>0</v>
      </c>
      <c r="V63" s="180">
        <v>0</v>
      </c>
      <c r="W63" s="180">
        <v>0</v>
      </c>
      <c r="X63" s="180">
        <v>0</v>
      </c>
      <c r="Y63" s="180">
        <v>0</v>
      </c>
      <c r="Z63" s="180">
        <v>0</v>
      </c>
      <c r="AA63" s="180">
        <v>0</v>
      </c>
      <c r="AB63" s="180">
        <v>0</v>
      </c>
      <c r="AC63" s="180">
        <v>0</v>
      </c>
      <c r="AD63" s="180">
        <v>0</v>
      </c>
      <c r="AE63" s="180">
        <v>0</v>
      </c>
      <c r="AF63" s="180">
        <v>0</v>
      </c>
      <c r="AG63" s="180">
        <v>0</v>
      </c>
      <c r="AH63" s="180">
        <v>0</v>
      </c>
      <c r="AI63" s="180">
        <v>0</v>
      </c>
      <c r="AJ63" s="180">
        <v>0</v>
      </c>
      <c r="AK63" s="180">
        <v>0</v>
      </c>
      <c r="AL63" s="180">
        <v>0</v>
      </c>
      <c r="AM63" s="180">
        <v>0</v>
      </c>
      <c r="AN63" s="180">
        <v>0</v>
      </c>
      <c r="AO63" s="180">
        <v>0</v>
      </c>
      <c r="AP63" s="180">
        <v>0</v>
      </c>
      <c r="AQ63" s="180">
        <v>0</v>
      </c>
      <c r="AR63" s="180">
        <v>0</v>
      </c>
      <c r="AS63" s="180">
        <v>0</v>
      </c>
      <c r="AT63" s="180">
        <v>0</v>
      </c>
      <c r="AU63" s="180">
        <v>0</v>
      </c>
      <c r="AV63" s="180">
        <v>0</v>
      </c>
      <c r="AW63" s="180">
        <v>0</v>
      </c>
      <c r="AX63" s="180">
        <v>0</v>
      </c>
      <c r="AY63" s="180">
        <v>0</v>
      </c>
      <c r="AZ63" s="180">
        <v>0</v>
      </c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80" t="s">
        <v>1107</v>
      </c>
      <c r="B64" s="180">
        <v>734061</v>
      </c>
      <c r="C64" s="180">
        <v>0</v>
      </c>
      <c r="D64" s="180">
        <v>0</v>
      </c>
      <c r="E64" s="180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180">
        <v>0</v>
      </c>
      <c r="R64" s="180">
        <v>0</v>
      </c>
      <c r="S64" s="180">
        <v>0</v>
      </c>
      <c r="T64" s="180">
        <v>0</v>
      </c>
      <c r="U64" s="180">
        <v>0</v>
      </c>
      <c r="V64" s="180">
        <v>0</v>
      </c>
      <c r="W64" s="180">
        <v>0</v>
      </c>
      <c r="X64" s="180">
        <v>0</v>
      </c>
      <c r="Y64" s="180">
        <v>0</v>
      </c>
      <c r="Z64" s="180">
        <v>0</v>
      </c>
      <c r="AA64" s="180">
        <v>0</v>
      </c>
      <c r="AB64" s="180">
        <v>0</v>
      </c>
      <c r="AC64" s="180">
        <v>0</v>
      </c>
      <c r="AD64" s="180">
        <v>0</v>
      </c>
      <c r="AE64" s="180">
        <v>0</v>
      </c>
      <c r="AF64" s="180">
        <v>0</v>
      </c>
      <c r="AG64" s="180">
        <v>0</v>
      </c>
      <c r="AH64" s="180">
        <v>0</v>
      </c>
      <c r="AI64" s="180">
        <v>0</v>
      </c>
      <c r="AJ64" s="180">
        <v>0</v>
      </c>
      <c r="AK64" s="180">
        <v>0</v>
      </c>
      <c r="AL64" s="180">
        <v>0</v>
      </c>
      <c r="AM64" s="180">
        <v>0</v>
      </c>
      <c r="AN64" s="180">
        <v>0</v>
      </c>
      <c r="AO64" s="180">
        <v>0</v>
      </c>
      <c r="AP64" s="180">
        <v>0</v>
      </c>
      <c r="AQ64" s="180">
        <v>0</v>
      </c>
      <c r="AR64" s="180">
        <v>0</v>
      </c>
      <c r="AS64" s="180">
        <v>0</v>
      </c>
      <c r="AT64" s="180">
        <v>0</v>
      </c>
      <c r="AU64" s="180">
        <v>0</v>
      </c>
      <c r="AV64" s="180">
        <v>0</v>
      </c>
      <c r="AW64" s="180">
        <v>0</v>
      </c>
      <c r="AX64" s="180">
        <v>0</v>
      </c>
      <c r="AY64" s="180">
        <v>0</v>
      </c>
      <c r="AZ64" s="180">
        <v>0</v>
      </c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80" t="s">
        <v>1095</v>
      </c>
      <c r="B65" s="180">
        <v>0</v>
      </c>
      <c r="C65" s="180">
        <v>0</v>
      </c>
      <c r="D65" s="180">
        <v>0</v>
      </c>
      <c r="E65" s="180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180">
        <v>0</v>
      </c>
      <c r="R65" s="180">
        <v>0</v>
      </c>
      <c r="S65" s="180">
        <v>0</v>
      </c>
      <c r="T65" s="180">
        <v>0</v>
      </c>
      <c r="U65" s="180">
        <v>0</v>
      </c>
      <c r="V65" s="180">
        <v>0</v>
      </c>
      <c r="W65" s="180">
        <v>92180</v>
      </c>
      <c r="X65" s="180">
        <v>169131</v>
      </c>
      <c r="Y65" s="180">
        <v>165512.44</v>
      </c>
      <c r="Z65" s="180">
        <v>260406</v>
      </c>
      <c r="AA65" s="180">
        <v>314286</v>
      </c>
      <c r="AB65" s="180">
        <v>470446</v>
      </c>
      <c r="AC65" s="180">
        <v>477979.201</v>
      </c>
      <c r="AD65" s="180">
        <v>461437</v>
      </c>
      <c r="AE65" s="180">
        <v>446422</v>
      </c>
      <c r="AF65" s="180">
        <v>517122</v>
      </c>
      <c r="AG65" s="180">
        <v>524822.451</v>
      </c>
      <c r="AH65" s="180">
        <v>505429</v>
      </c>
      <c r="AI65" s="180">
        <v>485092</v>
      </c>
      <c r="AJ65" s="180">
        <v>760895</v>
      </c>
      <c r="AK65" s="180">
        <v>744891.77899999998</v>
      </c>
      <c r="AL65" s="180">
        <v>726728</v>
      </c>
      <c r="AM65" s="180">
        <v>744352</v>
      </c>
      <c r="AN65" s="180">
        <v>715894</v>
      </c>
      <c r="AO65" s="180">
        <v>687562.12</v>
      </c>
      <c r="AP65" s="180">
        <v>664746</v>
      </c>
      <c r="AQ65" s="180">
        <v>636425</v>
      </c>
      <c r="AR65" s="180">
        <v>613848</v>
      </c>
      <c r="AS65" s="180">
        <v>592139.80700000003</v>
      </c>
      <c r="AT65" s="180">
        <v>569950</v>
      </c>
      <c r="AU65" s="180">
        <v>555512</v>
      </c>
      <c r="AV65" s="180">
        <v>534884</v>
      </c>
      <c r="AW65" s="180">
        <v>549429.78200000001</v>
      </c>
      <c r="AX65" s="180">
        <v>41527703</v>
      </c>
      <c r="AY65" s="180">
        <v>0</v>
      </c>
      <c r="AZ65" s="180">
        <v>0</v>
      </c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80" t="s">
        <v>1239</v>
      </c>
      <c r="B66" s="180">
        <v>0</v>
      </c>
      <c r="C66" s="180">
        <v>0</v>
      </c>
      <c r="D66" s="180">
        <v>0</v>
      </c>
      <c r="E66" s="180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0</v>
      </c>
      <c r="Q66" s="180">
        <v>0</v>
      </c>
      <c r="R66" s="180">
        <v>0</v>
      </c>
      <c r="S66" s="180">
        <v>0</v>
      </c>
      <c r="T66" s="180">
        <v>0</v>
      </c>
      <c r="U66" s="180">
        <v>0</v>
      </c>
      <c r="V66" s="180">
        <v>0</v>
      </c>
      <c r="W66" s="180">
        <v>0</v>
      </c>
      <c r="X66" s="180">
        <v>0</v>
      </c>
      <c r="Y66" s="180">
        <v>50000000</v>
      </c>
      <c r="Z66" s="180">
        <v>90000000</v>
      </c>
      <c r="AA66" s="180">
        <v>90000000</v>
      </c>
      <c r="AB66" s="180">
        <v>130000000</v>
      </c>
      <c r="AC66" s="180">
        <v>140000000</v>
      </c>
      <c r="AD66" s="180">
        <v>160000000</v>
      </c>
      <c r="AE66" s="180">
        <v>173000000</v>
      </c>
      <c r="AF66" s="180">
        <v>173000000</v>
      </c>
      <c r="AG66" s="180">
        <v>161158800</v>
      </c>
      <c r="AH66" s="180">
        <v>154572700</v>
      </c>
      <c r="AI66" s="180">
        <v>154572700</v>
      </c>
      <c r="AJ66" s="180">
        <v>160221800</v>
      </c>
      <c r="AK66" s="180">
        <v>154221800</v>
      </c>
      <c r="AL66" s="180">
        <v>158721800</v>
      </c>
      <c r="AM66" s="180">
        <v>156221800</v>
      </c>
      <c r="AN66" s="180">
        <v>153009700</v>
      </c>
      <c r="AO66" s="180">
        <v>140877900</v>
      </c>
      <c r="AP66" s="180">
        <v>129811800</v>
      </c>
      <c r="AQ66" s="180">
        <v>129811800</v>
      </c>
      <c r="AR66" s="180">
        <v>117883600</v>
      </c>
      <c r="AS66" s="180">
        <v>117883600</v>
      </c>
      <c r="AT66" s="180">
        <v>132883600</v>
      </c>
      <c r="AU66" s="180">
        <v>131383600</v>
      </c>
      <c r="AV66" s="180">
        <v>131383600</v>
      </c>
      <c r="AW66" s="180">
        <v>120593800</v>
      </c>
      <c r="AX66" s="180">
        <v>109248869</v>
      </c>
      <c r="AY66" s="180">
        <v>116745628</v>
      </c>
      <c r="AZ66" s="180">
        <v>138489452</v>
      </c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80" t="s">
        <v>1096</v>
      </c>
      <c r="B67" s="180">
        <v>0</v>
      </c>
      <c r="C67" s="180">
        <v>0</v>
      </c>
      <c r="D67" s="180">
        <v>0</v>
      </c>
      <c r="E67" s="180">
        <v>0</v>
      </c>
      <c r="F67" s="180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180">
        <v>0</v>
      </c>
      <c r="R67" s="180">
        <v>0</v>
      </c>
      <c r="S67" s="180">
        <v>0</v>
      </c>
      <c r="T67" s="180">
        <v>0</v>
      </c>
      <c r="U67" s="180">
        <v>0</v>
      </c>
      <c r="V67" s="180">
        <v>0</v>
      </c>
      <c r="W67" s="180">
        <v>0</v>
      </c>
      <c r="X67" s="180">
        <v>0</v>
      </c>
      <c r="Y67" s="180">
        <v>0</v>
      </c>
      <c r="Z67" s="180">
        <v>15371752</v>
      </c>
      <c r="AA67" s="180">
        <v>15341537</v>
      </c>
      <c r="AB67" s="180">
        <v>15322964</v>
      </c>
      <c r="AC67" s="180">
        <v>15304180.789000001</v>
      </c>
      <c r="AD67" s="180">
        <v>0</v>
      </c>
      <c r="AE67" s="180">
        <v>0</v>
      </c>
      <c r="AF67" s="180">
        <v>0</v>
      </c>
      <c r="AG67" s="180">
        <v>0</v>
      </c>
      <c r="AH67" s="180">
        <v>0</v>
      </c>
      <c r="AI67" s="180">
        <v>0</v>
      </c>
      <c r="AJ67" s="180">
        <v>0</v>
      </c>
      <c r="AK67" s="180">
        <v>0</v>
      </c>
      <c r="AL67" s="180">
        <v>0</v>
      </c>
      <c r="AM67" s="180">
        <v>0</v>
      </c>
      <c r="AN67" s="180">
        <v>0</v>
      </c>
      <c r="AO67" s="180">
        <v>0</v>
      </c>
      <c r="AP67" s="180">
        <v>0</v>
      </c>
      <c r="AQ67" s="180">
        <v>0</v>
      </c>
      <c r="AR67" s="180">
        <v>0</v>
      </c>
      <c r="AS67" s="180">
        <v>0</v>
      </c>
      <c r="AT67" s="180">
        <v>0</v>
      </c>
      <c r="AU67" s="180">
        <v>0</v>
      </c>
      <c r="AV67" s="180">
        <v>0</v>
      </c>
      <c r="AW67" s="180">
        <v>0</v>
      </c>
      <c r="AX67" s="180">
        <v>0</v>
      </c>
      <c r="AY67" s="180">
        <v>0</v>
      </c>
      <c r="AZ67" s="180">
        <v>0</v>
      </c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80" t="s">
        <v>1112</v>
      </c>
      <c r="B68" s="180">
        <v>0</v>
      </c>
      <c r="C68" s="180">
        <v>0</v>
      </c>
      <c r="D68" s="180">
        <v>0</v>
      </c>
      <c r="E68" s="180">
        <v>0</v>
      </c>
      <c r="F68" s="180">
        <v>0</v>
      </c>
      <c r="G68" s="180">
        <v>237662</v>
      </c>
      <c r="H68" s="180">
        <v>255810</v>
      </c>
      <c r="I68" s="180">
        <v>275977</v>
      </c>
      <c r="J68" s="180">
        <v>298202</v>
      </c>
      <c r="K68" s="180">
        <v>320212</v>
      </c>
      <c r="L68" s="180">
        <v>370558</v>
      </c>
      <c r="M68" s="180">
        <v>493401</v>
      </c>
      <c r="N68" s="180">
        <v>570132</v>
      </c>
      <c r="O68" s="180">
        <v>622089</v>
      </c>
      <c r="P68" s="180">
        <v>689769</v>
      </c>
      <c r="Q68" s="180">
        <v>757878.42</v>
      </c>
      <c r="R68" s="180">
        <v>795498</v>
      </c>
      <c r="S68" s="180">
        <v>828500</v>
      </c>
      <c r="T68" s="180">
        <v>887329</v>
      </c>
      <c r="U68" s="180">
        <v>954915.95299999998</v>
      </c>
      <c r="V68" s="180">
        <v>999626</v>
      </c>
      <c r="W68" s="180">
        <v>1357178</v>
      </c>
      <c r="X68" s="180">
        <v>1409275</v>
      </c>
      <c r="Y68" s="180">
        <v>1485751.564</v>
      </c>
      <c r="Z68" s="180">
        <v>1504691</v>
      </c>
      <c r="AA68" s="180">
        <v>1558996</v>
      </c>
      <c r="AB68" s="180">
        <v>1609861</v>
      </c>
      <c r="AC68" s="180">
        <v>1709914.3289999999</v>
      </c>
      <c r="AD68" s="180">
        <v>1775969</v>
      </c>
      <c r="AE68" s="180">
        <v>1851272</v>
      </c>
      <c r="AF68" s="180">
        <v>2051255</v>
      </c>
      <c r="AG68" s="180">
        <v>2099493.173</v>
      </c>
      <c r="AH68" s="180">
        <v>2180176</v>
      </c>
      <c r="AI68" s="180">
        <v>2253367</v>
      </c>
      <c r="AJ68" s="180">
        <v>2474910</v>
      </c>
      <c r="AK68" s="180">
        <v>2521712.537</v>
      </c>
      <c r="AL68" s="180">
        <v>2612403</v>
      </c>
      <c r="AM68" s="180">
        <v>2680574</v>
      </c>
      <c r="AN68" s="180">
        <v>2757910</v>
      </c>
      <c r="AO68" s="180">
        <v>2787297.8990000002</v>
      </c>
      <c r="AP68" s="180">
        <v>2889560</v>
      </c>
      <c r="AQ68" s="180">
        <v>2984447</v>
      </c>
      <c r="AR68" s="180">
        <v>3075378</v>
      </c>
      <c r="AS68" s="180">
        <v>3368249.86</v>
      </c>
      <c r="AT68" s="180">
        <v>3439998</v>
      </c>
      <c r="AU68" s="180">
        <v>4345350</v>
      </c>
      <c r="AV68" s="180">
        <v>4436964</v>
      </c>
      <c r="AW68" s="180">
        <v>4842898.7829999998</v>
      </c>
      <c r="AX68" s="180">
        <v>4939432</v>
      </c>
      <c r="AY68" s="180">
        <v>5026928</v>
      </c>
      <c r="AZ68" s="180">
        <v>5127451</v>
      </c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80" t="s">
        <v>1113</v>
      </c>
      <c r="B69" s="180">
        <v>0</v>
      </c>
      <c r="C69" s="180">
        <v>0</v>
      </c>
      <c r="D69" s="180">
        <v>0</v>
      </c>
      <c r="E69" s="180">
        <v>0</v>
      </c>
      <c r="F69" s="180">
        <v>0</v>
      </c>
      <c r="G69" s="180">
        <v>0</v>
      </c>
      <c r="H69" s="180">
        <v>0</v>
      </c>
      <c r="I69" s="180">
        <v>0</v>
      </c>
      <c r="J69" s="180">
        <v>0</v>
      </c>
      <c r="K69" s="180">
        <v>0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180">
        <v>0</v>
      </c>
      <c r="R69" s="180">
        <v>0</v>
      </c>
      <c r="S69" s="180">
        <v>0</v>
      </c>
      <c r="T69" s="180">
        <v>0</v>
      </c>
      <c r="U69" s="180">
        <v>0</v>
      </c>
      <c r="V69" s="180">
        <v>0</v>
      </c>
      <c r="W69" s="180">
        <v>0</v>
      </c>
      <c r="X69" s="180">
        <v>0</v>
      </c>
      <c r="Y69" s="180">
        <v>0</v>
      </c>
      <c r="Z69" s="180">
        <v>0</v>
      </c>
      <c r="AA69" s="180">
        <v>0</v>
      </c>
      <c r="AB69" s="180">
        <v>0</v>
      </c>
      <c r="AC69" s="180">
        <v>0</v>
      </c>
      <c r="AD69" s="180">
        <v>15285418</v>
      </c>
      <c r="AE69" s="180">
        <v>15266704</v>
      </c>
      <c r="AF69" s="180">
        <v>15248265</v>
      </c>
      <c r="AG69" s="180">
        <v>15229399.733999999</v>
      </c>
      <c r="AH69" s="180">
        <v>15210797</v>
      </c>
      <c r="AI69" s="180">
        <v>15191985</v>
      </c>
      <c r="AJ69" s="180">
        <v>15173222</v>
      </c>
      <c r="AK69" s="180">
        <v>15154065.09</v>
      </c>
      <c r="AL69" s="180">
        <v>15213782</v>
      </c>
      <c r="AM69" s="180">
        <v>15211306</v>
      </c>
      <c r="AN69" s="180">
        <v>15191078</v>
      </c>
      <c r="AO69" s="180">
        <v>15170073.335000001</v>
      </c>
      <c r="AP69" s="180">
        <v>15149999</v>
      </c>
      <c r="AQ69" s="180">
        <v>15137593</v>
      </c>
      <c r="AR69" s="180">
        <v>15108626</v>
      </c>
      <c r="AS69" s="180">
        <v>15087901.684</v>
      </c>
      <c r="AT69" s="180">
        <v>15067174</v>
      </c>
      <c r="AU69" s="180">
        <v>15046221</v>
      </c>
      <c r="AV69" s="180">
        <v>15023402</v>
      </c>
      <c r="AW69" s="180">
        <v>15003566.594000001</v>
      </c>
      <c r="AX69" s="180">
        <v>14983919</v>
      </c>
      <c r="AY69" s="180">
        <v>14965778</v>
      </c>
      <c r="AZ69" s="180">
        <v>14958256</v>
      </c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80" t="s">
        <v>1114</v>
      </c>
      <c r="B70" s="180">
        <v>1230443</v>
      </c>
      <c r="C70" s="180">
        <v>1320633</v>
      </c>
      <c r="D70" s="180">
        <v>1412185</v>
      </c>
      <c r="E70" s="180">
        <v>1583357</v>
      </c>
      <c r="F70" s="180">
        <v>1645478</v>
      </c>
      <c r="G70" s="180">
        <v>1496892</v>
      </c>
      <c r="H70" s="180">
        <v>1592029</v>
      </c>
      <c r="I70" s="180">
        <v>1658928</v>
      </c>
      <c r="J70" s="180">
        <v>1757443</v>
      </c>
      <c r="K70" s="180">
        <v>1858250</v>
      </c>
      <c r="L70" s="180">
        <v>1969321</v>
      </c>
      <c r="M70" s="180">
        <v>2083204</v>
      </c>
      <c r="N70" s="180">
        <v>2208974</v>
      </c>
      <c r="O70" s="180">
        <v>2318569</v>
      </c>
      <c r="P70" s="180">
        <v>2408297</v>
      </c>
      <c r="Q70" s="180">
        <v>2405049.2000000002</v>
      </c>
      <c r="R70" s="180">
        <v>2670850</v>
      </c>
      <c r="S70" s="180">
        <v>2750715</v>
      </c>
      <c r="T70" s="180">
        <v>2772845</v>
      </c>
      <c r="U70" s="180">
        <v>2832756.395</v>
      </c>
      <c r="V70" s="180">
        <v>2938362</v>
      </c>
      <c r="W70" s="180">
        <v>3045944</v>
      </c>
      <c r="X70" s="180">
        <v>3080184</v>
      </c>
      <c r="Y70" s="180">
        <v>3208513.648</v>
      </c>
      <c r="Z70" s="180">
        <v>3327998</v>
      </c>
      <c r="AA70" s="180">
        <v>3311650</v>
      </c>
      <c r="AB70" s="180">
        <v>3425185</v>
      </c>
      <c r="AC70" s="180">
        <v>3544199.077</v>
      </c>
      <c r="AD70" s="180">
        <v>3654332</v>
      </c>
      <c r="AE70" s="180">
        <v>3728485</v>
      </c>
      <c r="AF70" s="180">
        <v>3961197</v>
      </c>
      <c r="AG70" s="180">
        <v>3263649.4810000001</v>
      </c>
      <c r="AH70" s="180">
        <v>3317937</v>
      </c>
      <c r="AI70" s="180">
        <v>3461613</v>
      </c>
      <c r="AJ70" s="180">
        <v>3586596</v>
      </c>
      <c r="AK70" s="180">
        <v>3619034.1290000002</v>
      </c>
      <c r="AL70" s="180">
        <v>3994500</v>
      </c>
      <c r="AM70" s="180">
        <v>3898294</v>
      </c>
      <c r="AN70" s="180">
        <v>3995937</v>
      </c>
      <c r="AO70" s="180">
        <v>4189906.0109999999</v>
      </c>
      <c r="AP70" s="180">
        <v>3988575</v>
      </c>
      <c r="AQ70" s="180">
        <v>4078074</v>
      </c>
      <c r="AR70" s="180">
        <v>4175491</v>
      </c>
      <c r="AS70" s="180">
        <v>4229459.3219999997</v>
      </c>
      <c r="AT70" s="180">
        <v>4336488</v>
      </c>
      <c r="AU70" s="180">
        <v>4439412</v>
      </c>
      <c r="AV70" s="180">
        <v>4623544</v>
      </c>
      <c r="AW70" s="180">
        <v>4743545.4069999997</v>
      </c>
      <c r="AX70" s="180">
        <v>3979718</v>
      </c>
      <c r="AY70" s="180">
        <v>46254465</v>
      </c>
      <c r="AZ70" s="180">
        <v>46509887</v>
      </c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80" t="s">
        <v>1116</v>
      </c>
      <c r="B71" s="180">
        <v>0</v>
      </c>
      <c r="C71" s="180">
        <v>0</v>
      </c>
      <c r="D71" s="180">
        <v>0</v>
      </c>
      <c r="E71" s="180">
        <v>0</v>
      </c>
      <c r="F71" s="180">
        <v>0</v>
      </c>
      <c r="G71" s="180">
        <v>1496892</v>
      </c>
      <c r="H71" s="180">
        <v>1592029</v>
      </c>
      <c r="I71" s="180">
        <v>1658928</v>
      </c>
      <c r="J71" s="180">
        <v>1757443</v>
      </c>
      <c r="K71" s="180">
        <v>1858250</v>
      </c>
      <c r="L71" s="180">
        <v>1969321</v>
      </c>
      <c r="M71" s="180">
        <v>2083204</v>
      </c>
      <c r="N71" s="180">
        <v>2208974</v>
      </c>
      <c r="O71" s="180">
        <v>2318569</v>
      </c>
      <c r="P71" s="180">
        <v>2408297</v>
      </c>
      <c r="Q71" s="180">
        <v>2405049.2000000002</v>
      </c>
      <c r="R71" s="180">
        <v>2670850</v>
      </c>
      <c r="S71" s="180">
        <v>2750715</v>
      </c>
      <c r="T71" s="180">
        <v>2772845</v>
      </c>
      <c r="U71" s="180">
        <v>2832756.395</v>
      </c>
      <c r="V71" s="180">
        <v>2938362</v>
      </c>
      <c r="W71" s="180">
        <v>3045944</v>
      </c>
      <c r="X71" s="180">
        <v>3080184</v>
      </c>
      <c r="Y71" s="180">
        <v>3208513.648</v>
      </c>
      <c r="Z71" s="180">
        <v>3327998</v>
      </c>
      <c r="AA71" s="180">
        <v>3311650</v>
      </c>
      <c r="AB71" s="180">
        <v>3425185</v>
      </c>
      <c r="AC71" s="180">
        <v>3544199.077</v>
      </c>
      <c r="AD71" s="180">
        <v>3654332</v>
      </c>
      <c r="AE71" s="180">
        <v>3728485</v>
      </c>
      <c r="AF71" s="180">
        <v>3961197</v>
      </c>
      <c r="AG71" s="180">
        <v>3263649.4810000001</v>
      </c>
      <c r="AH71" s="180">
        <v>3317937</v>
      </c>
      <c r="AI71" s="180">
        <v>3461613</v>
      </c>
      <c r="AJ71" s="180">
        <v>3586596</v>
      </c>
      <c r="AK71" s="180">
        <v>3619034.1290000002</v>
      </c>
      <c r="AL71" s="180">
        <v>3994500</v>
      </c>
      <c r="AM71" s="180">
        <v>3898294</v>
      </c>
      <c r="AN71" s="180">
        <v>3995937</v>
      </c>
      <c r="AO71" s="180">
        <v>4189906.0109999999</v>
      </c>
      <c r="AP71" s="180">
        <v>3988575</v>
      </c>
      <c r="AQ71" s="180">
        <v>4078074</v>
      </c>
      <c r="AR71" s="180">
        <v>4175491</v>
      </c>
      <c r="AS71" s="180">
        <v>4229459.3219999997</v>
      </c>
      <c r="AT71" s="180">
        <v>4336488</v>
      </c>
      <c r="AU71" s="180">
        <v>4439412</v>
      </c>
      <c r="AV71" s="180">
        <v>4623544</v>
      </c>
      <c r="AW71" s="180">
        <v>4743545.4069999997</v>
      </c>
      <c r="AX71" s="180">
        <v>3979718</v>
      </c>
      <c r="AY71" s="180">
        <v>46254465</v>
      </c>
      <c r="AZ71" s="180">
        <v>46509887</v>
      </c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80" t="s">
        <v>1117</v>
      </c>
      <c r="B72" s="180">
        <v>1964504</v>
      </c>
      <c r="C72" s="180">
        <v>1320633</v>
      </c>
      <c r="D72" s="180">
        <v>3449132</v>
      </c>
      <c r="E72" s="180">
        <v>1583357</v>
      </c>
      <c r="F72" s="180">
        <v>1645478</v>
      </c>
      <c r="G72" s="180">
        <v>1734554</v>
      </c>
      <c r="H72" s="180">
        <v>1847839</v>
      </c>
      <c r="I72" s="180">
        <v>1934905</v>
      </c>
      <c r="J72" s="180">
        <v>2055645</v>
      </c>
      <c r="K72" s="180">
        <v>2178462</v>
      </c>
      <c r="L72" s="180">
        <v>2339879</v>
      </c>
      <c r="M72" s="180">
        <v>2576605</v>
      </c>
      <c r="N72" s="180">
        <v>2779106</v>
      </c>
      <c r="O72" s="180">
        <v>2940658</v>
      </c>
      <c r="P72" s="180">
        <v>3098066</v>
      </c>
      <c r="Q72" s="180">
        <v>3162927.62</v>
      </c>
      <c r="R72" s="180">
        <v>3466348</v>
      </c>
      <c r="S72" s="180">
        <v>3579215</v>
      </c>
      <c r="T72" s="180">
        <v>3660174</v>
      </c>
      <c r="U72" s="180">
        <v>3787672.3480000002</v>
      </c>
      <c r="V72" s="180">
        <v>3937988</v>
      </c>
      <c r="W72" s="180">
        <v>4495302</v>
      </c>
      <c r="X72" s="180">
        <v>4658590</v>
      </c>
      <c r="Y72" s="180">
        <v>54859777.652000003</v>
      </c>
      <c r="Z72" s="180">
        <v>203768337</v>
      </c>
      <c r="AA72" s="180">
        <v>203221729</v>
      </c>
      <c r="AB72" s="180">
        <v>202657837</v>
      </c>
      <c r="AC72" s="180">
        <v>199337403.99599999</v>
      </c>
      <c r="AD72" s="180">
        <v>198045037</v>
      </c>
      <c r="AE72" s="180">
        <v>196292883</v>
      </c>
      <c r="AF72" s="180">
        <v>196777839</v>
      </c>
      <c r="AG72" s="180">
        <v>186276164.83899999</v>
      </c>
      <c r="AH72" s="180">
        <v>179787039</v>
      </c>
      <c r="AI72" s="180">
        <v>179964757</v>
      </c>
      <c r="AJ72" s="180">
        <v>186429801</v>
      </c>
      <c r="AK72" s="180">
        <v>178846738.234</v>
      </c>
      <c r="AL72" s="180">
        <v>184762968</v>
      </c>
      <c r="AM72" s="180">
        <v>183036810</v>
      </c>
      <c r="AN72" s="180">
        <v>179944242</v>
      </c>
      <c r="AO72" s="180">
        <v>167962826.52399999</v>
      </c>
      <c r="AP72" s="180">
        <v>159736508</v>
      </c>
      <c r="AQ72" s="180">
        <v>159849864</v>
      </c>
      <c r="AR72" s="180">
        <v>149929278</v>
      </c>
      <c r="AS72" s="180">
        <v>150171244.26100001</v>
      </c>
      <c r="AT72" s="180">
        <v>165305299</v>
      </c>
      <c r="AU72" s="180">
        <v>164604689</v>
      </c>
      <c r="AV72" s="180">
        <v>164763556</v>
      </c>
      <c r="AW72" s="180">
        <v>154332502.046</v>
      </c>
      <c r="AX72" s="180">
        <v>180384802</v>
      </c>
      <c r="AY72" s="180">
        <v>188479607</v>
      </c>
      <c r="AZ72" s="180">
        <v>208668379</v>
      </c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80" t="s">
        <v>823</v>
      </c>
      <c r="B73" s="180">
        <v>37611781</v>
      </c>
      <c r="C73" s="180">
        <v>39780449</v>
      </c>
      <c r="D73" s="180">
        <v>41414583</v>
      </c>
      <c r="E73" s="180">
        <v>23259102</v>
      </c>
      <c r="F73" s="180">
        <v>21632703</v>
      </c>
      <c r="G73" s="180">
        <v>20924236</v>
      </c>
      <c r="H73" s="180">
        <v>21535954</v>
      </c>
      <c r="I73" s="180">
        <v>25504921</v>
      </c>
      <c r="J73" s="180">
        <v>25154443</v>
      </c>
      <c r="K73" s="180">
        <v>24696024</v>
      </c>
      <c r="L73" s="180">
        <v>25235782</v>
      </c>
      <c r="M73" s="180">
        <v>29945931</v>
      </c>
      <c r="N73" s="180">
        <v>29929134</v>
      </c>
      <c r="O73" s="180">
        <v>28859505</v>
      </c>
      <c r="P73" s="180">
        <v>30106023</v>
      </c>
      <c r="Q73" s="180">
        <v>33642013.710000001</v>
      </c>
      <c r="R73" s="180">
        <v>35792455</v>
      </c>
      <c r="S73" s="180">
        <v>37128585</v>
      </c>
      <c r="T73" s="180">
        <v>40544373</v>
      </c>
      <c r="U73" s="180">
        <v>44812372.774999999</v>
      </c>
      <c r="V73" s="180">
        <v>43086051</v>
      </c>
      <c r="W73" s="180">
        <v>204740560</v>
      </c>
      <c r="X73" s="180">
        <v>246885573</v>
      </c>
      <c r="Y73" s="180">
        <v>255658055.13100001</v>
      </c>
      <c r="Z73" s="180">
        <v>267169843</v>
      </c>
      <c r="AA73" s="180">
        <v>268763808</v>
      </c>
      <c r="AB73" s="180">
        <v>267907262</v>
      </c>
      <c r="AC73" s="180">
        <v>291352204.824</v>
      </c>
      <c r="AD73" s="180">
        <v>275945036</v>
      </c>
      <c r="AE73" s="180">
        <v>278156710</v>
      </c>
      <c r="AF73" s="180">
        <v>277475988</v>
      </c>
      <c r="AG73" s="180">
        <v>287407200.89999998</v>
      </c>
      <c r="AH73" s="180">
        <v>284946335</v>
      </c>
      <c r="AI73" s="180">
        <v>285251585</v>
      </c>
      <c r="AJ73" s="180">
        <v>295738652</v>
      </c>
      <c r="AK73" s="180">
        <v>292664848.54500002</v>
      </c>
      <c r="AL73" s="180">
        <v>281701793</v>
      </c>
      <c r="AM73" s="180">
        <v>281475261</v>
      </c>
      <c r="AN73" s="180">
        <v>279912026</v>
      </c>
      <c r="AO73" s="180">
        <v>280069785.40600002</v>
      </c>
      <c r="AP73" s="180">
        <v>275869081</v>
      </c>
      <c r="AQ73" s="180">
        <v>271802963</v>
      </c>
      <c r="AR73" s="180">
        <v>274936444</v>
      </c>
      <c r="AS73" s="180">
        <v>273922932.199</v>
      </c>
      <c r="AT73" s="180">
        <v>270868266</v>
      </c>
      <c r="AU73" s="180">
        <v>271842760</v>
      </c>
      <c r="AV73" s="180">
        <v>262326031</v>
      </c>
      <c r="AW73" s="180">
        <v>267249657.75999999</v>
      </c>
      <c r="AX73" s="180">
        <v>309379074</v>
      </c>
      <c r="AY73" s="180">
        <v>319533117</v>
      </c>
      <c r="AZ73" s="180">
        <v>335884896</v>
      </c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80"/>
      <c r="B74" s="180"/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80" t="s">
        <v>824</v>
      </c>
      <c r="B75" s="180"/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80" t="s">
        <v>825</v>
      </c>
      <c r="B76" s="180">
        <v>4500000</v>
      </c>
      <c r="C76" s="180">
        <v>4500000</v>
      </c>
      <c r="D76" s="180">
        <v>4500000</v>
      </c>
      <c r="E76" s="180">
        <v>4500000</v>
      </c>
      <c r="F76" s="180">
        <v>4500000</v>
      </c>
      <c r="G76" s="180">
        <v>4500000</v>
      </c>
      <c r="H76" s="180">
        <v>4500000</v>
      </c>
      <c r="I76" s="180">
        <v>4500000</v>
      </c>
      <c r="J76" s="180">
        <v>4500000</v>
      </c>
      <c r="K76" s="180">
        <v>4500000</v>
      </c>
      <c r="L76" s="180">
        <v>4500000</v>
      </c>
      <c r="M76" s="180">
        <v>4500000</v>
      </c>
      <c r="N76" s="180">
        <v>4500000</v>
      </c>
      <c r="O76" s="180">
        <v>4500000</v>
      </c>
      <c r="P76" s="180">
        <v>4500000</v>
      </c>
      <c r="Q76" s="180">
        <v>4500000</v>
      </c>
      <c r="R76" s="180">
        <v>4500000</v>
      </c>
      <c r="S76" s="180">
        <v>8986296</v>
      </c>
      <c r="T76" s="180">
        <v>8986296</v>
      </c>
      <c r="U76" s="180">
        <v>8986296.0480000004</v>
      </c>
      <c r="V76" s="180">
        <v>8986296</v>
      </c>
      <c r="W76" s="180">
        <v>8986296</v>
      </c>
      <c r="X76" s="180">
        <v>8986296</v>
      </c>
      <c r="Y76" s="180">
        <v>8986296.0480000004</v>
      </c>
      <c r="Z76" s="180">
        <v>8986296</v>
      </c>
      <c r="AA76" s="180">
        <v>8986296</v>
      </c>
      <c r="AB76" s="180">
        <v>8986296</v>
      </c>
      <c r="AC76" s="180">
        <v>8986296.0480000004</v>
      </c>
      <c r="AD76" s="180">
        <v>8986296</v>
      </c>
      <c r="AE76" s="180">
        <v>8986296</v>
      </c>
      <c r="AF76" s="180">
        <v>8986296</v>
      </c>
      <c r="AG76" s="180">
        <v>8986296.0480000004</v>
      </c>
      <c r="AH76" s="180">
        <v>8986296</v>
      </c>
      <c r="AI76" s="180">
        <v>8986296</v>
      </c>
      <c r="AJ76" s="180">
        <v>8986296</v>
      </c>
      <c r="AK76" s="180">
        <v>8986296.0480000004</v>
      </c>
      <c r="AL76" s="180">
        <v>8986296</v>
      </c>
      <c r="AM76" s="180">
        <v>8986296</v>
      </c>
      <c r="AN76" s="180">
        <v>8986296</v>
      </c>
      <c r="AO76" s="180">
        <v>8986296.0480000004</v>
      </c>
      <c r="AP76" s="180">
        <v>8986296</v>
      </c>
      <c r="AQ76" s="180">
        <v>8986296</v>
      </c>
      <c r="AR76" s="180">
        <v>8986296</v>
      </c>
      <c r="AS76" s="180">
        <v>8986296.0480000004</v>
      </c>
      <c r="AT76" s="180">
        <v>8986296</v>
      </c>
      <c r="AU76" s="180">
        <v>8986296</v>
      </c>
      <c r="AV76" s="180">
        <v>8986296</v>
      </c>
      <c r="AW76" s="180">
        <v>8986296.0480000004</v>
      </c>
      <c r="AX76" s="180">
        <v>8986296</v>
      </c>
      <c r="AY76" s="180">
        <v>8986296</v>
      </c>
      <c r="AZ76" s="180">
        <v>8986296</v>
      </c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80" t="s">
        <v>826</v>
      </c>
      <c r="B77" s="180">
        <v>4500000</v>
      </c>
      <c r="C77" s="180">
        <v>4500000</v>
      </c>
      <c r="D77" s="180">
        <v>4500000</v>
      </c>
      <c r="E77" s="180">
        <v>4500000</v>
      </c>
      <c r="F77" s="180">
        <v>4500000</v>
      </c>
      <c r="G77" s="180">
        <v>4500000</v>
      </c>
      <c r="H77" s="180">
        <v>4500000</v>
      </c>
      <c r="I77" s="180">
        <v>4500000</v>
      </c>
      <c r="J77" s="180">
        <v>4500000</v>
      </c>
      <c r="K77" s="180">
        <v>4500000</v>
      </c>
      <c r="L77" s="180">
        <v>4500000</v>
      </c>
      <c r="M77" s="180">
        <v>4500000</v>
      </c>
      <c r="N77" s="180">
        <v>4500000</v>
      </c>
      <c r="O77" s="180">
        <v>4500000</v>
      </c>
      <c r="P77" s="180">
        <v>4500000</v>
      </c>
      <c r="Q77" s="180">
        <v>4500000</v>
      </c>
      <c r="R77" s="180">
        <v>4500000</v>
      </c>
      <c r="S77" s="180">
        <v>8986296</v>
      </c>
      <c r="T77" s="180">
        <v>8986296</v>
      </c>
      <c r="U77" s="180">
        <v>8986296.0480000004</v>
      </c>
      <c r="V77" s="180">
        <v>8986296</v>
      </c>
      <c r="W77" s="180">
        <v>8986296</v>
      </c>
      <c r="X77" s="180">
        <v>8986296</v>
      </c>
      <c r="Y77" s="180">
        <v>8986296.0480000004</v>
      </c>
      <c r="Z77" s="180">
        <v>8986296</v>
      </c>
      <c r="AA77" s="180">
        <v>8986296</v>
      </c>
      <c r="AB77" s="180">
        <v>8986296</v>
      </c>
      <c r="AC77" s="180">
        <v>8986296.0480000004</v>
      </c>
      <c r="AD77" s="180">
        <v>8986296</v>
      </c>
      <c r="AE77" s="180">
        <v>8986296</v>
      </c>
      <c r="AF77" s="180">
        <v>8986296</v>
      </c>
      <c r="AG77" s="180">
        <v>8986296.0480000004</v>
      </c>
      <c r="AH77" s="180">
        <v>8986296</v>
      </c>
      <c r="AI77" s="180">
        <v>8986296</v>
      </c>
      <c r="AJ77" s="180">
        <v>8986296</v>
      </c>
      <c r="AK77" s="180">
        <v>8986296.0480000004</v>
      </c>
      <c r="AL77" s="180">
        <v>8986296</v>
      </c>
      <c r="AM77" s="180">
        <v>8986296</v>
      </c>
      <c r="AN77" s="180">
        <v>8986296</v>
      </c>
      <c r="AO77" s="180">
        <v>8986296.0480000004</v>
      </c>
      <c r="AP77" s="180">
        <v>8986296</v>
      </c>
      <c r="AQ77" s="180">
        <v>8986296</v>
      </c>
      <c r="AR77" s="180">
        <v>8986296</v>
      </c>
      <c r="AS77" s="180">
        <v>8986296.0480000004</v>
      </c>
      <c r="AT77" s="180">
        <v>8986296</v>
      </c>
      <c r="AU77" s="180">
        <v>8986296</v>
      </c>
      <c r="AV77" s="180">
        <v>8986296</v>
      </c>
      <c r="AW77" s="180">
        <v>8986296.0480000004</v>
      </c>
      <c r="AX77" s="180">
        <v>8986296</v>
      </c>
      <c r="AY77" s="180">
        <v>8986296</v>
      </c>
      <c r="AZ77" s="180">
        <v>8986296</v>
      </c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80" t="s">
        <v>827</v>
      </c>
      <c r="B78" s="180">
        <v>4481556</v>
      </c>
      <c r="C78" s="180">
        <v>4481556</v>
      </c>
      <c r="D78" s="180">
        <v>4493148</v>
      </c>
      <c r="E78" s="180">
        <v>4493148</v>
      </c>
      <c r="F78" s="180">
        <v>4493148</v>
      </c>
      <c r="G78" s="180">
        <v>4493148</v>
      </c>
      <c r="H78" s="180">
        <v>4493148</v>
      </c>
      <c r="I78" s="180">
        <v>4493148</v>
      </c>
      <c r="J78" s="180">
        <v>4493148</v>
      </c>
      <c r="K78" s="180">
        <v>4493148</v>
      </c>
      <c r="L78" s="180">
        <v>4493148</v>
      </c>
      <c r="M78" s="180">
        <v>4493148</v>
      </c>
      <c r="N78" s="180">
        <v>4493148</v>
      </c>
      <c r="O78" s="180">
        <v>4493148</v>
      </c>
      <c r="P78" s="180">
        <v>4493148</v>
      </c>
      <c r="Q78" s="180">
        <v>4493148.0199999996</v>
      </c>
      <c r="R78" s="180">
        <v>4493148</v>
      </c>
      <c r="S78" s="180">
        <v>8983101</v>
      </c>
      <c r="T78" s="180">
        <v>8983101</v>
      </c>
      <c r="U78" s="180">
        <v>8983101.3479999993</v>
      </c>
      <c r="V78" s="180">
        <v>8983101</v>
      </c>
      <c r="W78" s="180">
        <v>8983101</v>
      </c>
      <c r="X78" s="180">
        <v>8983101</v>
      </c>
      <c r="Y78" s="180">
        <v>8983101.3479999993</v>
      </c>
      <c r="Z78" s="180">
        <v>8983101</v>
      </c>
      <c r="AA78" s="180">
        <v>8983101</v>
      </c>
      <c r="AB78" s="180">
        <v>8983101</v>
      </c>
      <c r="AC78" s="180">
        <v>8983101.3479999993</v>
      </c>
      <c r="AD78" s="180">
        <v>8983101</v>
      </c>
      <c r="AE78" s="180">
        <v>8983101</v>
      </c>
      <c r="AF78" s="180">
        <v>8983101</v>
      </c>
      <c r="AG78" s="180">
        <v>8983101.3479999993</v>
      </c>
      <c r="AH78" s="180">
        <v>8983101</v>
      </c>
      <c r="AI78" s="180">
        <v>8983101</v>
      </c>
      <c r="AJ78" s="180">
        <v>8983101</v>
      </c>
      <c r="AK78" s="180">
        <v>8983101.3479999993</v>
      </c>
      <c r="AL78" s="180">
        <v>8983101</v>
      </c>
      <c r="AM78" s="180">
        <v>8983101</v>
      </c>
      <c r="AN78" s="180">
        <v>8983101</v>
      </c>
      <c r="AO78" s="180">
        <v>8983101.3479999993</v>
      </c>
      <c r="AP78" s="180">
        <v>8983101</v>
      </c>
      <c r="AQ78" s="180">
        <v>8983101</v>
      </c>
      <c r="AR78" s="180">
        <v>8983101</v>
      </c>
      <c r="AS78" s="180">
        <v>8983101.3479999993</v>
      </c>
      <c r="AT78" s="180">
        <v>8983101</v>
      </c>
      <c r="AU78" s="180">
        <v>8983101</v>
      </c>
      <c r="AV78" s="180">
        <v>8983101</v>
      </c>
      <c r="AW78" s="180">
        <v>8983101.3479999993</v>
      </c>
      <c r="AX78" s="180">
        <v>8983101</v>
      </c>
      <c r="AY78" s="180">
        <v>8983101</v>
      </c>
      <c r="AZ78" s="180">
        <v>8983101</v>
      </c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80" t="s">
        <v>826</v>
      </c>
      <c r="B79" s="180">
        <v>4481556</v>
      </c>
      <c r="C79" s="180">
        <v>4481556</v>
      </c>
      <c r="D79" s="180">
        <v>4493148</v>
      </c>
      <c r="E79" s="180">
        <v>4493148</v>
      </c>
      <c r="F79" s="180">
        <v>4493148</v>
      </c>
      <c r="G79" s="180">
        <v>4493148</v>
      </c>
      <c r="H79" s="180">
        <v>4493148</v>
      </c>
      <c r="I79" s="180">
        <v>4493148</v>
      </c>
      <c r="J79" s="180">
        <v>4493148</v>
      </c>
      <c r="K79" s="180">
        <v>4493148</v>
      </c>
      <c r="L79" s="180">
        <v>4493148</v>
      </c>
      <c r="M79" s="180">
        <v>4493148</v>
      </c>
      <c r="N79" s="180">
        <v>4493148</v>
      </c>
      <c r="O79" s="180">
        <v>4493148</v>
      </c>
      <c r="P79" s="180">
        <v>4493148</v>
      </c>
      <c r="Q79" s="180">
        <v>4493148.0199999996</v>
      </c>
      <c r="R79" s="180">
        <v>4493148</v>
      </c>
      <c r="S79" s="180">
        <v>8983101</v>
      </c>
      <c r="T79" s="180">
        <v>8983101</v>
      </c>
      <c r="U79" s="180">
        <v>8983101.3479999993</v>
      </c>
      <c r="V79" s="180">
        <v>8983101</v>
      </c>
      <c r="W79" s="180">
        <v>8983101</v>
      </c>
      <c r="X79" s="180">
        <v>8983101</v>
      </c>
      <c r="Y79" s="180">
        <v>8983101.3479999993</v>
      </c>
      <c r="Z79" s="180">
        <v>8983101</v>
      </c>
      <c r="AA79" s="180">
        <v>8983101</v>
      </c>
      <c r="AB79" s="180">
        <v>8983101</v>
      </c>
      <c r="AC79" s="180">
        <v>8983101.3479999993</v>
      </c>
      <c r="AD79" s="180">
        <v>8983101</v>
      </c>
      <c r="AE79" s="180">
        <v>8983101</v>
      </c>
      <c r="AF79" s="180">
        <v>8983101</v>
      </c>
      <c r="AG79" s="180">
        <v>8983101.3479999993</v>
      </c>
      <c r="AH79" s="180">
        <v>8983101</v>
      </c>
      <c r="AI79" s="180">
        <v>8983101</v>
      </c>
      <c r="AJ79" s="180">
        <v>8983101</v>
      </c>
      <c r="AK79" s="180">
        <v>8983101.3479999993</v>
      </c>
      <c r="AL79" s="180">
        <v>8983101</v>
      </c>
      <c r="AM79" s="180">
        <v>8983101</v>
      </c>
      <c r="AN79" s="180">
        <v>8983101</v>
      </c>
      <c r="AO79" s="180">
        <v>8983101.3479999993</v>
      </c>
      <c r="AP79" s="180">
        <v>8983101</v>
      </c>
      <c r="AQ79" s="180">
        <v>8983101</v>
      </c>
      <c r="AR79" s="180">
        <v>8983101</v>
      </c>
      <c r="AS79" s="180">
        <v>8983101.3479999993</v>
      </c>
      <c r="AT79" s="180">
        <v>8983101</v>
      </c>
      <c r="AU79" s="180">
        <v>8983101</v>
      </c>
      <c r="AV79" s="180">
        <v>8983101</v>
      </c>
      <c r="AW79" s="180">
        <v>8983101.3479999993</v>
      </c>
      <c r="AX79" s="180">
        <v>8983101</v>
      </c>
      <c r="AY79" s="180">
        <v>8983101</v>
      </c>
      <c r="AZ79" s="180">
        <v>8983101</v>
      </c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80" t="s">
        <v>828</v>
      </c>
      <c r="B80" s="180">
        <v>1648230</v>
      </c>
      <c r="C80" s="180">
        <v>1648230</v>
      </c>
      <c r="D80" s="180">
        <v>1684317</v>
      </c>
      <c r="E80" s="180">
        <v>1684317</v>
      </c>
      <c r="F80" s="180">
        <v>1684317</v>
      </c>
      <c r="G80" s="180">
        <v>1684317</v>
      </c>
      <c r="H80" s="180">
        <v>1684317</v>
      </c>
      <c r="I80" s="180">
        <v>1684317</v>
      </c>
      <c r="J80" s="180">
        <v>1684317</v>
      </c>
      <c r="K80" s="180">
        <v>1684317</v>
      </c>
      <c r="L80" s="180">
        <v>1684317</v>
      </c>
      <c r="M80" s="180">
        <v>1684317</v>
      </c>
      <c r="N80" s="180">
        <v>1684317</v>
      </c>
      <c r="O80" s="180">
        <v>1684317</v>
      </c>
      <c r="P80" s="180">
        <v>1684317</v>
      </c>
      <c r="Q80" s="180">
        <v>1684316.88</v>
      </c>
      <c r="R80" s="180">
        <v>1684317</v>
      </c>
      <c r="S80" s="180">
        <v>1684317</v>
      </c>
      <c r="T80" s="180">
        <v>1684317</v>
      </c>
      <c r="U80" s="180">
        <v>1684316.879</v>
      </c>
      <c r="V80" s="180">
        <v>1684317</v>
      </c>
      <c r="W80" s="180">
        <v>1684317</v>
      </c>
      <c r="X80" s="180">
        <v>1684317</v>
      </c>
      <c r="Y80" s="180">
        <v>1684316.879</v>
      </c>
      <c r="Z80" s="180">
        <v>1684317</v>
      </c>
      <c r="AA80" s="180">
        <v>1684317</v>
      </c>
      <c r="AB80" s="180">
        <v>1684317</v>
      </c>
      <c r="AC80" s="180">
        <v>1684316.879</v>
      </c>
      <c r="AD80" s="180">
        <v>1684317</v>
      </c>
      <c r="AE80" s="180">
        <v>1684317</v>
      </c>
      <c r="AF80" s="180">
        <v>1684317</v>
      </c>
      <c r="AG80" s="180">
        <v>1684316.879</v>
      </c>
      <c r="AH80" s="180">
        <v>1684317</v>
      </c>
      <c r="AI80" s="180">
        <v>1684317</v>
      </c>
      <c r="AJ80" s="180">
        <v>1684317</v>
      </c>
      <c r="AK80" s="180">
        <v>1684316.879</v>
      </c>
      <c r="AL80" s="180">
        <v>1684317</v>
      </c>
      <c r="AM80" s="180">
        <v>1684317</v>
      </c>
      <c r="AN80" s="180">
        <v>1684317</v>
      </c>
      <c r="AO80" s="180">
        <v>1684316.879</v>
      </c>
      <c r="AP80" s="180">
        <v>1684317</v>
      </c>
      <c r="AQ80" s="180">
        <v>1684317</v>
      </c>
      <c r="AR80" s="180">
        <v>1684317</v>
      </c>
      <c r="AS80" s="180">
        <v>1684316.879</v>
      </c>
      <c r="AT80" s="180">
        <v>1684317</v>
      </c>
      <c r="AU80" s="180">
        <v>1684317</v>
      </c>
      <c r="AV80" s="180">
        <v>1684317</v>
      </c>
      <c r="AW80" s="180">
        <v>1684316.879</v>
      </c>
      <c r="AX80" s="180">
        <v>1684317</v>
      </c>
      <c r="AY80" s="180">
        <v>1684317</v>
      </c>
      <c r="AZ80" s="180">
        <v>1684317</v>
      </c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80" t="s">
        <v>826</v>
      </c>
      <c r="B81" s="180">
        <v>1648230</v>
      </c>
      <c r="C81" s="180">
        <v>1648230</v>
      </c>
      <c r="D81" s="180">
        <v>1684317</v>
      </c>
      <c r="E81" s="180">
        <v>1684317</v>
      </c>
      <c r="F81" s="180">
        <v>1684317</v>
      </c>
      <c r="G81" s="180">
        <v>1684317</v>
      </c>
      <c r="H81" s="180">
        <v>1684317</v>
      </c>
      <c r="I81" s="180">
        <v>1684317</v>
      </c>
      <c r="J81" s="180">
        <v>1684317</v>
      </c>
      <c r="K81" s="180">
        <v>1684317</v>
      </c>
      <c r="L81" s="180">
        <v>1684317</v>
      </c>
      <c r="M81" s="180">
        <v>1684317</v>
      </c>
      <c r="N81" s="180">
        <v>1684317</v>
      </c>
      <c r="O81" s="180">
        <v>1684317</v>
      </c>
      <c r="P81" s="180">
        <v>1684317</v>
      </c>
      <c r="Q81" s="180">
        <v>1684316.88</v>
      </c>
      <c r="R81" s="180">
        <v>1684317</v>
      </c>
      <c r="S81" s="180">
        <v>1684317</v>
      </c>
      <c r="T81" s="180">
        <v>1684317</v>
      </c>
      <c r="U81" s="180">
        <v>1684316.879</v>
      </c>
      <c r="V81" s="180">
        <v>1684317</v>
      </c>
      <c r="W81" s="180">
        <v>1684317</v>
      </c>
      <c r="X81" s="180">
        <v>1684317</v>
      </c>
      <c r="Y81" s="180">
        <v>1684316.879</v>
      </c>
      <c r="Z81" s="180">
        <v>1684317</v>
      </c>
      <c r="AA81" s="180">
        <v>1684317</v>
      </c>
      <c r="AB81" s="180">
        <v>1684317</v>
      </c>
      <c r="AC81" s="180">
        <v>1684316.879</v>
      </c>
      <c r="AD81" s="180">
        <v>1684317</v>
      </c>
      <c r="AE81" s="180">
        <v>1684317</v>
      </c>
      <c r="AF81" s="180">
        <v>1684317</v>
      </c>
      <c r="AG81" s="180">
        <v>1684316.879</v>
      </c>
      <c r="AH81" s="180">
        <v>1684317</v>
      </c>
      <c r="AI81" s="180">
        <v>1684317</v>
      </c>
      <c r="AJ81" s="180">
        <v>1684317</v>
      </c>
      <c r="AK81" s="180">
        <v>1684316.879</v>
      </c>
      <c r="AL81" s="180">
        <v>1684317</v>
      </c>
      <c r="AM81" s="180">
        <v>1684317</v>
      </c>
      <c r="AN81" s="180">
        <v>1684317</v>
      </c>
      <c r="AO81" s="180">
        <v>1684316.879</v>
      </c>
      <c r="AP81" s="180">
        <v>1684317</v>
      </c>
      <c r="AQ81" s="180">
        <v>1684317</v>
      </c>
      <c r="AR81" s="180">
        <v>1684317</v>
      </c>
      <c r="AS81" s="180">
        <v>1684316.879</v>
      </c>
      <c r="AT81" s="180">
        <v>1684317</v>
      </c>
      <c r="AU81" s="180">
        <v>1684317</v>
      </c>
      <c r="AV81" s="180">
        <v>1684317</v>
      </c>
      <c r="AW81" s="180">
        <v>1684316.879</v>
      </c>
      <c r="AX81" s="180">
        <v>1684317</v>
      </c>
      <c r="AY81" s="180">
        <v>1684317</v>
      </c>
      <c r="AZ81" s="180">
        <v>1684317</v>
      </c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80" t="s">
        <v>829</v>
      </c>
      <c r="B82" s="180">
        <v>4210260</v>
      </c>
      <c r="C82" s="180">
        <v>3506156</v>
      </c>
      <c r="D82" s="180">
        <v>4349823</v>
      </c>
      <c r="E82" s="180">
        <v>4858990</v>
      </c>
      <c r="F82" s="180">
        <v>6106224</v>
      </c>
      <c r="G82" s="180">
        <v>4644727</v>
      </c>
      <c r="H82" s="180">
        <v>6060694</v>
      </c>
      <c r="I82" s="180">
        <v>7155795</v>
      </c>
      <c r="J82" s="180">
        <v>8831689</v>
      </c>
      <c r="K82" s="180">
        <v>7006517</v>
      </c>
      <c r="L82" s="180">
        <v>12409430</v>
      </c>
      <c r="M82" s="180">
        <v>12160128</v>
      </c>
      <c r="N82" s="180">
        <v>14244061</v>
      </c>
      <c r="O82" s="180">
        <v>11920690</v>
      </c>
      <c r="P82" s="180">
        <v>14093724</v>
      </c>
      <c r="Q82" s="180">
        <v>15674548.630000001</v>
      </c>
      <c r="R82" s="180">
        <v>18432875</v>
      </c>
      <c r="S82" s="180">
        <v>10923681</v>
      </c>
      <c r="T82" s="180">
        <v>13826169</v>
      </c>
      <c r="U82" s="180">
        <v>16588196.662</v>
      </c>
      <c r="V82" s="180">
        <v>20130739</v>
      </c>
      <c r="W82" s="180">
        <v>14695160</v>
      </c>
      <c r="X82" s="180">
        <v>17354741</v>
      </c>
      <c r="Y82" s="180">
        <v>19397197.993000001</v>
      </c>
      <c r="Z82" s="180">
        <v>22102397</v>
      </c>
      <c r="AA82" s="180">
        <v>16228895</v>
      </c>
      <c r="AB82" s="180">
        <v>18916545</v>
      </c>
      <c r="AC82" s="180">
        <v>21432100.190000001</v>
      </c>
      <c r="AD82" s="180">
        <v>24840444</v>
      </c>
      <c r="AE82" s="180">
        <v>20793558</v>
      </c>
      <c r="AF82" s="180">
        <v>23941663</v>
      </c>
      <c r="AG82" s="180">
        <v>27794168.921999998</v>
      </c>
      <c r="AH82" s="180">
        <v>31858853</v>
      </c>
      <c r="AI82" s="180">
        <v>27970010</v>
      </c>
      <c r="AJ82" s="180">
        <v>31955082</v>
      </c>
      <c r="AK82" s="180">
        <v>36243853.721000001</v>
      </c>
      <c r="AL82" s="180">
        <v>41008844</v>
      </c>
      <c r="AM82" s="180">
        <v>36424982</v>
      </c>
      <c r="AN82" s="180">
        <v>41395320</v>
      </c>
      <c r="AO82" s="180">
        <v>46628253.122000001</v>
      </c>
      <c r="AP82" s="180">
        <v>51793034</v>
      </c>
      <c r="AQ82" s="180">
        <v>46442853</v>
      </c>
      <c r="AR82" s="180">
        <v>51376694</v>
      </c>
      <c r="AS82" s="180">
        <v>56631138.105999999</v>
      </c>
      <c r="AT82" s="180">
        <v>62148268</v>
      </c>
      <c r="AU82" s="180">
        <v>55915215</v>
      </c>
      <c r="AV82" s="180">
        <v>61279105</v>
      </c>
      <c r="AW82" s="180">
        <v>66753268.522</v>
      </c>
      <c r="AX82" s="180">
        <v>70734842</v>
      </c>
      <c r="AY82" s="180">
        <v>62143678</v>
      </c>
      <c r="AZ82" s="180">
        <v>65892066</v>
      </c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80" t="s">
        <v>830</v>
      </c>
      <c r="B83" s="180">
        <v>450000</v>
      </c>
      <c r="C83" s="180">
        <v>450000</v>
      </c>
      <c r="D83" s="180">
        <v>450000</v>
      </c>
      <c r="E83" s="180">
        <v>450000</v>
      </c>
      <c r="F83" s="180">
        <v>450000</v>
      </c>
      <c r="G83" s="180">
        <v>450000</v>
      </c>
      <c r="H83" s="180">
        <v>450000</v>
      </c>
      <c r="I83" s="180">
        <v>450000</v>
      </c>
      <c r="J83" s="180">
        <v>450000</v>
      </c>
      <c r="K83" s="180">
        <v>450000</v>
      </c>
      <c r="L83" s="180">
        <v>450000</v>
      </c>
      <c r="M83" s="180">
        <v>450000</v>
      </c>
      <c r="N83" s="180">
        <v>450000</v>
      </c>
      <c r="O83" s="180">
        <v>450000</v>
      </c>
      <c r="P83" s="180">
        <v>450000</v>
      </c>
      <c r="Q83" s="180">
        <v>450000</v>
      </c>
      <c r="R83" s="180">
        <v>450000</v>
      </c>
      <c r="S83" s="180">
        <v>900000</v>
      </c>
      <c r="T83" s="180">
        <v>900000</v>
      </c>
      <c r="U83" s="180">
        <v>900000</v>
      </c>
      <c r="V83" s="180">
        <v>900000</v>
      </c>
      <c r="W83" s="180">
        <v>900000</v>
      </c>
      <c r="X83" s="180">
        <v>900000</v>
      </c>
      <c r="Y83" s="180">
        <v>900000</v>
      </c>
      <c r="Z83" s="180">
        <v>900000</v>
      </c>
      <c r="AA83" s="180">
        <v>900000</v>
      </c>
      <c r="AB83" s="180">
        <v>900000</v>
      </c>
      <c r="AC83" s="180">
        <v>900000</v>
      </c>
      <c r="AD83" s="180">
        <v>900000</v>
      </c>
      <c r="AE83" s="180">
        <v>900000</v>
      </c>
      <c r="AF83" s="180">
        <v>900000</v>
      </c>
      <c r="AG83" s="180">
        <v>900000</v>
      </c>
      <c r="AH83" s="180">
        <v>900000</v>
      </c>
      <c r="AI83" s="180">
        <v>900000</v>
      </c>
      <c r="AJ83" s="180">
        <v>900000</v>
      </c>
      <c r="AK83" s="180">
        <v>900000</v>
      </c>
      <c r="AL83" s="180">
        <v>900000</v>
      </c>
      <c r="AM83" s="180">
        <v>900000</v>
      </c>
      <c r="AN83" s="180">
        <v>900000</v>
      </c>
      <c r="AO83" s="180">
        <v>900000</v>
      </c>
      <c r="AP83" s="180">
        <v>900000</v>
      </c>
      <c r="AQ83" s="180">
        <v>900000</v>
      </c>
      <c r="AR83" s="180">
        <v>900000</v>
      </c>
      <c r="AS83" s="180">
        <v>900000</v>
      </c>
      <c r="AT83" s="180">
        <v>900000</v>
      </c>
      <c r="AU83" s="180">
        <v>900000</v>
      </c>
      <c r="AV83" s="180">
        <v>900000</v>
      </c>
      <c r="AW83" s="180">
        <v>900000</v>
      </c>
      <c r="AX83" s="180">
        <v>900000</v>
      </c>
      <c r="AY83" s="180">
        <v>900000</v>
      </c>
      <c r="AZ83" s="180">
        <v>900000</v>
      </c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80" t="s">
        <v>831</v>
      </c>
      <c r="B84" s="180">
        <v>450000</v>
      </c>
      <c r="C84" s="180">
        <v>450000</v>
      </c>
      <c r="D84" s="180">
        <v>450000</v>
      </c>
      <c r="E84" s="180">
        <v>450000</v>
      </c>
      <c r="F84" s="180">
        <v>450000</v>
      </c>
      <c r="G84" s="180">
        <v>450000</v>
      </c>
      <c r="H84" s="180">
        <v>450000</v>
      </c>
      <c r="I84" s="180">
        <v>450000</v>
      </c>
      <c r="J84" s="180">
        <v>450000</v>
      </c>
      <c r="K84" s="180">
        <v>450000</v>
      </c>
      <c r="L84" s="180">
        <v>450000</v>
      </c>
      <c r="M84" s="180">
        <v>450000</v>
      </c>
      <c r="N84" s="180">
        <v>450000</v>
      </c>
      <c r="O84" s="180">
        <v>450000</v>
      </c>
      <c r="P84" s="180">
        <v>450000</v>
      </c>
      <c r="Q84" s="180">
        <v>450000</v>
      </c>
      <c r="R84" s="180">
        <v>450000</v>
      </c>
      <c r="S84" s="180">
        <v>900000</v>
      </c>
      <c r="T84" s="180">
        <v>900000</v>
      </c>
      <c r="U84" s="180">
        <v>900000</v>
      </c>
      <c r="V84" s="180">
        <v>900000</v>
      </c>
      <c r="W84" s="180">
        <v>900000</v>
      </c>
      <c r="X84" s="180">
        <v>900000</v>
      </c>
      <c r="Y84" s="180">
        <v>900000</v>
      </c>
      <c r="Z84" s="180">
        <v>900000</v>
      </c>
      <c r="AA84" s="180">
        <v>900000</v>
      </c>
      <c r="AB84" s="180">
        <v>900000</v>
      </c>
      <c r="AC84" s="180">
        <v>900000</v>
      </c>
      <c r="AD84" s="180">
        <v>900000</v>
      </c>
      <c r="AE84" s="180">
        <v>900000</v>
      </c>
      <c r="AF84" s="180">
        <v>900000</v>
      </c>
      <c r="AG84" s="180">
        <v>900000</v>
      </c>
      <c r="AH84" s="180">
        <v>900000</v>
      </c>
      <c r="AI84" s="180">
        <v>900000</v>
      </c>
      <c r="AJ84" s="180">
        <v>900000</v>
      </c>
      <c r="AK84" s="180">
        <v>900000</v>
      </c>
      <c r="AL84" s="180">
        <v>900000</v>
      </c>
      <c r="AM84" s="180">
        <v>900000</v>
      </c>
      <c r="AN84" s="180">
        <v>900000</v>
      </c>
      <c r="AO84" s="180">
        <v>900000</v>
      </c>
      <c r="AP84" s="180">
        <v>900000</v>
      </c>
      <c r="AQ84" s="180">
        <v>900000</v>
      </c>
      <c r="AR84" s="180">
        <v>900000</v>
      </c>
      <c r="AS84" s="180">
        <v>900000</v>
      </c>
      <c r="AT84" s="180">
        <v>900000</v>
      </c>
      <c r="AU84" s="180">
        <v>900000</v>
      </c>
      <c r="AV84" s="180">
        <v>900000</v>
      </c>
      <c r="AW84" s="180">
        <v>900000</v>
      </c>
      <c r="AX84" s="180">
        <v>900000</v>
      </c>
      <c r="AY84" s="180">
        <v>900000</v>
      </c>
      <c r="AZ84" s="180">
        <v>900000</v>
      </c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80" t="s">
        <v>832</v>
      </c>
      <c r="B85" s="180">
        <v>3760260</v>
      </c>
      <c r="C85" s="180">
        <v>3056156</v>
      </c>
      <c r="D85" s="180">
        <v>3899823</v>
      </c>
      <c r="E85" s="180">
        <v>4408990</v>
      </c>
      <c r="F85" s="180">
        <v>5656224</v>
      </c>
      <c r="G85" s="180">
        <v>4194727</v>
      </c>
      <c r="H85" s="180">
        <v>5610694</v>
      </c>
      <c r="I85" s="180">
        <v>6705795</v>
      </c>
      <c r="J85" s="180">
        <v>8381689</v>
      </c>
      <c r="K85" s="180">
        <v>6556517</v>
      </c>
      <c r="L85" s="180">
        <v>11959430</v>
      </c>
      <c r="M85" s="180">
        <v>11710128</v>
      </c>
      <c r="N85" s="180">
        <v>13794061</v>
      </c>
      <c r="O85" s="180">
        <v>11470690</v>
      </c>
      <c r="P85" s="180">
        <v>13643724</v>
      </c>
      <c r="Q85" s="180">
        <v>15224548.630000001</v>
      </c>
      <c r="R85" s="180">
        <v>17982875</v>
      </c>
      <c r="S85" s="180">
        <v>10023681</v>
      </c>
      <c r="T85" s="180">
        <v>12926169</v>
      </c>
      <c r="U85" s="180">
        <v>15688196.662</v>
      </c>
      <c r="V85" s="180">
        <v>19230739</v>
      </c>
      <c r="W85" s="180">
        <v>13795160</v>
      </c>
      <c r="X85" s="180">
        <v>16454741</v>
      </c>
      <c r="Y85" s="180">
        <v>18497197.993000001</v>
      </c>
      <c r="Z85" s="180">
        <v>21202397</v>
      </c>
      <c r="AA85" s="180">
        <v>15328895</v>
      </c>
      <c r="AB85" s="180">
        <v>18016545</v>
      </c>
      <c r="AC85" s="180">
        <v>20532100.190000001</v>
      </c>
      <c r="AD85" s="180">
        <v>23940444</v>
      </c>
      <c r="AE85" s="180">
        <v>19893558</v>
      </c>
      <c r="AF85" s="180">
        <v>23041663</v>
      </c>
      <c r="AG85" s="180">
        <v>26894168.921999998</v>
      </c>
      <c r="AH85" s="180">
        <v>30958853</v>
      </c>
      <c r="AI85" s="180">
        <v>27070010</v>
      </c>
      <c r="AJ85" s="180">
        <v>31055082</v>
      </c>
      <c r="AK85" s="180">
        <v>35343853.721000001</v>
      </c>
      <c r="AL85" s="180">
        <v>40108844</v>
      </c>
      <c r="AM85" s="180">
        <v>35524982</v>
      </c>
      <c r="AN85" s="180">
        <v>40495320</v>
      </c>
      <c r="AO85" s="180">
        <v>45728253.122000001</v>
      </c>
      <c r="AP85" s="180">
        <v>50893034</v>
      </c>
      <c r="AQ85" s="180">
        <v>45542853</v>
      </c>
      <c r="AR85" s="180">
        <v>50476694</v>
      </c>
      <c r="AS85" s="180">
        <v>55731138.105999999</v>
      </c>
      <c r="AT85" s="180">
        <v>61248268</v>
      </c>
      <c r="AU85" s="180">
        <v>55015215</v>
      </c>
      <c r="AV85" s="180">
        <v>60379105</v>
      </c>
      <c r="AW85" s="180">
        <v>65853268.522</v>
      </c>
      <c r="AX85" s="180">
        <v>69834842</v>
      </c>
      <c r="AY85" s="180">
        <v>61243678</v>
      </c>
      <c r="AZ85" s="180">
        <v>64992066</v>
      </c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80" t="s">
        <v>833</v>
      </c>
      <c r="B86" s="180">
        <v>281891</v>
      </c>
      <c r="C86" s="180">
        <v>-25427</v>
      </c>
      <c r="D86" s="180">
        <v>-112516</v>
      </c>
      <c r="E86" s="180">
        <v>5702221</v>
      </c>
      <c r="F86" s="180">
        <v>5797132</v>
      </c>
      <c r="G86" s="180">
        <v>5573588</v>
      </c>
      <c r="H86" s="180">
        <v>5480895</v>
      </c>
      <c r="I86" s="180">
        <v>5407065</v>
      </c>
      <c r="J86" s="180">
        <v>5217355</v>
      </c>
      <c r="K86" s="180">
        <v>3462234</v>
      </c>
      <c r="L86" s="180">
        <v>-552264</v>
      </c>
      <c r="M86" s="180">
        <v>-581921</v>
      </c>
      <c r="N86" s="180">
        <v>-562372</v>
      </c>
      <c r="O86" s="180">
        <v>-498851</v>
      </c>
      <c r="P86" s="180">
        <v>-437909</v>
      </c>
      <c r="Q86" s="180">
        <v>-361408.75</v>
      </c>
      <c r="R86" s="180">
        <v>-484139</v>
      </c>
      <c r="S86" s="180">
        <v>-347431</v>
      </c>
      <c r="T86" s="180">
        <v>-487387</v>
      </c>
      <c r="U86" s="180">
        <v>-511848.74200000003</v>
      </c>
      <c r="V86" s="180">
        <v>-701197</v>
      </c>
      <c r="W86" s="180">
        <v>-2178565</v>
      </c>
      <c r="X86" s="180">
        <v>-1498155</v>
      </c>
      <c r="Y86" s="180">
        <v>-1283669.155</v>
      </c>
      <c r="Z86" s="180">
        <v>-1381634</v>
      </c>
      <c r="AA86" s="180">
        <v>-1380090</v>
      </c>
      <c r="AB86" s="180">
        <v>-1372122</v>
      </c>
      <c r="AC86" s="180">
        <v>-1317311.94</v>
      </c>
      <c r="AD86" s="180">
        <v>-1365797</v>
      </c>
      <c r="AE86" s="180">
        <v>-1195763</v>
      </c>
      <c r="AF86" s="180">
        <v>-953403</v>
      </c>
      <c r="AG86" s="180">
        <v>-1112145.6910000001</v>
      </c>
      <c r="AH86" s="180">
        <v>-1272730</v>
      </c>
      <c r="AI86" s="180">
        <v>-1469352</v>
      </c>
      <c r="AJ86" s="180">
        <v>-1605034</v>
      </c>
      <c r="AK86" s="180">
        <v>8284895.5310000004</v>
      </c>
      <c r="AL86" s="180">
        <v>8088713</v>
      </c>
      <c r="AM86" s="180">
        <v>8132936</v>
      </c>
      <c r="AN86" s="180">
        <v>18050875</v>
      </c>
      <c r="AO86" s="180">
        <v>18037244.254000001</v>
      </c>
      <c r="AP86" s="180">
        <v>17977965</v>
      </c>
      <c r="AQ86" s="180">
        <v>18093075</v>
      </c>
      <c r="AR86" s="180">
        <v>17504676</v>
      </c>
      <c r="AS86" s="180">
        <v>17532247.144000001</v>
      </c>
      <c r="AT86" s="180">
        <v>17345143</v>
      </c>
      <c r="AU86" s="180">
        <v>16678113</v>
      </c>
      <c r="AV86" s="180">
        <v>16356195</v>
      </c>
      <c r="AW86" s="180">
        <v>16318171.891000001</v>
      </c>
      <c r="AX86" s="180">
        <v>17001178</v>
      </c>
      <c r="AY86" s="180">
        <v>13777006</v>
      </c>
      <c r="AZ86" s="180">
        <v>16487658</v>
      </c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80" t="s">
        <v>834</v>
      </c>
      <c r="B87" s="180">
        <v>627</v>
      </c>
      <c r="C87" s="180">
        <v>627</v>
      </c>
      <c r="D87" s="180">
        <v>627</v>
      </c>
      <c r="E87" s="180">
        <v>5631334</v>
      </c>
      <c r="F87" s="180">
        <v>5630708</v>
      </c>
      <c r="G87" s="180">
        <v>5630708</v>
      </c>
      <c r="H87" s="180">
        <v>5630708</v>
      </c>
      <c r="I87" s="180">
        <v>5630708</v>
      </c>
      <c r="J87" s="180">
        <v>5630708</v>
      </c>
      <c r="K87" s="180">
        <v>3861865</v>
      </c>
      <c r="L87" s="180">
        <v>0</v>
      </c>
      <c r="M87" s="180">
        <v>0</v>
      </c>
      <c r="N87" s="180">
        <v>0</v>
      </c>
      <c r="O87" s="180">
        <v>0</v>
      </c>
      <c r="P87" s="180">
        <v>0</v>
      </c>
      <c r="Q87" s="180">
        <v>0</v>
      </c>
      <c r="R87" s="180">
        <v>0</v>
      </c>
      <c r="S87" s="180">
        <v>0</v>
      </c>
      <c r="T87" s="180">
        <v>0</v>
      </c>
      <c r="U87" s="180">
        <v>0</v>
      </c>
      <c r="V87" s="180">
        <v>0</v>
      </c>
      <c r="W87" s="180">
        <v>0</v>
      </c>
      <c r="X87" s="180">
        <v>0</v>
      </c>
      <c r="Y87" s="180">
        <v>0</v>
      </c>
      <c r="Z87" s="180">
        <v>0</v>
      </c>
      <c r="AA87" s="180">
        <v>0</v>
      </c>
      <c r="AB87" s="180">
        <v>0</v>
      </c>
      <c r="AC87" s="180">
        <v>0</v>
      </c>
      <c r="AD87" s="180">
        <v>0</v>
      </c>
      <c r="AE87" s="180">
        <v>0</v>
      </c>
      <c r="AF87" s="180">
        <v>0</v>
      </c>
      <c r="AG87" s="180">
        <v>0</v>
      </c>
      <c r="AH87" s="180">
        <v>0</v>
      </c>
      <c r="AI87" s="180">
        <v>0</v>
      </c>
      <c r="AJ87" s="180">
        <v>0</v>
      </c>
      <c r="AK87" s="180">
        <v>0</v>
      </c>
      <c r="AL87" s="180">
        <v>0</v>
      </c>
      <c r="AM87" s="180">
        <v>0</v>
      </c>
      <c r="AN87" s="180">
        <v>0</v>
      </c>
      <c r="AO87" s="180">
        <v>0</v>
      </c>
      <c r="AP87" s="180">
        <v>-1061148</v>
      </c>
      <c r="AQ87" s="180">
        <v>-1061148</v>
      </c>
      <c r="AR87" s="180">
        <v>-1061148</v>
      </c>
      <c r="AS87" s="180">
        <v>-1061147.719</v>
      </c>
      <c r="AT87" s="180">
        <v>-1306987</v>
      </c>
      <c r="AU87" s="180">
        <v>-1442733</v>
      </c>
      <c r="AV87" s="180">
        <v>-1442733</v>
      </c>
      <c r="AW87" s="180">
        <v>-1442732.7890000001</v>
      </c>
      <c r="AX87" s="180">
        <v>-1442733</v>
      </c>
      <c r="AY87" s="180">
        <v>-6132148</v>
      </c>
      <c r="AZ87" s="180">
        <v>-3421496</v>
      </c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80" t="s">
        <v>1121</v>
      </c>
      <c r="B88" s="180">
        <v>0</v>
      </c>
      <c r="C88" s="180">
        <v>0</v>
      </c>
      <c r="D88" s="180">
        <v>0</v>
      </c>
      <c r="E88" s="180">
        <v>0</v>
      </c>
      <c r="F88" s="180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-1768843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180"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80">
        <v>0</v>
      </c>
      <c r="Z88" s="180">
        <v>0</v>
      </c>
      <c r="AA88" s="180">
        <v>0</v>
      </c>
      <c r="AB88" s="180">
        <v>0</v>
      </c>
      <c r="AC88" s="180">
        <v>0</v>
      </c>
      <c r="AD88" s="180">
        <v>0</v>
      </c>
      <c r="AE88" s="180">
        <v>0</v>
      </c>
      <c r="AF88" s="180">
        <v>0</v>
      </c>
      <c r="AG88" s="180">
        <v>0</v>
      </c>
      <c r="AH88" s="180">
        <v>0</v>
      </c>
      <c r="AI88" s="180">
        <v>0</v>
      </c>
      <c r="AJ88" s="180">
        <v>0</v>
      </c>
      <c r="AK88" s="180">
        <v>0</v>
      </c>
      <c r="AL88" s="180">
        <v>0</v>
      </c>
      <c r="AM88" s="180">
        <v>0</v>
      </c>
      <c r="AN88" s="180">
        <v>0</v>
      </c>
      <c r="AO88" s="180">
        <v>0</v>
      </c>
      <c r="AP88" s="180">
        <v>0</v>
      </c>
      <c r="AQ88" s="180">
        <v>0</v>
      </c>
      <c r="AR88" s="180">
        <v>0</v>
      </c>
      <c r="AS88" s="180">
        <v>0</v>
      </c>
      <c r="AT88" s="180">
        <v>0</v>
      </c>
      <c r="AU88" s="180">
        <v>0</v>
      </c>
      <c r="AV88" s="180">
        <v>0</v>
      </c>
      <c r="AW88" s="180">
        <v>0</v>
      </c>
      <c r="AX88" s="180">
        <v>0</v>
      </c>
      <c r="AY88" s="180">
        <v>0</v>
      </c>
      <c r="AZ88" s="180">
        <v>0</v>
      </c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80" t="s">
        <v>1243</v>
      </c>
      <c r="B89" s="180">
        <v>0</v>
      </c>
      <c r="C89" s="180">
        <v>0</v>
      </c>
      <c r="D89" s="180">
        <v>0</v>
      </c>
      <c r="E89" s="180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180">
        <v>0</v>
      </c>
      <c r="R89" s="180">
        <v>0</v>
      </c>
      <c r="S89" s="180">
        <v>0</v>
      </c>
      <c r="T89" s="180">
        <v>0</v>
      </c>
      <c r="U89" s="180">
        <v>0</v>
      </c>
      <c r="V89" s="180">
        <v>0</v>
      </c>
      <c r="W89" s="180">
        <v>0</v>
      </c>
      <c r="X89" s="180">
        <v>0</v>
      </c>
      <c r="Y89" s="180">
        <v>0</v>
      </c>
      <c r="Z89" s="180">
        <v>0</v>
      </c>
      <c r="AA89" s="180">
        <v>0</v>
      </c>
      <c r="AB89" s="180">
        <v>0</v>
      </c>
      <c r="AC89" s="180">
        <v>0</v>
      </c>
      <c r="AD89" s="180">
        <v>0</v>
      </c>
      <c r="AE89" s="180">
        <v>0</v>
      </c>
      <c r="AF89" s="180">
        <v>0</v>
      </c>
      <c r="AG89" s="180">
        <v>0</v>
      </c>
      <c r="AH89" s="180">
        <v>0</v>
      </c>
      <c r="AI89" s="180">
        <v>0</v>
      </c>
      <c r="AJ89" s="180">
        <v>0</v>
      </c>
      <c r="AK89" s="180">
        <v>0</v>
      </c>
      <c r="AL89" s="180">
        <v>0</v>
      </c>
      <c r="AM89" s="180">
        <v>0</v>
      </c>
      <c r="AN89" s="180">
        <v>0</v>
      </c>
      <c r="AO89" s="180">
        <v>0</v>
      </c>
      <c r="AP89" s="180">
        <v>-1061148</v>
      </c>
      <c r="AQ89" s="180">
        <v>0</v>
      </c>
      <c r="AR89" s="180">
        <v>0</v>
      </c>
      <c r="AS89" s="180">
        <v>0</v>
      </c>
      <c r="AT89" s="180">
        <v>0</v>
      </c>
      <c r="AU89" s="180">
        <v>0</v>
      </c>
      <c r="AV89" s="180">
        <v>0</v>
      </c>
      <c r="AW89" s="180">
        <v>0</v>
      </c>
      <c r="AX89" s="180">
        <v>-1442733</v>
      </c>
      <c r="AY89" s="180">
        <v>0</v>
      </c>
      <c r="AZ89" s="180">
        <v>0</v>
      </c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80" t="s">
        <v>1122</v>
      </c>
      <c r="B90" s="180">
        <v>0</v>
      </c>
      <c r="C90" s="180">
        <v>0</v>
      </c>
      <c r="D90" s="180">
        <v>0</v>
      </c>
      <c r="E90" s="180">
        <v>0</v>
      </c>
      <c r="F90" s="180">
        <v>0</v>
      </c>
      <c r="G90" s="180">
        <v>5630708</v>
      </c>
      <c r="H90" s="180">
        <v>5630708</v>
      </c>
      <c r="I90" s="180">
        <v>5630708</v>
      </c>
      <c r="J90" s="180">
        <v>5630708</v>
      </c>
      <c r="K90" s="180">
        <v>5630708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180">
        <v>0</v>
      </c>
      <c r="R90" s="180">
        <v>0</v>
      </c>
      <c r="S90" s="180">
        <v>0</v>
      </c>
      <c r="T90" s="180">
        <v>0</v>
      </c>
      <c r="U90" s="180">
        <v>0</v>
      </c>
      <c r="V90" s="180">
        <v>0</v>
      </c>
      <c r="W90" s="180">
        <v>0</v>
      </c>
      <c r="X90" s="180">
        <v>0</v>
      </c>
      <c r="Y90" s="180">
        <v>0</v>
      </c>
      <c r="Z90" s="180">
        <v>0</v>
      </c>
      <c r="AA90" s="180">
        <v>0</v>
      </c>
      <c r="AB90" s="180">
        <v>0</v>
      </c>
      <c r="AC90" s="180">
        <v>0</v>
      </c>
      <c r="AD90" s="180">
        <v>0</v>
      </c>
      <c r="AE90" s="180">
        <v>0</v>
      </c>
      <c r="AF90" s="180">
        <v>0</v>
      </c>
      <c r="AG90" s="180">
        <v>0</v>
      </c>
      <c r="AH90" s="180">
        <v>0</v>
      </c>
      <c r="AI90" s="180">
        <v>0</v>
      </c>
      <c r="AJ90" s="180">
        <v>0</v>
      </c>
      <c r="AK90" s="180">
        <v>0</v>
      </c>
      <c r="AL90" s="180">
        <v>0</v>
      </c>
      <c r="AM90" s="180">
        <v>0</v>
      </c>
      <c r="AN90" s="180">
        <v>0</v>
      </c>
      <c r="AO90" s="180">
        <v>0</v>
      </c>
      <c r="AP90" s="180">
        <v>0</v>
      </c>
      <c r="AQ90" s="180">
        <v>0</v>
      </c>
      <c r="AR90" s="180">
        <v>0</v>
      </c>
      <c r="AS90" s="180">
        <v>0</v>
      </c>
      <c r="AT90" s="180">
        <v>0</v>
      </c>
      <c r="AU90" s="180">
        <v>0</v>
      </c>
      <c r="AV90" s="180">
        <v>0</v>
      </c>
      <c r="AW90" s="180">
        <v>0</v>
      </c>
      <c r="AX90" s="180">
        <v>0</v>
      </c>
      <c r="AY90" s="180">
        <v>0</v>
      </c>
      <c r="AZ90" s="180">
        <v>0</v>
      </c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80" t="s">
        <v>1267</v>
      </c>
      <c r="B91" s="180">
        <v>0</v>
      </c>
      <c r="C91" s="180">
        <v>0</v>
      </c>
      <c r="D91" s="180">
        <v>0</v>
      </c>
      <c r="E91" s="180">
        <v>0</v>
      </c>
      <c r="F91" s="180">
        <v>0</v>
      </c>
      <c r="G91" s="180">
        <v>0</v>
      </c>
      <c r="H91" s="180">
        <v>0</v>
      </c>
      <c r="I91" s="180">
        <v>0</v>
      </c>
      <c r="J91" s="180">
        <v>0</v>
      </c>
      <c r="K91" s="180">
        <v>0</v>
      </c>
      <c r="L91" s="180">
        <v>0</v>
      </c>
      <c r="M91" s="180">
        <v>0</v>
      </c>
      <c r="N91" s="180">
        <v>0</v>
      </c>
      <c r="O91" s="180">
        <v>0</v>
      </c>
      <c r="P91" s="180">
        <v>0</v>
      </c>
      <c r="Q91" s="180">
        <v>0</v>
      </c>
      <c r="R91" s="180">
        <v>0</v>
      </c>
      <c r="S91" s="180">
        <v>0</v>
      </c>
      <c r="T91" s="180">
        <v>0</v>
      </c>
      <c r="U91" s="180">
        <v>0</v>
      </c>
      <c r="V91" s="180">
        <v>0</v>
      </c>
      <c r="W91" s="180">
        <v>0</v>
      </c>
      <c r="X91" s="180">
        <v>0</v>
      </c>
      <c r="Y91" s="180">
        <v>0</v>
      </c>
      <c r="Z91" s="180">
        <v>0</v>
      </c>
      <c r="AA91" s="180">
        <v>0</v>
      </c>
      <c r="AB91" s="180">
        <v>0</v>
      </c>
      <c r="AC91" s="180">
        <v>0</v>
      </c>
      <c r="AD91" s="180">
        <v>0</v>
      </c>
      <c r="AE91" s="180">
        <v>0</v>
      </c>
      <c r="AF91" s="180">
        <v>0</v>
      </c>
      <c r="AG91" s="180">
        <v>0</v>
      </c>
      <c r="AH91" s="180">
        <v>0</v>
      </c>
      <c r="AI91" s="180">
        <v>0</v>
      </c>
      <c r="AJ91" s="180">
        <v>0</v>
      </c>
      <c r="AK91" s="180">
        <v>0</v>
      </c>
      <c r="AL91" s="180">
        <v>0</v>
      </c>
      <c r="AM91" s="180">
        <v>0</v>
      </c>
      <c r="AN91" s="180">
        <v>0</v>
      </c>
      <c r="AO91" s="180">
        <v>0</v>
      </c>
      <c r="AP91" s="180">
        <v>0</v>
      </c>
      <c r="AQ91" s="180">
        <v>0</v>
      </c>
      <c r="AR91" s="180">
        <v>0</v>
      </c>
      <c r="AS91" s="180">
        <v>0</v>
      </c>
      <c r="AT91" s="180">
        <v>0</v>
      </c>
      <c r="AU91" s="180">
        <v>0</v>
      </c>
      <c r="AV91" s="180">
        <v>0</v>
      </c>
      <c r="AW91" s="180">
        <v>0</v>
      </c>
      <c r="AX91" s="180">
        <v>0</v>
      </c>
      <c r="AY91" s="180">
        <v>-4689415</v>
      </c>
      <c r="AZ91" s="180">
        <v>-1958783</v>
      </c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80" t="s">
        <v>1268</v>
      </c>
      <c r="B92" s="180">
        <v>0</v>
      </c>
      <c r="C92" s="180">
        <v>0</v>
      </c>
      <c r="D92" s="180">
        <v>0</v>
      </c>
      <c r="E92" s="180">
        <v>0</v>
      </c>
      <c r="F92" s="180">
        <v>0</v>
      </c>
      <c r="G92" s="180">
        <v>0</v>
      </c>
      <c r="H92" s="180">
        <v>0</v>
      </c>
      <c r="I92" s="180">
        <v>0</v>
      </c>
      <c r="J92" s="180">
        <v>0</v>
      </c>
      <c r="K92" s="180">
        <v>0</v>
      </c>
      <c r="L92" s="180">
        <v>0</v>
      </c>
      <c r="M92" s="180">
        <v>0</v>
      </c>
      <c r="N92" s="180">
        <v>0</v>
      </c>
      <c r="O92" s="180">
        <v>0</v>
      </c>
      <c r="P92" s="180">
        <v>0</v>
      </c>
      <c r="Q92" s="180">
        <v>0</v>
      </c>
      <c r="R92" s="180">
        <v>0</v>
      </c>
      <c r="S92" s="180">
        <v>0</v>
      </c>
      <c r="T92" s="180">
        <v>0</v>
      </c>
      <c r="U92" s="180">
        <v>0</v>
      </c>
      <c r="V92" s="180">
        <v>0</v>
      </c>
      <c r="W92" s="180">
        <v>0</v>
      </c>
      <c r="X92" s="180">
        <v>0</v>
      </c>
      <c r="Y92" s="180">
        <v>0</v>
      </c>
      <c r="Z92" s="180">
        <v>0</v>
      </c>
      <c r="AA92" s="180">
        <v>0</v>
      </c>
      <c r="AB92" s="180">
        <v>0</v>
      </c>
      <c r="AC92" s="180">
        <v>0</v>
      </c>
      <c r="AD92" s="180">
        <v>0</v>
      </c>
      <c r="AE92" s="180">
        <v>0</v>
      </c>
      <c r="AF92" s="180">
        <v>0</v>
      </c>
      <c r="AG92" s="180">
        <v>0</v>
      </c>
      <c r="AH92" s="180">
        <v>0</v>
      </c>
      <c r="AI92" s="180">
        <v>0</v>
      </c>
      <c r="AJ92" s="180">
        <v>0</v>
      </c>
      <c r="AK92" s="180">
        <v>0</v>
      </c>
      <c r="AL92" s="180">
        <v>0</v>
      </c>
      <c r="AM92" s="180">
        <v>0</v>
      </c>
      <c r="AN92" s="180">
        <v>0</v>
      </c>
      <c r="AO92" s="180">
        <v>0</v>
      </c>
      <c r="AP92" s="180">
        <v>0</v>
      </c>
      <c r="AQ92" s="180">
        <v>0</v>
      </c>
      <c r="AR92" s="180">
        <v>0</v>
      </c>
      <c r="AS92" s="180">
        <v>0</v>
      </c>
      <c r="AT92" s="180">
        <v>0</v>
      </c>
      <c r="AU92" s="180">
        <v>0</v>
      </c>
      <c r="AV92" s="180">
        <v>0</v>
      </c>
      <c r="AW92" s="180">
        <v>0</v>
      </c>
      <c r="AX92" s="180">
        <v>0</v>
      </c>
      <c r="AY92" s="180">
        <v>-4689415</v>
      </c>
      <c r="AZ92" s="180">
        <v>-1958783</v>
      </c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80" t="s">
        <v>835</v>
      </c>
      <c r="B93" s="180">
        <v>627</v>
      </c>
      <c r="C93" s="180">
        <v>627</v>
      </c>
      <c r="D93" s="180">
        <v>627</v>
      </c>
      <c r="E93" s="180">
        <v>5631334</v>
      </c>
      <c r="F93" s="180">
        <v>5630708</v>
      </c>
      <c r="G93" s="180">
        <v>0</v>
      </c>
      <c r="H93" s="180">
        <v>0</v>
      </c>
      <c r="I93" s="180">
        <v>0</v>
      </c>
      <c r="J93" s="180">
        <v>0</v>
      </c>
      <c r="K93" s="180">
        <v>0</v>
      </c>
      <c r="L93" s="180">
        <v>0</v>
      </c>
      <c r="M93" s="180">
        <v>0</v>
      </c>
      <c r="N93" s="180">
        <v>0</v>
      </c>
      <c r="O93" s="180">
        <v>0</v>
      </c>
      <c r="P93" s="180">
        <v>0</v>
      </c>
      <c r="Q93" s="180">
        <v>0</v>
      </c>
      <c r="R93" s="180">
        <v>0</v>
      </c>
      <c r="S93" s="180">
        <v>0</v>
      </c>
      <c r="T93" s="180">
        <v>0</v>
      </c>
      <c r="U93" s="180">
        <v>0</v>
      </c>
      <c r="V93" s="180">
        <v>0</v>
      </c>
      <c r="W93" s="180">
        <v>0</v>
      </c>
      <c r="X93" s="180">
        <v>0</v>
      </c>
      <c r="Y93" s="180">
        <v>0</v>
      </c>
      <c r="Z93" s="180">
        <v>0</v>
      </c>
      <c r="AA93" s="180">
        <v>0</v>
      </c>
      <c r="AB93" s="180">
        <v>0</v>
      </c>
      <c r="AC93" s="180">
        <v>0</v>
      </c>
      <c r="AD93" s="180">
        <v>0</v>
      </c>
      <c r="AE93" s="180">
        <v>0</v>
      </c>
      <c r="AF93" s="180">
        <v>0</v>
      </c>
      <c r="AG93" s="180">
        <v>0</v>
      </c>
      <c r="AH93" s="180">
        <v>0</v>
      </c>
      <c r="AI93" s="180">
        <v>0</v>
      </c>
      <c r="AJ93" s="180">
        <v>0</v>
      </c>
      <c r="AK93" s="180">
        <v>0</v>
      </c>
      <c r="AL93" s="180">
        <v>0</v>
      </c>
      <c r="AM93" s="180">
        <v>0</v>
      </c>
      <c r="AN93" s="180">
        <v>0</v>
      </c>
      <c r="AO93" s="180">
        <v>0</v>
      </c>
      <c r="AP93" s="180">
        <v>0</v>
      </c>
      <c r="AQ93" s="180">
        <v>-1061148</v>
      </c>
      <c r="AR93" s="180">
        <v>-1061148</v>
      </c>
      <c r="AS93" s="180">
        <v>-1061147.719</v>
      </c>
      <c r="AT93" s="180">
        <v>-1306987</v>
      </c>
      <c r="AU93" s="180">
        <v>-1442733</v>
      </c>
      <c r="AV93" s="180">
        <v>-1442733</v>
      </c>
      <c r="AW93" s="180">
        <v>-1442732.7890000001</v>
      </c>
      <c r="AX93" s="180">
        <v>0</v>
      </c>
      <c r="AY93" s="180">
        <v>-1442733</v>
      </c>
      <c r="AZ93" s="180">
        <v>-1462713</v>
      </c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80" t="s">
        <v>1123</v>
      </c>
      <c r="B94" s="180">
        <v>281264</v>
      </c>
      <c r="C94" s="180">
        <v>-26054</v>
      </c>
      <c r="D94" s="180">
        <v>-113143</v>
      </c>
      <c r="E94" s="180">
        <v>70887</v>
      </c>
      <c r="F94" s="180">
        <v>166424</v>
      </c>
      <c r="G94" s="180">
        <v>-57120</v>
      </c>
      <c r="H94" s="180">
        <v>-149813</v>
      </c>
      <c r="I94" s="180">
        <v>-223643</v>
      </c>
      <c r="J94" s="180">
        <v>-413353</v>
      </c>
      <c r="K94" s="180">
        <v>-399631</v>
      </c>
      <c r="L94" s="180">
        <v>-552264</v>
      </c>
      <c r="M94" s="180">
        <v>-581921</v>
      </c>
      <c r="N94" s="180">
        <v>-562372</v>
      </c>
      <c r="O94" s="180">
        <v>-498851</v>
      </c>
      <c r="P94" s="180">
        <v>-437909</v>
      </c>
      <c r="Q94" s="180">
        <v>-361408.75</v>
      </c>
      <c r="R94" s="180">
        <v>-484139</v>
      </c>
      <c r="S94" s="180">
        <v>-347431</v>
      </c>
      <c r="T94" s="180">
        <v>-487387</v>
      </c>
      <c r="U94" s="180">
        <v>-511848.74200000003</v>
      </c>
      <c r="V94" s="180">
        <v>-701197</v>
      </c>
      <c r="W94" s="180">
        <v>0</v>
      </c>
      <c r="X94" s="180">
        <v>0</v>
      </c>
      <c r="Y94" s="180">
        <v>0</v>
      </c>
      <c r="Z94" s="180">
        <v>0</v>
      </c>
      <c r="AA94" s="180">
        <v>0</v>
      </c>
      <c r="AB94" s="180">
        <v>0</v>
      </c>
      <c r="AC94" s="180">
        <v>0</v>
      </c>
      <c r="AD94" s="180">
        <v>0</v>
      </c>
      <c r="AE94" s="180">
        <v>0</v>
      </c>
      <c r="AF94" s="180">
        <v>0</v>
      </c>
      <c r="AG94" s="180">
        <v>0</v>
      </c>
      <c r="AH94" s="180">
        <v>0</v>
      </c>
      <c r="AI94" s="180">
        <v>0</v>
      </c>
      <c r="AJ94" s="180">
        <v>0</v>
      </c>
      <c r="AK94" s="180">
        <v>0</v>
      </c>
      <c r="AL94" s="180">
        <v>0</v>
      </c>
      <c r="AM94" s="180">
        <v>0</v>
      </c>
      <c r="AN94" s="180">
        <v>0</v>
      </c>
      <c r="AO94" s="180">
        <v>0</v>
      </c>
      <c r="AP94" s="180">
        <v>0</v>
      </c>
      <c r="AQ94" s="180">
        <v>-754931</v>
      </c>
      <c r="AR94" s="180">
        <v>-1343330</v>
      </c>
      <c r="AS94" s="180">
        <v>-1315759.3370000001</v>
      </c>
      <c r="AT94" s="180">
        <v>-1257024</v>
      </c>
      <c r="AU94" s="180">
        <v>-1788308</v>
      </c>
      <c r="AV94" s="180">
        <v>-2110226</v>
      </c>
      <c r="AW94" s="180">
        <v>-2148249.52</v>
      </c>
      <c r="AX94" s="180">
        <v>0</v>
      </c>
      <c r="AY94" s="180">
        <v>0</v>
      </c>
      <c r="AZ94" s="180">
        <v>0</v>
      </c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80" t="s">
        <v>836</v>
      </c>
      <c r="B95" s="180">
        <v>0</v>
      </c>
      <c r="C95" s="180">
        <v>0</v>
      </c>
      <c r="D95" s="180">
        <v>0</v>
      </c>
      <c r="E95" s="180">
        <v>0</v>
      </c>
      <c r="F95" s="180">
        <v>0</v>
      </c>
      <c r="G95" s="180">
        <v>0</v>
      </c>
      <c r="H95" s="180">
        <v>0</v>
      </c>
      <c r="I95" s="180">
        <v>0</v>
      </c>
      <c r="J95" s="180">
        <v>0</v>
      </c>
      <c r="K95" s="180">
        <v>0</v>
      </c>
      <c r="L95" s="180">
        <v>0</v>
      </c>
      <c r="M95" s="180">
        <v>0</v>
      </c>
      <c r="N95" s="180">
        <v>0</v>
      </c>
      <c r="O95" s="180">
        <v>0</v>
      </c>
      <c r="P95" s="180">
        <v>0</v>
      </c>
      <c r="Q95" s="180">
        <v>0</v>
      </c>
      <c r="R95" s="180">
        <v>0</v>
      </c>
      <c r="S95" s="180">
        <v>0</v>
      </c>
      <c r="T95" s="180">
        <v>0</v>
      </c>
      <c r="U95" s="180">
        <v>0</v>
      </c>
      <c r="V95" s="180">
        <v>0</v>
      </c>
      <c r="W95" s="180">
        <v>-2178565</v>
      </c>
      <c r="X95" s="180">
        <v>-1498155</v>
      </c>
      <c r="Y95" s="180">
        <v>0</v>
      </c>
      <c r="Z95" s="180">
        <v>-1381634</v>
      </c>
      <c r="AA95" s="180">
        <v>-1380090</v>
      </c>
      <c r="AB95" s="180">
        <v>-1372122</v>
      </c>
      <c r="AC95" s="180">
        <v>-1317311.94</v>
      </c>
      <c r="AD95" s="180">
        <v>-1365797</v>
      </c>
      <c r="AE95" s="180">
        <v>-1195763</v>
      </c>
      <c r="AF95" s="180">
        <v>-953403</v>
      </c>
      <c r="AG95" s="180">
        <v>-1112145.6910000001</v>
      </c>
      <c r="AH95" s="180">
        <v>0</v>
      </c>
      <c r="AI95" s="180">
        <v>0</v>
      </c>
      <c r="AJ95" s="180">
        <v>-1605034</v>
      </c>
      <c r="AK95" s="180">
        <v>8284895.5310000004</v>
      </c>
      <c r="AL95" s="180">
        <v>8088713</v>
      </c>
      <c r="AM95" s="180">
        <v>8132936</v>
      </c>
      <c r="AN95" s="180">
        <v>18050875</v>
      </c>
      <c r="AO95" s="180">
        <v>18037244.254000001</v>
      </c>
      <c r="AP95" s="180">
        <v>19039113</v>
      </c>
      <c r="AQ95" s="180">
        <v>19909154</v>
      </c>
      <c r="AR95" s="180">
        <v>19909154</v>
      </c>
      <c r="AS95" s="180">
        <v>19909154.199999999</v>
      </c>
      <c r="AT95" s="180">
        <v>19909154</v>
      </c>
      <c r="AU95" s="180">
        <v>19909154</v>
      </c>
      <c r="AV95" s="180">
        <v>19909154</v>
      </c>
      <c r="AW95" s="180">
        <v>19909154.199999999</v>
      </c>
      <c r="AX95" s="180">
        <v>18443911</v>
      </c>
      <c r="AY95" s="180">
        <v>19909154</v>
      </c>
      <c r="AZ95" s="180">
        <v>19909154</v>
      </c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80" t="s">
        <v>837</v>
      </c>
      <c r="B96" s="180">
        <v>10621937</v>
      </c>
      <c r="C96" s="180">
        <v>9610515</v>
      </c>
      <c r="D96" s="180">
        <v>10414772</v>
      </c>
      <c r="E96" s="180">
        <v>16738676</v>
      </c>
      <c r="F96" s="180">
        <v>18080821</v>
      </c>
      <c r="G96" s="180">
        <v>16395780</v>
      </c>
      <c r="H96" s="180">
        <v>17719054</v>
      </c>
      <c r="I96" s="180">
        <v>18740325</v>
      </c>
      <c r="J96" s="180">
        <v>20226509</v>
      </c>
      <c r="K96" s="180">
        <v>16646216</v>
      </c>
      <c r="L96" s="180">
        <v>18034631</v>
      </c>
      <c r="M96" s="180">
        <v>17755671</v>
      </c>
      <c r="N96" s="180">
        <v>19859154</v>
      </c>
      <c r="O96" s="180">
        <v>17599304</v>
      </c>
      <c r="P96" s="180">
        <v>19833280</v>
      </c>
      <c r="Q96" s="180">
        <v>21490604.780000001</v>
      </c>
      <c r="R96" s="180">
        <v>24126201</v>
      </c>
      <c r="S96" s="180">
        <v>21243668</v>
      </c>
      <c r="T96" s="180">
        <v>24006200</v>
      </c>
      <c r="U96" s="180">
        <v>26743766.147</v>
      </c>
      <c r="V96" s="180">
        <v>30096960</v>
      </c>
      <c r="W96" s="180">
        <v>23184013</v>
      </c>
      <c r="X96" s="180">
        <v>26524004</v>
      </c>
      <c r="Y96" s="180">
        <v>28780947.065000001</v>
      </c>
      <c r="Z96" s="180">
        <v>31388181</v>
      </c>
      <c r="AA96" s="180">
        <v>25516223</v>
      </c>
      <c r="AB96" s="180">
        <v>28211841</v>
      </c>
      <c r="AC96" s="180">
        <v>30782206.477000002</v>
      </c>
      <c r="AD96" s="180">
        <v>34142065</v>
      </c>
      <c r="AE96" s="180">
        <v>30265213</v>
      </c>
      <c r="AF96" s="180">
        <v>33655678</v>
      </c>
      <c r="AG96" s="180">
        <v>37349441.457999997</v>
      </c>
      <c r="AH96" s="180">
        <v>41253541</v>
      </c>
      <c r="AI96" s="180">
        <v>37168076</v>
      </c>
      <c r="AJ96" s="180">
        <v>41017466</v>
      </c>
      <c r="AK96" s="180">
        <v>55196167.479000002</v>
      </c>
      <c r="AL96" s="180">
        <v>59764975</v>
      </c>
      <c r="AM96" s="180">
        <v>55225336</v>
      </c>
      <c r="AN96" s="180">
        <v>70113613</v>
      </c>
      <c r="AO96" s="180">
        <v>75332915.603</v>
      </c>
      <c r="AP96" s="180">
        <v>80438417</v>
      </c>
      <c r="AQ96" s="180">
        <v>75203346</v>
      </c>
      <c r="AR96" s="180">
        <v>79548788</v>
      </c>
      <c r="AS96" s="180">
        <v>84830803.476999998</v>
      </c>
      <c r="AT96" s="180">
        <v>90160829</v>
      </c>
      <c r="AU96" s="180">
        <v>83260746</v>
      </c>
      <c r="AV96" s="180">
        <v>88302718</v>
      </c>
      <c r="AW96" s="180">
        <v>93738858.640000001</v>
      </c>
      <c r="AX96" s="180">
        <v>98403438</v>
      </c>
      <c r="AY96" s="180">
        <v>86588102</v>
      </c>
      <c r="AZ96" s="180">
        <v>93047142</v>
      </c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80" t="s">
        <v>1124</v>
      </c>
      <c r="B97" s="180">
        <v>-3614252</v>
      </c>
      <c r="C97" s="180">
        <v>-4233450</v>
      </c>
      <c r="D97" s="180">
        <v>-4651998</v>
      </c>
      <c r="E97" s="180">
        <v>160856</v>
      </c>
      <c r="F97" s="180">
        <v>140776</v>
      </c>
      <c r="G97" s="180">
        <v>133683</v>
      </c>
      <c r="H97" s="180">
        <v>129356</v>
      </c>
      <c r="I97" s="180">
        <v>196216</v>
      </c>
      <c r="J97" s="180">
        <v>197593</v>
      </c>
      <c r="K97" s="180">
        <v>195552</v>
      </c>
      <c r="L97" s="180">
        <v>194240</v>
      </c>
      <c r="M97" s="180">
        <v>202514</v>
      </c>
      <c r="N97" s="180">
        <v>205138</v>
      </c>
      <c r="O97" s="180">
        <v>207239</v>
      </c>
      <c r="P97" s="180">
        <v>208927</v>
      </c>
      <c r="Q97" s="180">
        <v>208249.04</v>
      </c>
      <c r="R97" s="180">
        <v>209341</v>
      </c>
      <c r="S97" s="180">
        <v>214555</v>
      </c>
      <c r="T97" s="180">
        <v>232703</v>
      </c>
      <c r="U97" s="180">
        <v>242326.11799999999</v>
      </c>
      <c r="V97" s="180">
        <v>262322</v>
      </c>
      <c r="W97" s="180">
        <v>5028348</v>
      </c>
      <c r="X97" s="180">
        <v>4237747</v>
      </c>
      <c r="Y97" s="180">
        <v>4226479.1619999995</v>
      </c>
      <c r="Z97" s="180">
        <v>4257715</v>
      </c>
      <c r="AA97" s="180">
        <v>4248740</v>
      </c>
      <c r="AB97" s="180">
        <v>4241364</v>
      </c>
      <c r="AC97" s="180">
        <v>4275634.0449999999</v>
      </c>
      <c r="AD97" s="180">
        <v>4312821</v>
      </c>
      <c r="AE97" s="180">
        <v>4299073</v>
      </c>
      <c r="AF97" s="180">
        <v>4296626</v>
      </c>
      <c r="AG97" s="180">
        <v>4326296.0379999997</v>
      </c>
      <c r="AH97" s="180">
        <v>4360741</v>
      </c>
      <c r="AI97" s="180">
        <v>4347498</v>
      </c>
      <c r="AJ97" s="180">
        <v>4348607</v>
      </c>
      <c r="AK97" s="180">
        <v>4407036.6380000003</v>
      </c>
      <c r="AL97" s="180">
        <v>4639836</v>
      </c>
      <c r="AM97" s="180">
        <v>4734119</v>
      </c>
      <c r="AN97" s="180">
        <v>4801087</v>
      </c>
      <c r="AO97" s="180">
        <v>4895864.6679999996</v>
      </c>
      <c r="AP97" s="180">
        <v>14829975</v>
      </c>
      <c r="AQ97" s="180">
        <v>14845215</v>
      </c>
      <c r="AR97" s="180">
        <v>14763238</v>
      </c>
      <c r="AS97" s="180">
        <v>14987881.381999999</v>
      </c>
      <c r="AT97" s="180">
        <v>14764685</v>
      </c>
      <c r="AU97" s="180">
        <v>14562969</v>
      </c>
      <c r="AV97" s="180">
        <v>14507249</v>
      </c>
      <c r="AW97" s="180">
        <v>14628937.847999999</v>
      </c>
      <c r="AX97" s="180">
        <v>14806313</v>
      </c>
      <c r="AY97" s="180">
        <v>14630310</v>
      </c>
      <c r="AZ97" s="180">
        <v>14717885</v>
      </c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80" t="s">
        <v>838</v>
      </c>
      <c r="B98" s="180">
        <v>7007685</v>
      </c>
      <c r="C98" s="180">
        <v>5377065</v>
      </c>
      <c r="D98" s="180">
        <v>5762774</v>
      </c>
      <c r="E98" s="180">
        <v>16899532</v>
      </c>
      <c r="F98" s="180">
        <v>18221597</v>
      </c>
      <c r="G98" s="180">
        <v>16529463</v>
      </c>
      <c r="H98" s="180">
        <v>17848410</v>
      </c>
      <c r="I98" s="180">
        <v>18936541</v>
      </c>
      <c r="J98" s="180">
        <v>20424102</v>
      </c>
      <c r="K98" s="180">
        <v>16841768</v>
      </c>
      <c r="L98" s="180">
        <v>18228871</v>
      </c>
      <c r="M98" s="180">
        <v>17958186</v>
      </c>
      <c r="N98" s="180">
        <v>20064292</v>
      </c>
      <c r="O98" s="180">
        <v>17806543</v>
      </c>
      <c r="P98" s="180">
        <v>20042207</v>
      </c>
      <c r="Q98" s="180">
        <v>21698853.82</v>
      </c>
      <c r="R98" s="180">
        <v>24335542</v>
      </c>
      <c r="S98" s="180">
        <v>21458223</v>
      </c>
      <c r="T98" s="180">
        <v>24238903</v>
      </c>
      <c r="U98" s="180">
        <v>26986092.265000001</v>
      </c>
      <c r="V98" s="180">
        <v>30359282</v>
      </c>
      <c r="W98" s="180">
        <v>28212361</v>
      </c>
      <c r="X98" s="180">
        <v>30761751</v>
      </c>
      <c r="Y98" s="180">
        <v>33007426.227000002</v>
      </c>
      <c r="Z98" s="180">
        <v>35645896</v>
      </c>
      <c r="AA98" s="180">
        <v>29764963</v>
      </c>
      <c r="AB98" s="180">
        <v>32453205</v>
      </c>
      <c r="AC98" s="180">
        <v>35057840.522</v>
      </c>
      <c r="AD98" s="180">
        <v>38454886</v>
      </c>
      <c r="AE98" s="180">
        <v>34564286</v>
      </c>
      <c r="AF98" s="180">
        <v>37952304</v>
      </c>
      <c r="AG98" s="180">
        <v>41675737.495999999</v>
      </c>
      <c r="AH98" s="180">
        <v>45614282</v>
      </c>
      <c r="AI98" s="180">
        <v>41515574</v>
      </c>
      <c r="AJ98" s="180">
        <v>45366073</v>
      </c>
      <c r="AK98" s="180">
        <v>59603204.116999999</v>
      </c>
      <c r="AL98" s="180">
        <v>64404811</v>
      </c>
      <c r="AM98" s="180">
        <v>59959455</v>
      </c>
      <c r="AN98" s="180">
        <v>74914700</v>
      </c>
      <c r="AO98" s="180">
        <v>80228780.270999998</v>
      </c>
      <c r="AP98" s="180">
        <v>95268392</v>
      </c>
      <c r="AQ98" s="180">
        <v>90048561</v>
      </c>
      <c r="AR98" s="180">
        <v>94312026</v>
      </c>
      <c r="AS98" s="180">
        <v>99818684.858999997</v>
      </c>
      <c r="AT98" s="180">
        <v>104925514</v>
      </c>
      <c r="AU98" s="180">
        <v>97823715</v>
      </c>
      <c r="AV98" s="180">
        <v>102809967</v>
      </c>
      <c r="AW98" s="180">
        <v>108367796.48800001</v>
      </c>
      <c r="AX98" s="180">
        <v>113209751</v>
      </c>
      <c r="AY98" s="180">
        <v>101218412</v>
      </c>
      <c r="AZ98" s="180">
        <v>107765027</v>
      </c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70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70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70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70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70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70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70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70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70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70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3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3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3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3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3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3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3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3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3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3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3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3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3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3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3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3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3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3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50" t="s">
        <v>1125</v>
      </c>
      <c r="B127" s="70">
        <f>B42+B47+B50</f>
        <v>7336569</v>
      </c>
      <c r="C127" s="70">
        <f t="shared" ref="C127:AZ127" si="0">C42+C47+C50</f>
        <v>10311072</v>
      </c>
      <c r="D127" s="70">
        <f t="shared" si="0"/>
        <v>5693294</v>
      </c>
      <c r="E127" s="70">
        <f t="shared" si="0"/>
        <v>167995</v>
      </c>
      <c r="F127" s="70">
        <f t="shared" si="0"/>
        <v>157329</v>
      </c>
      <c r="G127" s="70">
        <f t="shared" si="0"/>
        <v>103493</v>
      </c>
      <c r="H127" s="70">
        <f t="shared" si="0"/>
        <v>11681</v>
      </c>
      <c r="I127" s="70">
        <f t="shared" si="0"/>
        <v>10212</v>
      </c>
      <c r="J127" s="70">
        <f t="shared" si="0"/>
        <v>17987</v>
      </c>
      <c r="K127" s="70">
        <f t="shared" si="0"/>
        <v>0</v>
      </c>
      <c r="L127" s="70">
        <f t="shared" si="0"/>
        <v>0</v>
      </c>
      <c r="M127" s="70">
        <f t="shared" si="0"/>
        <v>0</v>
      </c>
      <c r="N127" s="70">
        <f t="shared" si="0"/>
        <v>3197</v>
      </c>
      <c r="O127" s="70">
        <f t="shared" si="0"/>
        <v>39</v>
      </c>
      <c r="P127" s="70">
        <f t="shared" si="0"/>
        <v>48</v>
      </c>
      <c r="Q127" s="70">
        <f t="shared" si="0"/>
        <v>2173.4699999999998</v>
      </c>
      <c r="R127" s="70">
        <f t="shared" si="0"/>
        <v>7407</v>
      </c>
      <c r="S127" s="70">
        <f t="shared" si="0"/>
        <v>442</v>
      </c>
      <c r="T127" s="70">
        <f t="shared" si="0"/>
        <v>21136</v>
      </c>
      <c r="U127" s="70">
        <f t="shared" si="0"/>
        <v>0</v>
      </c>
      <c r="V127" s="70">
        <f t="shared" si="0"/>
        <v>22</v>
      </c>
      <c r="W127" s="70">
        <f t="shared" si="0"/>
        <v>143332789</v>
      </c>
      <c r="X127" s="70">
        <f t="shared" si="0"/>
        <v>186157179</v>
      </c>
      <c r="Y127" s="70">
        <f t="shared" si="0"/>
        <v>135171211.00400001</v>
      </c>
      <c r="Z127" s="70">
        <f t="shared" si="0"/>
        <v>3261155</v>
      </c>
      <c r="AA127" s="70">
        <f t="shared" si="0"/>
        <v>7220467</v>
      </c>
      <c r="AB127" s="70">
        <f t="shared" si="0"/>
        <v>5717910</v>
      </c>
      <c r="AC127" s="70">
        <f t="shared" si="0"/>
        <v>19701190.623</v>
      </c>
      <c r="AD127" s="70">
        <f t="shared" si="0"/>
        <v>10645640</v>
      </c>
      <c r="AE127" s="70">
        <f t="shared" si="0"/>
        <v>16799555</v>
      </c>
      <c r="AF127" s="70">
        <f t="shared" si="0"/>
        <v>13511060</v>
      </c>
      <c r="AG127" s="70">
        <f t="shared" si="0"/>
        <v>23802760.359999999</v>
      </c>
      <c r="AH127" s="70">
        <f t="shared" si="0"/>
        <v>32179823</v>
      </c>
      <c r="AI127" s="70">
        <f t="shared" si="0"/>
        <v>33707732</v>
      </c>
      <c r="AJ127" s="70">
        <f t="shared" si="0"/>
        <v>36750511</v>
      </c>
      <c r="AK127" s="70">
        <f t="shared" si="0"/>
        <v>31554045.638</v>
      </c>
      <c r="AL127" s="70">
        <f t="shared" si="0"/>
        <v>19999414</v>
      </c>
      <c r="AM127" s="70">
        <f t="shared" si="0"/>
        <v>24483759</v>
      </c>
      <c r="AN127" s="70">
        <f t="shared" si="0"/>
        <v>17361971</v>
      </c>
      <c r="AO127" s="70">
        <f t="shared" si="0"/>
        <v>21222438.566</v>
      </c>
      <c r="AP127" s="70">
        <f t="shared" si="0"/>
        <v>28586367</v>
      </c>
      <c r="AQ127" s="70">
        <f t="shared" si="0"/>
        <v>28990013</v>
      </c>
      <c r="AR127" s="70">
        <f t="shared" si="0"/>
        <v>40833229</v>
      </c>
      <c r="AS127" s="70">
        <f t="shared" si="0"/>
        <v>26777566.486000001</v>
      </c>
      <c r="AT127" s="70">
        <f t="shared" si="0"/>
        <v>12800889</v>
      </c>
      <c r="AU127" s="70">
        <f t="shared" si="0"/>
        <v>17349746</v>
      </c>
      <c r="AV127" s="70">
        <f t="shared" si="0"/>
        <v>10377552</v>
      </c>
      <c r="AW127" s="70">
        <f t="shared" si="0"/>
        <v>15962093.013</v>
      </c>
      <c r="AX127" s="70">
        <f t="shared" si="0"/>
        <v>37748717</v>
      </c>
      <c r="AY127" s="70">
        <f t="shared" si="0"/>
        <v>49487022</v>
      </c>
      <c r="AZ127" s="70">
        <f t="shared" si="0"/>
        <v>45184216</v>
      </c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</row>
    <row r="128" spans="1:71" x14ac:dyDescent="0.25">
      <c r="A128" s="150" t="s">
        <v>1126</v>
      </c>
      <c r="B128" s="70">
        <f>B61</f>
        <v>734061</v>
      </c>
      <c r="C128" s="70">
        <f t="shared" ref="C128:AZ128" si="1">C61</f>
        <v>0</v>
      </c>
      <c r="D128" s="70">
        <f t="shared" si="1"/>
        <v>2036947</v>
      </c>
      <c r="E128" s="70">
        <f t="shared" si="1"/>
        <v>0</v>
      </c>
      <c r="F128" s="70">
        <f t="shared" si="1"/>
        <v>0</v>
      </c>
      <c r="G128" s="70">
        <f t="shared" si="1"/>
        <v>0</v>
      </c>
      <c r="H128" s="70">
        <f t="shared" si="1"/>
        <v>0</v>
      </c>
      <c r="I128" s="70">
        <f t="shared" si="1"/>
        <v>0</v>
      </c>
      <c r="J128" s="70">
        <f t="shared" si="1"/>
        <v>0</v>
      </c>
      <c r="K128" s="70">
        <f t="shared" si="1"/>
        <v>0</v>
      </c>
      <c r="L128" s="70">
        <f t="shared" si="1"/>
        <v>0</v>
      </c>
      <c r="M128" s="70">
        <f t="shared" si="1"/>
        <v>0</v>
      </c>
      <c r="N128" s="70">
        <f t="shared" si="1"/>
        <v>0</v>
      </c>
      <c r="O128" s="70">
        <f t="shared" si="1"/>
        <v>0</v>
      </c>
      <c r="P128" s="70">
        <f t="shared" si="1"/>
        <v>0</v>
      </c>
      <c r="Q128" s="70">
        <f t="shared" si="1"/>
        <v>0</v>
      </c>
      <c r="R128" s="70">
        <f t="shared" si="1"/>
        <v>0</v>
      </c>
      <c r="S128" s="70">
        <f t="shared" si="1"/>
        <v>0</v>
      </c>
      <c r="T128" s="70">
        <f t="shared" si="1"/>
        <v>0</v>
      </c>
      <c r="U128" s="70">
        <f t="shared" si="1"/>
        <v>0</v>
      </c>
      <c r="V128" s="70">
        <f t="shared" si="1"/>
        <v>0</v>
      </c>
      <c r="W128" s="70">
        <f t="shared" si="1"/>
        <v>92180</v>
      </c>
      <c r="X128" s="70">
        <f t="shared" si="1"/>
        <v>169131</v>
      </c>
      <c r="Y128" s="70">
        <f t="shared" si="1"/>
        <v>50165512.439999998</v>
      </c>
      <c r="Z128" s="70">
        <f t="shared" si="1"/>
        <v>198935648</v>
      </c>
      <c r="AA128" s="70">
        <f t="shared" si="1"/>
        <v>198351083</v>
      </c>
      <c r="AB128" s="70">
        <f t="shared" si="1"/>
        <v>197622791</v>
      </c>
      <c r="AC128" s="70">
        <f t="shared" si="1"/>
        <v>194083290.59</v>
      </c>
      <c r="AD128" s="70">
        <f t="shared" si="1"/>
        <v>177329318</v>
      </c>
      <c r="AE128" s="70">
        <f t="shared" si="1"/>
        <v>175446422</v>
      </c>
      <c r="AF128" s="70">
        <f t="shared" si="1"/>
        <v>175517122</v>
      </c>
      <c r="AG128" s="70">
        <f t="shared" si="1"/>
        <v>165683622.45100001</v>
      </c>
      <c r="AH128" s="70">
        <f t="shared" si="1"/>
        <v>159078129</v>
      </c>
      <c r="AI128" s="70">
        <f t="shared" si="1"/>
        <v>159057792</v>
      </c>
      <c r="AJ128" s="70">
        <f t="shared" si="1"/>
        <v>165195073</v>
      </c>
      <c r="AK128" s="70">
        <f t="shared" si="1"/>
        <v>157551926.47799999</v>
      </c>
      <c r="AL128" s="70">
        <f t="shared" si="1"/>
        <v>162942283</v>
      </c>
      <c r="AM128" s="70">
        <f t="shared" si="1"/>
        <v>161246636</v>
      </c>
      <c r="AN128" s="70">
        <f t="shared" si="1"/>
        <v>157999317</v>
      </c>
      <c r="AO128" s="70">
        <f t="shared" si="1"/>
        <v>145815549.27900001</v>
      </c>
      <c r="AP128" s="70">
        <f t="shared" si="1"/>
        <v>137708374</v>
      </c>
      <c r="AQ128" s="70">
        <f t="shared" si="1"/>
        <v>137649750</v>
      </c>
      <c r="AR128" s="70">
        <f t="shared" si="1"/>
        <v>127569783</v>
      </c>
      <c r="AS128" s="70">
        <f t="shared" si="1"/>
        <v>127485633.395</v>
      </c>
      <c r="AT128" s="70">
        <f t="shared" si="1"/>
        <v>142461639</v>
      </c>
      <c r="AU128" s="70">
        <f t="shared" si="1"/>
        <v>140773706</v>
      </c>
      <c r="AV128" s="70">
        <f t="shared" si="1"/>
        <v>140679646</v>
      </c>
      <c r="AW128" s="70">
        <f t="shared" si="1"/>
        <v>129742491.26199999</v>
      </c>
      <c r="AX128" s="70">
        <f t="shared" si="1"/>
        <v>156481733</v>
      </c>
      <c r="AY128" s="70">
        <f t="shared" si="1"/>
        <v>122232436</v>
      </c>
      <c r="AZ128" s="70">
        <f t="shared" si="1"/>
        <v>142072785</v>
      </c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  <c r="BR128" s="70"/>
      <c r="BS128" s="70"/>
    </row>
    <row r="129" spans="1:71" x14ac:dyDescent="0.25">
      <c r="A129" s="150" t="s">
        <v>1127</v>
      </c>
      <c r="B129" s="6">
        <f t="shared" ref="B129" si="2">SUM(B127:B128)</f>
        <v>8070630</v>
      </c>
      <c r="C129" s="6">
        <f t="shared" ref="C129:AZ129" si="3">SUM(C127:C128)</f>
        <v>10311072</v>
      </c>
      <c r="D129" s="6">
        <f t="shared" si="3"/>
        <v>7730241</v>
      </c>
      <c r="E129" s="6">
        <f t="shared" si="3"/>
        <v>167995</v>
      </c>
      <c r="F129" s="6">
        <f t="shared" si="3"/>
        <v>157329</v>
      </c>
      <c r="G129" s="6">
        <f t="shared" si="3"/>
        <v>103493</v>
      </c>
      <c r="H129" s="6">
        <f t="shared" si="3"/>
        <v>11681</v>
      </c>
      <c r="I129" s="6">
        <f t="shared" si="3"/>
        <v>10212</v>
      </c>
      <c r="J129" s="6">
        <f t="shared" si="3"/>
        <v>17987</v>
      </c>
      <c r="K129" s="6">
        <f t="shared" si="3"/>
        <v>0</v>
      </c>
      <c r="L129" s="6">
        <f t="shared" si="3"/>
        <v>0</v>
      </c>
      <c r="M129" s="6">
        <f t="shared" si="3"/>
        <v>0</v>
      </c>
      <c r="N129" s="6">
        <f t="shared" si="3"/>
        <v>3197</v>
      </c>
      <c r="O129" s="6">
        <f t="shared" si="3"/>
        <v>39</v>
      </c>
      <c r="P129" s="6">
        <f t="shared" si="3"/>
        <v>48</v>
      </c>
      <c r="Q129" s="6">
        <f t="shared" si="3"/>
        <v>2173.4699999999998</v>
      </c>
      <c r="R129" s="6">
        <f t="shared" si="3"/>
        <v>7407</v>
      </c>
      <c r="S129" s="6">
        <f t="shared" si="3"/>
        <v>442</v>
      </c>
      <c r="T129" s="6">
        <f t="shared" si="3"/>
        <v>21136</v>
      </c>
      <c r="U129" s="6">
        <f t="shared" si="3"/>
        <v>0</v>
      </c>
      <c r="V129" s="6">
        <f t="shared" si="3"/>
        <v>22</v>
      </c>
      <c r="W129" s="6">
        <f t="shared" si="3"/>
        <v>143424969</v>
      </c>
      <c r="X129" s="6">
        <f t="shared" si="3"/>
        <v>186326310</v>
      </c>
      <c r="Y129" s="6">
        <f t="shared" si="3"/>
        <v>185336723.44400001</v>
      </c>
      <c r="Z129" s="6">
        <f t="shared" si="3"/>
        <v>202196803</v>
      </c>
      <c r="AA129" s="6">
        <f t="shared" si="3"/>
        <v>205571550</v>
      </c>
      <c r="AB129" s="6">
        <f t="shared" si="3"/>
        <v>203340701</v>
      </c>
      <c r="AC129" s="6">
        <f t="shared" si="3"/>
        <v>213784481.213</v>
      </c>
      <c r="AD129" s="6">
        <f t="shared" si="3"/>
        <v>187974958</v>
      </c>
      <c r="AE129" s="6">
        <f t="shared" si="3"/>
        <v>192245977</v>
      </c>
      <c r="AF129" s="6">
        <f t="shared" si="3"/>
        <v>189028182</v>
      </c>
      <c r="AG129" s="6">
        <f t="shared" si="3"/>
        <v>189486382.81099999</v>
      </c>
      <c r="AH129" s="6">
        <f t="shared" si="3"/>
        <v>191257952</v>
      </c>
      <c r="AI129" s="6">
        <f t="shared" si="3"/>
        <v>192765524</v>
      </c>
      <c r="AJ129" s="6">
        <f t="shared" si="3"/>
        <v>201945584</v>
      </c>
      <c r="AK129" s="6">
        <f t="shared" si="3"/>
        <v>189105972.116</v>
      </c>
      <c r="AL129" s="6">
        <f t="shared" si="3"/>
        <v>182941697</v>
      </c>
      <c r="AM129" s="6">
        <f t="shared" si="3"/>
        <v>185730395</v>
      </c>
      <c r="AN129" s="6">
        <f t="shared" si="3"/>
        <v>175361288</v>
      </c>
      <c r="AO129" s="6">
        <f t="shared" si="3"/>
        <v>167037987.84500003</v>
      </c>
      <c r="AP129" s="6">
        <f t="shared" si="3"/>
        <v>166294741</v>
      </c>
      <c r="AQ129" s="6">
        <f t="shared" si="3"/>
        <v>166639763</v>
      </c>
      <c r="AR129" s="6">
        <f t="shared" si="3"/>
        <v>168403012</v>
      </c>
      <c r="AS129" s="6">
        <f t="shared" si="3"/>
        <v>154263199.88099998</v>
      </c>
      <c r="AT129" s="6">
        <f t="shared" si="3"/>
        <v>155262528</v>
      </c>
      <c r="AU129" s="6">
        <f t="shared" si="3"/>
        <v>158123452</v>
      </c>
      <c r="AV129" s="6">
        <f t="shared" si="3"/>
        <v>151057198</v>
      </c>
      <c r="AW129" s="6">
        <f t="shared" si="3"/>
        <v>145704584.27500001</v>
      </c>
      <c r="AX129" s="6">
        <f t="shared" si="3"/>
        <v>194230450</v>
      </c>
      <c r="AY129" s="6">
        <f t="shared" si="3"/>
        <v>171719458</v>
      </c>
      <c r="AZ129" s="6">
        <f t="shared" si="3"/>
        <v>187257001</v>
      </c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1" x14ac:dyDescent="0.25">
      <c r="A130" s="3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7" t="s">
        <v>839</v>
      </c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80" t="s">
        <v>732</v>
      </c>
      <c r="B132" s="180" t="s">
        <v>733</v>
      </c>
      <c r="C132" s="180" t="s">
        <v>734</v>
      </c>
      <c r="D132" s="180" t="s">
        <v>735</v>
      </c>
      <c r="E132" s="180" t="s">
        <v>840</v>
      </c>
      <c r="F132" s="180" t="s">
        <v>737</v>
      </c>
      <c r="G132" s="180" t="s">
        <v>738</v>
      </c>
      <c r="H132" s="180" t="s">
        <v>739</v>
      </c>
      <c r="I132" s="180" t="s">
        <v>841</v>
      </c>
      <c r="J132" s="180" t="s">
        <v>741</v>
      </c>
      <c r="K132" s="180" t="s">
        <v>742</v>
      </c>
      <c r="L132" s="180" t="s">
        <v>743</v>
      </c>
      <c r="M132" s="180" t="s">
        <v>842</v>
      </c>
      <c r="N132" s="180" t="s">
        <v>745</v>
      </c>
      <c r="O132" s="180" t="s">
        <v>746</v>
      </c>
      <c r="P132" s="180" t="s">
        <v>747</v>
      </c>
      <c r="Q132" s="180" t="s">
        <v>843</v>
      </c>
      <c r="R132" s="180" t="s">
        <v>749</v>
      </c>
      <c r="S132" s="180" t="s">
        <v>750</v>
      </c>
      <c r="T132" s="180" t="s">
        <v>751</v>
      </c>
      <c r="U132" s="180" t="s">
        <v>844</v>
      </c>
      <c r="V132" s="180" t="s">
        <v>753</v>
      </c>
      <c r="W132" s="180" t="s">
        <v>754</v>
      </c>
      <c r="X132" s="180" t="s">
        <v>755</v>
      </c>
      <c r="Y132" s="180" t="s">
        <v>845</v>
      </c>
      <c r="Z132" s="180" t="s">
        <v>757</v>
      </c>
      <c r="AA132" s="180" t="s">
        <v>758</v>
      </c>
      <c r="AB132" s="180" t="s">
        <v>759</v>
      </c>
      <c r="AC132" s="180" t="s">
        <v>846</v>
      </c>
      <c r="AD132" s="180" t="s">
        <v>761</v>
      </c>
      <c r="AE132" s="180" t="s">
        <v>762</v>
      </c>
      <c r="AF132" s="180" t="s">
        <v>763</v>
      </c>
      <c r="AG132" s="180" t="s">
        <v>847</v>
      </c>
      <c r="AH132" s="180" t="s">
        <v>765</v>
      </c>
      <c r="AI132" s="180" t="s">
        <v>766</v>
      </c>
      <c r="AJ132" s="180" t="s">
        <v>767</v>
      </c>
      <c r="AK132" s="180" t="s">
        <v>848</v>
      </c>
      <c r="AL132" s="180" t="s">
        <v>769</v>
      </c>
      <c r="AM132" s="180" t="s">
        <v>770</v>
      </c>
      <c r="AN132" s="180" t="s">
        <v>771</v>
      </c>
      <c r="AO132" s="180" t="s">
        <v>849</v>
      </c>
      <c r="AP132" s="180" t="s">
        <v>773</v>
      </c>
      <c r="AQ132" s="180" t="s">
        <v>774</v>
      </c>
      <c r="AR132" s="180" t="s">
        <v>775</v>
      </c>
      <c r="AS132" s="180" t="s">
        <v>850</v>
      </c>
      <c r="AT132" s="180" t="s">
        <v>777</v>
      </c>
      <c r="AU132" s="180" t="s">
        <v>778</v>
      </c>
      <c r="AV132" s="180" t="s">
        <v>779</v>
      </c>
      <c r="AW132" s="180" t="s">
        <v>851</v>
      </c>
      <c r="AX132" s="180" t="s">
        <v>781</v>
      </c>
      <c r="AY132" s="180" t="s">
        <v>782</v>
      </c>
      <c r="AZ132" s="180" t="s">
        <v>1235</v>
      </c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5"/>
      <c r="BR132" s="5"/>
      <c r="BS132" s="5"/>
    </row>
    <row r="133" spans="1:71" x14ac:dyDescent="0.25">
      <c r="A133" s="180"/>
      <c r="B133" s="180"/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80" t="s">
        <v>1128</v>
      </c>
      <c r="B134" s="180"/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80" t="s">
        <v>1129</v>
      </c>
      <c r="B135" s="180">
        <v>31450686</v>
      </c>
      <c r="C135" s="180">
        <v>30817922</v>
      </c>
      <c r="D135" s="180">
        <v>33043923</v>
      </c>
      <c r="E135" s="180">
        <v>28770180</v>
      </c>
      <c r="F135" s="180">
        <v>25917834</v>
      </c>
      <c r="G135" s="180">
        <v>27394918</v>
      </c>
      <c r="H135" s="180">
        <v>28395618</v>
      </c>
      <c r="I135" s="180">
        <v>30668554</v>
      </c>
      <c r="J135" s="180">
        <v>31981948</v>
      </c>
      <c r="K135" s="180">
        <v>33188480</v>
      </c>
      <c r="L135" s="180">
        <v>33285270</v>
      </c>
      <c r="M135" s="180">
        <v>36498116</v>
      </c>
      <c r="N135" s="180">
        <v>37170465</v>
      </c>
      <c r="O135" s="180">
        <v>38982979</v>
      </c>
      <c r="P135" s="180">
        <v>40046338</v>
      </c>
      <c r="Q135" s="180">
        <v>39160084.920000002</v>
      </c>
      <c r="R135" s="180">
        <v>43014463</v>
      </c>
      <c r="S135" s="180">
        <v>45615209</v>
      </c>
      <c r="T135" s="180">
        <v>48503536</v>
      </c>
      <c r="U135" s="180">
        <v>51568839.484999999</v>
      </c>
      <c r="V135" s="180">
        <v>50439114</v>
      </c>
      <c r="W135" s="180">
        <v>51081934</v>
      </c>
      <c r="X135" s="180">
        <v>82350552</v>
      </c>
      <c r="Y135" s="180">
        <v>88413932.784999996</v>
      </c>
      <c r="Z135" s="180">
        <v>86158017</v>
      </c>
      <c r="AA135" s="180">
        <v>88945118</v>
      </c>
      <c r="AB135" s="180">
        <v>87672418</v>
      </c>
      <c r="AC135" s="180">
        <v>94990804.732999995</v>
      </c>
      <c r="AD135" s="180">
        <v>95553652</v>
      </c>
      <c r="AE135" s="180">
        <v>97292252</v>
      </c>
      <c r="AF135" s="180">
        <v>96363864</v>
      </c>
      <c r="AG135" s="180">
        <v>102607555.26000001</v>
      </c>
      <c r="AH135" s="180">
        <v>104968767</v>
      </c>
      <c r="AI135" s="180">
        <v>109997677</v>
      </c>
      <c r="AJ135" s="180">
        <v>108642041</v>
      </c>
      <c r="AK135" s="180">
        <v>111103385.911</v>
      </c>
      <c r="AL135" s="180">
        <v>113328832</v>
      </c>
      <c r="AM135" s="180">
        <v>116133912</v>
      </c>
      <c r="AN135" s="180">
        <v>118241828</v>
      </c>
      <c r="AO135" s="180">
        <v>123364653.169</v>
      </c>
      <c r="AP135" s="180">
        <v>123651803</v>
      </c>
      <c r="AQ135" s="180">
        <v>124914898</v>
      </c>
      <c r="AR135" s="180">
        <v>125482337</v>
      </c>
      <c r="AS135" s="180">
        <v>134503438.958</v>
      </c>
      <c r="AT135" s="180">
        <v>134317668</v>
      </c>
      <c r="AU135" s="180">
        <v>138395714</v>
      </c>
      <c r="AV135" s="180">
        <v>135762706</v>
      </c>
      <c r="AW135" s="180">
        <v>142510625.53600001</v>
      </c>
      <c r="AX135" s="180">
        <v>140970512</v>
      </c>
      <c r="AY135" s="180">
        <v>123101061</v>
      </c>
      <c r="AZ135" s="180">
        <v>129990020</v>
      </c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3"/>
      <c r="BR135" s="3"/>
      <c r="BS135" s="3"/>
    </row>
    <row r="136" spans="1:71" x14ac:dyDescent="0.25">
      <c r="A136" s="180" t="s">
        <v>1133</v>
      </c>
      <c r="B136" s="180">
        <v>1409679</v>
      </c>
      <c r="C136" s="180">
        <v>1320342</v>
      </c>
      <c r="D136" s="180">
        <v>1199355</v>
      </c>
      <c r="E136" s="180">
        <v>1442373</v>
      </c>
      <c r="F136" s="180">
        <v>1358643</v>
      </c>
      <c r="G136" s="180">
        <v>1177544</v>
      </c>
      <c r="H136" s="180">
        <v>1284304</v>
      </c>
      <c r="I136" s="180">
        <v>1565795</v>
      </c>
      <c r="J136" s="180">
        <v>1442840</v>
      </c>
      <c r="K136" s="180">
        <v>1439717</v>
      </c>
      <c r="L136" s="180">
        <v>1457169</v>
      </c>
      <c r="M136" s="180">
        <v>1798360</v>
      </c>
      <c r="N136" s="180">
        <v>1730392</v>
      </c>
      <c r="O136" s="180">
        <v>1757463</v>
      </c>
      <c r="P136" s="180">
        <v>1769601</v>
      </c>
      <c r="Q136" s="180">
        <v>1272459.1100000001</v>
      </c>
      <c r="R136" s="180">
        <v>1659985</v>
      </c>
      <c r="S136" s="180">
        <v>2116118</v>
      </c>
      <c r="T136" s="180">
        <v>2763505</v>
      </c>
      <c r="U136" s="180">
        <v>2602505.7250000001</v>
      </c>
      <c r="V136" s="180">
        <v>2465880</v>
      </c>
      <c r="W136" s="180">
        <v>2550861</v>
      </c>
      <c r="X136" s="180">
        <v>3805153</v>
      </c>
      <c r="Y136" s="180">
        <v>3565917.804</v>
      </c>
      <c r="Z136" s="180">
        <v>3167882</v>
      </c>
      <c r="AA136" s="180">
        <v>3188784</v>
      </c>
      <c r="AB136" s="180">
        <v>3629388</v>
      </c>
      <c r="AC136" s="180">
        <v>3548664.0989999999</v>
      </c>
      <c r="AD136" s="180">
        <v>3227054</v>
      </c>
      <c r="AE136" s="180">
        <v>3383909</v>
      </c>
      <c r="AF136" s="180">
        <v>3698690</v>
      </c>
      <c r="AG136" s="180">
        <v>3791797.3089999999</v>
      </c>
      <c r="AH136" s="180">
        <v>3816767</v>
      </c>
      <c r="AI136" s="180">
        <v>4630966</v>
      </c>
      <c r="AJ136" s="180">
        <v>4385585</v>
      </c>
      <c r="AK136" s="180">
        <v>4393658.8669999996</v>
      </c>
      <c r="AL136" s="180">
        <v>4183699</v>
      </c>
      <c r="AM136" s="180">
        <v>4518026</v>
      </c>
      <c r="AN136" s="180">
        <v>4973242</v>
      </c>
      <c r="AO136" s="180">
        <v>4668643.6009999998</v>
      </c>
      <c r="AP136" s="180">
        <v>4394069</v>
      </c>
      <c r="AQ136" s="180">
        <v>4791382</v>
      </c>
      <c r="AR136" s="180">
        <v>5069939</v>
      </c>
      <c r="AS136" s="180">
        <v>5062616.4160000002</v>
      </c>
      <c r="AT136" s="180">
        <v>4578046</v>
      </c>
      <c r="AU136" s="180">
        <v>4930028</v>
      </c>
      <c r="AV136" s="180">
        <v>5309542</v>
      </c>
      <c r="AW136" s="180">
        <v>5415882.227</v>
      </c>
      <c r="AX136" s="180">
        <v>4885454</v>
      </c>
      <c r="AY136" s="180">
        <v>4926259</v>
      </c>
      <c r="AZ136" s="180">
        <v>5510058</v>
      </c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3"/>
      <c r="BR136" s="3"/>
      <c r="BS136" s="3"/>
    </row>
    <row r="137" spans="1:71" x14ac:dyDescent="0.25">
      <c r="A137" s="180" t="s">
        <v>1134</v>
      </c>
      <c r="B137" s="180">
        <v>64822</v>
      </c>
      <c r="C137" s="180">
        <v>66239</v>
      </c>
      <c r="D137" s="180">
        <v>68521</v>
      </c>
      <c r="E137" s="180">
        <v>75066</v>
      </c>
      <c r="F137" s="180">
        <v>48963</v>
      </c>
      <c r="G137" s="180">
        <v>32023</v>
      </c>
      <c r="H137" s="180">
        <v>98048</v>
      </c>
      <c r="I137" s="180">
        <v>117870</v>
      </c>
      <c r="J137" s="180">
        <v>120948</v>
      </c>
      <c r="K137" s="180">
        <v>132593</v>
      </c>
      <c r="L137" s="180">
        <v>31450</v>
      </c>
      <c r="M137" s="180">
        <v>54212</v>
      </c>
      <c r="N137" s="180">
        <v>74558</v>
      </c>
      <c r="O137" s="180">
        <v>109214</v>
      </c>
      <c r="P137" s="180">
        <v>120362</v>
      </c>
      <c r="Q137" s="180">
        <v>146456.6</v>
      </c>
      <c r="R137" s="180">
        <v>159958</v>
      </c>
      <c r="S137" s="180">
        <v>181417</v>
      </c>
      <c r="T137" s="180">
        <v>181370</v>
      </c>
      <c r="U137" s="180">
        <v>206121.15900000001</v>
      </c>
      <c r="V137" s="180">
        <v>204403</v>
      </c>
      <c r="W137" s="180">
        <v>151900</v>
      </c>
      <c r="X137" s="180">
        <v>56719</v>
      </c>
      <c r="Y137" s="180">
        <v>65019.786</v>
      </c>
      <c r="Z137" s="180">
        <v>67618</v>
      </c>
      <c r="AA137" s="180">
        <v>61318</v>
      </c>
      <c r="AB137" s="180">
        <v>54333</v>
      </c>
      <c r="AC137" s="180">
        <v>54554.86</v>
      </c>
      <c r="AD137" s="180">
        <v>64866</v>
      </c>
      <c r="AE137" s="180">
        <v>50558</v>
      </c>
      <c r="AF137" s="180">
        <v>42623</v>
      </c>
      <c r="AG137" s="180">
        <v>46480.241999999998</v>
      </c>
      <c r="AH137" s="180">
        <v>45523</v>
      </c>
      <c r="AI137" s="180">
        <v>49250</v>
      </c>
      <c r="AJ137" s="180">
        <v>59408</v>
      </c>
      <c r="AK137" s="180">
        <v>75509.303</v>
      </c>
      <c r="AL137" s="180">
        <v>84129</v>
      </c>
      <c r="AM137" s="180">
        <v>53673</v>
      </c>
      <c r="AN137" s="180">
        <v>45095</v>
      </c>
      <c r="AO137" s="180">
        <v>55604.42</v>
      </c>
      <c r="AP137" s="180">
        <v>54363</v>
      </c>
      <c r="AQ137" s="180">
        <v>89972</v>
      </c>
      <c r="AR137" s="180">
        <v>70499</v>
      </c>
      <c r="AS137" s="180">
        <v>64883.093999999997</v>
      </c>
      <c r="AT137" s="180">
        <v>112373</v>
      </c>
      <c r="AU137" s="180">
        <v>74241</v>
      </c>
      <c r="AV137" s="180">
        <v>57891</v>
      </c>
      <c r="AW137" s="180">
        <v>49962.357000000004</v>
      </c>
      <c r="AX137" s="180">
        <v>42379</v>
      </c>
      <c r="AY137" s="180">
        <v>38128</v>
      </c>
      <c r="AZ137" s="180">
        <v>32129</v>
      </c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3"/>
      <c r="BR137" s="3"/>
      <c r="BS137" s="3"/>
    </row>
    <row r="138" spans="1:71" x14ac:dyDescent="0.25">
      <c r="A138" s="180" t="s">
        <v>1135</v>
      </c>
      <c r="B138" s="180">
        <v>0</v>
      </c>
      <c r="C138" s="180">
        <v>0</v>
      </c>
      <c r="D138" s="180">
        <v>0</v>
      </c>
      <c r="E138" s="180">
        <v>0</v>
      </c>
      <c r="F138" s="180">
        <v>0</v>
      </c>
      <c r="G138" s="180">
        <v>7</v>
      </c>
      <c r="H138" s="180">
        <v>8</v>
      </c>
      <c r="I138" s="180">
        <v>10</v>
      </c>
      <c r="J138" s="180">
        <v>9</v>
      </c>
      <c r="K138" s="180">
        <v>9</v>
      </c>
      <c r="L138" s="180">
        <v>9</v>
      </c>
      <c r="M138" s="180">
        <v>10</v>
      </c>
      <c r="N138" s="180">
        <v>10</v>
      </c>
      <c r="O138" s="180">
        <v>11</v>
      </c>
      <c r="P138" s="180">
        <v>10</v>
      </c>
      <c r="Q138" s="180">
        <v>15.31</v>
      </c>
      <c r="R138" s="180">
        <v>13</v>
      </c>
      <c r="S138" s="180">
        <v>13</v>
      </c>
      <c r="T138" s="180">
        <v>13</v>
      </c>
      <c r="U138" s="180">
        <v>3542.3180000000002</v>
      </c>
      <c r="V138" s="180">
        <v>19</v>
      </c>
      <c r="W138" s="180">
        <v>411</v>
      </c>
      <c r="X138" s="180">
        <v>21</v>
      </c>
      <c r="Y138" s="180">
        <v>25.696000000000002</v>
      </c>
      <c r="Z138" s="180">
        <v>26</v>
      </c>
      <c r="AA138" s="180">
        <v>26</v>
      </c>
      <c r="AB138" s="180">
        <v>24</v>
      </c>
      <c r="AC138" s="180">
        <v>31.456</v>
      </c>
      <c r="AD138" s="180">
        <v>31</v>
      </c>
      <c r="AE138" s="180">
        <v>31</v>
      </c>
      <c r="AF138" s="180">
        <v>34</v>
      </c>
      <c r="AG138" s="180">
        <v>40.043999999999997</v>
      </c>
      <c r="AH138" s="180">
        <v>39</v>
      </c>
      <c r="AI138" s="180">
        <v>39</v>
      </c>
      <c r="AJ138" s="180">
        <v>39</v>
      </c>
      <c r="AK138" s="180">
        <v>46.238999999999997</v>
      </c>
      <c r="AL138" s="180">
        <v>46</v>
      </c>
      <c r="AM138" s="180">
        <v>44</v>
      </c>
      <c r="AN138" s="180">
        <v>44</v>
      </c>
      <c r="AO138" s="180">
        <v>48.701000000000001</v>
      </c>
      <c r="AP138" s="180">
        <v>51</v>
      </c>
      <c r="AQ138" s="180">
        <v>53</v>
      </c>
      <c r="AR138" s="180">
        <v>54</v>
      </c>
      <c r="AS138" s="180">
        <v>64.724000000000004</v>
      </c>
      <c r="AT138" s="180">
        <v>63</v>
      </c>
      <c r="AU138" s="180">
        <v>62</v>
      </c>
      <c r="AV138" s="180">
        <v>60</v>
      </c>
      <c r="AW138" s="180">
        <v>71.406000000000006</v>
      </c>
      <c r="AX138" s="180">
        <v>74</v>
      </c>
      <c r="AY138" s="180">
        <v>76</v>
      </c>
      <c r="AZ138" s="180">
        <v>73</v>
      </c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3"/>
      <c r="BR138" s="3"/>
      <c r="BS138" s="3"/>
    </row>
    <row r="139" spans="1:71" x14ac:dyDescent="0.25">
      <c r="A139" s="180" t="s">
        <v>1245</v>
      </c>
      <c r="B139" s="180">
        <v>137694</v>
      </c>
      <c r="C139" s="180">
        <v>76014</v>
      </c>
      <c r="D139" s="180">
        <v>23427</v>
      </c>
      <c r="E139" s="180">
        <v>4301</v>
      </c>
      <c r="F139" s="180">
        <v>2294</v>
      </c>
      <c r="G139" s="180">
        <v>0</v>
      </c>
      <c r="H139" s="180">
        <v>138</v>
      </c>
      <c r="I139" s="180">
        <v>0</v>
      </c>
      <c r="J139" s="180">
        <v>0</v>
      </c>
      <c r="K139" s="180">
        <v>0</v>
      </c>
      <c r="L139" s="180">
        <v>8351</v>
      </c>
      <c r="M139" s="180">
        <v>0</v>
      </c>
      <c r="N139" s="180">
        <v>45073</v>
      </c>
      <c r="O139" s="180">
        <v>57863</v>
      </c>
      <c r="P139" s="180">
        <v>53625</v>
      </c>
      <c r="Q139" s="180">
        <v>59743.49</v>
      </c>
      <c r="R139" s="180">
        <v>7524</v>
      </c>
      <c r="S139" s="180">
        <v>0</v>
      </c>
      <c r="T139" s="180">
        <v>41999</v>
      </c>
      <c r="U139" s="180">
        <v>17623.253000000001</v>
      </c>
      <c r="V139" s="180">
        <v>3055</v>
      </c>
      <c r="W139" s="180">
        <v>0</v>
      </c>
      <c r="X139" s="180">
        <v>0</v>
      </c>
      <c r="Y139" s="180">
        <v>0</v>
      </c>
      <c r="Z139" s="180">
        <v>176962</v>
      </c>
      <c r="AA139" s="180">
        <v>1262</v>
      </c>
      <c r="AB139" s="180">
        <v>236946</v>
      </c>
      <c r="AC139" s="180">
        <v>-38190.019</v>
      </c>
      <c r="AD139" s="180">
        <v>0</v>
      </c>
      <c r="AE139" s="180">
        <v>0</v>
      </c>
      <c r="AF139" s="180">
        <v>25535</v>
      </c>
      <c r="AG139" s="180">
        <v>0</v>
      </c>
      <c r="AH139" s="180">
        <v>58587</v>
      </c>
      <c r="AI139" s="180">
        <v>7685</v>
      </c>
      <c r="AJ139" s="180">
        <v>28142</v>
      </c>
      <c r="AK139" s="180">
        <v>-17328.463</v>
      </c>
      <c r="AL139" s="180">
        <v>5036</v>
      </c>
      <c r="AM139" s="180">
        <v>0</v>
      </c>
      <c r="AN139" s="180">
        <v>4550</v>
      </c>
      <c r="AO139" s="180">
        <v>0</v>
      </c>
      <c r="AP139" s="180">
        <v>0</v>
      </c>
      <c r="AQ139" s="180">
        <v>0</v>
      </c>
      <c r="AR139" s="180">
        <v>57790</v>
      </c>
      <c r="AS139" s="180">
        <v>-7339.9560000000001</v>
      </c>
      <c r="AT139" s="180">
        <v>0</v>
      </c>
      <c r="AU139" s="180">
        <v>58902</v>
      </c>
      <c r="AV139" s="180">
        <v>-22214</v>
      </c>
      <c r="AW139" s="180">
        <v>68901.237999999998</v>
      </c>
      <c r="AX139" s="180">
        <v>55990</v>
      </c>
      <c r="AY139" s="180">
        <v>-2482</v>
      </c>
      <c r="AZ139" s="180">
        <v>11306</v>
      </c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3"/>
      <c r="BR139" s="3"/>
      <c r="BS139" s="3"/>
    </row>
    <row r="140" spans="1:71" x14ac:dyDescent="0.25">
      <c r="A140" s="180" t="s">
        <v>1269</v>
      </c>
      <c r="B140" s="180">
        <v>0</v>
      </c>
      <c r="C140" s="180">
        <v>0</v>
      </c>
      <c r="D140" s="180">
        <v>0</v>
      </c>
      <c r="E140" s="180">
        <v>0</v>
      </c>
      <c r="F140" s="180">
        <v>0</v>
      </c>
      <c r="G140" s="180">
        <v>0</v>
      </c>
      <c r="H140" s="180">
        <v>0</v>
      </c>
      <c r="I140" s="180">
        <v>0</v>
      </c>
      <c r="J140" s="180">
        <v>0</v>
      </c>
      <c r="K140" s="180">
        <v>0</v>
      </c>
      <c r="L140" s="180">
        <v>0</v>
      </c>
      <c r="M140" s="180">
        <v>0</v>
      </c>
      <c r="N140" s="180">
        <v>0</v>
      </c>
      <c r="O140" s="180">
        <v>0</v>
      </c>
      <c r="P140" s="180">
        <v>0</v>
      </c>
      <c r="Q140" s="180">
        <v>0</v>
      </c>
      <c r="R140" s="180">
        <v>0</v>
      </c>
      <c r="S140" s="180">
        <v>0</v>
      </c>
      <c r="T140" s="180">
        <v>0</v>
      </c>
      <c r="U140" s="180">
        <v>0</v>
      </c>
      <c r="V140" s="180">
        <v>0</v>
      </c>
      <c r="W140" s="180">
        <v>71702</v>
      </c>
      <c r="X140" s="180">
        <v>0</v>
      </c>
      <c r="Y140" s="180">
        <v>3.1E-2</v>
      </c>
      <c r="Z140" s="180">
        <v>0</v>
      </c>
      <c r="AA140" s="180">
        <v>0</v>
      </c>
      <c r="AB140" s="180">
        <v>0</v>
      </c>
      <c r="AC140" s="180">
        <v>0</v>
      </c>
      <c r="AD140" s="180">
        <v>0</v>
      </c>
      <c r="AE140" s="180">
        <v>0</v>
      </c>
      <c r="AF140" s="180">
        <v>0</v>
      </c>
      <c r="AG140" s="180">
        <v>0</v>
      </c>
      <c r="AH140" s="180">
        <v>0</v>
      </c>
      <c r="AI140" s="180">
        <v>0</v>
      </c>
      <c r="AJ140" s="180">
        <v>0</v>
      </c>
      <c r="AK140" s="180">
        <v>0</v>
      </c>
      <c r="AL140" s="180">
        <v>0</v>
      </c>
      <c r="AM140" s="180">
        <v>0</v>
      </c>
      <c r="AN140" s="180">
        <v>0</v>
      </c>
      <c r="AO140" s="180">
        <v>0</v>
      </c>
      <c r="AP140" s="180">
        <v>0</v>
      </c>
      <c r="AQ140" s="180">
        <v>0</v>
      </c>
      <c r="AR140" s="180">
        <v>0</v>
      </c>
      <c r="AS140" s="180">
        <v>0</v>
      </c>
      <c r="AT140" s="180">
        <v>0</v>
      </c>
      <c r="AU140" s="180">
        <v>0</v>
      </c>
      <c r="AV140" s="180">
        <v>0</v>
      </c>
      <c r="AW140" s="180">
        <v>0</v>
      </c>
      <c r="AX140" s="180">
        <v>0</v>
      </c>
      <c r="AY140" s="180">
        <v>0</v>
      </c>
      <c r="AZ140" s="180">
        <v>0</v>
      </c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3"/>
      <c r="BR140" s="3"/>
      <c r="BS140" s="3"/>
    </row>
    <row r="141" spans="1:71" x14ac:dyDescent="0.25">
      <c r="A141" s="180" t="s">
        <v>1137</v>
      </c>
      <c r="B141" s="180">
        <v>1207163</v>
      </c>
      <c r="C141" s="180">
        <v>1178089</v>
      </c>
      <c r="D141" s="180">
        <v>1107407</v>
      </c>
      <c r="E141" s="180">
        <v>1363006</v>
      </c>
      <c r="F141" s="180">
        <v>1307386</v>
      </c>
      <c r="G141" s="180">
        <v>1145514</v>
      </c>
      <c r="H141" s="180">
        <v>1186110</v>
      </c>
      <c r="I141" s="180">
        <v>1447915</v>
      </c>
      <c r="J141" s="180">
        <v>1321883</v>
      </c>
      <c r="K141" s="180">
        <v>1307115</v>
      </c>
      <c r="L141" s="180">
        <v>1417359</v>
      </c>
      <c r="M141" s="180">
        <v>1744139</v>
      </c>
      <c r="N141" s="180">
        <v>1610751</v>
      </c>
      <c r="O141" s="180">
        <v>1590375</v>
      </c>
      <c r="P141" s="180">
        <v>1595604</v>
      </c>
      <c r="Q141" s="180">
        <v>1066243.72</v>
      </c>
      <c r="R141" s="180">
        <v>1492490</v>
      </c>
      <c r="S141" s="180">
        <v>1934688</v>
      </c>
      <c r="T141" s="180">
        <v>2540123</v>
      </c>
      <c r="U141" s="180">
        <v>2375218.9950000001</v>
      </c>
      <c r="V141" s="180">
        <v>2258403</v>
      </c>
      <c r="W141" s="180">
        <v>2326848</v>
      </c>
      <c r="X141" s="180">
        <v>3748413</v>
      </c>
      <c r="Y141" s="180">
        <v>3500872.2910000002</v>
      </c>
      <c r="Z141" s="180">
        <v>2923276</v>
      </c>
      <c r="AA141" s="180">
        <v>3126178</v>
      </c>
      <c r="AB141" s="180">
        <v>3338085</v>
      </c>
      <c r="AC141" s="180">
        <v>3532267.8020000001</v>
      </c>
      <c r="AD141" s="180">
        <v>3162157</v>
      </c>
      <c r="AE141" s="180">
        <v>3333320</v>
      </c>
      <c r="AF141" s="180">
        <v>3630498</v>
      </c>
      <c r="AG141" s="180">
        <v>3745277.023</v>
      </c>
      <c r="AH141" s="180">
        <v>3712618</v>
      </c>
      <c r="AI141" s="180">
        <v>4573992</v>
      </c>
      <c r="AJ141" s="180">
        <v>4297996</v>
      </c>
      <c r="AK141" s="180">
        <v>4335431.7879999997</v>
      </c>
      <c r="AL141" s="180">
        <v>4094488</v>
      </c>
      <c r="AM141" s="180">
        <v>4464309</v>
      </c>
      <c r="AN141" s="180">
        <v>4923553</v>
      </c>
      <c r="AO141" s="180">
        <v>4612990.4800000004</v>
      </c>
      <c r="AP141" s="180">
        <v>4339655</v>
      </c>
      <c r="AQ141" s="180">
        <v>4701357</v>
      </c>
      <c r="AR141" s="180">
        <v>4941596</v>
      </c>
      <c r="AS141" s="180">
        <v>5005008.5539999995</v>
      </c>
      <c r="AT141" s="180">
        <v>4465610</v>
      </c>
      <c r="AU141" s="180">
        <v>4796823</v>
      </c>
      <c r="AV141" s="180">
        <v>5251591</v>
      </c>
      <c r="AW141" s="180">
        <v>5296947.2259999998</v>
      </c>
      <c r="AX141" s="180">
        <v>4787011</v>
      </c>
      <c r="AY141" s="180">
        <v>4888055</v>
      </c>
      <c r="AZ141" s="180">
        <v>5466550</v>
      </c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3"/>
      <c r="BR141" s="3"/>
      <c r="BS141" s="3"/>
    </row>
    <row r="142" spans="1:71" x14ac:dyDescent="0.25">
      <c r="A142" s="180" t="s">
        <v>1139</v>
      </c>
      <c r="B142" s="180">
        <v>32860365</v>
      </c>
      <c r="C142" s="180">
        <v>32138264</v>
      </c>
      <c r="D142" s="180">
        <v>34243278</v>
      </c>
      <c r="E142" s="180">
        <v>30212553</v>
      </c>
      <c r="F142" s="180">
        <v>27276477</v>
      </c>
      <c r="G142" s="180">
        <v>28572462</v>
      </c>
      <c r="H142" s="180">
        <v>29679922</v>
      </c>
      <c r="I142" s="180">
        <v>32234349</v>
      </c>
      <c r="J142" s="180">
        <v>33424788</v>
      </c>
      <c r="K142" s="180">
        <v>34628197</v>
      </c>
      <c r="L142" s="180">
        <v>34742439</v>
      </c>
      <c r="M142" s="180">
        <v>38296477</v>
      </c>
      <c r="N142" s="180">
        <v>38900857</v>
      </c>
      <c r="O142" s="180">
        <v>40740442</v>
      </c>
      <c r="P142" s="180">
        <v>41815939</v>
      </c>
      <c r="Q142" s="180">
        <v>40432544.030000001</v>
      </c>
      <c r="R142" s="180">
        <v>44674448</v>
      </c>
      <c r="S142" s="180">
        <v>47731327</v>
      </c>
      <c r="T142" s="180">
        <v>51267041</v>
      </c>
      <c r="U142" s="180">
        <v>54171345.210000001</v>
      </c>
      <c r="V142" s="180">
        <v>52904994</v>
      </c>
      <c r="W142" s="180">
        <v>53632795</v>
      </c>
      <c r="X142" s="180">
        <v>86155705</v>
      </c>
      <c r="Y142" s="180">
        <v>91979850.589000002</v>
      </c>
      <c r="Z142" s="180">
        <v>89325899</v>
      </c>
      <c r="AA142" s="180">
        <v>92133902</v>
      </c>
      <c r="AB142" s="180">
        <v>91301806</v>
      </c>
      <c r="AC142" s="180">
        <v>98539468.832000002</v>
      </c>
      <c r="AD142" s="180">
        <v>98780706</v>
      </c>
      <c r="AE142" s="180">
        <v>100676161</v>
      </c>
      <c r="AF142" s="180">
        <v>100062554</v>
      </c>
      <c r="AG142" s="180">
        <v>106399352.56900001</v>
      </c>
      <c r="AH142" s="180">
        <v>108785534</v>
      </c>
      <c r="AI142" s="180">
        <v>114628643</v>
      </c>
      <c r="AJ142" s="180">
        <v>113027626</v>
      </c>
      <c r="AK142" s="180">
        <v>115497044.778</v>
      </c>
      <c r="AL142" s="180">
        <v>117512531</v>
      </c>
      <c r="AM142" s="180">
        <v>120651938</v>
      </c>
      <c r="AN142" s="180">
        <v>123215070</v>
      </c>
      <c r="AO142" s="180">
        <v>128033296.77</v>
      </c>
      <c r="AP142" s="180">
        <v>128045872</v>
      </c>
      <c r="AQ142" s="180">
        <v>129706280</v>
      </c>
      <c r="AR142" s="180">
        <v>130552276</v>
      </c>
      <c r="AS142" s="180">
        <v>139566055.37400001</v>
      </c>
      <c r="AT142" s="180">
        <v>138895714</v>
      </c>
      <c r="AU142" s="180">
        <v>143325742</v>
      </c>
      <c r="AV142" s="180">
        <v>141072248</v>
      </c>
      <c r="AW142" s="180">
        <v>147926507.76300001</v>
      </c>
      <c r="AX142" s="180">
        <v>145855966</v>
      </c>
      <c r="AY142" s="180">
        <v>128027320</v>
      </c>
      <c r="AZ142" s="180">
        <v>135500078</v>
      </c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3"/>
      <c r="BR142" s="3"/>
      <c r="BS142" s="3"/>
    </row>
    <row r="143" spans="1:71" x14ac:dyDescent="0.25">
      <c r="A143" s="180"/>
      <c r="B143" s="180"/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3"/>
      <c r="BR143" s="3"/>
      <c r="BS143" s="3"/>
    </row>
    <row r="144" spans="1:71" x14ac:dyDescent="0.25">
      <c r="A144" s="180" t="s">
        <v>1140</v>
      </c>
      <c r="B144" s="180"/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3"/>
      <c r="BR144" s="3"/>
      <c r="BS144" s="3"/>
    </row>
    <row r="145" spans="1:71" x14ac:dyDescent="0.25">
      <c r="A145" s="180" t="s">
        <v>1141</v>
      </c>
      <c r="B145" s="180">
        <v>24190319</v>
      </c>
      <c r="C145" s="180">
        <v>23352368</v>
      </c>
      <c r="D145" s="180">
        <v>25160698</v>
      </c>
      <c r="E145" s="180">
        <v>21650557</v>
      </c>
      <c r="F145" s="180">
        <v>19129633</v>
      </c>
      <c r="G145" s="180">
        <v>20099355</v>
      </c>
      <c r="H145" s="180">
        <v>20835831</v>
      </c>
      <c r="I145" s="180">
        <v>22653316</v>
      </c>
      <c r="J145" s="180">
        <v>23508220</v>
      </c>
      <c r="K145" s="180">
        <v>24179394</v>
      </c>
      <c r="L145" s="180">
        <v>24302607</v>
      </c>
      <c r="M145" s="180">
        <v>26846817</v>
      </c>
      <c r="N145" s="180">
        <v>27958524</v>
      </c>
      <c r="O145" s="180">
        <v>29317441</v>
      </c>
      <c r="P145" s="180">
        <v>29934076</v>
      </c>
      <c r="Q145" s="180">
        <v>29652526.469999999</v>
      </c>
      <c r="R145" s="180">
        <v>31966248</v>
      </c>
      <c r="S145" s="180">
        <v>33724856</v>
      </c>
      <c r="T145" s="180">
        <v>35981672</v>
      </c>
      <c r="U145" s="180">
        <v>38418391.664999999</v>
      </c>
      <c r="V145" s="180">
        <v>37388877</v>
      </c>
      <c r="W145" s="180">
        <v>37655206</v>
      </c>
      <c r="X145" s="180">
        <v>65137805</v>
      </c>
      <c r="Y145" s="180">
        <v>70474869.732999995</v>
      </c>
      <c r="Z145" s="180">
        <v>68151816</v>
      </c>
      <c r="AA145" s="180">
        <v>70030538</v>
      </c>
      <c r="AB145" s="180">
        <v>68841769</v>
      </c>
      <c r="AC145" s="180">
        <v>74419302.134000003</v>
      </c>
      <c r="AD145" s="180">
        <v>75124884</v>
      </c>
      <c r="AE145" s="180">
        <v>76134726</v>
      </c>
      <c r="AF145" s="180">
        <v>75068073</v>
      </c>
      <c r="AG145" s="180">
        <v>80190984.368000001</v>
      </c>
      <c r="AH145" s="180">
        <v>82252728</v>
      </c>
      <c r="AI145" s="180">
        <v>86035371</v>
      </c>
      <c r="AJ145" s="180">
        <v>84599591</v>
      </c>
      <c r="AK145" s="180">
        <v>86800357.959000006</v>
      </c>
      <c r="AL145" s="180">
        <v>88434390</v>
      </c>
      <c r="AM145" s="180">
        <v>90333235</v>
      </c>
      <c r="AN145" s="180">
        <v>91742078</v>
      </c>
      <c r="AO145" s="180">
        <v>95492591.766000003</v>
      </c>
      <c r="AP145" s="180">
        <v>96214167</v>
      </c>
      <c r="AQ145" s="180">
        <v>97508629</v>
      </c>
      <c r="AR145" s="180">
        <v>97474391</v>
      </c>
      <c r="AS145" s="180">
        <v>104120052.86300001</v>
      </c>
      <c r="AT145" s="180">
        <v>104244085</v>
      </c>
      <c r="AU145" s="180">
        <v>107180802</v>
      </c>
      <c r="AV145" s="180">
        <v>104585596</v>
      </c>
      <c r="AW145" s="180">
        <v>110138600.88699999</v>
      </c>
      <c r="AX145" s="180">
        <v>109788727</v>
      </c>
      <c r="AY145" s="180">
        <v>96659238</v>
      </c>
      <c r="AZ145" s="180">
        <v>101422483</v>
      </c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3"/>
      <c r="BR145" s="3"/>
      <c r="BS145" s="3"/>
    </row>
    <row r="146" spans="1:71" x14ac:dyDescent="0.25">
      <c r="A146" s="180" t="s">
        <v>1145</v>
      </c>
      <c r="B146" s="180">
        <v>7152108</v>
      </c>
      <c r="C146" s="180">
        <v>7957131</v>
      </c>
      <c r="D146" s="180">
        <v>8184598</v>
      </c>
      <c r="E146" s="180">
        <v>7773556</v>
      </c>
      <c r="F146" s="180">
        <v>6305166</v>
      </c>
      <c r="G146" s="180">
        <v>6669942</v>
      </c>
      <c r="H146" s="180">
        <v>6851477</v>
      </c>
      <c r="I146" s="180">
        <v>8178803</v>
      </c>
      <c r="J146" s="180">
        <v>7545002</v>
      </c>
      <c r="K146" s="180">
        <v>7978324</v>
      </c>
      <c r="L146" s="180">
        <v>8104545</v>
      </c>
      <c r="M146" s="180">
        <v>9094415</v>
      </c>
      <c r="N146" s="180">
        <v>7932297</v>
      </c>
      <c r="O146" s="180">
        <v>8292511</v>
      </c>
      <c r="P146" s="180">
        <v>8861044</v>
      </c>
      <c r="Q146" s="180">
        <v>8640926.4299999997</v>
      </c>
      <c r="R146" s="180">
        <v>9070208</v>
      </c>
      <c r="S146" s="180">
        <v>10525305</v>
      </c>
      <c r="T146" s="180">
        <v>11538260</v>
      </c>
      <c r="U146" s="180">
        <v>12239973.279999999</v>
      </c>
      <c r="V146" s="180">
        <v>11581524</v>
      </c>
      <c r="W146" s="180">
        <v>12623922</v>
      </c>
      <c r="X146" s="180">
        <v>16435557</v>
      </c>
      <c r="Y146" s="180">
        <v>17668209.392999999</v>
      </c>
      <c r="Z146" s="180">
        <v>16448807</v>
      </c>
      <c r="AA146" s="180">
        <v>16885322</v>
      </c>
      <c r="AB146" s="180">
        <v>16732864</v>
      </c>
      <c r="AC146" s="180">
        <v>18761026.392000001</v>
      </c>
      <c r="AD146" s="180">
        <v>17085459</v>
      </c>
      <c r="AE146" s="180">
        <v>18454078</v>
      </c>
      <c r="AF146" s="180">
        <v>18906220</v>
      </c>
      <c r="AG146" s="180">
        <v>19455409.169</v>
      </c>
      <c r="AH146" s="180">
        <v>19419678</v>
      </c>
      <c r="AI146" s="180">
        <v>21450813</v>
      </c>
      <c r="AJ146" s="180">
        <v>21283051</v>
      </c>
      <c r="AK146" s="180">
        <v>21512510.088</v>
      </c>
      <c r="AL146" s="180">
        <v>21278575</v>
      </c>
      <c r="AM146" s="180">
        <v>22744305</v>
      </c>
      <c r="AN146" s="180">
        <v>23624495</v>
      </c>
      <c r="AO146" s="180">
        <v>24254353.612</v>
      </c>
      <c r="AP146" s="180">
        <v>23404237</v>
      </c>
      <c r="AQ146" s="180">
        <v>24604230</v>
      </c>
      <c r="AR146" s="180">
        <v>24997645</v>
      </c>
      <c r="AS146" s="180">
        <v>27189019.206999999</v>
      </c>
      <c r="AT146" s="180">
        <v>25820044</v>
      </c>
      <c r="AU146" s="180">
        <v>28848813</v>
      </c>
      <c r="AV146" s="180">
        <v>28029324</v>
      </c>
      <c r="AW146" s="180">
        <v>28863883.68</v>
      </c>
      <c r="AX146" s="180">
        <v>27306845</v>
      </c>
      <c r="AY146" s="180">
        <v>26012794</v>
      </c>
      <c r="AZ146" s="180">
        <v>27306687</v>
      </c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3"/>
      <c r="BR146" s="3"/>
      <c r="BS146" s="3"/>
    </row>
    <row r="147" spans="1:71" x14ac:dyDescent="0.25">
      <c r="A147" s="180" t="s">
        <v>1199</v>
      </c>
      <c r="B147" s="180">
        <v>0</v>
      </c>
      <c r="C147" s="180">
        <v>0</v>
      </c>
      <c r="D147" s="180">
        <v>0</v>
      </c>
      <c r="E147" s="180">
        <v>0</v>
      </c>
      <c r="F147" s="180">
        <v>0</v>
      </c>
      <c r="G147" s="180">
        <v>4978867</v>
      </c>
      <c r="H147" s="180">
        <v>5119062</v>
      </c>
      <c r="I147" s="180">
        <v>5825006</v>
      </c>
      <c r="J147" s="180">
        <v>5470380</v>
      </c>
      <c r="K147" s="180">
        <v>5829805</v>
      </c>
      <c r="L147" s="180">
        <v>5997966</v>
      </c>
      <c r="M147" s="180">
        <v>6902482</v>
      </c>
      <c r="N147" s="180">
        <v>6297196</v>
      </c>
      <c r="O147" s="180">
        <v>6906899</v>
      </c>
      <c r="P147" s="180">
        <v>7120128</v>
      </c>
      <c r="Q147" s="180">
        <v>6809280.0899999999</v>
      </c>
      <c r="R147" s="180">
        <v>7492022</v>
      </c>
      <c r="S147" s="180">
        <v>8924611</v>
      </c>
      <c r="T147" s="180">
        <v>9747647</v>
      </c>
      <c r="U147" s="180">
        <v>10096698.832</v>
      </c>
      <c r="V147" s="180">
        <v>9736244</v>
      </c>
      <c r="W147" s="180">
        <v>10551328</v>
      </c>
      <c r="X147" s="180">
        <v>12773097</v>
      </c>
      <c r="Y147" s="180">
        <v>13343917.698999999</v>
      </c>
      <c r="Z147" s="180">
        <v>12262903</v>
      </c>
      <c r="AA147" s="180">
        <v>14133158</v>
      </c>
      <c r="AB147" s="180">
        <v>13913869</v>
      </c>
      <c r="AC147" s="180">
        <v>15758619.889</v>
      </c>
      <c r="AD147" s="180">
        <v>14153287</v>
      </c>
      <c r="AE147" s="180">
        <v>15481647</v>
      </c>
      <c r="AF147" s="180">
        <v>15994853</v>
      </c>
      <c r="AG147" s="180">
        <v>16379404.729</v>
      </c>
      <c r="AH147" s="180">
        <v>16509115</v>
      </c>
      <c r="AI147" s="180">
        <v>18435327</v>
      </c>
      <c r="AJ147" s="180">
        <v>18063436</v>
      </c>
      <c r="AK147" s="180">
        <v>18182706.103</v>
      </c>
      <c r="AL147" s="180">
        <v>17840384</v>
      </c>
      <c r="AM147" s="180">
        <v>19150619</v>
      </c>
      <c r="AN147" s="180">
        <v>20003348</v>
      </c>
      <c r="AO147" s="180">
        <v>20305500.357999999</v>
      </c>
      <c r="AP147" s="180">
        <v>19838773</v>
      </c>
      <c r="AQ147" s="180">
        <v>20770693</v>
      </c>
      <c r="AR147" s="180">
        <v>21170349</v>
      </c>
      <c r="AS147" s="180">
        <v>22706258.988000002</v>
      </c>
      <c r="AT147" s="180">
        <v>21834905</v>
      </c>
      <c r="AU147" s="180">
        <v>23869872</v>
      </c>
      <c r="AV147" s="180">
        <v>23638917</v>
      </c>
      <c r="AW147" s="180">
        <v>24046681.344999999</v>
      </c>
      <c r="AX147" s="180">
        <v>22878915</v>
      </c>
      <c r="AY147" s="180">
        <v>22042799</v>
      </c>
      <c r="AZ147" s="180">
        <v>23032080</v>
      </c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3"/>
      <c r="BR147" s="3"/>
      <c r="BS147" s="3"/>
    </row>
    <row r="148" spans="1:71" x14ac:dyDescent="0.25">
      <c r="A148" s="180" t="s">
        <v>1146</v>
      </c>
      <c r="B148" s="180">
        <v>0</v>
      </c>
      <c r="C148" s="180">
        <v>0</v>
      </c>
      <c r="D148" s="180">
        <v>0</v>
      </c>
      <c r="E148" s="180">
        <v>0</v>
      </c>
      <c r="F148" s="180">
        <v>0</v>
      </c>
      <c r="G148" s="180">
        <v>1691075</v>
      </c>
      <c r="H148" s="180">
        <v>1732415</v>
      </c>
      <c r="I148" s="180">
        <v>2353797</v>
      </c>
      <c r="J148" s="180">
        <v>2074622</v>
      </c>
      <c r="K148" s="180">
        <v>2148519</v>
      </c>
      <c r="L148" s="180">
        <v>2106579</v>
      </c>
      <c r="M148" s="180">
        <v>2191933</v>
      </c>
      <c r="N148" s="180">
        <v>1635101</v>
      </c>
      <c r="O148" s="180">
        <v>1385612</v>
      </c>
      <c r="P148" s="180">
        <v>1740916</v>
      </c>
      <c r="Q148" s="180">
        <v>1831646.34</v>
      </c>
      <c r="R148" s="180">
        <v>1578186</v>
      </c>
      <c r="S148" s="180">
        <v>1600694</v>
      </c>
      <c r="T148" s="180">
        <v>1790613</v>
      </c>
      <c r="U148" s="180">
        <v>2143274.4479999999</v>
      </c>
      <c r="V148" s="180">
        <v>1845280</v>
      </c>
      <c r="W148" s="180">
        <v>2072594</v>
      </c>
      <c r="X148" s="180">
        <v>3662460</v>
      </c>
      <c r="Y148" s="180">
        <v>4324291.6940000001</v>
      </c>
      <c r="Z148" s="180">
        <v>4185904</v>
      </c>
      <c r="AA148" s="180">
        <v>2752164</v>
      </c>
      <c r="AB148" s="180">
        <v>2818995</v>
      </c>
      <c r="AC148" s="180">
        <v>3002406.503</v>
      </c>
      <c r="AD148" s="180">
        <v>2932172</v>
      </c>
      <c r="AE148" s="180">
        <v>2972431</v>
      </c>
      <c r="AF148" s="180">
        <v>2911367</v>
      </c>
      <c r="AG148" s="180">
        <v>3076004.44</v>
      </c>
      <c r="AH148" s="180">
        <v>2910563</v>
      </c>
      <c r="AI148" s="180">
        <v>3015486</v>
      </c>
      <c r="AJ148" s="180">
        <v>3219615</v>
      </c>
      <c r="AK148" s="180">
        <v>3329803.9849999999</v>
      </c>
      <c r="AL148" s="180">
        <v>3438191</v>
      </c>
      <c r="AM148" s="180">
        <v>3593686</v>
      </c>
      <c r="AN148" s="180">
        <v>3621147</v>
      </c>
      <c r="AO148" s="180">
        <v>3948853.2540000002</v>
      </c>
      <c r="AP148" s="180">
        <v>3565464</v>
      </c>
      <c r="AQ148" s="180">
        <v>3833537</v>
      </c>
      <c r="AR148" s="180">
        <v>3827296</v>
      </c>
      <c r="AS148" s="180">
        <v>4482760.2189999996</v>
      </c>
      <c r="AT148" s="180">
        <v>3985139</v>
      </c>
      <c r="AU148" s="180">
        <v>4978941</v>
      </c>
      <c r="AV148" s="180">
        <v>4390407</v>
      </c>
      <c r="AW148" s="180">
        <v>4817202.335</v>
      </c>
      <c r="AX148" s="180">
        <v>4427930</v>
      </c>
      <c r="AY148" s="180">
        <v>3969995</v>
      </c>
      <c r="AZ148" s="180">
        <v>4274607</v>
      </c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3"/>
      <c r="BR148" s="3"/>
      <c r="BS148" s="3"/>
    </row>
    <row r="149" spans="1:71" x14ac:dyDescent="0.25">
      <c r="A149" s="180" t="s">
        <v>1147</v>
      </c>
      <c r="B149" s="180">
        <v>0</v>
      </c>
      <c r="C149" s="180">
        <v>0</v>
      </c>
      <c r="D149" s="180">
        <v>0</v>
      </c>
      <c r="E149" s="180">
        <v>0</v>
      </c>
      <c r="F149" s="180">
        <v>0</v>
      </c>
      <c r="G149" s="180">
        <v>4873</v>
      </c>
      <c r="H149" s="180">
        <v>-138</v>
      </c>
      <c r="I149" s="180">
        <v>3582</v>
      </c>
      <c r="J149" s="180">
        <v>9258</v>
      </c>
      <c r="K149" s="180">
        <v>14876</v>
      </c>
      <c r="L149" s="180">
        <v>-8351</v>
      </c>
      <c r="M149" s="180">
        <v>90825</v>
      </c>
      <c r="N149" s="180">
        <v>0</v>
      </c>
      <c r="O149" s="180">
        <v>0</v>
      </c>
      <c r="P149" s="180">
        <v>0</v>
      </c>
      <c r="Q149" s="180">
        <v>0</v>
      </c>
      <c r="R149" s="180">
        <v>0</v>
      </c>
      <c r="S149" s="180">
        <v>28559</v>
      </c>
      <c r="T149" s="180">
        <v>0</v>
      </c>
      <c r="U149" s="180">
        <v>0</v>
      </c>
      <c r="V149" s="180">
        <v>0</v>
      </c>
      <c r="W149" s="180">
        <v>34449</v>
      </c>
      <c r="X149" s="180">
        <v>391277</v>
      </c>
      <c r="Y149" s="180">
        <v>146982.79199999999</v>
      </c>
      <c r="Z149" s="180">
        <v>0</v>
      </c>
      <c r="AA149" s="180">
        <v>0</v>
      </c>
      <c r="AB149" s="180">
        <v>0</v>
      </c>
      <c r="AC149" s="180">
        <v>0</v>
      </c>
      <c r="AD149" s="180">
        <v>19335</v>
      </c>
      <c r="AE149" s="180">
        <v>36122</v>
      </c>
      <c r="AF149" s="180">
        <v>-25535</v>
      </c>
      <c r="AG149" s="180">
        <v>-25740.898000000001</v>
      </c>
      <c r="AH149" s="180">
        <v>0</v>
      </c>
      <c r="AI149" s="180">
        <v>0</v>
      </c>
      <c r="AJ149" s="180">
        <v>0</v>
      </c>
      <c r="AK149" s="180">
        <v>0</v>
      </c>
      <c r="AL149" s="180">
        <v>0</v>
      </c>
      <c r="AM149" s="180">
        <v>18376</v>
      </c>
      <c r="AN149" s="180">
        <v>-4550</v>
      </c>
      <c r="AO149" s="180">
        <v>-8250.5630000000001</v>
      </c>
      <c r="AP149" s="180">
        <v>6799</v>
      </c>
      <c r="AQ149" s="180">
        <v>3933</v>
      </c>
      <c r="AR149" s="180">
        <v>0</v>
      </c>
      <c r="AS149" s="180">
        <v>0</v>
      </c>
      <c r="AT149" s="180">
        <v>2012</v>
      </c>
      <c r="AU149" s="180">
        <v>0</v>
      </c>
      <c r="AV149" s="180">
        <v>22214</v>
      </c>
      <c r="AW149" s="180">
        <v>0</v>
      </c>
      <c r="AX149" s="180">
        <v>0</v>
      </c>
      <c r="AY149" s="180">
        <v>2482</v>
      </c>
      <c r="AZ149" s="180">
        <v>0</v>
      </c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3"/>
      <c r="BR149" s="3"/>
      <c r="BS149" s="3"/>
    </row>
    <row r="150" spans="1:71" x14ac:dyDescent="0.25">
      <c r="A150" s="180" t="s">
        <v>1248</v>
      </c>
      <c r="B150" s="180">
        <v>0</v>
      </c>
      <c r="C150" s="180">
        <v>0</v>
      </c>
      <c r="D150" s="180">
        <v>0</v>
      </c>
      <c r="E150" s="180">
        <v>0</v>
      </c>
      <c r="F150" s="180">
        <v>0</v>
      </c>
      <c r="G150" s="180">
        <v>4873</v>
      </c>
      <c r="H150" s="180">
        <v>-138</v>
      </c>
      <c r="I150" s="180">
        <v>3582</v>
      </c>
      <c r="J150" s="180">
        <v>9258</v>
      </c>
      <c r="K150" s="180">
        <v>14876</v>
      </c>
      <c r="L150" s="180">
        <v>-8351</v>
      </c>
      <c r="M150" s="180">
        <v>90825</v>
      </c>
      <c r="N150" s="180">
        <v>0</v>
      </c>
      <c r="O150" s="180">
        <v>0</v>
      </c>
      <c r="P150" s="180">
        <v>0</v>
      </c>
      <c r="Q150" s="180">
        <v>0</v>
      </c>
      <c r="R150" s="180">
        <v>0</v>
      </c>
      <c r="S150" s="180">
        <v>28559</v>
      </c>
      <c r="T150" s="180">
        <v>0</v>
      </c>
      <c r="U150" s="180">
        <v>0</v>
      </c>
      <c r="V150" s="180">
        <v>0</v>
      </c>
      <c r="W150" s="180">
        <v>34449</v>
      </c>
      <c r="X150" s="180">
        <v>391277</v>
      </c>
      <c r="Y150" s="180">
        <v>146982.79199999999</v>
      </c>
      <c r="Z150" s="180">
        <v>0</v>
      </c>
      <c r="AA150" s="180">
        <v>0</v>
      </c>
      <c r="AB150" s="180">
        <v>0</v>
      </c>
      <c r="AC150" s="180">
        <v>0</v>
      </c>
      <c r="AD150" s="180">
        <v>19335</v>
      </c>
      <c r="AE150" s="180">
        <v>36122</v>
      </c>
      <c r="AF150" s="180">
        <v>-25535</v>
      </c>
      <c r="AG150" s="180">
        <v>-25740.898000000001</v>
      </c>
      <c r="AH150" s="180">
        <v>0</v>
      </c>
      <c r="AI150" s="180">
        <v>0</v>
      </c>
      <c r="AJ150" s="180">
        <v>0</v>
      </c>
      <c r="AK150" s="180">
        <v>0</v>
      </c>
      <c r="AL150" s="180">
        <v>0</v>
      </c>
      <c r="AM150" s="180">
        <v>18376</v>
      </c>
      <c r="AN150" s="180">
        <v>-4550</v>
      </c>
      <c r="AO150" s="180">
        <v>-8250.5630000000001</v>
      </c>
      <c r="AP150" s="180">
        <v>6799</v>
      </c>
      <c r="AQ150" s="180">
        <v>3933</v>
      </c>
      <c r="AR150" s="180">
        <v>0</v>
      </c>
      <c r="AS150" s="180">
        <v>0</v>
      </c>
      <c r="AT150" s="180">
        <v>2012</v>
      </c>
      <c r="AU150" s="180">
        <v>0</v>
      </c>
      <c r="AV150" s="180">
        <v>22214</v>
      </c>
      <c r="AW150" s="180">
        <v>0</v>
      </c>
      <c r="AX150" s="180">
        <v>0</v>
      </c>
      <c r="AY150" s="180">
        <v>2482</v>
      </c>
      <c r="AZ150" s="180">
        <v>0</v>
      </c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3"/>
      <c r="BR150" s="3"/>
      <c r="BS150" s="3"/>
    </row>
    <row r="151" spans="1:71" x14ac:dyDescent="0.25">
      <c r="A151" s="180" t="s">
        <v>1149</v>
      </c>
      <c r="B151" s="180">
        <v>2160</v>
      </c>
      <c r="C151" s="180">
        <v>2160</v>
      </c>
      <c r="D151" s="180">
        <v>2162</v>
      </c>
      <c r="E151" s="180">
        <v>2159</v>
      </c>
      <c r="F151" s="180">
        <v>118819</v>
      </c>
      <c r="G151" s="180">
        <v>118032</v>
      </c>
      <c r="H151" s="180">
        <v>118991</v>
      </c>
      <c r="I151" s="180">
        <v>-114189</v>
      </c>
      <c r="J151" s="180">
        <v>60761</v>
      </c>
      <c r="K151" s="180">
        <v>63978</v>
      </c>
      <c r="L151" s="180">
        <v>66508</v>
      </c>
      <c r="M151" s="180">
        <v>69133</v>
      </c>
      <c r="N151" s="180">
        <v>67241</v>
      </c>
      <c r="O151" s="180">
        <v>130668</v>
      </c>
      <c r="P151" s="180">
        <v>54529</v>
      </c>
      <c r="Q151" s="180">
        <v>53214.68</v>
      </c>
      <c r="R151" s="180">
        <v>96861</v>
      </c>
      <c r="S151" s="180">
        <v>126754</v>
      </c>
      <c r="T151" s="180">
        <v>76860</v>
      </c>
      <c r="U151" s="180">
        <v>62064.152999999998</v>
      </c>
      <c r="V151" s="180">
        <v>0</v>
      </c>
      <c r="W151" s="180">
        <v>0</v>
      </c>
      <c r="X151" s="180">
        <v>0</v>
      </c>
      <c r="Y151" s="180">
        <v>0</v>
      </c>
      <c r="Z151" s="180">
        <v>0</v>
      </c>
      <c r="AA151" s="180">
        <v>0</v>
      </c>
      <c r="AB151" s="180">
        <v>0</v>
      </c>
      <c r="AC151" s="180">
        <v>0</v>
      </c>
      <c r="AD151" s="180">
        <v>0</v>
      </c>
      <c r="AE151" s="180">
        <v>0</v>
      </c>
      <c r="AF151" s="180">
        <v>0</v>
      </c>
      <c r="AG151" s="180">
        <v>0</v>
      </c>
      <c r="AH151" s="180">
        <v>0</v>
      </c>
      <c r="AI151" s="180">
        <v>0</v>
      </c>
      <c r="AJ151" s="180">
        <v>0</v>
      </c>
      <c r="AK151" s="180">
        <v>0</v>
      </c>
      <c r="AL151" s="180">
        <v>0</v>
      </c>
      <c r="AM151" s="180">
        <v>0</v>
      </c>
      <c r="AN151" s="180">
        <v>0</v>
      </c>
      <c r="AO151" s="180">
        <v>0</v>
      </c>
      <c r="AP151" s="180">
        <v>0</v>
      </c>
      <c r="AQ151" s="180">
        <v>0</v>
      </c>
      <c r="AR151" s="180">
        <v>0</v>
      </c>
      <c r="AS151" s="180">
        <v>0</v>
      </c>
      <c r="AT151" s="180">
        <v>0</v>
      </c>
      <c r="AU151" s="180">
        <v>0</v>
      </c>
      <c r="AV151" s="180">
        <v>0</v>
      </c>
      <c r="AW151" s="180">
        <v>0</v>
      </c>
      <c r="AX151" s="180">
        <v>0</v>
      </c>
      <c r="AY151" s="180">
        <v>0</v>
      </c>
      <c r="AZ151" s="180">
        <v>0</v>
      </c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3"/>
      <c r="BR151" s="3"/>
      <c r="BS151" s="3"/>
    </row>
    <row r="152" spans="1:71" x14ac:dyDescent="0.25">
      <c r="A152" s="180" t="s">
        <v>1150</v>
      </c>
      <c r="B152" s="180">
        <v>0</v>
      </c>
      <c r="C152" s="180">
        <v>0</v>
      </c>
      <c r="D152" s="180">
        <v>0</v>
      </c>
      <c r="E152" s="180">
        <v>0</v>
      </c>
      <c r="F152" s="180">
        <v>0</v>
      </c>
      <c r="G152" s="180">
        <v>0</v>
      </c>
      <c r="H152" s="180">
        <v>0</v>
      </c>
      <c r="I152" s="180">
        <v>0</v>
      </c>
      <c r="J152" s="180">
        <v>0</v>
      </c>
      <c r="K152" s="180">
        <v>0</v>
      </c>
      <c r="L152" s="180">
        <v>0</v>
      </c>
      <c r="M152" s="180">
        <v>0</v>
      </c>
      <c r="N152" s="180">
        <v>0</v>
      </c>
      <c r="O152" s="180">
        <v>0</v>
      </c>
      <c r="P152" s="180">
        <v>0</v>
      </c>
      <c r="Q152" s="180">
        <v>0</v>
      </c>
      <c r="R152" s="180">
        <v>0</v>
      </c>
      <c r="S152" s="180">
        <v>0</v>
      </c>
      <c r="T152" s="180">
        <v>0</v>
      </c>
      <c r="U152" s="180">
        <v>0</v>
      </c>
      <c r="V152" s="180">
        <v>0</v>
      </c>
      <c r="W152" s="180">
        <v>0</v>
      </c>
      <c r="X152" s="180">
        <v>0</v>
      </c>
      <c r="Y152" s="180">
        <v>0</v>
      </c>
      <c r="Z152" s="180">
        <v>0</v>
      </c>
      <c r="AA152" s="180">
        <v>0</v>
      </c>
      <c r="AB152" s="180">
        <v>0</v>
      </c>
      <c r="AC152" s="180">
        <v>0</v>
      </c>
      <c r="AD152" s="180">
        <v>0</v>
      </c>
      <c r="AE152" s="180">
        <v>0</v>
      </c>
      <c r="AF152" s="180">
        <v>0</v>
      </c>
      <c r="AG152" s="180">
        <v>0</v>
      </c>
      <c r="AH152" s="180">
        <v>0</v>
      </c>
      <c r="AI152" s="180">
        <v>0</v>
      </c>
      <c r="AJ152" s="180">
        <v>0</v>
      </c>
      <c r="AK152" s="180">
        <v>0</v>
      </c>
      <c r="AL152" s="180">
        <v>0</v>
      </c>
      <c r="AM152" s="180">
        <v>0</v>
      </c>
      <c r="AN152" s="180">
        <v>0</v>
      </c>
      <c r="AO152" s="180">
        <v>0</v>
      </c>
      <c r="AP152" s="180">
        <v>0</v>
      </c>
      <c r="AQ152" s="180">
        <v>0</v>
      </c>
      <c r="AR152" s="180">
        <v>0</v>
      </c>
      <c r="AS152" s="180">
        <v>0</v>
      </c>
      <c r="AT152" s="180">
        <v>0</v>
      </c>
      <c r="AU152" s="180">
        <v>0</v>
      </c>
      <c r="AV152" s="180">
        <v>0</v>
      </c>
      <c r="AW152" s="180">
        <v>0</v>
      </c>
      <c r="AX152" s="180">
        <v>0</v>
      </c>
      <c r="AY152" s="180">
        <v>235</v>
      </c>
      <c r="AZ152" s="180">
        <v>523</v>
      </c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3"/>
      <c r="BR152" s="3"/>
      <c r="BS152" s="3"/>
    </row>
    <row r="153" spans="1:71" x14ac:dyDescent="0.25">
      <c r="A153" s="180" t="s">
        <v>1151</v>
      </c>
      <c r="B153" s="180">
        <v>31344587</v>
      </c>
      <c r="C153" s="180">
        <v>31311659</v>
      </c>
      <c r="D153" s="180">
        <v>33347458</v>
      </c>
      <c r="E153" s="180">
        <v>29426272</v>
      </c>
      <c r="F153" s="180">
        <v>25553618</v>
      </c>
      <c r="G153" s="180">
        <v>26892202</v>
      </c>
      <c r="H153" s="180">
        <v>27806299</v>
      </c>
      <c r="I153" s="180">
        <v>30721513</v>
      </c>
      <c r="J153" s="180">
        <v>31123241</v>
      </c>
      <c r="K153" s="180">
        <v>32236572</v>
      </c>
      <c r="L153" s="180">
        <v>32473660</v>
      </c>
      <c r="M153" s="180">
        <v>36101191</v>
      </c>
      <c r="N153" s="180">
        <v>35958062</v>
      </c>
      <c r="O153" s="180">
        <v>37740620</v>
      </c>
      <c r="P153" s="180">
        <v>38849649</v>
      </c>
      <c r="Q153" s="180">
        <v>38346667.579999998</v>
      </c>
      <c r="R153" s="180">
        <v>41133317</v>
      </c>
      <c r="S153" s="180">
        <v>44405474</v>
      </c>
      <c r="T153" s="180">
        <v>47596792</v>
      </c>
      <c r="U153" s="180">
        <v>50720429.097999997</v>
      </c>
      <c r="V153" s="180">
        <v>48970401</v>
      </c>
      <c r="W153" s="180">
        <v>50313577</v>
      </c>
      <c r="X153" s="180">
        <v>81964639</v>
      </c>
      <c r="Y153" s="180">
        <v>88290061.917999998</v>
      </c>
      <c r="Z153" s="180">
        <v>84600623</v>
      </c>
      <c r="AA153" s="180">
        <v>86915860</v>
      </c>
      <c r="AB153" s="180">
        <v>85574633</v>
      </c>
      <c r="AC153" s="180">
        <v>93180328.525999993</v>
      </c>
      <c r="AD153" s="180">
        <v>92229678</v>
      </c>
      <c r="AE153" s="180">
        <v>94624926</v>
      </c>
      <c r="AF153" s="180">
        <v>93974293</v>
      </c>
      <c r="AG153" s="180">
        <v>99620652.638999999</v>
      </c>
      <c r="AH153" s="180">
        <v>101672406</v>
      </c>
      <c r="AI153" s="180">
        <v>107486184</v>
      </c>
      <c r="AJ153" s="180">
        <v>105882642</v>
      </c>
      <c r="AK153" s="180">
        <v>108312868.04700001</v>
      </c>
      <c r="AL153" s="180">
        <v>109712965</v>
      </c>
      <c r="AM153" s="180">
        <v>113095916</v>
      </c>
      <c r="AN153" s="180">
        <v>115366573</v>
      </c>
      <c r="AO153" s="180">
        <v>119738694.815</v>
      </c>
      <c r="AP153" s="180">
        <v>119625203</v>
      </c>
      <c r="AQ153" s="180">
        <v>122116792</v>
      </c>
      <c r="AR153" s="180">
        <v>122472036</v>
      </c>
      <c r="AS153" s="180">
        <v>131309072.06999999</v>
      </c>
      <c r="AT153" s="180">
        <v>130066141</v>
      </c>
      <c r="AU153" s="180">
        <v>136029615</v>
      </c>
      <c r="AV153" s="180">
        <v>132637134</v>
      </c>
      <c r="AW153" s="180">
        <v>139002484.567</v>
      </c>
      <c r="AX153" s="180">
        <v>137095572</v>
      </c>
      <c r="AY153" s="180">
        <v>122674749</v>
      </c>
      <c r="AZ153" s="180">
        <v>128729693</v>
      </c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3"/>
      <c r="BR153" s="3"/>
      <c r="BS153" s="3"/>
    </row>
    <row r="154" spans="1:71" x14ac:dyDescent="0.25">
      <c r="A154" s="180"/>
      <c r="B154" s="180"/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3"/>
      <c r="BR154" s="3"/>
      <c r="BS154" s="3"/>
    </row>
    <row r="155" spans="1:71" x14ac:dyDescent="0.25">
      <c r="A155" s="180" t="s">
        <v>873</v>
      </c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3"/>
      <c r="BR155" s="3"/>
      <c r="BS155" s="3"/>
    </row>
    <row r="156" spans="1:71" x14ac:dyDescent="0.25">
      <c r="A156" s="180" t="s">
        <v>1152</v>
      </c>
      <c r="B156" s="180">
        <v>1515778</v>
      </c>
      <c r="C156" s="180">
        <v>826605</v>
      </c>
      <c r="D156" s="180">
        <v>895820</v>
      </c>
      <c r="E156" s="180">
        <v>786281</v>
      </c>
      <c r="F156" s="180">
        <v>1722859</v>
      </c>
      <c r="G156" s="180">
        <v>1680260</v>
      </c>
      <c r="H156" s="180">
        <v>1873623</v>
      </c>
      <c r="I156" s="180">
        <v>1512836</v>
      </c>
      <c r="J156" s="180">
        <v>2301547</v>
      </c>
      <c r="K156" s="180">
        <v>2391625</v>
      </c>
      <c r="L156" s="180">
        <v>2268779</v>
      </c>
      <c r="M156" s="180">
        <v>2195286</v>
      </c>
      <c r="N156" s="180">
        <v>2942795</v>
      </c>
      <c r="O156" s="180">
        <v>2999822</v>
      </c>
      <c r="P156" s="180">
        <v>2966290</v>
      </c>
      <c r="Q156" s="180">
        <v>2085876.45</v>
      </c>
      <c r="R156" s="180">
        <v>3541131</v>
      </c>
      <c r="S156" s="180">
        <v>3325853</v>
      </c>
      <c r="T156" s="180">
        <v>3670249</v>
      </c>
      <c r="U156" s="180">
        <v>3450916.1120000002</v>
      </c>
      <c r="V156" s="180">
        <v>3934593</v>
      </c>
      <c r="W156" s="180">
        <v>3319218</v>
      </c>
      <c r="X156" s="180">
        <v>4191066</v>
      </c>
      <c r="Y156" s="180">
        <v>3689788.6710000001</v>
      </c>
      <c r="Z156" s="180">
        <v>4725276</v>
      </c>
      <c r="AA156" s="180">
        <v>5218042</v>
      </c>
      <c r="AB156" s="180">
        <v>5727173</v>
      </c>
      <c r="AC156" s="180">
        <v>5359140.3059999999</v>
      </c>
      <c r="AD156" s="180">
        <v>6551028</v>
      </c>
      <c r="AE156" s="180">
        <v>6051235</v>
      </c>
      <c r="AF156" s="180">
        <v>6088261</v>
      </c>
      <c r="AG156" s="180">
        <v>6778699.9299999997</v>
      </c>
      <c r="AH156" s="180">
        <v>7113128</v>
      </c>
      <c r="AI156" s="180">
        <v>7142459</v>
      </c>
      <c r="AJ156" s="180">
        <v>7144984</v>
      </c>
      <c r="AK156" s="180">
        <v>7184176.7309999997</v>
      </c>
      <c r="AL156" s="180">
        <v>7799566</v>
      </c>
      <c r="AM156" s="180">
        <v>7556022</v>
      </c>
      <c r="AN156" s="180">
        <v>7848497</v>
      </c>
      <c r="AO156" s="180">
        <v>8294601.9550000001</v>
      </c>
      <c r="AP156" s="180">
        <v>8420669</v>
      </c>
      <c r="AQ156" s="180">
        <v>7589488</v>
      </c>
      <c r="AR156" s="180">
        <v>8080240</v>
      </c>
      <c r="AS156" s="180">
        <v>8256983.3039999995</v>
      </c>
      <c r="AT156" s="180">
        <v>8829573</v>
      </c>
      <c r="AU156" s="180">
        <v>7296127</v>
      </c>
      <c r="AV156" s="180">
        <v>8435114</v>
      </c>
      <c r="AW156" s="180">
        <v>8924023.1960000005</v>
      </c>
      <c r="AX156" s="180">
        <v>8760394</v>
      </c>
      <c r="AY156" s="180">
        <v>5352571</v>
      </c>
      <c r="AZ156" s="180">
        <v>6770385</v>
      </c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3"/>
      <c r="BR156" s="3"/>
      <c r="BS156" s="3"/>
    </row>
    <row r="157" spans="1:71" x14ac:dyDescent="0.25">
      <c r="A157" s="180" t="s">
        <v>899</v>
      </c>
      <c r="B157" s="180">
        <v>148861</v>
      </c>
      <c r="C157" s="180">
        <v>154714</v>
      </c>
      <c r="D157" s="180">
        <v>165490</v>
      </c>
      <c r="E157" s="180">
        <v>60897</v>
      </c>
      <c r="F157" s="180">
        <v>902</v>
      </c>
      <c r="G157" s="180">
        <v>1220</v>
      </c>
      <c r="H157" s="180">
        <v>346</v>
      </c>
      <c r="I157" s="180">
        <v>6</v>
      </c>
      <c r="J157" s="180">
        <v>50</v>
      </c>
      <c r="K157" s="180">
        <v>58</v>
      </c>
      <c r="L157" s="180">
        <v>1</v>
      </c>
      <c r="M157" s="180">
        <v>3</v>
      </c>
      <c r="N157" s="180">
        <v>0</v>
      </c>
      <c r="O157" s="180">
        <v>3</v>
      </c>
      <c r="P157" s="180">
        <v>2</v>
      </c>
      <c r="Q157" s="180">
        <v>6.87</v>
      </c>
      <c r="R157" s="180">
        <v>1</v>
      </c>
      <c r="S157" s="180">
        <v>10</v>
      </c>
      <c r="T157" s="180">
        <v>8</v>
      </c>
      <c r="U157" s="180">
        <v>6.2610000000000001</v>
      </c>
      <c r="V157" s="180">
        <v>13</v>
      </c>
      <c r="W157" s="180">
        <v>127413</v>
      </c>
      <c r="X157" s="180">
        <v>910001</v>
      </c>
      <c r="Y157" s="180">
        <v>1176603.392</v>
      </c>
      <c r="Z157" s="180">
        <v>1345661</v>
      </c>
      <c r="AA157" s="180">
        <v>2397968</v>
      </c>
      <c r="AB157" s="180">
        <v>2415337</v>
      </c>
      <c r="AC157" s="180">
        <v>2359528.7349999999</v>
      </c>
      <c r="AD157" s="180">
        <v>2263162</v>
      </c>
      <c r="AE157" s="180">
        <v>2166959</v>
      </c>
      <c r="AF157" s="180">
        <v>2073650</v>
      </c>
      <c r="AG157" s="180">
        <v>2081732.362</v>
      </c>
      <c r="AH157" s="180">
        <v>2054419</v>
      </c>
      <c r="AI157" s="180">
        <v>2096779</v>
      </c>
      <c r="AJ157" s="180">
        <v>2159679</v>
      </c>
      <c r="AK157" s="180">
        <v>2131442.8280000002</v>
      </c>
      <c r="AL157" s="180">
        <v>2040296</v>
      </c>
      <c r="AM157" s="180">
        <v>2013538</v>
      </c>
      <c r="AN157" s="180">
        <v>2000204</v>
      </c>
      <c r="AO157" s="180">
        <v>1938561.2279999999</v>
      </c>
      <c r="AP157" s="180">
        <v>1788503</v>
      </c>
      <c r="AQ157" s="180">
        <v>1832776</v>
      </c>
      <c r="AR157" s="180">
        <v>1834799</v>
      </c>
      <c r="AS157" s="180">
        <v>1739592.7579999999</v>
      </c>
      <c r="AT157" s="180">
        <v>1749106</v>
      </c>
      <c r="AU157" s="180">
        <v>1683829</v>
      </c>
      <c r="AV157" s="180">
        <v>1671569</v>
      </c>
      <c r="AW157" s="180">
        <v>1616475.703</v>
      </c>
      <c r="AX157" s="180">
        <v>1880584</v>
      </c>
      <c r="AY157" s="180">
        <v>1976254</v>
      </c>
      <c r="AZ157" s="180">
        <v>1991291</v>
      </c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3"/>
      <c r="BR157" s="3"/>
      <c r="BS157" s="3"/>
    </row>
    <row r="158" spans="1:71" x14ac:dyDescent="0.25">
      <c r="A158" s="180" t="s">
        <v>875</v>
      </c>
      <c r="B158" s="180">
        <v>369633</v>
      </c>
      <c r="C158" s="180">
        <v>322281</v>
      </c>
      <c r="D158" s="180">
        <v>284741</v>
      </c>
      <c r="E158" s="180">
        <v>228248</v>
      </c>
      <c r="F158" s="180">
        <v>482430</v>
      </c>
      <c r="G158" s="180">
        <v>452289</v>
      </c>
      <c r="H158" s="180">
        <v>461807</v>
      </c>
      <c r="I158" s="180">
        <v>377441</v>
      </c>
      <c r="J158" s="180">
        <v>624226</v>
      </c>
      <c r="K158" s="180">
        <v>624261</v>
      </c>
      <c r="L158" s="180">
        <v>599821</v>
      </c>
      <c r="M158" s="180">
        <v>639050</v>
      </c>
      <c r="N158" s="180">
        <v>856238</v>
      </c>
      <c r="O158" s="180">
        <v>827936</v>
      </c>
      <c r="P158" s="180">
        <v>791566</v>
      </c>
      <c r="Q158" s="180">
        <v>505720.79</v>
      </c>
      <c r="R158" s="180">
        <v>781712</v>
      </c>
      <c r="S158" s="180">
        <v>720238</v>
      </c>
      <c r="T158" s="180">
        <v>749605</v>
      </c>
      <c r="U158" s="180">
        <v>679257.35699999996</v>
      </c>
      <c r="V158" s="180">
        <v>741250</v>
      </c>
      <c r="W158" s="180">
        <v>534474</v>
      </c>
      <c r="X158" s="180">
        <v>585600</v>
      </c>
      <c r="Y158" s="180">
        <v>431070.51799999998</v>
      </c>
      <c r="Z158" s="180">
        <v>643191</v>
      </c>
      <c r="AA158" s="180">
        <v>542107</v>
      </c>
      <c r="AB158" s="180">
        <v>595915</v>
      </c>
      <c r="AC158" s="180">
        <v>449775.63699999999</v>
      </c>
      <c r="AD158" s="180">
        <v>842338</v>
      </c>
      <c r="AE158" s="180">
        <v>715648</v>
      </c>
      <c r="AF158" s="180">
        <v>718076</v>
      </c>
      <c r="AG158" s="180">
        <v>790152.36499999999</v>
      </c>
      <c r="AH158" s="180">
        <v>959576</v>
      </c>
      <c r="AI158" s="180">
        <v>817142</v>
      </c>
      <c r="AJ158" s="180">
        <v>832198</v>
      </c>
      <c r="AK158" s="180">
        <v>714419.94</v>
      </c>
      <c r="AL158" s="180">
        <v>950989</v>
      </c>
      <c r="AM158" s="180">
        <v>866259</v>
      </c>
      <c r="AN158" s="180">
        <v>852968</v>
      </c>
      <c r="AO158" s="180">
        <v>816829.67500000005</v>
      </c>
      <c r="AP158" s="180">
        <v>1181100</v>
      </c>
      <c r="AQ158" s="180">
        <v>927663</v>
      </c>
      <c r="AR158" s="180">
        <v>998129</v>
      </c>
      <c r="AS158" s="180">
        <v>861779.446</v>
      </c>
      <c r="AT158" s="180">
        <v>1231745</v>
      </c>
      <c r="AU158" s="180">
        <v>761854</v>
      </c>
      <c r="AV158" s="180">
        <v>1067705</v>
      </c>
      <c r="AW158" s="180">
        <v>1008438.965</v>
      </c>
      <c r="AX158" s="180">
        <v>1132252</v>
      </c>
      <c r="AY158" s="180">
        <v>433981</v>
      </c>
      <c r="AZ158" s="180">
        <v>682325</v>
      </c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3"/>
      <c r="BR158" s="3"/>
      <c r="BS158" s="3"/>
    </row>
    <row r="159" spans="1:71" x14ac:dyDescent="0.25">
      <c r="A159" s="180" t="s">
        <v>876</v>
      </c>
      <c r="B159" s="180">
        <v>997284</v>
      </c>
      <c r="C159" s="180">
        <v>349610</v>
      </c>
      <c r="D159" s="180">
        <v>445589</v>
      </c>
      <c r="E159" s="180">
        <v>497136</v>
      </c>
      <c r="F159" s="180">
        <v>1239527</v>
      </c>
      <c r="G159" s="180">
        <v>1226751</v>
      </c>
      <c r="H159" s="180">
        <v>1411470</v>
      </c>
      <c r="I159" s="180">
        <v>1135390</v>
      </c>
      <c r="J159" s="180">
        <v>1677271</v>
      </c>
      <c r="K159" s="180">
        <v>1767306</v>
      </c>
      <c r="L159" s="180">
        <v>1668957</v>
      </c>
      <c r="M159" s="180">
        <v>1556233</v>
      </c>
      <c r="N159" s="180">
        <v>2086557</v>
      </c>
      <c r="O159" s="180">
        <v>2171883</v>
      </c>
      <c r="P159" s="180">
        <v>2174722</v>
      </c>
      <c r="Q159" s="180">
        <v>1580148.79</v>
      </c>
      <c r="R159" s="180">
        <v>2759418</v>
      </c>
      <c r="S159" s="180">
        <v>2605605</v>
      </c>
      <c r="T159" s="180">
        <v>2920636</v>
      </c>
      <c r="U159" s="180">
        <v>2771652.4939999999</v>
      </c>
      <c r="V159" s="180">
        <v>3193330</v>
      </c>
      <c r="W159" s="180">
        <v>2657331</v>
      </c>
      <c r="X159" s="180">
        <v>2695465</v>
      </c>
      <c r="Y159" s="180">
        <v>2082114.7609999999</v>
      </c>
      <c r="Z159" s="180">
        <v>2736424</v>
      </c>
      <c r="AA159" s="180">
        <v>2277967</v>
      </c>
      <c r="AB159" s="180">
        <v>2715921</v>
      </c>
      <c r="AC159" s="180">
        <v>2549835.9339999999</v>
      </c>
      <c r="AD159" s="180">
        <v>3445528</v>
      </c>
      <c r="AE159" s="180">
        <v>3168628</v>
      </c>
      <c r="AF159" s="180">
        <v>3296535</v>
      </c>
      <c r="AG159" s="180">
        <v>3906815.2030000002</v>
      </c>
      <c r="AH159" s="180">
        <v>4099133</v>
      </c>
      <c r="AI159" s="180">
        <v>4228538</v>
      </c>
      <c r="AJ159" s="180">
        <v>4153107</v>
      </c>
      <c r="AK159" s="180">
        <v>4338313.9630000005</v>
      </c>
      <c r="AL159" s="180">
        <v>4808281</v>
      </c>
      <c r="AM159" s="180">
        <v>4676225</v>
      </c>
      <c r="AN159" s="180">
        <v>4995325</v>
      </c>
      <c r="AO159" s="180">
        <v>5539211.0520000001</v>
      </c>
      <c r="AP159" s="180">
        <v>5451066</v>
      </c>
      <c r="AQ159" s="180">
        <v>4829049</v>
      </c>
      <c r="AR159" s="180">
        <v>5247312</v>
      </c>
      <c r="AS159" s="180">
        <v>5655611.0999999996</v>
      </c>
      <c r="AT159" s="180">
        <v>5848722</v>
      </c>
      <c r="AU159" s="180">
        <v>4850444</v>
      </c>
      <c r="AV159" s="180">
        <v>5695840</v>
      </c>
      <c r="AW159" s="180">
        <v>6299108.5279999999</v>
      </c>
      <c r="AX159" s="180">
        <v>5747558</v>
      </c>
      <c r="AY159" s="180">
        <v>2942336</v>
      </c>
      <c r="AZ159" s="180">
        <v>4096769</v>
      </c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3"/>
      <c r="BR159" s="3"/>
      <c r="BS159" s="3"/>
    </row>
    <row r="160" spans="1:71" x14ac:dyDescent="0.25">
      <c r="A160" s="180" t="s">
        <v>877</v>
      </c>
      <c r="B160" s="180">
        <v>1084194</v>
      </c>
      <c r="C160" s="180">
        <v>864441</v>
      </c>
      <c r="D160" s="180">
        <v>843667</v>
      </c>
      <c r="E160" s="180">
        <v>509169</v>
      </c>
      <c r="F160" s="180">
        <v>1246607</v>
      </c>
      <c r="G160" s="180">
        <v>1234393</v>
      </c>
      <c r="H160" s="180">
        <v>1415969</v>
      </c>
      <c r="I160" s="180">
        <v>1095103</v>
      </c>
      <c r="J160" s="180">
        <v>1675894</v>
      </c>
      <c r="K160" s="180">
        <v>1769347</v>
      </c>
      <c r="L160" s="180">
        <v>1670264</v>
      </c>
      <c r="M160" s="180">
        <v>1547958</v>
      </c>
      <c r="N160" s="180">
        <v>2083933</v>
      </c>
      <c r="O160" s="180">
        <v>2169777</v>
      </c>
      <c r="P160" s="180">
        <v>2173034</v>
      </c>
      <c r="Q160" s="180">
        <v>1580824.68</v>
      </c>
      <c r="R160" s="180">
        <v>2758326</v>
      </c>
      <c r="S160" s="180">
        <v>2600389</v>
      </c>
      <c r="T160" s="180">
        <v>2902488</v>
      </c>
      <c r="U160" s="180">
        <v>2762028.0890000002</v>
      </c>
      <c r="V160" s="180">
        <v>3185739</v>
      </c>
      <c r="W160" s="180">
        <v>2649212</v>
      </c>
      <c r="X160" s="180">
        <v>2659581</v>
      </c>
      <c r="Y160" s="180">
        <v>2042456.8259999999</v>
      </c>
      <c r="Z160" s="180">
        <v>2705199</v>
      </c>
      <c r="AA160" s="180">
        <v>2251570</v>
      </c>
      <c r="AB160" s="180">
        <v>2687650</v>
      </c>
      <c r="AC160" s="180">
        <v>2515555.1150000002</v>
      </c>
      <c r="AD160" s="180">
        <v>3408344</v>
      </c>
      <c r="AE160" s="180">
        <v>3139595</v>
      </c>
      <c r="AF160" s="180">
        <v>3257896</v>
      </c>
      <c r="AG160" s="180">
        <v>3876624.324</v>
      </c>
      <c r="AH160" s="180">
        <v>4064685</v>
      </c>
      <c r="AI160" s="180">
        <v>4195948</v>
      </c>
      <c r="AJ160" s="180">
        <v>4115162</v>
      </c>
      <c r="AK160" s="180">
        <v>4300715.4050000003</v>
      </c>
      <c r="AL160" s="180">
        <v>4764990</v>
      </c>
      <c r="AM160" s="180">
        <v>4647184</v>
      </c>
      <c r="AN160" s="180">
        <v>4970338</v>
      </c>
      <c r="AO160" s="180">
        <v>5525196.1610000003</v>
      </c>
      <c r="AP160" s="180">
        <v>5416836</v>
      </c>
      <c r="AQ160" s="180">
        <v>4779175</v>
      </c>
      <c r="AR160" s="180">
        <v>5181786</v>
      </c>
      <c r="AS160" s="180">
        <v>5551853.3039999995</v>
      </c>
      <c r="AT160" s="180">
        <v>5769185</v>
      </c>
      <c r="AU160" s="180">
        <v>4794614</v>
      </c>
      <c r="AV160" s="180">
        <v>5611835</v>
      </c>
      <c r="AW160" s="180">
        <v>6167450.7450000001</v>
      </c>
      <c r="AX160" s="180">
        <v>5645110</v>
      </c>
      <c r="AY160" s="180">
        <v>2887028</v>
      </c>
      <c r="AZ160" s="180">
        <v>3997703</v>
      </c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3"/>
      <c r="BR160" s="3"/>
      <c r="BS160" s="3"/>
    </row>
    <row r="161" spans="1:71" x14ac:dyDescent="0.25">
      <c r="A161" s="180" t="s">
        <v>1153</v>
      </c>
      <c r="B161" s="180">
        <v>-86910</v>
      </c>
      <c r="C161" s="180">
        <v>-514831</v>
      </c>
      <c r="D161" s="180">
        <v>-398078</v>
      </c>
      <c r="E161" s="180">
        <v>-12033</v>
      </c>
      <c r="F161" s="180">
        <v>-7080</v>
      </c>
      <c r="G161" s="180">
        <v>-7642</v>
      </c>
      <c r="H161" s="180">
        <v>-4499</v>
      </c>
      <c r="I161" s="180">
        <v>40287</v>
      </c>
      <c r="J161" s="180">
        <v>1377</v>
      </c>
      <c r="K161" s="180">
        <v>-2041</v>
      </c>
      <c r="L161" s="180">
        <v>-1307</v>
      </c>
      <c r="M161" s="180">
        <v>8276</v>
      </c>
      <c r="N161" s="180">
        <v>2624</v>
      </c>
      <c r="O161" s="180">
        <v>2106</v>
      </c>
      <c r="P161" s="180">
        <v>1688</v>
      </c>
      <c r="Q161" s="180">
        <v>-675.89</v>
      </c>
      <c r="R161" s="180">
        <v>1092</v>
      </c>
      <c r="S161" s="180">
        <v>5216</v>
      </c>
      <c r="T161" s="180">
        <v>18148</v>
      </c>
      <c r="U161" s="180">
        <v>9624.4050000000007</v>
      </c>
      <c r="V161" s="180">
        <v>7591</v>
      </c>
      <c r="W161" s="180">
        <v>8119</v>
      </c>
      <c r="X161" s="180">
        <v>35884</v>
      </c>
      <c r="Y161" s="180">
        <v>39657.934999999998</v>
      </c>
      <c r="Z161" s="180">
        <v>31225</v>
      </c>
      <c r="AA161" s="180">
        <v>26397</v>
      </c>
      <c r="AB161" s="180">
        <v>28271</v>
      </c>
      <c r="AC161" s="180">
        <v>34280.819000000003</v>
      </c>
      <c r="AD161" s="180">
        <v>37184</v>
      </c>
      <c r="AE161" s="180">
        <v>29033</v>
      </c>
      <c r="AF161" s="180">
        <v>38639</v>
      </c>
      <c r="AG161" s="180">
        <v>30190.879000000001</v>
      </c>
      <c r="AH161" s="180">
        <v>34448</v>
      </c>
      <c r="AI161" s="180">
        <v>32590</v>
      </c>
      <c r="AJ161" s="180">
        <v>37945</v>
      </c>
      <c r="AK161" s="180">
        <v>37598.557999999997</v>
      </c>
      <c r="AL161" s="180">
        <v>43291</v>
      </c>
      <c r="AM161" s="180">
        <v>29041</v>
      </c>
      <c r="AN161" s="180">
        <v>24987</v>
      </c>
      <c r="AO161" s="180">
        <v>14014.891</v>
      </c>
      <c r="AP161" s="180">
        <v>34230</v>
      </c>
      <c r="AQ161" s="180">
        <v>49874</v>
      </c>
      <c r="AR161" s="180">
        <v>65526</v>
      </c>
      <c r="AS161" s="180">
        <v>103757.796</v>
      </c>
      <c r="AT161" s="180">
        <v>79537</v>
      </c>
      <c r="AU161" s="180">
        <v>55830</v>
      </c>
      <c r="AV161" s="180">
        <v>84005</v>
      </c>
      <c r="AW161" s="180">
        <v>131657.783</v>
      </c>
      <c r="AX161" s="180">
        <v>102448</v>
      </c>
      <c r="AY161" s="180">
        <v>55308</v>
      </c>
      <c r="AZ161" s="180">
        <v>99066</v>
      </c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3"/>
      <c r="BR161" s="3"/>
      <c r="BS161" s="3"/>
    </row>
    <row r="162" spans="1:71" x14ac:dyDescent="0.25">
      <c r="A162" s="180" t="s">
        <v>878</v>
      </c>
      <c r="B162" s="180">
        <v>0.24</v>
      </c>
      <c r="C162" s="180">
        <v>0.19</v>
      </c>
      <c r="D162" s="180">
        <v>0.19</v>
      </c>
      <c r="E162" s="180">
        <v>0.12</v>
      </c>
      <c r="F162" s="180">
        <v>0.28000000000000003</v>
      </c>
      <c r="G162" s="180">
        <v>0.27</v>
      </c>
      <c r="H162" s="180">
        <v>0.32</v>
      </c>
      <c r="I162" s="180">
        <v>0.24</v>
      </c>
      <c r="J162" s="180">
        <v>0.37</v>
      </c>
      <c r="K162" s="180">
        <v>0.39</v>
      </c>
      <c r="L162" s="180">
        <v>0.37</v>
      </c>
      <c r="M162" s="180">
        <v>0.34</v>
      </c>
      <c r="N162" s="180">
        <v>0.46</v>
      </c>
      <c r="O162" s="180">
        <v>0.48</v>
      </c>
      <c r="P162" s="180">
        <v>0.48</v>
      </c>
      <c r="Q162" s="180">
        <v>0.35</v>
      </c>
      <c r="R162" s="180">
        <v>0.61</v>
      </c>
      <c r="S162" s="180">
        <v>0.28999999999999998</v>
      </c>
      <c r="T162" s="180">
        <v>0.32</v>
      </c>
      <c r="U162" s="180">
        <v>0.31</v>
      </c>
      <c r="V162" s="180">
        <v>0.35</v>
      </c>
      <c r="W162" s="180">
        <v>0.28999999999999998</v>
      </c>
      <c r="X162" s="180">
        <v>0.3</v>
      </c>
      <c r="Y162" s="180">
        <v>0.22</v>
      </c>
      <c r="Z162" s="180">
        <v>0.3</v>
      </c>
      <c r="AA162" s="180">
        <v>0.25</v>
      </c>
      <c r="AB162" s="180">
        <v>0.3</v>
      </c>
      <c r="AC162" s="180">
        <v>0.28000000000000003</v>
      </c>
      <c r="AD162" s="180">
        <v>0.38</v>
      </c>
      <c r="AE162" s="180">
        <v>0.35</v>
      </c>
      <c r="AF162" s="180">
        <v>0.36</v>
      </c>
      <c r="AG162" s="180">
        <v>0.43</v>
      </c>
      <c r="AH162" s="180">
        <v>0.45</v>
      </c>
      <c r="AI162" s="180">
        <v>0.47072000000000003</v>
      </c>
      <c r="AJ162" s="180">
        <v>0.46</v>
      </c>
      <c r="AK162" s="180">
        <v>0.47</v>
      </c>
      <c r="AL162" s="180">
        <v>0.52</v>
      </c>
      <c r="AM162" s="180">
        <v>0.5</v>
      </c>
      <c r="AN162" s="180">
        <v>0.53</v>
      </c>
      <c r="AO162" s="180">
        <v>0.59</v>
      </c>
      <c r="AP162" s="180">
        <v>0.57999999999999996</v>
      </c>
      <c r="AQ162" s="180">
        <v>0.5</v>
      </c>
      <c r="AR162" s="180">
        <v>0.55000000000000004</v>
      </c>
      <c r="AS162" s="180">
        <v>0.59</v>
      </c>
      <c r="AT162" s="180">
        <v>0.61</v>
      </c>
      <c r="AU162" s="180">
        <v>0.51</v>
      </c>
      <c r="AV162" s="180">
        <v>0.6</v>
      </c>
      <c r="AW162" s="180">
        <v>0.66</v>
      </c>
      <c r="AX162" s="180">
        <v>0.6</v>
      </c>
      <c r="AY162" s="180">
        <v>0.28999999999999998</v>
      </c>
      <c r="AZ162" s="180">
        <v>0.42</v>
      </c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3"/>
      <c r="BR162" s="3"/>
      <c r="BS162" s="3"/>
    </row>
    <row r="163" spans="1:71" x14ac:dyDescent="0.25">
      <c r="A163" s="180" t="s">
        <v>1250</v>
      </c>
      <c r="B163" s="180">
        <v>0.24</v>
      </c>
      <c r="C163" s="180">
        <v>0.19</v>
      </c>
      <c r="D163" s="180">
        <v>0.19</v>
      </c>
      <c r="E163" s="180">
        <v>0.12</v>
      </c>
      <c r="F163" s="180">
        <v>0.28000000000000003</v>
      </c>
      <c r="G163" s="180">
        <v>0.27</v>
      </c>
      <c r="H163" s="180">
        <v>0.32</v>
      </c>
      <c r="I163" s="180">
        <v>0.24</v>
      </c>
      <c r="J163" s="180">
        <v>0</v>
      </c>
      <c r="K163" s="180">
        <v>0</v>
      </c>
      <c r="L163" s="180">
        <v>0</v>
      </c>
      <c r="M163" s="180">
        <v>0</v>
      </c>
      <c r="N163" s="180">
        <v>0</v>
      </c>
      <c r="O163" s="180">
        <v>0</v>
      </c>
      <c r="P163" s="180">
        <v>0</v>
      </c>
      <c r="Q163" s="180">
        <v>0</v>
      </c>
      <c r="R163" s="180">
        <v>0</v>
      </c>
      <c r="S163" s="180">
        <v>0</v>
      </c>
      <c r="T163" s="180">
        <v>0</v>
      </c>
      <c r="U163" s="180">
        <v>0</v>
      </c>
      <c r="V163" s="180">
        <v>0</v>
      </c>
      <c r="W163" s="180">
        <v>0</v>
      </c>
      <c r="X163" s="180">
        <v>0</v>
      </c>
      <c r="Y163" s="180">
        <v>0</v>
      </c>
      <c r="Z163" s="180">
        <v>0</v>
      </c>
      <c r="AA163" s="180">
        <v>0</v>
      </c>
      <c r="AB163" s="180">
        <v>0</v>
      </c>
      <c r="AC163" s="180">
        <v>0</v>
      </c>
      <c r="AD163" s="180">
        <v>0</v>
      </c>
      <c r="AE163" s="180">
        <v>0</v>
      </c>
      <c r="AF163" s="180">
        <v>0</v>
      </c>
      <c r="AG163" s="180">
        <v>0</v>
      </c>
      <c r="AH163" s="180">
        <v>0</v>
      </c>
      <c r="AI163" s="180">
        <v>0</v>
      </c>
      <c r="AJ163" s="180">
        <v>0</v>
      </c>
      <c r="AK163" s="180">
        <v>0</v>
      </c>
      <c r="AL163" s="180">
        <v>0</v>
      </c>
      <c r="AM163" s="180">
        <v>0</v>
      </c>
      <c r="AN163" s="180">
        <v>0</v>
      </c>
      <c r="AO163" s="180">
        <v>0</v>
      </c>
      <c r="AP163" s="180">
        <v>0</v>
      </c>
      <c r="AQ163" s="180">
        <v>0</v>
      </c>
      <c r="AR163" s="180">
        <v>0</v>
      </c>
      <c r="AS163" s="180">
        <v>0</v>
      </c>
      <c r="AT163" s="180">
        <v>0</v>
      </c>
      <c r="AU163" s="180">
        <v>0</v>
      </c>
      <c r="AV163" s="180">
        <v>0</v>
      </c>
      <c r="AW163" s="180">
        <v>0</v>
      </c>
      <c r="AX163" s="180">
        <v>0</v>
      </c>
      <c r="AY163" s="180">
        <v>0</v>
      </c>
      <c r="AZ163" s="180">
        <v>0</v>
      </c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3"/>
      <c r="BR163" s="3"/>
      <c r="BS163" s="3"/>
    </row>
    <row r="164" spans="1:71" x14ac:dyDescent="0.25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3"/>
      <c r="BR164" s="3"/>
      <c r="BS164" s="3"/>
    </row>
    <row r="165" spans="1:71" x14ac:dyDescent="0.25">
      <c r="A165" s="180" t="s">
        <v>879</v>
      </c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3"/>
      <c r="BR165" s="3"/>
      <c r="BS165" s="3"/>
    </row>
    <row r="166" spans="1:71" x14ac:dyDescent="0.25">
      <c r="A166" s="180" t="s">
        <v>876</v>
      </c>
      <c r="B166" s="180">
        <v>0</v>
      </c>
      <c r="C166" s="180">
        <v>0</v>
      </c>
      <c r="D166" s="180">
        <v>0</v>
      </c>
      <c r="E166" s="180">
        <v>0</v>
      </c>
      <c r="F166" s="180">
        <v>0</v>
      </c>
      <c r="G166" s="180">
        <v>0</v>
      </c>
      <c r="H166" s="180">
        <v>0</v>
      </c>
      <c r="I166" s="180">
        <v>0</v>
      </c>
      <c r="J166" s="180">
        <v>0</v>
      </c>
      <c r="K166" s="180">
        <v>0</v>
      </c>
      <c r="L166" s="180">
        <v>0</v>
      </c>
      <c r="M166" s="180">
        <v>0</v>
      </c>
      <c r="N166" s="180">
        <v>2086557</v>
      </c>
      <c r="O166" s="180">
        <v>2171883</v>
      </c>
      <c r="P166" s="180">
        <v>2174722</v>
      </c>
      <c r="Q166" s="180">
        <v>1580148.79</v>
      </c>
      <c r="R166" s="180">
        <v>2759418</v>
      </c>
      <c r="S166" s="180">
        <v>2605605</v>
      </c>
      <c r="T166" s="180">
        <v>2920636</v>
      </c>
      <c r="U166" s="180">
        <v>2771652.4939999999</v>
      </c>
      <c r="V166" s="180">
        <v>3193330</v>
      </c>
      <c r="W166" s="180">
        <v>2657331</v>
      </c>
      <c r="X166" s="180">
        <v>2695465</v>
      </c>
      <c r="Y166" s="180">
        <v>2082114.7609999999</v>
      </c>
      <c r="Z166" s="180">
        <v>2736424</v>
      </c>
      <c r="AA166" s="180">
        <v>2277967</v>
      </c>
      <c r="AB166" s="180">
        <v>2715921</v>
      </c>
      <c r="AC166" s="180">
        <v>2549835.9339999999</v>
      </c>
      <c r="AD166" s="180">
        <v>3445528</v>
      </c>
      <c r="AE166" s="180">
        <v>3168628</v>
      </c>
      <c r="AF166" s="180">
        <v>3296535</v>
      </c>
      <c r="AG166" s="180">
        <v>3906815.2030000002</v>
      </c>
      <c r="AH166" s="180">
        <v>4099133</v>
      </c>
      <c r="AI166" s="180">
        <v>4228538</v>
      </c>
      <c r="AJ166" s="180">
        <v>4153107</v>
      </c>
      <c r="AK166" s="180">
        <v>4338313.9630000005</v>
      </c>
      <c r="AL166" s="180">
        <v>4808281</v>
      </c>
      <c r="AM166" s="180">
        <v>4676225</v>
      </c>
      <c r="AN166" s="180">
        <v>4995325</v>
      </c>
      <c r="AO166" s="180">
        <v>5539211.0520000001</v>
      </c>
      <c r="AP166" s="180">
        <v>5451066</v>
      </c>
      <c r="AQ166" s="180">
        <v>4829049</v>
      </c>
      <c r="AR166" s="180">
        <v>5247312</v>
      </c>
      <c r="AS166" s="180">
        <v>5655611.0999999996</v>
      </c>
      <c r="AT166" s="180">
        <v>5848722</v>
      </c>
      <c r="AU166" s="180">
        <v>4850444</v>
      </c>
      <c r="AV166" s="180">
        <v>5695840</v>
      </c>
      <c r="AW166" s="180">
        <v>6299108.5279999999</v>
      </c>
      <c r="AX166" s="180">
        <v>5747558</v>
      </c>
      <c r="AY166" s="180">
        <v>2942336</v>
      </c>
      <c r="AZ166" s="180">
        <v>4096769</v>
      </c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3"/>
      <c r="BR166" s="3"/>
      <c r="BS166" s="3"/>
    </row>
    <row r="167" spans="1:71" x14ac:dyDescent="0.25">
      <c r="A167" s="180" t="s">
        <v>880</v>
      </c>
      <c r="B167" s="180">
        <v>0</v>
      </c>
      <c r="C167" s="180">
        <v>0</v>
      </c>
      <c r="D167" s="180">
        <v>0</v>
      </c>
      <c r="E167" s="180">
        <v>0</v>
      </c>
      <c r="F167" s="180">
        <v>0</v>
      </c>
      <c r="G167" s="180">
        <v>0</v>
      </c>
      <c r="H167" s="180">
        <v>0</v>
      </c>
      <c r="I167" s="180">
        <v>0</v>
      </c>
      <c r="J167" s="180">
        <v>0</v>
      </c>
      <c r="K167" s="180">
        <v>0</v>
      </c>
      <c r="L167" s="180">
        <v>0</v>
      </c>
      <c r="M167" s="180">
        <v>0</v>
      </c>
      <c r="N167" s="180">
        <v>0</v>
      </c>
      <c r="O167" s="180">
        <v>0</v>
      </c>
      <c r="P167" s="180">
        <v>0</v>
      </c>
      <c r="Q167" s="180">
        <v>0</v>
      </c>
      <c r="R167" s="180">
        <v>0</v>
      </c>
      <c r="S167" s="180">
        <v>0</v>
      </c>
      <c r="T167" s="180">
        <v>0</v>
      </c>
      <c r="U167" s="180">
        <v>0</v>
      </c>
      <c r="V167" s="180">
        <v>0</v>
      </c>
      <c r="W167" s="180">
        <v>0</v>
      </c>
      <c r="X167" s="180">
        <v>0</v>
      </c>
      <c r="Y167" s="180">
        <v>0</v>
      </c>
      <c r="Z167" s="180">
        <v>0</v>
      </c>
      <c r="AA167" s="180">
        <v>0</v>
      </c>
      <c r="AB167" s="180">
        <v>0</v>
      </c>
      <c r="AC167" s="180">
        <v>0</v>
      </c>
      <c r="AD167" s="180">
        <v>0</v>
      </c>
      <c r="AE167" s="180">
        <v>0</v>
      </c>
      <c r="AF167" s="180">
        <v>-138082</v>
      </c>
      <c r="AG167" s="180">
        <v>-30801.812000000002</v>
      </c>
      <c r="AH167" s="180">
        <v>0</v>
      </c>
      <c r="AI167" s="180">
        <v>0</v>
      </c>
      <c r="AJ167" s="180">
        <v>-159776</v>
      </c>
      <c r="AK167" s="180">
        <v>-12630.411</v>
      </c>
      <c r="AL167" s="180">
        <v>0</v>
      </c>
      <c r="AM167" s="180">
        <v>0</v>
      </c>
      <c r="AN167" s="180">
        <v>0</v>
      </c>
      <c r="AO167" s="180">
        <v>-12652.02975</v>
      </c>
      <c r="AP167" s="180">
        <v>0</v>
      </c>
      <c r="AQ167" s="180">
        <v>0</v>
      </c>
      <c r="AR167" s="180">
        <v>0</v>
      </c>
      <c r="AS167" s="180">
        <v>-13981.19875</v>
      </c>
      <c r="AT167" s="180">
        <v>0</v>
      </c>
      <c r="AU167" s="180">
        <v>0</v>
      </c>
      <c r="AV167" s="180">
        <v>0</v>
      </c>
      <c r="AW167" s="180">
        <v>-136167.12875</v>
      </c>
      <c r="AX167" s="180">
        <v>0</v>
      </c>
      <c r="AY167" s="180">
        <v>0</v>
      </c>
      <c r="AZ167" s="180">
        <v>0</v>
      </c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3"/>
      <c r="BR167" s="3"/>
      <c r="BS167" s="3"/>
    </row>
    <row r="168" spans="1:71" x14ac:dyDescent="0.25">
      <c r="A168" s="180" t="s">
        <v>1270</v>
      </c>
      <c r="B168" s="180">
        <v>0</v>
      </c>
      <c r="C168" s="180">
        <v>0</v>
      </c>
      <c r="D168" s="180">
        <v>0</v>
      </c>
      <c r="E168" s="180">
        <v>0</v>
      </c>
      <c r="F168" s="180">
        <v>0</v>
      </c>
      <c r="G168" s="180">
        <v>0</v>
      </c>
      <c r="H168" s="180">
        <v>0</v>
      </c>
      <c r="I168" s="180">
        <v>0</v>
      </c>
      <c r="J168" s="180">
        <v>0</v>
      </c>
      <c r="K168" s="180">
        <v>0</v>
      </c>
      <c r="L168" s="180">
        <v>0</v>
      </c>
      <c r="M168" s="180">
        <v>0</v>
      </c>
      <c r="N168" s="180">
        <v>0</v>
      </c>
      <c r="O168" s="180">
        <v>0</v>
      </c>
      <c r="P168" s="180">
        <v>0</v>
      </c>
      <c r="Q168" s="180">
        <v>0</v>
      </c>
      <c r="R168" s="180">
        <v>0</v>
      </c>
      <c r="S168" s="180">
        <v>0</v>
      </c>
      <c r="T168" s="180">
        <v>0</v>
      </c>
      <c r="U168" s="180">
        <v>0</v>
      </c>
      <c r="V168" s="180">
        <v>0</v>
      </c>
      <c r="W168" s="180">
        <v>0</v>
      </c>
      <c r="X168" s="180">
        <v>0</v>
      </c>
      <c r="Y168" s="180">
        <v>0</v>
      </c>
      <c r="Z168" s="180">
        <v>0</v>
      </c>
      <c r="AA168" s="180">
        <v>0</v>
      </c>
      <c r="AB168" s="180">
        <v>0</v>
      </c>
      <c r="AC168" s="180">
        <v>0</v>
      </c>
      <c r="AD168" s="180">
        <v>0</v>
      </c>
      <c r="AE168" s="180">
        <v>0</v>
      </c>
      <c r="AF168" s="180">
        <v>0</v>
      </c>
      <c r="AG168" s="180">
        <v>0</v>
      </c>
      <c r="AH168" s="180">
        <v>0</v>
      </c>
      <c r="AI168" s="180">
        <v>0</v>
      </c>
      <c r="AJ168" s="180">
        <v>0</v>
      </c>
      <c r="AK168" s="180">
        <v>0</v>
      </c>
      <c r="AL168" s="180">
        <v>0</v>
      </c>
      <c r="AM168" s="180">
        <v>0</v>
      </c>
      <c r="AN168" s="180">
        <v>0</v>
      </c>
      <c r="AO168" s="180">
        <v>0</v>
      </c>
      <c r="AP168" s="180">
        <v>0</v>
      </c>
      <c r="AQ168" s="180">
        <v>0</v>
      </c>
      <c r="AR168" s="180">
        <v>0</v>
      </c>
      <c r="AS168" s="180">
        <v>0</v>
      </c>
      <c r="AT168" s="180">
        <v>0</v>
      </c>
      <c r="AU168" s="180">
        <v>0</v>
      </c>
      <c r="AV168" s="180">
        <v>0</v>
      </c>
      <c r="AW168" s="180">
        <v>0</v>
      </c>
      <c r="AX168" s="180">
        <v>0</v>
      </c>
      <c r="AY168" s="180">
        <v>-2004557</v>
      </c>
      <c r="AZ168" s="180">
        <v>1446520</v>
      </c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3"/>
      <c r="BR168" s="3"/>
      <c r="BS168" s="3"/>
    </row>
    <row r="169" spans="1:71" x14ac:dyDescent="0.25">
      <c r="A169" s="180" t="s">
        <v>1155</v>
      </c>
      <c r="B169" s="180">
        <v>0</v>
      </c>
      <c r="C169" s="180">
        <v>0</v>
      </c>
      <c r="D169" s="180">
        <v>0</v>
      </c>
      <c r="E169" s="180">
        <v>0</v>
      </c>
      <c r="F169" s="180">
        <v>0</v>
      </c>
      <c r="G169" s="180">
        <v>0</v>
      </c>
      <c r="H169" s="180">
        <v>0</v>
      </c>
      <c r="I169" s="180">
        <v>0</v>
      </c>
      <c r="J169" s="180">
        <v>0</v>
      </c>
      <c r="K169" s="180">
        <v>0</v>
      </c>
      <c r="L169" s="180">
        <v>0</v>
      </c>
      <c r="M169" s="180">
        <v>0</v>
      </c>
      <c r="N169" s="180">
        <v>19549</v>
      </c>
      <c r="O169" s="180">
        <v>63521</v>
      </c>
      <c r="P169" s="180">
        <v>60942</v>
      </c>
      <c r="Q169" s="180">
        <v>76500.67</v>
      </c>
      <c r="R169" s="180">
        <v>-122730</v>
      </c>
      <c r="S169" s="180">
        <v>136708</v>
      </c>
      <c r="T169" s="180">
        <v>-139956</v>
      </c>
      <c r="U169" s="180">
        <v>-24461.994999999999</v>
      </c>
      <c r="V169" s="180">
        <v>-189348</v>
      </c>
      <c r="W169" s="180">
        <v>283823</v>
      </c>
      <c r="X169" s="180">
        <v>61805</v>
      </c>
      <c r="Y169" s="180">
        <v>214485.212</v>
      </c>
      <c r="Z169" s="180">
        <v>-97952</v>
      </c>
      <c r="AA169" s="180">
        <v>1545</v>
      </c>
      <c r="AB169" s="180">
        <v>7969</v>
      </c>
      <c r="AC169" s="180">
        <v>54804.218999999997</v>
      </c>
      <c r="AD169" s="180">
        <v>-48481</v>
      </c>
      <c r="AE169" s="180">
        <v>170030</v>
      </c>
      <c r="AF169" s="180">
        <v>242406</v>
      </c>
      <c r="AG169" s="180">
        <v>-158737.864</v>
      </c>
      <c r="AH169" s="180">
        <v>-160588</v>
      </c>
      <c r="AI169" s="180">
        <v>-196622</v>
      </c>
      <c r="AJ169" s="180">
        <v>-135833</v>
      </c>
      <c r="AK169" s="180">
        <v>-62838.506999999998</v>
      </c>
      <c r="AL169" s="180">
        <v>-197038</v>
      </c>
      <c r="AM169" s="180">
        <v>37696</v>
      </c>
      <c r="AN169" s="180">
        <v>-43059</v>
      </c>
      <c r="AO169" s="180">
        <v>-19818.626</v>
      </c>
      <c r="AP169" s="180">
        <v>-157486</v>
      </c>
      <c r="AQ169" s="180">
        <v>137514</v>
      </c>
      <c r="AR169" s="180">
        <v>-603058</v>
      </c>
      <c r="AS169" s="180">
        <v>23884.811000000002</v>
      </c>
      <c r="AT169" s="180">
        <v>63584</v>
      </c>
      <c r="AU169" s="180">
        <v>-551817</v>
      </c>
      <c r="AV169" s="180">
        <v>-328803</v>
      </c>
      <c r="AW169" s="180">
        <v>-43252.021000000001</v>
      </c>
      <c r="AX169" s="180">
        <v>739258</v>
      </c>
      <c r="AY169" s="180">
        <v>-664096</v>
      </c>
      <c r="AZ169" s="180">
        <v>714546</v>
      </c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3"/>
      <c r="BR169" s="3"/>
      <c r="BS169" s="3"/>
    </row>
    <row r="170" spans="1:71" x14ac:dyDescent="0.25">
      <c r="A170" s="180" t="s">
        <v>1252</v>
      </c>
      <c r="B170" s="180">
        <v>0</v>
      </c>
      <c r="C170" s="180">
        <v>0</v>
      </c>
      <c r="D170" s="180">
        <v>0</v>
      </c>
      <c r="E170" s="180">
        <v>0</v>
      </c>
      <c r="F170" s="180">
        <v>0</v>
      </c>
      <c r="G170" s="180">
        <v>0</v>
      </c>
      <c r="H170" s="180">
        <v>0</v>
      </c>
      <c r="I170" s="180">
        <v>0</v>
      </c>
      <c r="J170" s="180">
        <v>0</v>
      </c>
      <c r="K170" s="180">
        <v>0</v>
      </c>
      <c r="L170" s="180">
        <v>0</v>
      </c>
      <c r="M170" s="180">
        <v>0</v>
      </c>
      <c r="N170" s="180">
        <v>0</v>
      </c>
      <c r="O170" s="180">
        <v>0</v>
      </c>
      <c r="P170" s="180">
        <v>0</v>
      </c>
      <c r="Q170" s="180">
        <v>0</v>
      </c>
      <c r="R170" s="180">
        <v>0</v>
      </c>
      <c r="S170" s="180">
        <v>0</v>
      </c>
      <c r="T170" s="180">
        <v>0</v>
      </c>
      <c r="U170" s="180">
        <v>0</v>
      </c>
      <c r="V170" s="180">
        <v>0</v>
      </c>
      <c r="W170" s="180">
        <v>0</v>
      </c>
      <c r="X170" s="180">
        <v>0</v>
      </c>
      <c r="Y170" s="180">
        <v>0</v>
      </c>
      <c r="Z170" s="180">
        <v>0</v>
      </c>
      <c r="AA170" s="180">
        <v>0</v>
      </c>
      <c r="AB170" s="180">
        <v>0</v>
      </c>
      <c r="AC170" s="180">
        <v>0</v>
      </c>
      <c r="AD170" s="180">
        <v>0</v>
      </c>
      <c r="AE170" s="180">
        <v>0</v>
      </c>
      <c r="AF170" s="180">
        <v>0</v>
      </c>
      <c r="AG170" s="180">
        <v>0</v>
      </c>
      <c r="AH170" s="180">
        <v>0</v>
      </c>
      <c r="AI170" s="180">
        <v>0</v>
      </c>
      <c r="AJ170" s="180">
        <v>0</v>
      </c>
      <c r="AK170" s="180">
        <v>0</v>
      </c>
      <c r="AL170" s="180">
        <v>0</v>
      </c>
      <c r="AM170" s="180">
        <v>0</v>
      </c>
      <c r="AN170" s="180">
        <v>0</v>
      </c>
      <c r="AO170" s="180">
        <v>0</v>
      </c>
      <c r="AP170" s="180">
        <v>0</v>
      </c>
      <c r="AQ170" s="180">
        <v>0</v>
      </c>
      <c r="AR170" s="180">
        <v>0</v>
      </c>
      <c r="AS170" s="180">
        <v>0</v>
      </c>
      <c r="AT170" s="180">
        <v>0</v>
      </c>
      <c r="AU170" s="180">
        <v>0</v>
      </c>
      <c r="AV170" s="180">
        <v>0</v>
      </c>
      <c r="AW170" s="180">
        <v>0</v>
      </c>
      <c r="AX170" s="180">
        <v>0</v>
      </c>
      <c r="AY170" s="180">
        <v>-1001765</v>
      </c>
      <c r="AZ170" s="180">
        <v>874227</v>
      </c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3"/>
      <c r="BR170" s="3"/>
      <c r="BS170" s="3"/>
    </row>
    <row r="171" spans="1:71" x14ac:dyDescent="0.25">
      <c r="A171" s="180" t="s">
        <v>1253</v>
      </c>
      <c r="B171" s="180">
        <v>0</v>
      </c>
      <c r="C171" s="180">
        <v>0</v>
      </c>
      <c r="D171" s="180">
        <v>0</v>
      </c>
      <c r="E171" s="180">
        <v>0</v>
      </c>
      <c r="F171" s="180">
        <v>0</v>
      </c>
      <c r="G171" s="180">
        <v>0</v>
      </c>
      <c r="H171" s="180">
        <v>0</v>
      </c>
      <c r="I171" s="180">
        <v>0</v>
      </c>
      <c r="J171" s="180">
        <v>0</v>
      </c>
      <c r="K171" s="180">
        <v>0</v>
      </c>
      <c r="L171" s="180">
        <v>0</v>
      </c>
      <c r="M171" s="180">
        <v>0</v>
      </c>
      <c r="N171" s="180">
        <v>0</v>
      </c>
      <c r="O171" s="180">
        <v>0</v>
      </c>
      <c r="P171" s="180">
        <v>0</v>
      </c>
      <c r="Q171" s="180">
        <v>0</v>
      </c>
      <c r="R171" s="180">
        <v>0</v>
      </c>
      <c r="S171" s="180">
        <v>0</v>
      </c>
      <c r="T171" s="180">
        <v>0</v>
      </c>
      <c r="U171" s="180">
        <v>0</v>
      </c>
      <c r="V171" s="180">
        <v>0</v>
      </c>
      <c r="W171" s="180">
        <v>0</v>
      </c>
      <c r="X171" s="180">
        <v>0</v>
      </c>
      <c r="Y171" s="180">
        <v>0</v>
      </c>
      <c r="Z171" s="180">
        <v>0</v>
      </c>
      <c r="AA171" s="180">
        <v>0</v>
      </c>
      <c r="AB171" s="180">
        <v>0</v>
      </c>
      <c r="AC171" s="180">
        <v>0</v>
      </c>
      <c r="AD171" s="180">
        <v>0</v>
      </c>
      <c r="AE171" s="180">
        <v>0</v>
      </c>
      <c r="AF171" s="180">
        <v>27899</v>
      </c>
      <c r="AG171" s="180">
        <v>6160.4889999999996</v>
      </c>
      <c r="AH171" s="180">
        <v>0</v>
      </c>
      <c r="AI171" s="180">
        <v>0</v>
      </c>
      <c r="AJ171" s="180">
        <v>29667</v>
      </c>
      <c r="AK171" s="180">
        <v>471.26499999999999</v>
      </c>
      <c r="AL171" s="180">
        <v>0</v>
      </c>
      <c r="AM171" s="180">
        <v>0</v>
      </c>
      <c r="AN171" s="180">
        <v>0</v>
      </c>
      <c r="AO171" s="180">
        <v>2454.2582499999999</v>
      </c>
      <c r="AP171" s="180">
        <v>0</v>
      </c>
      <c r="AQ171" s="180">
        <v>0</v>
      </c>
      <c r="AR171" s="180">
        <v>0</v>
      </c>
      <c r="AS171" s="180">
        <v>2361.8505</v>
      </c>
      <c r="AT171" s="180">
        <v>0</v>
      </c>
      <c r="AU171" s="180">
        <v>0</v>
      </c>
      <c r="AV171" s="180">
        <v>0</v>
      </c>
      <c r="AW171" s="180">
        <v>24674.584750000002</v>
      </c>
      <c r="AX171" s="180">
        <v>0</v>
      </c>
      <c r="AY171" s="180">
        <v>400911</v>
      </c>
      <c r="AZ171" s="180">
        <v>-289303</v>
      </c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3"/>
      <c r="BR171" s="3"/>
      <c r="BS171" s="3"/>
    </row>
    <row r="172" spans="1:71" x14ac:dyDescent="0.25">
      <c r="A172" s="180" t="s">
        <v>881</v>
      </c>
      <c r="B172" s="180">
        <v>0</v>
      </c>
      <c r="C172" s="180">
        <v>0</v>
      </c>
      <c r="D172" s="180">
        <v>0</v>
      </c>
      <c r="E172" s="180">
        <v>0</v>
      </c>
      <c r="F172" s="180">
        <v>0</v>
      </c>
      <c r="G172" s="180">
        <v>0</v>
      </c>
      <c r="H172" s="180">
        <v>0</v>
      </c>
      <c r="I172" s="180">
        <v>0</v>
      </c>
      <c r="J172" s="180">
        <v>0</v>
      </c>
      <c r="K172" s="180">
        <v>0</v>
      </c>
      <c r="L172" s="180">
        <v>0</v>
      </c>
      <c r="M172" s="180">
        <v>0</v>
      </c>
      <c r="N172" s="180">
        <v>2106106</v>
      </c>
      <c r="O172" s="180">
        <v>2235404</v>
      </c>
      <c r="P172" s="180">
        <v>2235664</v>
      </c>
      <c r="Q172" s="180">
        <v>1656649.46</v>
      </c>
      <c r="R172" s="180">
        <v>2636688</v>
      </c>
      <c r="S172" s="180">
        <v>2742313</v>
      </c>
      <c r="T172" s="180">
        <v>2780680</v>
      </c>
      <c r="U172" s="180">
        <v>2747190.4989999998</v>
      </c>
      <c r="V172" s="180">
        <v>3003982</v>
      </c>
      <c r="W172" s="180">
        <v>2941154</v>
      </c>
      <c r="X172" s="180">
        <v>2757270</v>
      </c>
      <c r="Y172" s="180">
        <v>2296599.9730000002</v>
      </c>
      <c r="Z172" s="180">
        <v>2638472</v>
      </c>
      <c r="AA172" s="180">
        <v>2279512</v>
      </c>
      <c r="AB172" s="180">
        <v>2723890</v>
      </c>
      <c r="AC172" s="180">
        <v>2604640.1529999999</v>
      </c>
      <c r="AD172" s="180">
        <v>3397047</v>
      </c>
      <c r="AE172" s="180">
        <v>3338658</v>
      </c>
      <c r="AF172" s="180">
        <v>3428758</v>
      </c>
      <c r="AG172" s="180">
        <v>3723436.0159999998</v>
      </c>
      <c r="AH172" s="180">
        <v>3938545</v>
      </c>
      <c r="AI172" s="180">
        <v>4031916</v>
      </c>
      <c r="AJ172" s="180">
        <v>3887165</v>
      </c>
      <c r="AK172" s="180">
        <v>4263316.3099999996</v>
      </c>
      <c r="AL172" s="180">
        <v>4611243</v>
      </c>
      <c r="AM172" s="180">
        <v>4713921</v>
      </c>
      <c r="AN172" s="180">
        <v>4952266</v>
      </c>
      <c r="AO172" s="180">
        <v>5478601.3399999999</v>
      </c>
      <c r="AP172" s="180">
        <v>5293580</v>
      </c>
      <c r="AQ172" s="180">
        <v>4966563</v>
      </c>
      <c r="AR172" s="180">
        <v>4644254</v>
      </c>
      <c r="AS172" s="180">
        <v>5633018.5180000002</v>
      </c>
      <c r="AT172" s="180">
        <v>5912306</v>
      </c>
      <c r="AU172" s="180">
        <v>4298627</v>
      </c>
      <c r="AV172" s="180">
        <v>5367037</v>
      </c>
      <c r="AW172" s="180">
        <v>5809886.3310000002</v>
      </c>
      <c r="AX172" s="180">
        <v>6486816</v>
      </c>
      <c r="AY172" s="180">
        <v>-327171</v>
      </c>
      <c r="AZ172" s="180">
        <v>6842759</v>
      </c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3"/>
      <c r="BR172" s="3"/>
      <c r="BS172" s="3"/>
    </row>
    <row r="173" spans="1:71" x14ac:dyDescent="0.25">
      <c r="A173" s="180" t="s">
        <v>882</v>
      </c>
      <c r="B173" s="180">
        <v>0</v>
      </c>
      <c r="C173" s="180">
        <v>0</v>
      </c>
      <c r="D173" s="180">
        <v>0</v>
      </c>
      <c r="E173" s="180">
        <v>0</v>
      </c>
      <c r="F173" s="180">
        <v>0</v>
      </c>
      <c r="G173" s="180">
        <v>0</v>
      </c>
      <c r="H173" s="180">
        <v>0</v>
      </c>
      <c r="I173" s="180">
        <v>0</v>
      </c>
      <c r="J173" s="180">
        <v>0</v>
      </c>
      <c r="K173" s="180">
        <v>0</v>
      </c>
      <c r="L173" s="180">
        <v>0</v>
      </c>
      <c r="M173" s="180">
        <v>0</v>
      </c>
      <c r="N173" s="180">
        <v>2103482</v>
      </c>
      <c r="O173" s="180">
        <v>2233298</v>
      </c>
      <c r="P173" s="180">
        <v>2233976</v>
      </c>
      <c r="Q173" s="180">
        <v>1657325.35</v>
      </c>
      <c r="R173" s="180">
        <v>2635596</v>
      </c>
      <c r="S173" s="180">
        <v>2737097</v>
      </c>
      <c r="T173" s="180">
        <v>2762532</v>
      </c>
      <c r="U173" s="180">
        <v>2737566.094</v>
      </c>
      <c r="V173" s="180">
        <v>2996391</v>
      </c>
      <c r="W173" s="180">
        <v>2933035</v>
      </c>
      <c r="X173" s="180">
        <v>2721386</v>
      </c>
      <c r="Y173" s="180">
        <v>2256942.0380000002</v>
      </c>
      <c r="Z173" s="180">
        <v>2607234</v>
      </c>
      <c r="AA173" s="180">
        <v>2253114</v>
      </c>
      <c r="AB173" s="180">
        <v>2695618</v>
      </c>
      <c r="AC173" s="180">
        <v>2570365.33</v>
      </c>
      <c r="AD173" s="180">
        <v>3359859</v>
      </c>
      <c r="AE173" s="180">
        <v>3309629</v>
      </c>
      <c r="AF173" s="180">
        <v>3390465</v>
      </c>
      <c r="AG173" s="180">
        <v>3693763.06</v>
      </c>
      <c r="AH173" s="180">
        <v>3904100</v>
      </c>
      <c r="AI173" s="180">
        <v>3999326</v>
      </c>
      <c r="AJ173" s="180">
        <v>3849390</v>
      </c>
      <c r="AK173" s="180">
        <v>4225776.7340000002</v>
      </c>
      <c r="AL173" s="180">
        <v>4568807</v>
      </c>
      <c r="AM173" s="180">
        <v>4691407</v>
      </c>
      <c r="AN173" s="180">
        <v>4932048</v>
      </c>
      <c r="AO173" s="180">
        <v>5471357.7719999999</v>
      </c>
      <c r="AP173" s="180">
        <v>5276119</v>
      </c>
      <c r="AQ173" s="180">
        <v>4894285</v>
      </c>
      <c r="AR173" s="180">
        <v>4593387</v>
      </c>
      <c r="AS173" s="180">
        <v>5534070.4510000004</v>
      </c>
      <c r="AT173" s="180">
        <v>5827920</v>
      </c>
      <c r="AU173" s="180">
        <v>4263330</v>
      </c>
      <c r="AV173" s="180">
        <v>5289917</v>
      </c>
      <c r="AW173" s="180">
        <v>5688194.8499999996</v>
      </c>
      <c r="AX173" s="180">
        <v>6328117</v>
      </c>
      <c r="AY173" s="180">
        <v>-337144</v>
      </c>
      <c r="AZ173" s="180">
        <v>6728335</v>
      </c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3"/>
      <c r="BR173" s="3"/>
      <c r="BS173" s="3"/>
    </row>
    <row r="174" spans="1:71" x14ac:dyDescent="0.25">
      <c r="A174" s="180" t="s">
        <v>1157</v>
      </c>
      <c r="B174" s="180">
        <v>0</v>
      </c>
      <c r="C174" s="180">
        <v>0</v>
      </c>
      <c r="D174" s="180">
        <v>0</v>
      </c>
      <c r="E174" s="180">
        <v>0</v>
      </c>
      <c r="F174" s="180">
        <v>0</v>
      </c>
      <c r="G174" s="180">
        <v>0</v>
      </c>
      <c r="H174" s="180">
        <v>0</v>
      </c>
      <c r="I174" s="180">
        <v>0</v>
      </c>
      <c r="J174" s="180">
        <v>0</v>
      </c>
      <c r="K174" s="180">
        <v>0</v>
      </c>
      <c r="L174" s="180">
        <v>0</v>
      </c>
      <c r="M174" s="180">
        <v>0</v>
      </c>
      <c r="N174" s="180">
        <v>2624</v>
      </c>
      <c r="O174" s="180">
        <v>2106</v>
      </c>
      <c r="P174" s="180">
        <v>1688</v>
      </c>
      <c r="Q174" s="180">
        <v>-675.89</v>
      </c>
      <c r="R174" s="180">
        <v>1092</v>
      </c>
      <c r="S174" s="180">
        <v>5216</v>
      </c>
      <c r="T174" s="180">
        <v>18148</v>
      </c>
      <c r="U174" s="180">
        <v>9624.4050000000007</v>
      </c>
      <c r="V174" s="180">
        <v>7591</v>
      </c>
      <c r="W174" s="180">
        <v>8119</v>
      </c>
      <c r="X174" s="180">
        <v>35884</v>
      </c>
      <c r="Y174" s="180">
        <v>39657.934999999998</v>
      </c>
      <c r="Z174" s="180">
        <v>31238</v>
      </c>
      <c r="AA174" s="180">
        <v>26398</v>
      </c>
      <c r="AB174" s="180">
        <v>28272</v>
      </c>
      <c r="AC174" s="180">
        <v>34274.822999999997</v>
      </c>
      <c r="AD174" s="180">
        <v>37188</v>
      </c>
      <c r="AE174" s="180">
        <v>29029</v>
      </c>
      <c r="AF174" s="180">
        <v>38293</v>
      </c>
      <c r="AG174" s="180">
        <v>29672.955999999998</v>
      </c>
      <c r="AH174" s="180">
        <v>34445</v>
      </c>
      <c r="AI174" s="180">
        <v>32590</v>
      </c>
      <c r="AJ174" s="180">
        <v>37775</v>
      </c>
      <c r="AK174" s="180">
        <v>37539.576000000001</v>
      </c>
      <c r="AL174" s="180">
        <v>42436</v>
      </c>
      <c r="AM174" s="180">
        <v>22514</v>
      </c>
      <c r="AN174" s="180">
        <v>20218</v>
      </c>
      <c r="AO174" s="180">
        <v>7243.5680000000002</v>
      </c>
      <c r="AP174" s="180">
        <v>17461</v>
      </c>
      <c r="AQ174" s="180">
        <v>72278</v>
      </c>
      <c r="AR174" s="180">
        <v>50867</v>
      </c>
      <c r="AS174" s="180">
        <v>98948.066999999995</v>
      </c>
      <c r="AT174" s="180">
        <v>84386</v>
      </c>
      <c r="AU174" s="180">
        <v>35297</v>
      </c>
      <c r="AV174" s="180">
        <v>77120</v>
      </c>
      <c r="AW174" s="180">
        <v>121691.481</v>
      </c>
      <c r="AX174" s="180">
        <v>158699</v>
      </c>
      <c r="AY174" s="180">
        <v>9973</v>
      </c>
      <c r="AZ174" s="180">
        <v>114424</v>
      </c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3"/>
      <c r="BR174" s="3"/>
      <c r="BS174" s="3"/>
    </row>
    <row r="175" spans="1:7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3"/>
      <c r="BR175" s="3"/>
      <c r="BS175" s="3"/>
    </row>
    <row r="176" spans="1:7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3"/>
      <c r="BR176" s="3"/>
      <c r="BS176" s="3"/>
    </row>
    <row r="177" spans="1:7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3"/>
      <c r="BR177" s="3"/>
      <c r="BS177" s="3"/>
    </row>
    <row r="178" spans="1:7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3"/>
      <c r="BR178" s="3"/>
      <c r="BS178" s="3"/>
    </row>
    <row r="179" spans="1:71" x14ac:dyDescent="0.25">
      <c r="A179" s="3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3"/>
      <c r="Q179" s="3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3"/>
      <c r="BR179" s="3"/>
      <c r="BS179" s="3"/>
    </row>
    <row r="180" spans="1:71" x14ac:dyDescent="0.25">
      <c r="A180" s="3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3"/>
      <c r="Q180" s="3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3"/>
      <c r="BR180" s="3"/>
      <c r="BS180" s="3"/>
    </row>
    <row r="181" spans="1:71" x14ac:dyDescent="0.25">
      <c r="A181" s="3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3"/>
      <c r="Q181" s="3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3"/>
      <c r="BR181" s="3"/>
      <c r="BS181" s="3"/>
    </row>
    <row r="182" spans="1:71" x14ac:dyDescent="0.25">
      <c r="A182" s="3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3"/>
      <c r="Q182" s="3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3"/>
      <c r="BR182" s="3"/>
      <c r="BS182" s="3"/>
    </row>
    <row r="183" spans="1:71" x14ac:dyDescent="0.25">
      <c r="A183" s="3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3"/>
      <c r="Q183" s="3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3"/>
      <c r="BR183" s="3"/>
      <c r="BS183" s="3"/>
    </row>
    <row r="184" spans="1:71" x14ac:dyDescent="0.25">
      <c r="A184" s="3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3"/>
      <c r="Q184" s="3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3"/>
      <c r="BR184" s="3"/>
      <c r="BS184" s="3"/>
    </row>
    <row r="185" spans="1:71" x14ac:dyDescent="0.25">
      <c r="A185" s="3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3"/>
      <c r="Q185" s="3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3"/>
      <c r="BR185" s="3"/>
      <c r="BS185" s="3"/>
    </row>
    <row r="186" spans="1:71" x14ac:dyDescent="0.25">
      <c r="A186" s="3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3"/>
      <c r="Q186" s="3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3"/>
      <c r="BR186" s="3"/>
      <c r="BS186" s="3"/>
    </row>
    <row r="187" spans="1:71" x14ac:dyDescent="0.25">
      <c r="A187" s="3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3"/>
      <c r="Q187" s="3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3"/>
      <c r="BR187" s="3"/>
      <c r="BS187" s="3"/>
    </row>
    <row r="188" spans="1:71" x14ac:dyDescent="0.25">
      <c r="A188" s="3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3"/>
      <c r="Q188" s="3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3"/>
      <c r="BR188" s="3"/>
      <c r="BS188" s="3"/>
    </row>
    <row r="189" spans="1:71" x14ac:dyDescent="0.25">
      <c r="A189" s="3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3"/>
      <c r="Q189" s="3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3"/>
      <c r="BR189" s="3"/>
      <c r="BS189" s="3"/>
    </row>
    <row r="190" spans="1:71" x14ac:dyDescent="0.25">
      <c r="A190" s="3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3"/>
      <c r="Q190" s="3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3"/>
      <c r="BR190" s="3"/>
      <c r="BS190" s="3"/>
    </row>
    <row r="191" spans="1:71" x14ac:dyDescent="0.25">
      <c r="A191" s="3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3"/>
      <c r="Q191" s="3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3"/>
      <c r="BR191" s="3"/>
      <c r="BS191" s="3"/>
    </row>
    <row r="192" spans="1:71" x14ac:dyDescent="0.25">
      <c r="A192" s="3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3"/>
      <c r="Q192" s="3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3"/>
      <c r="BR192" s="3"/>
      <c r="BS192" s="3"/>
    </row>
    <row r="193" spans="1:71" x14ac:dyDescent="0.25">
      <c r="A193" s="3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3"/>
      <c r="Q193" s="3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3"/>
      <c r="BR193" s="3"/>
      <c r="BS193" s="3"/>
    </row>
    <row r="194" spans="1:71" x14ac:dyDescent="0.25">
      <c r="A194" s="3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3"/>
      <c r="Q194" s="3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3"/>
      <c r="BR194" s="3"/>
      <c r="BS194" s="3"/>
    </row>
    <row r="195" spans="1:71" x14ac:dyDescent="0.25">
      <c r="A195" s="3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3"/>
      <c r="Q195" s="3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3"/>
      <c r="BR195" s="3"/>
      <c r="BS195" s="3"/>
    </row>
    <row r="196" spans="1:71" x14ac:dyDescent="0.25">
      <c r="A196" s="3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3"/>
      <c r="Q196" s="3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3"/>
      <c r="BR196" s="3"/>
      <c r="BS196" s="3"/>
    </row>
    <row r="197" spans="1:71" x14ac:dyDescent="0.25">
      <c r="A197" s="3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3"/>
      <c r="Q197" s="3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3"/>
      <c r="BR197" s="3"/>
      <c r="BS197" s="3"/>
    </row>
    <row r="198" spans="1:71" x14ac:dyDescent="0.25">
      <c r="A198" s="3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3"/>
      <c r="Q198" s="3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3"/>
      <c r="BR198" s="3"/>
      <c r="BS198" s="3"/>
    </row>
    <row r="199" spans="1:71" x14ac:dyDescent="0.25">
      <c r="A199" s="3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3"/>
      <c r="Q199" s="3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3"/>
      <c r="BR199" s="3"/>
      <c r="BS199" s="3"/>
    </row>
    <row r="200" spans="1:71" x14ac:dyDescent="0.25">
      <c r="A200" s="3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3"/>
      <c r="Q200" s="3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3"/>
      <c r="BR200" s="3"/>
      <c r="BS200" s="3"/>
    </row>
    <row r="201" spans="1:71" x14ac:dyDescent="0.25">
      <c r="A201" s="3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3"/>
      <c r="Q201" s="3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3"/>
      <c r="BR201" s="3"/>
      <c r="BS201" s="3"/>
    </row>
    <row r="202" spans="1:71" x14ac:dyDescent="0.25">
      <c r="A202" s="3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3"/>
      <c r="Q202" s="3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0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3"/>
      <c r="BR202" s="3"/>
      <c r="BS202" s="3"/>
    </row>
    <row r="203" spans="1:71" x14ac:dyDescent="0.25">
      <c r="A203" s="3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3"/>
      <c r="Q203" s="3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0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3"/>
      <c r="BR203" s="3"/>
      <c r="BS203" s="3"/>
    </row>
    <row r="204" spans="1:71" x14ac:dyDescent="0.25">
      <c r="A204" s="3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3"/>
      <c r="Q204" s="3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0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3"/>
      <c r="BR204" s="3"/>
      <c r="BS204" s="3"/>
    </row>
    <row r="205" spans="1:71" x14ac:dyDescent="0.25">
      <c r="A205" s="3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3"/>
      <c r="Q205" s="3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0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3"/>
      <c r="BR205" s="3"/>
      <c r="BS205" s="3"/>
    </row>
    <row r="206" spans="1:71" x14ac:dyDescent="0.25">
      <c r="A206" s="3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3"/>
      <c r="Q206" s="3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0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3"/>
      <c r="BR206" s="3"/>
      <c r="BS206" s="3"/>
    </row>
    <row r="207" spans="1:71" x14ac:dyDescent="0.25">
      <c r="A207" s="3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3"/>
      <c r="Q207" s="3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0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3"/>
      <c r="BR207" s="3"/>
      <c r="BS207" s="3"/>
    </row>
    <row r="208" spans="1:71" x14ac:dyDescent="0.25">
      <c r="A208" s="3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3"/>
      <c r="Q208" s="3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0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3"/>
      <c r="BR208" s="3"/>
      <c r="BS208" s="3"/>
    </row>
    <row r="209" spans="1:71" x14ac:dyDescent="0.25">
      <c r="A209" s="3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3"/>
      <c r="Q209" s="3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0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3"/>
      <c r="BR209" s="3"/>
      <c r="BS209" s="3"/>
    </row>
    <row r="210" spans="1:71" x14ac:dyDescent="0.25">
      <c r="A210" s="3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3"/>
      <c r="Q210" s="3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3"/>
      <c r="BR210" s="3"/>
      <c r="BS210" s="3"/>
    </row>
    <row r="211" spans="1:71" x14ac:dyDescent="0.25">
      <c r="A211" s="3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3"/>
      <c r="Q211" s="3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0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3"/>
      <c r="BR211" s="3"/>
      <c r="BS211" s="3"/>
    </row>
    <row r="212" spans="1:71" x14ac:dyDescent="0.25">
      <c r="A212" s="3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3"/>
      <c r="Q212" s="3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3"/>
      <c r="BR212" s="3"/>
      <c r="BS212" s="3"/>
    </row>
    <row r="213" spans="1:71" x14ac:dyDescent="0.25">
      <c r="A213" s="3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3"/>
      <c r="Q213" s="3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0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3"/>
      <c r="BR213" s="3"/>
      <c r="BS213" s="3"/>
    </row>
    <row r="214" spans="1:71" x14ac:dyDescent="0.25">
      <c r="A214" s="3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3"/>
      <c r="Q214" s="3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0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3"/>
      <c r="BR214" s="3"/>
      <c r="BS214" s="3"/>
    </row>
    <row r="215" spans="1:71" x14ac:dyDescent="0.25">
      <c r="A215" s="3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3"/>
      <c r="Q215" s="3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0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3"/>
      <c r="BR215" s="3"/>
      <c r="BS215" s="3"/>
    </row>
    <row r="216" spans="1:71" x14ac:dyDescent="0.25">
      <c r="A216" s="3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3"/>
      <c r="Q216" s="3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0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3"/>
      <c r="BR216" s="3"/>
      <c r="BS216" s="3"/>
    </row>
    <row r="217" spans="1:71" x14ac:dyDescent="0.25">
      <c r="A217" s="3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3"/>
      <c r="Q217" s="3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0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3"/>
      <c r="BR217" s="3"/>
      <c r="BS217" s="3"/>
    </row>
    <row r="218" spans="1:71" x14ac:dyDescent="0.25">
      <c r="A218" s="3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3"/>
      <c r="Q218" s="3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0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3"/>
      <c r="BR218" s="3"/>
      <c r="BS218" s="3"/>
    </row>
    <row r="219" spans="1:71" x14ac:dyDescent="0.25">
      <c r="A219" s="3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3"/>
      <c r="Q219" s="3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0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3"/>
      <c r="BR219" s="3"/>
      <c r="BS219" s="3"/>
    </row>
    <row r="220" spans="1:71" x14ac:dyDescent="0.25">
      <c r="A220" s="3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3"/>
      <c r="Q220" s="3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0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3"/>
      <c r="BR220" s="3"/>
      <c r="BS220" s="3"/>
    </row>
    <row r="221" spans="1:7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3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0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3"/>
      <c r="BR222" s="3"/>
      <c r="BS222" s="3"/>
    </row>
    <row r="223" spans="1:71" x14ac:dyDescent="0.25">
      <c r="A223" s="150" t="s">
        <v>1158</v>
      </c>
      <c r="B223" s="70">
        <f>B149+B152</f>
        <v>0</v>
      </c>
      <c r="C223" s="70">
        <f t="shared" ref="C223:AZ223" si="4">C149+C152</f>
        <v>0</v>
      </c>
      <c r="D223" s="70">
        <f t="shared" si="4"/>
        <v>0</v>
      </c>
      <c r="E223" s="70">
        <f t="shared" si="4"/>
        <v>0</v>
      </c>
      <c r="F223" s="70">
        <f t="shared" si="4"/>
        <v>0</v>
      </c>
      <c r="G223" s="70">
        <f t="shared" si="4"/>
        <v>4873</v>
      </c>
      <c r="H223" s="70">
        <f t="shared" si="4"/>
        <v>-138</v>
      </c>
      <c r="I223" s="70">
        <f t="shared" si="4"/>
        <v>3582</v>
      </c>
      <c r="J223" s="70">
        <f t="shared" si="4"/>
        <v>9258</v>
      </c>
      <c r="K223" s="70">
        <f t="shared" si="4"/>
        <v>14876</v>
      </c>
      <c r="L223" s="70">
        <f t="shared" si="4"/>
        <v>-8351</v>
      </c>
      <c r="M223" s="70">
        <f t="shared" si="4"/>
        <v>90825</v>
      </c>
      <c r="N223" s="70">
        <f t="shared" si="4"/>
        <v>0</v>
      </c>
      <c r="O223" s="70">
        <f t="shared" si="4"/>
        <v>0</v>
      </c>
      <c r="P223" s="70">
        <f t="shared" si="4"/>
        <v>0</v>
      </c>
      <c r="Q223" s="70">
        <f t="shared" si="4"/>
        <v>0</v>
      </c>
      <c r="R223" s="70">
        <f t="shared" si="4"/>
        <v>0</v>
      </c>
      <c r="S223" s="70">
        <f t="shared" si="4"/>
        <v>28559</v>
      </c>
      <c r="T223" s="70">
        <f t="shared" si="4"/>
        <v>0</v>
      </c>
      <c r="U223" s="70">
        <f t="shared" si="4"/>
        <v>0</v>
      </c>
      <c r="V223" s="70">
        <f t="shared" si="4"/>
        <v>0</v>
      </c>
      <c r="W223" s="70">
        <f t="shared" si="4"/>
        <v>34449</v>
      </c>
      <c r="X223" s="70">
        <f t="shared" si="4"/>
        <v>391277</v>
      </c>
      <c r="Y223" s="70">
        <f t="shared" si="4"/>
        <v>146982.79199999999</v>
      </c>
      <c r="Z223" s="70">
        <f t="shared" si="4"/>
        <v>0</v>
      </c>
      <c r="AA223" s="70">
        <f t="shared" si="4"/>
        <v>0</v>
      </c>
      <c r="AB223" s="70">
        <f t="shared" si="4"/>
        <v>0</v>
      </c>
      <c r="AC223" s="70">
        <f t="shared" si="4"/>
        <v>0</v>
      </c>
      <c r="AD223" s="70">
        <f t="shared" si="4"/>
        <v>19335</v>
      </c>
      <c r="AE223" s="70">
        <f t="shared" si="4"/>
        <v>36122</v>
      </c>
      <c r="AF223" s="70">
        <f t="shared" si="4"/>
        <v>-25535</v>
      </c>
      <c r="AG223" s="70">
        <f t="shared" si="4"/>
        <v>-25740.898000000001</v>
      </c>
      <c r="AH223" s="70">
        <f t="shared" si="4"/>
        <v>0</v>
      </c>
      <c r="AI223" s="70">
        <f t="shared" si="4"/>
        <v>0</v>
      </c>
      <c r="AJ223" s="70">
        <f t="shared" si="4"/>
        <v>0</v>
      </c>
      <c r="AK223" s="70">
        <f t="shared" si="4"/>
        <v>0</v>
      </c>
      <c r="AL223" s="70">
        <f t="shared" si="4"/>
        <v>0</v>
      </c>
      <c r="AM223" s="70">
        <f t="shared" si="4"/>
        <v>18376</v>
      </c>
      <c r="AN223" s="70">
        <f t="shared" si="4"/>
        <v>-4550</v>
      </c>
      <c r="AO223" s="70">
        <f t="shared" si="4"/>
        <v>-8250.5630000000001</v>
      </c>
      <c r="AP223" s="70">
        <f t="shared" si="4"/>
        <v>6799</v>
      </c>
      <c r="AQ223" s="70">
        <f t="shared" si="4"/>
        <v>3933</v>
      </c>
      <c r="AR223" s="70">
        <f t="shared" si="4"/>
        <v>0</v>
      </c>
      <c r="AS223" s="70">
        <f t="shared" si="4"/>
        <v>0</v>
      </c>
      <c r="AT223" s="70">
        <f t="shared" si="4"/>
        <v>2012</v>
      </c>
      <c r="AU223" s="70">
        <f t="shared" si="4"/>
        <v>0</v>
      </c>
      <c r="AV223" s="70">
        <f t="shared" si="4"/>
        <v>22214</v>
      </c>
      <c r="AW223" s="70">
        <f t="shared" si="4"/>
        <v>0</v>
      </c>
      <c r="AX223" s="70">
        <f t="shared" si="4"/>
        <v>0</v>
      </c>
      <c r="AY223" s="70">
        <f t="shared" si="4"/>
        <v>2717</v>
      </c>
      <c r="AZ223" s="70">
        <f t="shared" si="4"/>
        <v>523</v>
      </c>
      <c r="BA223" s="70">
        <f t="shared" ref="BA223:BP223" si="5">BA154+BA156</f>
        <v>0</v>
      </c>
      <c r="BB223" s="70">
        <f t="shared" si="5"/>
        <v>0</v>
      </c>
      <c r="BC223" s="70">
        <f t="shared" si="5"/>
        <v>0</v>
      </c>
      <c r="BD223" s="70">
        <f t="shared" si="5"/>
        <v>0</v>
      </c>
      <c r="BE223" s="70">
        <f t="shared" si="5"/>
        <v>0</v>
      </c>
      <c r="BF223" s="70">
        <f t="shared" si="5"/>
        <v>0</v>
      </c>
      <c r="BG223" s="70">
        <f t="shared" si="5"/>
        <v>0</v>
      </c>
      <c r="BH223" s="70">
        <f t="shared" si="5"/>
        <v>0</v>
      </c>
      <c r="BI223" s="70">
        <f t="shared" si="5"/>
        <v>0</v>
      </c>
      <c r="BJ223" s="70">
        <f t="shared" si="5"/>
        <v>0</v>
      </c>
      <c r="BK223" s="70">
        <f t="shared" si="5"/>
        <v>0</v>
      </c>
      <c r="BL223" s="70">
        <f t="shared" si="5"/>
        <v>0</v>
      </c>
      <c r="BM223" s="70">
        <f t="shared" si="5"/>
        <v>0</v>
      </c>
      <c r="BN223" s="70">
        <f t="shared" si="5"/>
        <v>0</v>
      </c>
      <c r="BO223" s="70">
        <f t="shared" si="5"/>
        <v>0</v>
      </c>
      <c r="BP223" s="70">
        <f t="shared" si="5"/>
        <v>0</v>
      </c>
      <c r="BQ223" s="3"/>
      <c r="BR223" s="3"/>
      <c r="BS223" s="3"/>
    </row>
    <row r="224" spans="1:7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70"/>
      <c r="BR224" s="70"/>
      <c r="BS224" s="70"/>
    </row>
    <row r="225" spans="1:7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4" t="s">
        <v>883</v>
      </c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80" t="s">
        <v>732</v>
      </c>
      <c r="B227" s="180" t="s">
        <v>733</v>
      </c>
      <c r="C227" s="180" t="s">
        <v>734</v>
      </c>
      <c r="D227" s="180" t="s">
        <v>735</v>
      </c>
      <c r="E227" s="180" t="s">
        <v>736</v>
      </c>
      <c r="F227" s="180" t="s">
        <v>737</v>
      </c>
      <c r="G227" s="180" t="s">
        <v>738</v>
      </c>
      <c r="H227" s="180" t="s">
        <v>739</v>
      </c>
      <c r="I227" s="180" t="s">
        <v>740</v>
      </c>
      <c r="J227" s="180" t="s">
        <v>741</v>
      </c>
      <c r="K227" s="180" t="s">
        <v>742</v>
      </c>
      <c r="L227" s="180" t="s">
        <v>743</v>
      </c>
      <c r="M227" s="180" t="s">
        <v>744</v>
      </c>
      <c r="N227" s="180" t="s">
        <v>745</v>
      </c>
      <c r="O227" s="180" t="s">
        <v>746</v>
      </c>
      <c r="P227" s="180" t="s">
        <v>747</v>
      </c>
      <c r="Q227" s="180" t="s">
        <v>748</v>
      </c>
      <c r="R227" s="180" t="s">
        <v>749</v>
      </c>
      <c r="S227" s="180" t="s">
        <v>750</v>
      </c>
      <c r="T227" s="180" t="s">
        <v>751</v>
      </c>
      <c r="U227" s="180" t="s">
        <v>752</v>
      </c>
      <c r="V227" s="180" t="s">
        <v>753</v>
      </c>
      <c r="W227" s="180" t="s">
        <v>754</v>
      </c>
      <c r="X227" s="180" t="s">
        <v>755</v>
      </c>
      <c r="Y227" s="180" t="s">
        <v>756</v>
      </c>
      <c r="Z227" s="180" t="s">
        <v>757</v>
      </c>
      <c r="AA227" s="180" t="s">
        <v>758</v>
      </c>
      <c r="AB227" s="180" t="s">
        <v>759</v>
      </c>
      <c r="AC227" s="180" t="s">
        <v>760</v>
      </c>
      <c r="AD227" s="180" t="s">
        <v>761</v>
      </c>
      <c r="AE227" s="180" t="s">
        <v>762</v>
      </c>
      <c r="AF227" s="180" t="s">
        <v>763</v>
      </c>
      <c r="AG227" s="180" t="s">
        <v>764</v>
      </c>
      <c r="AH227" s="180" t="s">
        <v>765</v>
      </c>
      <c r="AI227" s="180" t="s">
        <v>766</v>
      </c>
      <c r="AJ227" s="180" t="s">
        <v>767</v>
      </c>
      <c r="AK227" s="180" t="s">
        <v>768</v>
      </c>
      <c r="AL227" s="180" t="s">
        <v>769</v>
      </c>
      <c r="AM227" s="180" t="s">
        <v>770</v>
      </c>
      <c r="AN227" s="180" t="s">
        <v>771</v>
      </c>
      <c r="AO227" s="180" t="s">
        <v>772</v>
      </c>
      <c r="AP227" s="180" t="s">
        <v>773</v>
      </c>
      <c r="AQ227" s="180" t="s">
        <v>774</v>
      </c>
      <c r="AR227" s="180" t="s">
        <v>775</v>
      </c>
      <c r="AS227" s="180" t="s">
        <v>776</v>
      </c>
      <c r="AT227" s="180" t="s">
        <v>777</v>
      </c>
      <c r="AU227" s="180" t="s">
        <v>778</v>
      </c>
      <c r="AV227" s="180" t="s">
        <v>779</v>
      </c>
      <c r="AW227" s="180" t="s">
        <v>780</v>
      </c>
      <c r="AX227" s="180" t="s">
        <v>781</v>
      </c>
      <c r="AY227" s="180" t="s">
        <v>782</v>
      </c>
      <c r="AZ227" s="180" t="s">
        <v>1235</v>
      </c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80"/>
      <c r="B228" s="180"/>
      <c r="C228" s="180"/>
      <c r="D228" s="180"/>
      <c r="E228" s="180"/>
      <c r="F228" s="180"/>
      <c r="G228" s="180"/>
      <c r="H228" s="180"/>
      <c r="I228" s="180"/>
      <c r="J228" s="180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80" t="s">
        <v>884</v>
      </c>
      <c r="B229" s="180"/>
      <c r="C229" s="180"/>
      <c r="D229" s="180"/>
      <c r="E229" s="180"/>
      <c r="F229" s="180"/>
      <c r="G229" s="180"/>
      <c r="H229" s="180"/>
      <c r="I229" s="180"/>
      <c r="J229" s="180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80" t="s">
        <v>886</v>
      </c>
      <c r="B230" s="180">
        <v>997284</v>
      </c>
      <c r="C230" s="180">
        <v>1346894</v>
      </c>
      <c r="D230" s="180">
        <v>1792483</v>
      </c>
      <c r="E230" s="180">
        <v>2289619</v>
      </c>
      <c r="F230" s="180">
        <v>1239527</v>
      </c>
      <c r="G230" s="180">
        <v>2466278</v>
      </c>
      <c r="H230" s="180">
        <v>3877748</v>
      </c>
      <c r="I230" s="180">
        <v>5013138</v>
      </c>
      <c r="J230" s="180">
        <v>1677271</v>
      </c>
      <c r="K230" s="180">
        <v>3444577</v>
      </c>
      <c r="L230" s="180">
        <v>5113534</v>
      </c>
      <c r="M230" s="180">
        <v>6669767</v>
      </c>
      <c r="N230" s="180">
        <v>2086557</v>
      </c>
      <c r="O230" s="180">
        <v>4258440</v>
      </c>
      <c r="P230" s="180">
        <v>6433162</v>
      </c>
      <c r="Q230" s="180">
        <v>8013310.79</v>
      </c>
      <c r="R230" s="180">
        <v>2759418</v>
      </c>
      <c r="S230" s="180">
        <v>5365023</v>
      </c>
      <c r="T230" s="180">
        <v>8285659</v>
      </c>
      <c r="U230" s="180">
        <v>11057311.494000001</v>
      </c>
      <c r="V230" s="180">
        <v>3193330</v>
      </c>
      <c r="W230" s="180">
        <v>5850661</v>
      </c>
      <c r="X230" s="180">
        <v>8546126</v>
      </c>
      <c r="Y230" s="180">
        <v>10628240.761</v>
      </c>
      <c r="Z230" s="180">
        <v>2736424</v>
      </c>
      <c r="AA230" s="180">
        <v>5006579</v>
      </c>
      <c r="AB230" s="180">
        <v>7722500</v>
      </c>
      <c r="AC230" s="180">
        <v>10272335.934</v>
      </c>
      <c r="AD230" s="180">
        <v>3445528</v>
      </c>
      <c r="AE230" s="180">
        <v>6614156</v>
      </c>
      <c r="AF230" s="180">
        <v>9910691</v>
      </c>
      <c r="AG230" s="180">
        <v>13817506.203</v>
      </c>
      <c r="AH230" s="180">
        <v>4099133</v>
      </c>
      <c r="AI230" s="180">
        <v>8327671</v>
      </c>
      <c r="AJ230" s="180">
        <v>12480778</v>
      </c>
      <c r="AK230" s="180">
        <v>16819091.963</v>
      </c>
      <c r="AL230" s="180">
        <v>4808281</v>
      </c>
      <c r="AM230" s="180">
        <v>9484506</v>
      </c>
      <c r="AN230" s="180">
        <v>14479831</v>
      </c>
      <c r="AO230" s="180">
        <v>20019042.052000001</v>
      </c>
      <c r="AP230" s="180">
        <v>5451066</v>
      </c>
      <c r="AQ230" s="180">
        <v>10280115</v>
      </c>
      <c r="AR230" s="180">
        <v>15527427</v>
      </c>
      <c r="AS230" s="180">
        <v>21183038.100000001</v>
      </c>
      <c r="AT230" s="180">
        <v>5848722</v>
      </c>
      <c r="AU230" s="180">
        <v>10699166</v>
      </c>
      <c r="AV230" s="180">
        <v>16395006</v>
      </c>
      <c r="AW230" s="180">
        <v>22694114.528000001</v>
      </c>
      <c r="AX230" s="180">
        <v>5747558</v>
      </c>
      <c r="AY230" s="180">
        <v>8689894</v>
      </c>
      <c r="AZ230" s="180">
        <v>12786663</v>
      </c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80" t="s">
        <v>887</v>
      </c>
      <c r="B231" s="180">
        <v>712730</v>
      </c>
      <c r="C231" s="180">
        <v>1465788</v>
      </c>
      <c r="D231" s="180">
        <v>2254890</v>
      </c>
      <c r="E231" s="180">
        <v>3017289</v>
      </c>
      <c r="F231" s="180">
        <v>677866</v>
      </c>
      <c r="G231" s="180">
        <v>1378259</v>
      </c>
      <c r="H231" s="180">
        <v>2104060</v>
      </c>
      <c r="I231" s="180">
        <v>2858689</v>
      </c>
      <c r="J231" s="180">
        <v>738772</v>
      </c>
      <c r="K231" s="180">
        <v>1499057</v>
      </c>
      <c r="L231" s="180">
        <v>2288263</v>
      </c>
      <c r="M231" s="180">
        <v>3092993</v>
      </c>
      <c r="N231" s="180">
        <v>783698</v>
      </c>
      <c r="O231" s="180">
        <v>1592391</v>
      </c>
      <c r="P231" s="180">
        <v>2422391</v>
      </c>
      <c r="Q231" s="180">
        <v>3302001.88</v>
      </c>
      <c r="R231" s="180">
        <v>823055</v>
      </c>
      <c r="S231" s="180">
        <v>1648506</v>
      </c>
      <c r="T231" s="180">
        <v>2498300</v>
      </c>
      <c r="U231" s="180">
        <v>3368442.023</v>
      </c>
      <c r="V231" s="180">
        <v>889775</v>
      </c>
      <c r="W231" s="180">
        <v>1823100</v>
      </c>
      <c r="X231" s="180">
        <v>3151603</v>
      </c>
      <c r="Y231" s="180">
        <v>4625318.1050000004</v>
      </c>
      <c r="Z231" s="180">
        <v>1485973</v>
      </c>
      <c r="AA231" s="180">
        <v>3010609</v>
      </c>
      <c r="AB231" s="180">
        <v>4630203</v>
      </c>
      <c r="AC231" s="180">
        <v>6309769.4119999995</v>
      </c>
      <c r="AD231" s="180">
        <v>1703925</v>
      </c>
      <c r="AE231" s="180">
        <v>3494637</v>
      </c>
      <c r="AF231" s="180">
        <v>5380350</v>
      </c>
      <c r="AG231" s="180">
        <v>7357496.3300000001</v>
      </c>
      <c r="AH231" s="180">
        <v>1939968</v>
      </c>
      <c r="AI231" s="180">
        <v>3981595</v>
      </c>
      <c r="AJ231" s="180">
        <v>6127646</v>
      </c>
      <c r="AK231" s="180">
        <v>8314008.0420000004</v>
      </c>
      <c r="AL231" s="180">
        <v>2286771</v>
      </c>
      <c r="AM231" s="180">
        <v>4651534</v>
      </c>
      <c r="AN231" s="180">
        <v>7079354</v>
      </c>
      <c r="AO231" s="180">
        <v>9558177.6999999993</v>
      </c>
      <c r="AP231" s="180">
        <v>2490427</v>
      </c>
      <c r="AQ231" s="180">
        <v>5101528</v>
      </c>
      <c r="AR231" s="180">
        <v>7761837</v>
      </c>
      <c r="AS231" s="180">
        <v>10444149.069</v>
      </c>
      <c r="AT231" s="180">
        <v>2671345</v>
      </c>
      <c r="AU231" s="180">
        <v>5401563</v>
      </c>
      <c r="AV231" s="180">
        <v>8267197</v>
      </c>
      <c r="AW231" s="180">
        <v>11219849.961999999</v>
      </c>
      <c r="AX231" s="180">
        <v>4980177</v>
      </c>
      <c r="AY231" s="180">
        <v>10111386</v>
      </c>
      <c r="AZ231" s="180">
        <v>15280580</v>
      </c>
      <c r="BA231" s="70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80" t="s">
        <v>888</v>
      </c>
      <c r="B232" s="180">
        <v>663850</v>
      </c>
      <c r="C232" s="180">
        <v>1370455</v>
      </c>
      <c r="D232" s="180">
        <v>2110397</v>
      </c>
      <c r="E232" s="180">
        <v>2808847</v>
      </c>
      <c r="F232" s="180">
        <v>637026</v>
      </c>
      <c r="G232" s="180">
        <v>1294620</v>
      </c>
      <c r="H232" s="180">
        <v>1977026</v>
      </c>
      <c r="I232" s="180">
        <v>2684037</v>
      </c>
      <c r="J232" s="180">
        <v>690637</v>
      </c>
      <c r="K232" s="180">
        <v>1405007</v>
      </c>
      <c r="L232" s="180">
        <v>2141794</v>
      </c>
      <c r="M232" s="180">
        <v>2900446</v>
      </c>
      <c r="N232" s="180">
        <v>741162</v>
      </c>
      <c r="O232" s="180">
        <v>1504955</v>
      </c>
      <c r="P232" s="180">
        <v>2289054</v>
      </c>
      <c r="Q232" s="180">
        <v>3122658.88</v>
      </c>
      <c r="R232" s="180">
        <v>776621</v>
      </c>
      <c r="S232" s="180">
        <v>1551326</v>
      </c>
      <c r="T232" s="180">
        <v>2352370</v>
      </c>
      <c r="U232" s="180">
        <v>3173281.3590000002</v>
      </c>
      <c r="V232" s="180">
        <v>837797</v>
      </c>
      <c r="W232" s="180">
        <v>1716081</v>
      </c>
      <c r="X232" s="180">
        <v>2965648</v>
      </c>
      <c r="Y232" s="180">
        <v>4317951.0279999999</v>
      </c>
      <c r="Z232" s="180">
        <v>1329106</v>
      </c>
      <c r="AA232" s="180">
        <v>2731270</v>
      </c>
      <c r="AB232" s="180">
        <v>4197238</v>
      </c>
      <c r="AC232" s="180">
        <v>5718366.8949999996</v>
      </c>
      <c r="AD232" s="180">
        <v>1552956</v>
      </c>
      <c r="AE232" s="180">
        <v>3186022</v>
      </c>
      <c r="AF232" s="180">
        <v>4905415</v>
      </c>
      <c r="AG232" s="180">
        <v>6693940.6720000003</v>
      </c>
      <c r="AH232" s="180">
        <v>1763292</v>
      </c>
      <c r="AI232" s="180">
        <v>3597718</v>
      </c>
      <c r="AJ232" s="180">
        <v>5527636</v>
      </c>
      <c r="AK232" s="180">
        <v>7531514.6859999998</v>
      </c>
      <c r="AL232" s="180">
        <v>2087851</v>
      </c>
      <c r="AM232" s="180">
        <v>4250964</v>
      </c>
      <c r="AN232" s="180">
        <v>6471997</v>
      </c>
      <c r="AO232" s="180">
        <v>8744367.8110000007</v>
      </c>
      <c r="AP232" s="180">
        <v>2270704</v>
      </c>
      <c r="AQ232" s="180">
        <v>4660118</v>
      </c>
      <c r="AR232" s="180">
        <v>7068327</v>
      </c>
      <c r="AS232" s="180">
        <v>9507405.8269999996</v>
      </c>
      <c r="AT232" s="180">
        <v>2426622</v>
      </c>
      <c r="AU232" s="180">
        <v>4911475</v>
      </c>
      <c r="AV232" s="180">
        <v>7497424</v>
      </c>
      <c r="AW232" s="180">
        <v>10165615.978</v>
      </c>
      <c r="AX232" s="180">
        <v>4783180</v>
      </c>
      <c r="AY232" s="180">
        <v>9706734</v>
      </c>
      <c r="AZ232" s="180">
        <v>14702321</v>
      </c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80" t="s">
        <v>889</v>
      </c>
      <c r="B233" s="180">
        <v>48880</v>
      </c>
      <c r="C233" s="180">
        <v>95333</v>
      </c>
      <c r="D233" s="180">
        <v>144493</v>
      </c>
      <c r="E233" s="180">
        <v>208442</v>
      </c>
      <c r="F233" s="180">
        <v>40840</v>
      </c>
      <c r="G233" s="180">
        <v>83639</v>
      </c>
      <c r="H233" s="180">
        <v>127034</v>
      </c>
      <c r="I233" s="180">
        <v>174652</v>
      </c>
      <c r="J233" s="180">
        <v>48135</v>
      </c>
      <c r="K233" s="180">
        <v>94050</v>
      </c>
      <c r="L233" s="180">
        <v>146469</v>
      </c>
      <c r="M233" s="180">
        <v>192547</v>
      </c>
      <c r="N233" s="180">
        <v>42536</v>
      </c>
      <c r="O233" s="180">
        <v>87436</v>
      </c>
      <c r="P233" s="180">
        <v>133337</v>
      </c>
      <c r="Q233" s="180">
        <v>179342.99</v>
      </c>
      <c r="R233" s="180">
        <v>46434</v>
      </c>
      <c r="S233" s="180">
        <v>97180</v>
      </c>
      <c r="T233" s="180">
        <v>145930</v>
      </c>
      <c r="U233" s="180">
        <v>195160.66399999999</v>
      </c>
      <c r="V233" s="180">
        <v>51978</v>
      </c>
      <c r="W233" s="180">
        <v>107019</v>
      </c>
      <c r="X233" s="180">
        <v>185955</v>
      </c>
      <c r="Y233" s="180">
        <v>307367.07699999999</v>
      </c>
      <c r="Z233" s="180">
        <v>156867</v>
      </c>
      <c r="AA233" s="180">
        <v>279339</v>
      </c>
      <c r="AB233" s="180">
        <v>432965</v>
      </c>
      <c r="AC233" s="180">
        <v>591402.51699999999</v>
      </c>
      <c r="AD233" s="180">
        <v>150969</v>
      </c>
      <c r="AE233" s="180">
        <v>308615</v>
      </c>
      <c r="AF233" s="180">
        <v>474935</v>
      </c>
      <c r="AG233" s="180">
        <v>663555.65800000005</v>
      </c>
      <c r="AH233" s="180">
        <v>176676</v>
      </c>
      <c r="AI233" s="180">
        <v>383877</v>
      </c>
      <c r="AJ233" s="180">
        <v>600010</v>
      </c>
      <c r="AK233" s="180">
        <v>782493.35600000003</v>
      </c>
      <c r="AL233" s="180">
        <v>198920</v>
      </c>
      <c r="AM233" s="180">
        <v>400570</v>
      </c>
      <c r="AN233" s="180">
        <v>607357</v>
      </c>
      <c r="AO233" s="180">
        <v>813809.88899999997</v>
      </c>
      <c r="AP233" s="180">
        <v>219723</v>
      </c>
      <c r="AQ233" s="180">
        <v>441410</v>
      </c>
      <c r="AR233" s="180">
        <v>693510</v>
      </c>
      <c r="AS233" s="180">
        <v>936743.24199999997</v>
      </c>
      <c r="AT233" s="180">
        <v>244723</v>
      </c>
      <c r="AU233" s="180">
        <v>490088</v>
      </c>
      <c r="AV233" s="180">
        <v>769773</v>
      </c>
      <c r="AW233" s="180">
        <v>1054233.9839999999</v>
      </c>
      <c r="AX233" s="180">
        <v>196997</v>
      </c>
      <c r="AY233" s="180">
        <v>404652</v>
      </c>
      <c r="AZ233" s="180">
        <v>578259</v>
      </c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80" t="s">
        <v>890</v>
      </c>
      <c r="B234" s="180">
        <v>0</v>
      </c>
      <c r="C234" s="180">
        <v>0</v>
      </c>
      <c r="D234" s="180">
        <v>0</v>
      </c>
      <c r="E234" s="180">
        <v>0</v>
      </c>
      <c r="F234" s="180">
        <v>0</v>
      </c>
      <c r="G234" s="180">
        <v>-179</v>
      </c>
      <c r="H234" s="180">
        <v>211</v>
      </c>
      <c r="I234" s="180">
        <v>7768</v>
      </c>
      <c r="J234" s="180">
        <v>696</v>
      </c>
      <c r="K234" s="180">
        <v>469</v>
      </c>
      <c r="L234" s="180">
        <v>1584</v>
      </c>
      <c r="M234" s="180">
        <v>2349</v>
      </c>
      <c r="N234" s="180">
        <v>-81</v>
      </c>
      <c r="O234" s="180">
        <v>-126</v>
      </c>
      <c r="P234" s="180">
        <v>-3387</v>
      </c>
      <c r="Q234" s="180">
        <v>-2437.33</v>
      </c>
      <c r="R234" s="180">
        <v>-450</v>
      </c>
      <c r="S234" s="180">
        <v>-430</v>
      </c>
      <c r="T234" s="180">
        <v>11355</v>
      </c>
      <c r="U234" s="180">
        <v>11386.018</v>
      </c>
      <c r="V234" s="180">
        <v>357</v>
      </c>
      <c r="W234" s="180">
        <v>15181</v>
      </c>
      <c r="X234" s="180">
        <v>15686</v>
      </c>
      <c r="Y234" s="180">
        <v>10895.014999999999</v>
      </c>
      <c r="Z234" s="180">
        <v>-13</v>
      </c>
      <c r="AA234" s="180">
        <v>-2398</v>
      </c>
      <c r="AB234" s="180">
        <v>-2475</v>
      </c>
      <c r="AC234" s="180">
        <v>1189.8420000000001</v>
      </c>
      <c r="AD234" s="180">
        <v>-6327</v>
      </c>
      <c r="AE234" s="180">
        <v>-5238</v>
      </c>
      <c r="AF234" s="180">
        <v>-5213</v>
      </c>
      <c r="AG234" s="180">
        <v>-5042.6220000000003</v>
      </c>
      <c r="AH234" s="180">
        <v>-1750</v>
      </c>
      <c r="AI234" s="180">
        <v>-1028</v>
      </c>
      <c r="AJ234" s="180">
        <v>6011</v>
      </c>
      <c r="AK234" s="180">
        <v>12187.264999999999</v>
      </c>
      <c r="AL234" s="180">
        <v>1526</v>
      </c>
      <c r="AM234" s="180">
        <v>4674</v>
      </c>
      <c r="AN234" s="180">
        <v>1806</v>
      </c>
      <c r="AO234" s="180">
        <v>17845.868999999999</v>
      </c>
      <c r="AP234" s="180">
        <v>4095</v>
      </c>
      <c r="AQ234" s="180">
        <v>6227</v>
      </c>
      <c r="AR234" s="180">
        <v>6003</v>
      </c>
      <c r="AS234" s="180">
        <v>15355.779</v>
      </c>
      <c r="AT234" s="180">
        <v>1123</v>
      </c>
      <c r="AU234" s="180">
        <v>9816</v>
      </c>
      <c r="AV234" s="180">
        <v>16302</v>
      </c>
      <c r="AW234" s="180">
        <v>32879.745000000003</v>
      </c>
      <c r="AX234" s="180">
        <v>0</v>
      </c>
      <c r="AY234" s="180">
        <v>0</v>
      </c>
      <c r="AZ234" s="180">
        <v>0</v>
      </c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80" t="s">
        <v>980</v>
      </c>
      <c r="B235" s="180">
        <v>0</v>
      </c>
      <c r="C235" s="180">
        <v>0</v>
      </c>
      <c r="D235" s="180">
        <v>0</v>
      </c>
      <c r="E235" s="180">
        <v>0</v>
      </c>
      <c r="F235" s="180">
        <v>0</v>
      </c>
      <c r="G235" s="180">
        <v>-13812</v>
      </c>
      <c r="H235" s="180">
        <v>-15366</v>
      </c>
      <c r="I235" s="180">
        <v>137372</v>
      </c>
      <c r="J235" s="180">
        <v>-7019</v>
      </c>
      <c r="K235" s="180">
        <v>-23305</v>
      </c>
      <c r="L235" s="180">
        <v>-31710</v>
      </c>
      <c r="M235" s="180">
        <v>209560</v>
      </c>
      <c r="N235" s="180">
        <v>-19435</v>
      </c>
      <c r="O235" s="180">
        <v>-31265</v>
      </c>
      <c r="P235" s="180">
        <v>-99380</v>
      </c>
      <c r="Q235" s="180">
        <v>-35630.449999999997</v>
      </c>
      <c r="R235" s="180">
        <v>-15256</v>
      </c>
      <c r="S235" s="180">
        <v>-21613</v>
      </c>
      <c r="T235" s="180">
        <v>-30428</v>
      </c>
      <c r="U235" s="180">
        <v>46710.754999999997</v>
      </c>
      <c r="V235" s="180">
        <v>1999</v>
      </c>
      <c r="W235" s="180">
        <v>-3013</v>
      </c>
      <c r="X235" s="180">
        <v>-20246</v>
      </c>
      <c r="Y235" s="180">
        <v>-158569.71299999999</v>
      </c>
      <c r="Z235" s="180">
        <v>300</v>
      </c>
      <c r="AA235" s="180">
        <v>-12523</v>
      </c>
      <c r="AB235" s="180">
        <v>64297</v>
      </c>
      <c r="AC235" s="180">
        <v>126707.75</v>
      </c>
      <c r="AD235" s="180">
        <v>-78245</v>
      </c>
      <c r="AE235" s="180">
        <v>-84480</v>
      </c>
      <c r="AF235" s="180">
        <v>-103762</v>
      </c>
      <c r="AG235" s="180">
        <v>126767.27499999999</v>
      </c>
      <c r="AH235" s="180">
        <v>220</v>
      </c>
      <c r="AI235" s="180">
        <v>-31382</v>
      </c>
      <c r="AJ235" s="180">
        <v>-81660</v>
      </c>
      <c r="AK235" s="180">
        <v>-61448.372000000003</v>
      </c>
      <c r="AL235" s="180">
        <v>-30421</v>
      </c>
      <c r="AM235" s="180">
        <v>-60087</v>
      </c>
      <c r="AN235" s="180">
        <v>-66930</v>
      </c>
      <c r="AO235" s="180">
        <v>0</v>
      </c>
      <c r="AP235" s="180">
        <v>0</v>
      </c>
      <c r="AQ235" s="180">
        <v>-46746</v>
      </c>
      <c r="AR235" s="180">
        <v>-74231</v>
      </c>
      <c r="AS235" s="180">
        <v>-252994.3</v>
      </c>
      <c r="AT235" s="180">
        <v>20905</v>
      </c>
      <c r="AU235" s="180">
        <v>15296</v>
      </c>
      <c r="AV235" s="180">
        <v>-34835</v>
      </c>
      <c r="AW235" s="180">
        <v>-21987.739000000001</v>
      </c>
      <c r="AX235" s="180">
        <v>0</v>
      </c>
      <c r="AY235" s="180">
        <v>66093</v>
      </c>
      <c r="AZ235" s="180">
        <v>51411</v>
      </c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80" t="s">
        <v>1254</v>
      </c>
      <c r="B236" s="180">
        <v>0</v>
      </c>
      <c r="C236" s="180">
        <v>0</v>
      </c>
      <c r="D236" s="180">
        <v>0</v>
      </c>
      <c r="E236" s="180">
        <v>0</v>
      </c>
      <c r="F236" s="180">
        <v>0</v>
      </c>
      <c r="G236" s="180">
        <v>0</v>
      </c>
      <c r="H236" s="180">
        <v>0</v>
      </c>
      <c r="I236" s="180">
        <v>0</v>
      </c>
      <c r="J236" s="180">
        <v>0</v>
      </c>
      <c r="K236" s="180">
        <v>0</v>
      </c>
      <c r="L236" s="180">
        <v>0</v>
      </c>
      <c r="M236" s="180">
        <v>0</v>
      </c>
      <c r="N236" s="180">
        <v>0</v>
      </c>
      <c r="O236" s="180">
        <v>0</v>
      </c>
      <c r="P236" s="180">
        <v>0</v>
      </c>
      <c r="Q236" s="180">
        <v>0</v>
      </c>
      <c r="R236" s="180">
        <v>0</v>
      </c>
      <c r="S236" s="180">
        <v>0</v>
      </c>
      <c r="T236" s="180">
        <v>0</v>
      </c>
      <c r="U236" s="180">
        <v>0</v>
      </c>
      <c r="V236" s="180">
        <v>0</v>
      </c>
      <c r="W236" s="180">
        <v>0</v>
      </c>
      <c r="X236" s="180">
        <v>0</v>
      </c>
      <c r="Y236" s="180">
        <v>0</v>
      </c>
      <c r="Z236" s="180">
        <v>0</v>
      </c>
      <c r="AA236" s="180">
        <v>0</v>
      </c>
      <c r="AB236" s="180">
        <v>0</v>
      </c>
      <c r="AC236" s="180">
        <v>0</v>
      </c>
      <c r="AD236" s="180">
        <v>0</v>
      </c>
      <c r="AE236" s="180">
        <v>0</v>
      </c>
      <c r="AF236" s="180">
        <v>0</v>
      </c>
      <c r="AG236" s="180">
        <v>0</v>
      </c>
      <c r="AH236" s="180">
        <v>0</v>
      </c>
      <c r="AI236" s="180">
        <v>0</v>
      </c>
      <c r="AJ236" s="180">
        <v>0</v>
      </c>
      <c r="AK236" s="180">
        <v>0</v>
      </c>
      <c r="AL236" s="180">
        <v>0</v>
      </c>
      <c r="AM236" s="180">
        <v>0</v>
      </c>
      <c r="AN236" s="180">
        <v>0</v>
      </c>
      <c r="AO236" s="180">
        <v>-30832.722000000002</v>
      </c>
      <c r="AP236" s="180">
        <v>-47771</v>
      </c>
      <c r="AQ236" s="180">
        <v>0</v>
      </c>
      <c r="AR236" s="180">
        <v>0</v>
      </c>
      <c r="AS236" s="180">
        <v>0</v>
      </c>
      <c r="AT236" s="180">
        <v>0</v>
      </c>
      <c r="AU236" s="180">
        <v>0</v>
      </c>
      <c r="AV236" s="180">
        <v>0</v>
      </c>
      <c r="AW236" s="180">
        <v>0</v>
      </c>
      <c r="AX236" s="180">
        <v>-72962</v>
      </c>
      <c r="AY236" s="180">
        <v>0</v>
      </c>
      <c r="AZ236" s="180">
        <v>0</v>
      </c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80" t="s">
        <v>1159</v>
      </c>
      <c r="B237" s="180">
        <v>0</v>
      </c>
      <c r="C237" s="180">
        <v>0</v>
      </c>
      <c r="D237" s="180">
        <v>0</v>
      </c>
      <c r="E237" s="180">
        <v>0</v>
      </c>
      <c r="F237" s="180">
        <v>0</v>
      </c>
      <c r="G237" s="180">
        <v>0</v>
      </c>
      <c r="H237" s="180">
        <v>0</v>
      </c>
      <c r="I237" s="180">
        <v>0</v>
      </c>
      <c r="J237" s="180">
        <v>0</v>
      </c>
      <c r="K237" s="180">
        <v>0</v>
      </c>
      <c r="L237" s="180">
        <v>0</v>
      </c>
      <c r="M237" s="180">
        <v>0</v>
      </c>
      <c r="N237" s="180">
        <v>0</v>
      </c>
      <c r="O237" s="180">
        <v>0</v>
      </c>
      <c r="P237" s="180">
        <v>0</v>
      </c>
      <c r="Q237" s="180">
        <v>0</v>
      </c>
      <c r="R237" s="180">
        <v>0</v>
      </c>
      <c r="S237" s="180">
        <v>0</v>
      </c>
      <c r="T237" s="180">
        <v>0</v>
      </c>
      <c r="U237" s="180">
        <v>0</v>
      </c>
      <c r="V237" s="180">
        <v>0</v>
      </c>
      <c r="W237" s="180">
        <v>0</v>
      </c>
      <c r="X237" s="180">
        <v>0</v>
      </c>
      <c r="Y237" s="180">
        <v>0</v>
      </c>
      <c r="Z237" s="180">
        <v>0</v>
      </c>
      <c r="AA237" s="180">
        <v>0</v>
      </c>
      <c r="AB237" s="180">
        <v>0</v>
      </c>
      <c r="AC237" s="180">
        <v>0</v>
      </c>
      <c r="AD237" s="180">
        <v>0</v>
      </c>
      <c r="AE237" s="180">
        <v>0</v>
      </c>
      <c r="AF237" s="180">
        <v>0</v>
      </c>
      <c r="AG237" s="180">
        <v>0</v>
      </c>
      <c r="AH237" s="180">
        <v>0</v>
      </c>
      <c r="AI237" s="180">
        <v>0</v>
      </c>
      <c r="AJ237" s="180">
        <v>0</v>
      </c>
      <c r="AK237" s="180">
        <v>0</v>
      </c>
      <c r="AL237" s="180">
        <v>0</v>
      </c>
      <c r="AM237" s="180">
        <v>0</v>
      </c>
      <c r="AN237" s="180">
        <v>0</v>
      </c>
      <c r="AO237" s="180">
        <v>0</v>
      </c>
      <c r="AP237" s="180">
        <v>0</v>
      </c>
      <c r="AQ237" s="180">
        <v>0</v>
      </c>
      <c r="AR237" s="180">
        <v>0</v>
      </c>
      <c r="AS237" s="180">
        <v>0</v>
      </c>
      <c r="AT237" s="180">
        <v>0</v>
      </c>
      <c r="AU237" s="180">
        <v>0</v>
      </c>
      <c r="AV237" s="180">
        <v>0</v>
      </c>
      <c r="AW237" s="180">
        <v>0</v>
      </c>
      <c r="AX237" s="180">
        <v>0</v>
      </c>
      <c r="AY237" s="180">
        <v>235</v>
      </c>
      <c r="AZ237" s="180">
        <v>758</v>
      </c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80" t="s">
        <v>1160</v>
      </c>
      <c r="B238" s="180">
        <v>0</v>
      </c>
      <c r="C238" s="180">
        <v>0</v>
      </c>
      <c r="D238" s="180">
        <v>0</v>
      </c>
      <c r="E238" s="180">
        <v>0</v>
      </c>
      <c r="F238" s="180">
        <v>0</v>
      </c>
      <c r="G238" s="180">
        <v>1910</v>
      </c>
      <c r="H238" s="180">
        <v>2896</v>
      </c>
      <c r="I238" s="180">
        <v>5813</v>
      </c>
      <c r="J238" s="180">
        <v>10548</v>
      </c>
      <c r="K238" s="180">
        <v>23521</v>
      </c>
      <c r="L238" s="180">
        <v>3327</v>
      </c>
      <c r="M238" s="180">
        <v>-33297</v>
      </c>
      <c r="N238" s="180">
        <v>-46172</v>
      </c>
      <c r="O238" s="180">
        <v>-101222</v>
      </c>
      <c r="P238" s="180">
        <v>-154616</v>
      </c>
      <c r="Q238" s="180">
        <v>-201989.54</v>
      </c>
      <c r="R238" s="180">
        <v>-5081</v>
      </c>
      <c r="S238" s="180">
        <v>27873</v>
      </c>
      <c r="T238" s="180">
        <v>2456</v>
      </c>
      <c r="U238" s="180">
        <v>-37327.199000000001</v>
      </c>
      <c r="V238" s="180">
        <v>-20033</v>
      </c>
      <c r="W238" s="180">
        <v>375273</v>
      </c>
      <c r="X238" s="180">
        <v>1769686</v>
      </c>
      <c r="Y238" s="180">
        <v>1917133.71</v>
      </c>
      <c r="Z238" s="180">
        <v>-44249</v>
      </c>
      <c r="AA238" s="180">
        <v>-39300</v>
      </c>
      <c r="AB238" s="180">
        <v>-3585</v>
      </c>
      <c r="AC238" s="180">
        <v>607.51700000000005</v>
      </c>
      <c r="AD238" s="180">
        <v>-6166</v>
      </c>
      <c r="AE238" s="180">
        <v>-5275</v>
      </c>
      <c r="AF238" s="180">
        <v>3762</v>
      </c>
      <c r="AG238" s="180">
        <v>-1410.5719999999999</v>
      </c>
      <c r="AH238" s="180">
        <v>6549</v>
      </c>
      <c r="AI238" s="180">
        <v>9106</v>
      </c>
      <c r="AJ238" s="180">
        <v>11230</v>
      </c>
      <c r="AK238" s="180">
        <v>33250.913</v>
      </c>
      <c r="AL238" s="180">
        <v>-5958</v>
      </c>
      <c r="AM238" s="180">
        <v>-2859</v>
      </c>
      <c r="AN238" s="180">
        <v>-5272</v>
      </c>
      <c r="AO238" s="180">
        <v>-15695.822</v>
      </c>
      <c r="AP238" s="180">
        <v>-8042</v>
      </c>
      <c r="AQ238" s="180">
        <v>10065</v>
      </c>
      <c r="AR238" s="180">
        <v>-821</v>
      </c>
      <c r="AS238" s="180">
        <v>-7772.5659999999998</v>
      </c>
      <c r="AT238" s="180">
        <v>-2268</v>
      </c>
      <c r="AU238" s="180">
        <v>-4304</v>
      </c>
      <c r="AV238" s="180">
        <v>4295</v>
      </c>
      <c r="AW238" s="180">
        <v>2270.7910000000002</v>
      </c>
      <c r="AX238" s="180">
        <v>6939</v>
      </c>
      <c r="AY238" s="180">
        <v>26864</v>
      </c>
      <c r="AZ238" s="180">
        <v>-4934</v>
      </c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80" t="s">
        <v>1161</v>
      </c>
      <c r="B239" s="180">
        <v>0</v>
      </c>
      <c r="C239" s="180">
        <v>0</v>
      </c>
      <c r="D239" s="180">
        <v>0</v>
      </c>
      <c r="E239" s="180">
        <v>0</v>
      </c>
      <c r="F239" s="180">
        <v>0</v>
      </c>
      <c r="G239" s="180">
        <v>-1916</v>
      </c>
      <c r="H239" s="180">
        <v>-2294</v>
      </c>
      <c r="I239" s="180">
        <v>-2416</v>
      </c>
      <c r="J239" s="180">
        <v>0</v>
      </c>
      <c r="K239" s="180">
        <v>0</v>
      </c>
      <c r="L239" s="180">
        <v>0</v>
      </c>
      <c r="M239" s="180">
        <v>1899</v>
      </c>
      <c r="N239" s="180">
        <v>0</v>
      </c>
      <c r="O239" s="180">
        <v>0</v>
      </c>
      <c r="P239" s="180">
        <v>0</v>
      </c>
      <c r="Q239" s="180">
        <v>0</v>
      </c>
      <c r="R239" s="180">
        <v>0</v>
      </c>
      <c r="S239" s="180">
        <v>0</v>
      </c>
      <c r="T239" s="180">
        <v>0</v>
      </c>
      <c r="U239" s="180">
        <v>0</v>
      </c>
      <c r="V239" s="180">
        <v>0</v>
      </c>
      <c r="W239" s="180">
        <v>0</v>
      </c>
      <c r="X239" s="180">
        <v>-5951</v>
      </c>
      <c r="Y239" s="180">
        <v>-6106.152</v>
      </c>
      <c r="Z239" s="180">
        <v>-12213</v>
      </c>
      <c r="AA239" s="180">
        <v>-10595</v>
      </c>
      <c r="AB239" s="180">
        <v>-11125</v>
      </c>
      <c r="AC239" s="180">
        <v>-14355.133</v>
      </c>
      <c r="AD239" s="180">
        <v>-1392</v>
      </c>
      <c r="AE239" s="180">
        <v>2844</v>
      </c>
      <c r="AF239" s="180">
        <v>-1396</v>
      </c>
      <c r="AG239" s="180">
        <v>-3840</v>
      </c>
      <c r="AH239" s="180">
        <v>-1930</v>
      </c>
      <c r="AI239" s="180">
        <v>-1930</v>
      </c>
      <c r="AJ239" s="180">
        <v>-1270</v>
      </c>
      <c r="AK239" s="180">
        <v>-7230</v>
      </c>
      <c r="AL239" s="180">
        <v>1670</v>
      </c>
      <c r="AM239" s="180">
        <v>2100</v>
      </c>
      <c r="AN239" s="180">
        <v>800</v>
      </c>
      <c r="AO239" s="180">
        <v>4470</v>
      </c>
      <c r="AP239" s="180">
        <v>-2399</v>
      </c>
      <c r="AQ239" s="180">
        <v>6671</v>
      </c>
      <c r="AR239" s="180">
        <v>6981</v>
      </c>
      <c r="AS239" s="180">
        <v>8356.1560000000009</v>
      </c>
      <c r="AT239" s="180">
        <v>1920</v>
      </c>
      <c r="AU239" s="180">
        <v>1442</v>
      </c>
      <c r="AV239" s="180">
        <v>1231</v>
      </c>
      <c r="AW239" s="180">
        <v>-3665</v>
      </c>
      <c r="AX239" s="180">
        <v>642</v>
      </c>
      <c r="AY239" s="180">
        <v>-3542</v>
      </c>
      <c r="AZ239" s="180">
        <v>3481</v>
      </c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80" t="s">
        <v>1271</v>
      </c>
      <c r="B240" s="180">
        <v>0</v>
      </c>
      <c r="C240" s="180">
        <v>0</v>
      </c>
      <c r="D240" s="180">
        <v>0</v>
      </c>
      <c r="E240" s="180">
        <v>0</v>
      </c>
      <c r="F240" s="180">
        <v>0</v>
      </c>
      <c r="G240" s="180">
        <v>0</v>
      </c>
      <c r="H240" s="180">
        <v>0</v>
      </c>
      <c r="I240" s="180">
        <v>0</v>
      </c>
      <c r="J240" s="180">
        <v>0</v>
      </c>
      <c r="K240" s="180">
        <v>0</v>
      </c>
      <c r="L240" s="180">
        <v>0</v>
      </c>
      <c r="M240" s="180">
        <v>0</v>
      </c>
      <c r="N240" s="180">
        <v>0</v>
      </c>
      <c r="O240" s="180">
        <v>0</v>
      </c>
      <c r="P240" s="180">
        <v>0</v>
      </c>
      <c r="Q240" s="180">
        <v>0</v>
      </c>
      <c r="R240" s="180">
        <v>0</v>
      </c>
      <c r="S240" s="180">
        <v>0</v>
      </c>
      <c r="T240" s="180">
        <v>0</v>
      </c>
      <c r="U240" s="180">
        <v>0</v>
      </c>
      <c r="V240" s="180">
        <v>0</v>
      </c>
      <c r="W240" s="180">
        <v>0</v>
      </c>
      <c r="X240" s="180">
        <v>0</v>
      </c>
      <c r="Y240" s="180">
        <v>0</v>
      </c>
      <c r="Z240" s="180">
        <v>0</v>
      </c>
      <c r="AA240" s="180">
        <v>0</v>
      </c>
      <c r="AB240" s="180">
        <v>0</v>
      </c>
      <c r="AC240" s="180">
        <v>0</v>
      </c>
      <c r="AD240" s="180">
        <v>0</v>
      </c>
      <c r="AE240" s="180">
        <v>0</v>
      </c>
      <c r="AF240" s="180">
        <v>0</v>
      </c>
      <c r="AG240" s="180">
        <v>0</v>
      </c>
      <c r="AH240" s="180">
        <v>0</v>
      </c>
      <c r="AI240" s="180">
        <v>0</v>
      </c>
      <c r="AJ240" s="180">
        <v>0</v>
      </c>
      <c r="AK240" s="180">
        <v>0</v>
      </c>
      <c r="AL240" s="180">
        <v>0</v>
      </c>
      <c r="AM240" s="180">
        <v>0</v>
      </c>
      <c r="AN240" s="180">
        <v>0</v>
      </c>
      <c r="AO240" s="180">
        <v>2500</v>
      </c>
      <c r="AP240" s="180">
        <v>0</v>
      </c>
      <c r="AQ240" s="180">
        <v>2387</v>
      </c>
      <c r="AR240" s="180">
        <v>-2500</v>
      </c>
      <c r="AS240" s="180">
        <v>-2500</v>
      </c>
      <c r="AT240" s="180">
        <v>0</v>
      </c>
      <c r="AU240" s="180">
        <v>0</v>
      </c>
      <c r="AV240" s="180">
        <v>7470</v>
      </c>
      <c r="AW240" s="180">
        <v>7470</v>
      </c>
      <c r="AX240" s="180">
        <v>0</v>
      </c>
      <c r="AY240" s="180">
        <v>0</v>
      </c>
      <c r="AZ240" s="180">
        <v>0</v>
      </c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80" t="s">
        <v>892</v>
      </c>
      <c r="B241" s="180">
        <v>0</v>
      </c>
      <c r="C241" s="180">
        <v>0</v>
      </c>
      <c r="D241" s="180">
        <v>0</v>
      </c>
      <c r="E241" s="180">
        <v>0</v>
      </c>
      <c r="F241" s="180">
        <v>0</v>
      </c>
      <c r="G241" s="180">
        <v>0</v>
      </c>
      <c r="H241" s="180">
        <v>0</v>
      </c>
      <c r="I241" s="180">
        <v>0</v>
      </c>
      <c r="J241" s="180">
        <v>0</v>
      </c>
      <c r="K241" s="180">
        <v>0</v>
      </c>
      <c r="L241" s="180">
        <v>0</v>
      </c>
      <c r="M241" s="180">
        <v>0</v>
      </c>
      <c r="N241" s="180">
        <v>0</v>
      </c>
      <c r="O241" s="180">
        <v>0</v>
      </c>
      <c r="P241" s="180">
        <v>0</v>
      </c>
      <c r="Q241" s="180">
        <v>0</v>
      </c>
      <c r="R241" s="180">
        <v>0</v>
      </c>
      <c r="S241" s="180">
        <v>0</v>
      </c>
      <c r="T241" s="180">
        <v>0</v>
      </c>
      <c r="U241" s="180">
        <v>0</v>
      </c>
      <c r="V241" s="180">
        <v>0</v>
      </c>
      <c r="W241" s="180">
        <v>0</v>
      </c>
      <c r="X241" s="180">
        <v>0</v>
      </c>
      <c r="Y241" s="180">
        <v>0</v>
      </c>
      <c r="Z241" s="180">
        <v>0</v>
      </c>
      <c r="AA241" s="180">
        <v>0</v>
      </c>
      <c r="AB241" s="180">
        <v>0</v>
      </c>
      <c r="AC241" s="180">
        <v>0</v>
      </c>
      <c r="AD241" s="180">
        <v>0</v>
      </c>
      <c r="AE241" s="180">
        <v>0</v>
      </c>
      <c r="AF241" s="180">
        <v>0</v>
      </c>
      <c r="AG241" s="180">
        <v>0</v>
      </c>
      <c r="AH241" s="180">
        <v>0</v>
      </c>
      <c r="AI241" s="180">
        <v>0</v>
      </c>
      <c r="AJ241" s="180">
        <v>0</v>
      </c>
      <c r="AK241" s="180">
        <v>0</v>
      </c>
      <c r="AL241" s="180">
        <v>0</v>
      </c>
      <c r="AM241" s="180">
        <v>0</v>
      </c>
      <c r="AN241" s="180">
        <v>0</v>
      </c>
      <c r="AO241" s="180">
        <v>0</v>
      </c>
      <c r="AP241" s="180">
        <v>0</v>
      </c>
      <c r="AQ241" s="180">
        <v>0</v>
      </c>
      <c r="AR241" s="180">
        <v>0</v>
      </c>
      <c r="AS241" s="180">
        <v>0</v>
      </c>
      <c r="AT241" s="180">
        <v>0</v>
      </c>
      <c r="AU241" s="180">
        <v>0</v>
      </c>
      <c r="AV241" s="180">
        <v>0</v>
      </c>
      <c r="AW241" s="180">
        <v>411.58199999999999</v>
      </c>
      <c r="AX241" s="180">
        <v>0</v>
      </c>
      <c r="AY241" s="180">
        <v>0</v>
      </c>
      <c r="AZ241" s="180">
        <v>0</v>
      </c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80" t="s">
        <v>894</v>
      </c>
      <c r="B242" s="180">
        <v>0</v>
      </c>
      <c r="C242" s="180">
        <v>0</v>
      </c>
      <c r="D242" s="180">
        <v>0</v>
      </c>
      <c r="E242" s="180">
        <v>0</v>
      </c>
      <c r="F242" s="180">
        <v>0</v>
      </c>
      <c r="G242" s="180">
        <v>0</v>
      </c>
      <c r="H242" s="180">
        <v>0</v>
      </c>
      <c r="I242" s="180">
        <v>0</v>
      </c>
      <c r="J242" s="180">
        <v>0</v>
      </c>
      <c r="K242" s="180">
        <v>0</v>
      </c>
      <c r="L242" s="180">
        <v>0</v>
      </c>
      <c r="M242" s="180">
        <v>0</v>
      </c>
      <c r="N242" s="180">
        <v>0</v>
      </c>
      <c r="O242" s="180">
        <v>0</v>
      </c>
      <c r="P242" s="180">
        <v>0</v>
      </c>
      <c r="Q242" s="180">
        <v>0</v>
      </c>
      <c r="R242" s="180">
        <v>0</v>
      </c>
      <c r="S242" s="180">
        <v>0</v>
      </c>
      <c r="T242" s="180">
        <v>0</v>
      </c>
      <c r="U242" s="180">
        <v>0</v>
      </c>
      <c r="V242" s="180">
        <v>0</v>
      </c>
      <c r="W242" s="180">
        <v>0</v>
      </c>
      <c r="X242" s="180">
        <v>0</v>
      </c>
      <c r="Y242" s="180">
        <v>0</v>
      </c>
      <c r="Z242" s="180">
        <v>0</v>
      </c>
      <c r="AA242" s="180">
        <v>0</v>
      </c>
      <c r="AB242" s="180">
        <v>0</v>
      </c>
      <c r="AC242" s="180">
        <v>0</v>
      </c>
      <c r="AD242" s="180">
        <v>0</v>
      </c>
      <c r="AE242" s="180">
        <v>0</v>
      </c>
      <c r="AF242" s="180">
        <v>0</v>
      </c>
      <c r="AG242" s="180">
        <v>0</v>
      </c>
      <c r="AH242" s="180">
        <v>0</v>
      </c>
      <c r="AI242" s="180">
        <v>0</v>
      </c>
      <c r="AJ242" s="180">
        <v>0</v>
      </c>
      <c r="AK242" s="180">
        <v>0</v>
      </c>
      <c r="AL242" s="180">
        <v>0</v>
      </c>
      <c r="AM242" s="180">
        <v>0</v>
      </c>
      <c r="AN242" s="180">
        <v>0</v>
      </c>
      <c r="AO242" s="180">
        <v>0</v>
      </c>
      <c r="AP242" s="180">
        <v>0</v>
      </c>
      <c r="AQ242" s="180">
        <v>0</v>
      </c>
      <c r="AR242" s="180">
        <v>0</v>
      </c>
      <c r="AS242" s="180">
        <v>0</v>
      </c>
      <c r="AT242" s="180">
        <v>0</v>
      </c>
      <c r="AU242" s="180">
        <v>0</v>
      </c>
      <c r="AV242" s="180">
        <v>0</v>
      </c>
      <c r="AW242" s="180">
        <v>0</v>
      </c>
      <c r="AX242" s="180">
        <v>15064</v>
      </c>
      <c r="AY242" s="180">
        <v>44594</v>
      </c>
      <c r="AZ242" s="180">
        <v>54055</v>
      </c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80" t="s">
        <v>1162</v>
      </c>
      <c r="B243" s="180">
        <v>0</v>
      </c>
      <c r="C243" s="180">
        <v>0</v>
      </c>
      <c r="D243" s="180">
        <v>0</v>
      </c>
      <c r="E243" s="180">
        <v>0</v>
      </c>
      <c r="F243" s="180">
        <v>0</v>
      </c>
      <c r="G243" s="180">
        <v>0</v>
      </c>
      <c r="H243" s="180">
        <v>0</v>
      </c>
      <c r="I243" s="180">
        <v>-10115</v>
      </c>
      <c r="J243" s="180">
        <v>0</v>
      </c>
      <c r="K243" s="180">
        <v>0</v>
      </c>
      <c r="L243" s="180">
        <v>0</v>
      </c>
      <c r="M243" s="180">
        <v>0</v>
      </c>
      <c r="N243" s="180">
        <v>0</v>
      </c>
      <c r="O243" s="180">
        <v>0</v>
      </c>
      <c r="P243" s="180">
        <v>0</v>
      </c>
      <c r="Q243" s="180">
        <v>0</v>
      </c>
      <c r="R243" s="180">
        <v>0</v>
      </c>
      <c r="S243" s="180">
        <v>0</v>
      </c>
      <c r="T243" s="180">
        <v>0</v>
      </c>
      <c r="U243" s="180">
        <v>0</v>
      </c>
      <c r="V243" s="180">
        <v>0</v>
      </c>
      <c r="W243" s="180">
        <v>0</v>
      </c>
      <c r="X243" s="180">
        <v>0</v>
      </c>
      <c r="Y243" s="180">
        <v>0</v>
      </c>
      <c r="Z243" s="180">
        <v>0</v>
      </c>
      <c r="AA243" s="180">
        <v>0</v>
      </c>
      <c r="AB243" s="180">
        <v>0</v>
      </c>
      <c r="AC243" s="180">
        <v>0</v>
      </c>
      <c r="AD243" s="180">
        <v>0</v>
      </c>
      <c r="AE243" s="180">
        <v>0</v>
      </c>
      <c r="AF243" s="180">
        <v>0</v>
      </c>
      <c r="AG243" s="180">
        <v>0</v>
      </c>
      <c r="AH243" s="180">
        <v>0</v>
      </c>
      <c r="AI243" s="180">
        <v>0</v>
      </c>
      <c r="AJ243" s="180">
        <v>0</v>
      </c>
      <c r="AK243" s="180">
        <v>0</v>
      </c>
      <c r="AL243" s="180">
        <v>0</v>
      </c>
      <c r="AM243" s="180">
        <v>0</v>
      </c>
      <c r="AN243" s="180">
        <v>0</v>
      </c>
      <c r="AO243" s="180">
        <v>0</v>
      </c>
      <c r="AP243" s="180">
        <v>0</v>
      </c>
      <c r="AQ243" s="180">
        <v>0</v>
      </c>
      <c r="AR243" s="180">
        <v>0</v>
      </c>
      <c r="AS243" s="180">
        <v>0</v>
      </c>
      <c r="AT243" s="180">
        <v>0</v>
      </c>
      <c r="AU243" s="180">
        <v>0</v>
      </c>
      <c r="AV243" s="180">
        <v>0</v>
      </c>
      <c r="AW243" s="180">
        <v>0</v>
      </c>
      <c r="AX243" s="180">
        <v>0</v>
      </c>
      <c r="AY243" s="180">
        <v>0</v>
      </c>
      <c r="AZ243" s="180">
        <v>0</v>
      </c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80" t="s">
        <v>891</v>
      </c>
      <c r="B244" s="180">
        <v>0</v>
      </c>
      <c r="C244" s="180">
        <v>0</v>
      </c>
      <c r="D244" s="180">
        <v>0</v>
      </c>
      <c r="E244" s="180">
        <v>0</v>
      </c>
      <c r="F244" s="180">
        <v>0</v>
      </c>
      <c r="G244" s="180">
        <v>21791</v>
      </c>
      <c r="H244" s="180">
        <v>36514</v>
      </c>
      <c r="I244" s="180">
        <v>50829</v>
      </c>
      <c r="J244" s="180">
        <v>7498</v>
      </c>
      <c r="K244" s="180">
        <v>15917</v>
      </c>
      <c r="L244" s="180">
        <v>25870</v>
      </c>
      <c r="M244" s="180">
        <v>37725</v>
      </c>
      <c r="N244" s="180">
        <v>954</v>
      </c>
      <c r="O244" s="180">
        <v>5748</v>
      </c>
      <c r="P244" s="180">
        <v>15574</v>
      </c>
      <c r="Q244" s="180">
        <v>35981.47</v>
      </c>
      <c r="R244" s="180">
        <v>22256</v>
      </c>
      <c r="S244" s="180">
        <v>51862</v>
      </c>
      <c r="T244" s="180">
        <v>89321</v>
      </c>
      <c r="U244" s="180">
        <v>150672.89600000001</v>
      </c>
      <c r="V244" s="180">
        <v>32945</v>
      </c>
      <c r="W244" s="180">
        <v>59610</v>
      </c>
      <c r="X244" s="180">
        <v>78457</v>
      </c>
      <c r="Y244" s="180">
        <v>109864.105</v>
      </c>
      <c r="Z244" s="180">
        <v>3759</v>
      </c>
      <c r="AA244" s="180">
        <v>14589</v>
      </c>
      <c r="AB244" s="180">
        <v>46368</v>
      </c>
      <c r="AC244" s="180">
        <v>63293.122000000003</v>
      </c>
      <c r="AD244" s="180">
        <v>4397</v>
      </c>
      <c r="AE244" s="180">
        <v>22025</v>
      </c>
      <c r="AF244" s="180">
        <v>36189</v>
      </c>
      <c r="AG244" s="180">
        <v>46182.595000000001</v>
      </c>
      <c r="AH244" s="180">
        <v>-22675</v>
      </c>
      <c r="AI244" s="180">
        <v>-10495</v>
      </c>
      <c r="AJ244" s="180">
        <v>17266</v>
      </c>
      <c r="AK244" s="180">
        <v>29784.777999999998</v>
      </c>
      <c r="AL244" s="180">
        <v>13976</v>
      </c>
      <c r="AM244" s="180">
        <v>41616</v>
      </c>
      <c r="AN244" s="180">
        <v>78485</v>
      </c>
      <c r="AO244" s="180">
        <v>110013.84699999999</v>
      </c>
      <c r="AP244" s="180">
        <v>16997</v>
      </c>
      <c r="AQ244" s="180">
        <v>42928</v>
      </c>
      <c r="AR244" s="180">
        <v>85865</v>
      </c>
      <c r="AS244" s="180">
        <v>151843.212</v>
      </c>
      <c r="AT244" s="180">
        <v>30773</v>
      </c>
      <c r="AU244" s="180">
        <v>50489</v>
      </c>
      <c r="AV244" s="180">
        <v>95830</v>
      </c>
      <c r="AW244" s="180">
        <v>157066.981</v>
      </c>
      <c r="AX244" s="180">
        <v>28823</v>
      </c>
      <c r="AY244" s="180">
        <v>73973</v>
      </c>
      <c r="AZ244" s="180">
        <v>112796</v>
      </c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80" t="s">
        <v>1272</v>
      </c>
      <c r="B245" s="180">
        <v>0</v>
      </c>
      <c r="C245" s="180">
        <v>0</v>
      </c>
      <c r="D245" s="180">
        <v>0</v>
      </c>
      <c r="E245" s="180">
        <v>0</v>
      </c>
      <c r="F245" s="180">
        <v>0</v>
      </c>
      <c r="G245" s="180">
        <v>-215</v>
      </c>
      <c r="H245" s="180">
        <v>-1523</v>
      </c>
      <c r="I245" s="180">
        <v>-2200</v>
      </c>
      <c r="J245" s="180">
        <v>-1640</v>
      </c>
      <c r="K245" s="180">
        <v>-754</v>
      </c>
      <c r="L245" s="180">
        <v>-773</v>
      </c>
      <c r="M245" s="180">
        <v>-455</v>
      </c>
      <c r="N245" s="180">
        <v>-546</v>
      </c>
      <c r="O245" s="180">
        <v>-999</v>
      </c>
      <c r="P245" s="180">
        <v>-2001</v>
      </c>
      <c r="Q245" s="180">
        <v>-4030.4</v>
      </c>
      <c r="R245" s="180">
        <v>-1991</v>
      </c>
      <c r="S245" s="180">
        <v>-3903</v>
      </c>
      <c r="T245" s="180">
        <v>-5957</v>
      </c>
      <c r="U245" s="180">
        <v>-7421.0429999999997</v>
      </c>
      <c r="V245" s="180">
        <v>-1942</v>
      </c>
      <c r="W245" s="180">
        <v>-4075</v>
      </c>
      <c r="X245" s="180">
        <v>-6271</v>
      </c>
      <c r="Y245" s="180">
        <v>0</v>
      </c>
      <c r="Z245" s="180">
        <v>-2184</v>
      </c>
      <c r="AA245" s="180">
        <v>-4017</v>
      </c>
      <c r="AB245" s="180">
        <v>-7050</v>
      </c>
      <c r="AC245" s="180">
        <v>-10433.478999999999</v>
      </c>
      <c r="AD245" s="180">
        <v>-2713</v>
      </c>
      <c r="AE245" s="180">
        <v>-1788</v>
      </c>
      <c r="AF245" s="180">
        <v>-4582</v>
      </c>
      <c r="AG245" s="180">
        <v>-4628.4489999999996</v>
      </c>
      <c r="AH245" s="180">
        <v>0</v>
      </c>
      <c r="AI245" s="180">
        <v>0</v>
      </c>
      <c r="AJ245" s="180">
        <v>-9347</v>
      </c>
      <c r="AK245" s="180">
        <v>-12522.42</v>
      </c>
      <c r="AL245" s="180">
        <v>0</v>
      </c>
      <c r="AM245" s="180">
        <v>-3106</v>
      </c>
      <c r="AN245" s="180">
        <v>-6281</v>
      </c>
      <c r="AO245" s="180">
        <v>48.845999999999997</v>
      </c>
      <c r="AP245" s="180">
        <v>0</v>
      </c>
      <c r="AQ245" s="180">
        <v>-6134</v>
      </c>
      <c r="AR245" s="180">
        <v>-9686</v>
      </c>
      <c r="AS245" s="180">
        <v>-12791.851000000001</v>
      </c>
      <c r="AT245" s="180">
        <v>-2474</v>
      </c>
      <c r="AU245" s="180">
        <v>-5578</v>
      </c>
      <c r="AV245" s="180">
        <v>-8977</v>
      </c>
      <c r="AW245" s="180">
        <v>-9439.2950000000001</v>
      </c>
      <c r="AX245" s="180">
        <v>0</v>
      </c>
      <c r="AY245" s="180">
        <v>4</v>
      </c>
      <c r="AZ245" s="180">
        <v>24</v>
      </c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80" t="s">
        <v>1164</v>
      </c>
      <c r="B246" s="180">
        <v>0</v>
      </c>
      <c r="C246" s="180">
        <v>0</v>
      </c>
      <c r="D246" s="180">
        <v>0</v>
      </c>
      <c r="E246" s="180">
        <v>0</v>
      </c>
      <c r="F246" s="180">
        <v>0</v>
      </c>
      <c r="G246" s="180">
        <v>0</v>
      </c>
      <c r="H246" s="180">
        <v>0</v>
      </c>
      <c r="I246" s="180">
        <v>0</v>
      </c>
      <c r="J246" s="180">
        <v>0</v>
      </c>
      <c r="K246" s="180">
        <v>0</v>
      </c>
      <c r="L246" s="180">
        <v>0</v>
      </c>
      <c r="M246" s="180">
        <v>0</v>
      </c>
      <c r="N246" s="180">
        <v>0</v>
      </c>
      <c r="O246" s="180">
        <v>0</v>
      </c>
      <c r="P246" s="180">
        <v>0</v>
      </c>
      <c r="Q246" s="180">
        <v>0</v>
      </c>
      <c r="R246" s="180">
        <v>0</v>
      </c>
      <c r="S246" s="180">
        <v>0</v>
      </c>
      <c r="T246" s="180">
        <v>0</v>
      </c>
      <c r="U246" s="180">
        <v>0</v>
      </c>
      <c r="V246" s="180">
        <v>0</v>
      </c>
      <c r="W246" s="180">
        <v>0</v>
      </c>
      <c r="X246" s="180">
        <v>0</v>
      </c>
      <c r="Y246" s="180">
        <v>-8287.4830000000002</v>
      </c>
      <c r="Z246" s="180">
        <v>0</v>
      </c>
      <c r="AA246" s="180">
        <v>0</v>
      </c>
      <c r="AB246" s="180">
        <v>0</v>
      </c>
      <c r="AC246" s="180">
        <v>0</v>
      </c>
      <c r="AD246" s="180">
        <v>0</v>
      </c>
      <c r="AE246" s="180">
        <v>0</v>
      </c>
      <c r="AF246" s="180">
        <v>0</v>
      </c>
      <c r="AG246" s="180">
        <v>0</v>
      </c>
      <c r="AH246" s="180">
        <v>-3302</v>
      </c>
      <c r="AI246" s="180">
        <v>-7237</v>
      </c>
      <c r="AJ246" s="180">
        <v>-749</v>
      </c>
      <c r="AK246" s="180">
        <v>-749.05600000000004</v>
      </c>
      <c r="AL246" s="180">
        <v>-2971</v>
      </c>
      <c r="AM246" s="180">
        <v>0</v>
      </c>
      <c r="AN246" s="180">
        <v>0</v>
      </c>
      <c r="AO246" s="180">
        <v>-8944.1090000000004</v>
      </c>
      <c r="AP246" s="180">
        <v>-2948</v>
      </c>
      <c r="AQ246" s="180">
        <v>0</v>
      </c>
      <c r="AR246" s="180">
        <v>0</v>
      </c>
      <c r="AS246" s="180">
        <v>0</v>
      </c>
      <c r="AT246" s="180">
        <v>0</v>
      </c>
      <c r="AU246" s="180">
        <v>0</v>
      </c>
      <c r="AV246" s="180">
        <v>0</v>
      </c>
      <c r="AW246" s="180">
        <v>0</v>
      </c>
      <c r="AX246" s="180">
        <v>-3026</v>
      </c>
      <c r="AY246" s="180">
        <v>-56081</v>
      </c>
      <c r="AZ246" s="180">
        <v>-110182</v>
      </c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80" t="s">
        <v>895</v>
      </c>
      <c r="B247" s="180">
        <v>0</v>
      </c>
      <c r="C247" s="180">
        <v>0</v>
      </c>
      <c r="D247" s="180">
        <v>0</v>
      </c>
      <c r="E247" s="180">
        <v>0</v>
      </c>
      <c r="F247" s="180">
        <v>0</v>
      </c>
      <c r="G247" s="180">
        <v>0</v>
      </c>
      <c r="H247" s="180">
        <v>0</v>
      </c>
      <c r="I247" s="180">
        <v>0</v>
      </c>
      <c r="J247" s="180">
        <v>0</v>
      </c>
      <c r="K247" s="180">
        <v>0</v>
      </c>
      <c r="L247" s="180">
        <v>0</v>
      </c>
      <c r="M247" s="180">
        <v>0</v>
      </c>
      <c r="N247" s="180">
        <v>0</v>
      </c>
      <c r="O247" s="180">
        <v>0</v>
      </c>
      <c r="P247" s="180">
        <v>0</v>
      </c>
      <c r="Q247" s="180">
        <v>0</v>
      </c>
      <c r="R247" s="180">
        <v>0</v>
      </c>
      <c r="S247" s="180">
        <v>0</v>
      </c>
      <c r="T247" s="180">
        <v>0</v>
      </c>
      <c r="U247" s="180">
        <v>0</v>
      </c>
      <c r="V247" s="180">
        <v>0</v>
      </c>
      <c r="W247" s="180">
        <v>-71702</v>
      </c>
      <c r="X247" s="180">
        <v>-71702</v>
      </c>
      <c r="Y247" s="180">
        <v>-71702.031000000003</v>
      </c>
      <c r="Z247" s="180">
        <v>0</v>
      </c>
      <c r="AA247" s="180">
        <v>0</v>
      </c>
      <c r="AB247" s="180">
        <v>0</v>
      </c>
      <c r="AC247" s="180">
        <v>0</v>
      </c>
      <c r="AD247" s="180">
        <v>0</v>
      </c>
      <c r="AE247" s="180">
        <v>0</v>
      </c>
      <c r="AF247" s="180">
        <v>0</v>
      </c>
      <c r="AG247" s="180">
        <v>0</v>
      </c>
      <c r="AH247" s="180">
        <v>0</v>
      </c>
      <c r="AI247" s="180">
        <v>0</v>
      </c>
      <c r="AJ247" s="180">
        <v>0</v>
      </c>
      <c r="AK247" s="180">
        <v>0</v>
      </c>
      <c r="AL247" s="180">
        <v>0</v>
      </c>
      <c r="AM247" s="180">
        <v>0</v>
      </c>
      <c r="AN247" s="180">
        <v>0</v>
      </c>
      <c r="AO247" s="180">
        <v>0</v>
      </c>
      <c r="AP247" s="180">
        <v>0</v>
      </c>
      <c r="AQ247" s="180">
        <v>0</v>
      </c>
      <c r="AR247" s="180">
        <v>0</v>
      </c>
      <c r="AS247" s="180">
        <v>0</v>
      </c>
      <c r="AT247" s="180">
        <v>0</v>
      </c>
      <c r="AU247" s="180">
        <v>0</v>
      </c>
      <c r="AV247" s="180">
        <v>0</v>
      </c>
      <c r="AW247" s="180">
        <v>0</v>
      </c>
      <c r="AX247" s="180">
        <v>0</v>
      </c>
      <c r="AY247" s="180">
        <v>0</v>
      </c>
      <c r="AZ247" s="180">
        <v>0</v>
      </c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80" t="s">
        <v>1256</v>
      </c>
      <c r="B248" s="180">
        <v>0</v>
      </c>
      <c r="C248" s="180">
        <v>0</v>
      </c>
      <c r="D248" s="180">
        <v>0</v>
      </c>
      <c r="E248" s="180">
        <v>0</v>
      </c>
      <c r="F248" s="180">
        <v>0</v>
      </c>
      <c r="G248" s="180">
        <v>0</v>
      </c>
      <c r="H248" s="180">
        <v>0</v>
      </c>
      <c r="I248" s="180">
        <v>0</v>
      </c>
      <c r="J248" s="180">
        <v>0</v>
      </c>
      <c r="K248" s="180">
        <v>0</v>
      </c>
      <c r="L248" s="180">
        <v>0</v>
      </c>
      <c r="M248" s="180">
        <v>0</v>
      </c>
      <c r="N248" s="180">
        <v>0</v>
      </c>
      <c r="O248" s="180">
        <v>0</v>
      </c>
      <c r="P248" s="180">
        <v>0</v>
      </c>
      <c r="Q248" s="180">
        <v>0</v>
      </c>
      <c r="R248" s="180">
        <v>0</v>
      </c>
      <c r="S248" s="180">
        <v>0</v>
      </c>
      <c r="T248" s="180">
        <v>0</v>
      </c>
      <c r="U248" s="180">
        <v>0</v>
      </c>
      <c r="V248" s="180">
        <v>0</v>
      </c>
      <c r="W248" s="180">
        <v>0</v>
      </c>
      <c r="X248" s="180">
        <v>0</v>
      </c>
      <c r="Y248" s="180">
        <v>0</v>
      </c>
      <c r="Z248" s="180">
        <v>0</v>
      </c>
      <c r="AA248" s="180">
        <v>0</v>
      </c>
      <c r="AB248" s="180">
        <v>0</v>
      </c>
      <c r="AC248" s="180">
        <v>0</v>
      </c>
      <c r="AD248" s="180">
        <v>0</v>
      </c>
      <c r="AE248" s="180">
        <v>0</v>
      </c>
      <c r="AF248" s="180">
        <v>0</v>
      </c>
      <c r="AG248" s="180">
        <v>0</v>
      </c>
      <c r="AH248" s="180">
        <v>0</v>
      </c>
      <c r="AI248" s="180">
        <v>0</v>
      </c>
      <c r="AJ248" s="180">
        <v>0</v>
      </c>
      <c r="AK248" s="180">
        <v>0</v>
      </c>
      <c r="AL248" s="180">
        <v>0</v>
      </c>
      <c r="AM248" s="180">
        <v>0</v>
      </c>
      <c r="AN248" s="180">
        <v>0</v>
      </c>
      <c r="AO248" s="180">
        <v>0</v>
      </c>
      <c r="AP248" s="180">
        <v>47</v>
      </c>
      <c r="AQ248" s="180">
        <v>0</v>
      </c>
      <c r="AR248" s="180">
        <v>0</v>
      </c>
      <c r="AS248" s="180">
        <v>0</v>
      </c>
      <c r="AT248" s="180">
        <v>0</v>
      </c>
      <c r="AU248" s="180">
        <v>0</v>
      </c>
      <c r="AV248" s="180">
        <v>0</v>
      </c>
      <c r="AW248" s="180">
        <v>0</v>
      </c>
      <c r="AX248" s="180">
        <v>4</v>
      </c>
      <c r="AY248" s="180">
        <v>0</v>
      </c>
      <c r="AZ248" s="180">
        <v>0</v>
      </c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80" t="s">
        <v>899</v>
      </c>
      <c r="B249" s="180">
        <v>0</v>
      </c>
      <c r="C249" s="180">
        <v>0</v>
      </c>
      <c r="D249" s="180">
        <v>0</v>
      </c>
      <c r="E249" s="180">
        <v>0</v>
      </c>
      <c r="F249" s="180">
        <v>0</v>
      </c>
      <c r="G249" s="180">
        <v>2122</v>
      </c>
      <c r="H249" s="180">
        <v>2468</v>
      </c>
      <c r="I249" s="180">
        <v>2474</v>
      </c>
      <c r="J249" s="180">
        <v>50</v>
      </c>
      <c r="K249" s="180">
        <v>108</v>
      </c>
      <c r="L249" s="180">
        <v>109</v>
      </c>
      <c r="M249" s="180">
        <v>112</v>
      </c>
      <c r="N249" s="180">
        <v>0</v>
      </c>
      <c r="O249" s="180">
        <v>3</v>
      </c>
      <c r="P249" s="180">
        <v>5</v>
      </c>
      <c r="Q249" s="180">
        <v>11.87</v>
      </c>
      <c r="R249" s="180">
        <v>1</v>
      </c>
      <c r="S249" s="180">
        <v>11</v>
      </c>
      <c r="T249" s="180">
        <v>19</v>
      </c>
      <c r="U249" s="180">
        <v>25.260999999999999</v>
      </c>
      <c r="V249" s="180">
        <v>13</v>
      </c>
      <c r="W249" s="180">
        <v>127426</v>
      </c>
      <c r="X249" s="180">
        <v>1037427</v>
      </c>
      <c r="Y249" s="180">
        <v>2214030.392</v>
      </c>
      <c r="Z249" s="180">
        <v>1345661</v>
      </c>
      <c r="AA249" s="180">
        <v>3743629</v>
      </c>
      <c r="AB249" s="180">
        <v>6158966</v>
      </c>
      <c r="AC249" s="180">
        <v>8518494.7349999994</v>
      </c>
      <c r="AD249" s="180">
        <v>2263162</v>
      </c>
      <c r="AE249" s="180">
        <v>4430121</v>
      </c>
      <c r="AF249" s="180">
        <v>6503771</v>
      </c>
      <c r="AG249" s="180">
        <v>8585503.3619999997</v>
      </c>
      <c r="AH249" s="180">
        <v>2054419</v>
      </c>
      <c r="AI249" s="180">
        <v>4151198</v>
      </c>
      <c r="AJ249" s="180">
        <v>6310877</v>
      </c>
      <c r="AK249" s="180">
        <v>8442319.8279999997</v>
      </c>
      <c r="AL249" s="180">
        <v>2040296</v>
      </c>
      <c r="AM249" s="180">
        <v>4053834</v>
      </c>
      <c r="AN249" s="180">
        <v>6054038</v>
      </c>
      <c r="AO249" s="180">
        <v>7992599.2280000001</v>
      </c>
      <c r="AP249" s="180">
        <v>1788503</v>
      </c>
      <c r="AQ249" s="180">
        <v>3621279</v>
      </c>
      <c r="AR249" s="180">
        <v>5456078</v>
      </c>
      <c r="AS249" s="180">
        <v>7195670.7580000004</v>
      </c>
      <c r="AT249" s="180">
        <v>1749106</v>
      </c>
      <c r="AU249" s="180">
        <v>3432935</v>
      </c>
      <c r="AV249" s="180">
        <v>5104504</v>
      </c>
      <c r="AW249" s="180">
        <v>6720979.7029999997</v>
      </c>
      <c r="AX249" s="180">
        <v>1880584</v>
      </c>
      <c r="AY249" s="180">
        <v>3856838</v>
      </c>
      <c r="AZ249" s="180">
        <v>5848129</v>
      </c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80" t="s">
        <v>875</v>
      </c>
      <c r="B250" s="180">
        <v>0</v>
      </c>
      <c r="C250" s="180">
        <v>0</v>
      </c>
      <c r="D250" s="180">
        <v>0</v>
      </c>
      <c r="E250" s="180">
        <v>0</v>
      </c>
      <c r="F250" s="180">
        <v>0</v>
      </c>
      <c r="G250" s="180">
        <v>934719</v>
      </c>
      <c r="H250" s="180">
        <v>1396526</v>
      </c>
      <c r="I250" s="180">
        <v>1773967</v>
      </c>
      <c r="J250" s="180">
        <v>624226</v>
      </c>
      <c r="K250" s="180">
        <v>1248487</v>
      </c>
      <c r="L250" s="180">
        <v>1848308</v>
      </c>
      <c r="M250" s="180">
        <v>2487358</v>
      </c>
      <c r="N250" s="180">
        <v>856238</v>
      </c>
      <c r="O250" s="180">
        <v>1684174</v>
      </c>
      <c r="P250" s="180">
        <v>2475740</v>
      </c>
      <c r="Q250" s="180">
        <v>2981460.79</v>
      </c>
      <c r="R250" s="180">
        <v>781712</v>
      </c>
      <c r="S250" s="180">
        <v>1501950</v>
      </c>
      <c r="T250" s="180">
        <v>2251555</v>
      </c>
      <c r="U250" s="180">
        <v>2930812.3569999998</v>
      </c>
      <c r="V250" s="180">
        <v>741250</v>
      </c>
      <c r="W250" s="180">
        <v>1275724</v>
      </c>
      <c r="X250" s="180">
        <v>1861324</v>
      </c>
      <c r="Y250" s="180">
        <v>2292394.5180000002</v>
      </c>
      <c r="Z250" s="180">
        <v>643191</v>
      </c>
      <c r="AA250" s="180">
        <v>1211901</v>
      </c>
      <c r="AB250" s="180">
        <v>1807816</v>
      </c>
      <c r="AC250" s="180">
        <v>2257591.6370000001</v>
      </c>
      <c r="AD250" s="180">
        <v>842338</v>
      </c>
      <c r="AE250" s="180">
        <v>1557986</v>
      </c>
      <c r="AF250" s="180">
        <v>2276062</v>
      </c>
      <c r="AG250" s="180">
        <v>3066214.3650000002</v>
      </c>
      <c r="AH250" s="180">
        <v>959576</v>
      </c>
      <c r="AI250" s="180">
        <v>1776718</v>
      </c>
      <c r="AJ250" s="180">
        <v>2608916</v>
      </c>
      <c r="AK250" s="180">
        <v>3323335.94</v>
      </c>
      <c r="AL250" s="180">
        <v>950989</v>
      </c>
      <c r="AM250" s="180">
        <v>1817248</v>
      </c>
      <c r="AN250" s="180">
        <v>2670216</v>
      </c>
      <c r="AO250" s="180">
        <v>3487045.6749999998</v>
      </c>
      <c r="AP250" s="180">
        <v>1181100</v>
      </c>
      <c r="AQ250" s="180">
        <v>2108763</v>
      </c>
      <c r="AR250" s="180">
        <v>3106892</v>
      </c>
      <c r="AS250" s="180">
        <v>3968671.446</v>
      </c>
      <c r="AT250" s="180">
        <v>1231745</v>
      </c>
      <c r="AU250" s="180">
        <v>1993599</v>
      </c>
      <c r="AV250" s="180">
        <v>3061304</v>
      </c>
      <c r="AW250" s="180">
        <v>4069742.9649999999</v>
      </c>
      <c r="AX250" s="180">
        <v>1132252</v>
      </c>
      <c r="AY250" s="180">
        <v>1566233</v>
      </c>
      <c r="AZ250" s="180">
        <v>2248558</v>
      </c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80" t="s">
        <v>900</v>
      </c>
      <c r="B251" s="180">
        <v>28043</v>
      </c>
      <c r="C251" s="180">
        <v>945760</v>
      </c>
      <c r="D251" s="180">
        <v>1506271</v>
      </c>
      <c r="E251" s="180">
        <v>1853440</v>
      </c>
      <c r="F251" s="180">
        <v>462099</v>
      </c>
      <c r="G251" s="180">
        <v>-41673</v>
      </c>
      <c r="H251" s="180">
        <v>-121581</v>
      </c>
      <c r="I251" s="180">
        <v>-219295</v>
      </c>
      <c r="J251" s="180">
        <v>-98702</v>
      </c>
      <c r="K251" s="180">
        <v>-209186</v>
      </c>
      <c r="L251" s="180">
        <v>-190299</v>
      </c>
      <c r="M251" s="180">
        <v>-121678</v>
      </c>
      <c r="N251" s="180">
        <v>2164</v>
      </c>
      <c r="O251" s="180">
        <v>-53807</v>
      </c>
      <c r="P251" s="180">
        <v>-106499</v>
      </c>
      <c r="Q251" s="180">
        <v>-184861.49</v>
      </c>
      <c r="R251" s="180">
        <v>-90449</v>
      </c>
      <c r="S251" s="180">
        <v>-238546</v>
      </c>
      <c r="T251" s="180">
        <v>-361100</v>
      </c>
      <c r="U251" s="180">
        <v>-500591.04399999999</v>
      </c>
      <c r="V251" s="180">
        <v>-150893</v>
      </c>
      <c r="W251" s="180">
        <v>-250139</v>
      </c>
      <c r="X251" s="180">
        <v>-254229</v>
      </c>
      <c r="Y251" s="180">
        <v>-239856.15</v>
      </c>
      <c r="Z251" s="180">
        <v>-6136</v>
      </c>
      <c r="AA251" s="180">
        <v>-5973</v>
      </c>
      <c r="AB251" s="180">
        <v>377</v>
      </c>
      <c r="AC251" s="180">
        <v>57808.231</v>
      </c>
      <c r="AD251" s="180">
        <v>14498</v>
      </c>
      <c r="AE251" s="180">
        <v>43543</v>
      </c>
      <c r="AF251" s="180">
        <v>62531</v>
      </c>
      <c r="AG251" s="180">
        <v>59522.046999999999</v>
      </c>
      <c r="AH251" s="180">
        <v>36991</v>
      </c>
      <c r="AI251" s="180">
        <v>65432</v>
      </c>
      <c r="AJ251" s="180">
        <v>68801</v>
      </c>
      <c r="AK251" s="180">
        <v>35584.074000000001</v>
      </c>
      <c r="AL251" s="180">
        <v>6919</v>
      </c>
      <c r="AM251" s="180">
        <v>54743</v>
      </c>
      <c r="AN251" s="180">
        <v>91080</v>
      </c>
      <c r="AO251" s="180">
        <v>54210.406000000003</v>
      </c>
      <c r="AP251" s="180">
        <v>49719</v>
      </c>
      <c r="AQ251" s="180">
        <v>64277</v>
      </c>
      <c r="AR251" s="180">
        <v>91919</v>
      </c>
      <c r="AS251" s="180">
        <v>289156.32699999999</v>
      </c>
      <c r="AT251" s="180">
        <v>-31954</v>
      </c>
      <c r="AU251" s="180">
        <v>802992</v>
      </c>
      <c r="AV251" s="180">
        <v>843401</v>
      </c>
      <c r="AW251" s="180">
        <v>898632.38800000004</v>
      </c>
      <c r="AX251" s="180">
        <v>59566</v>
      </c>
      <c r="AY251" s="180">
        <v>130378</v>
      </c>
      <c r="AZ251" s="180">
        <v>220873</v>
      </c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80" t="s">
        <v>901</v>
      </c>
      <c r="B252" s="180">
        <v>1738057</v>
      </c>
      <c r="C252" s="180">
        <v>3758442</v>
      </c>
      <c r="D252" s="180">
        <v>5553644</v>
      </c>
      <c r="E252" s="180">
        <v>7160348</v>
      </c>
      <c r="F252" s="180">
        <v>2379492</v>
      </c>
      <c r="G252" s="180">
        <v>4747284</v>
      </c>
      <c r="H252" s="180">
        <v>7279659</v>
      </c>
      <c r="I252" s="180">
        <v>9616022</v>
      </c>
      <c r="J252" s="180">
        <v>2951700</v>
      </c>
      <c r="K252" s="180">
        <v>5998891</v>
      </c>
      <c r="L252" s="180">
        <v>9058213</v>
      </c>
      <c r="M252" s="180">
        <v>12346333</v>
      </c>
      <c r="N252" s="180">
        <v>3663377</v>
      </c>
      <c r="O252" s="180">
        <v>7353337</v>
      </c>
      <c r="P252" s="180">
        <v>10980989</v>
      </c>
      <c r="Q252" s="180">
        <v>13903817.59</v>
      </c>
      <c r="R252" s="180">
        <v>4273215</v>
      </c>
      <c r="S252" s="180">
        <v>8330733</v>
      </c>
      <c r="T252" s="180">
        <v>12741180</v>
      </c>
      <c r="U252" s="180">
        <v>17020021.517999999</v>
      </c>
      <c r="V252" s="180">
        <v>4686801</v>
      </c>
      <c r="W252" s="180">
        <v>9198046</v>
      </c>
      <c r="X252" s="180">
        <v>16101910</v>
      </c>
      <c r="Y252" s="180">
        <v>21313355.077</v>
      </c>
      <c r="Z252" s="180">
        <v>6150513</v>
      </c>
      <c r="AA252" s="180">
        <v>12912501</v>
      </c>
      <c r="AB252" s="180">
        <v>20406292</v>
      </c>
      <c r="AC252" s="180">
        <v>27583009.568</v>
      </c>
      <c r="AD252" s="180">
        <v>8179005</v>
      </c>
      <c r="AE252" s="180">
        <v>16068531</v>
      </c>
      <c r="AF252" s="180">
        <v>24058403</v>
      </c>
      <c r="AG252" s="180">
        <v>33044270.534000002</v>
      </c>
      <c r="AH252" s="180">
        <v>9067199</v>
      </c>
      <c r="AI252" s="180">
        <v>18259648</v>
      </c>
      <c r="AJ252" s="180">
        <v>27538499</v>
      </c>
      <c r="AK252" s="180">
        <v>36927612.954999998</v>
      </c>
      <c r="AL252" s="180">
        <v>10071078</v>
      </c>
      <c r="AM252" s="180">
        <v>20044203</v>
      </c>
      <c r="AN252" s="180">
        <v>30377127</v>
      </c>
      <c r="AO252" s="180">
        <v>41190480.969999999</v>
      </c>
      <c r="AP252" s="180">
        <v>10920794</v>
      </c>
      <c r="AQ252" s="180">
        <v>21191360</v>
      </c>
      <c r="AR252" s="180">
        <v>31955764</v>
      </c>
      <c r="AS252" s="180">
        <v>42980182.130000003</v>
      </c>
      <c r="AT252" s="180">
        <v>11518943</v>
      </c>
      <c r="AU252" s="180">
        <v>22397416</v>
      </c>
      <c r="AV252" s="180">
        <v>33752728</v>
      </c>
      <c r="AW252" s="180">
        <v>45768326.611000001</v>
      </c>
      <c r="AX252" s="180">
        <v>13775621</v>
      </c>
      <c r="AY252" s="180">
        <v>24506869</v>
      </c>
      <c r="AZ252" s="180">
        <v>36492212</v>
      </c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80" t="s">
        <v>902</v>
      </c>
      <c r="B253" s="180">
        <v>641161</v>
      </c>
      <c r="C253" s="180">
        <v>757927</v>
      </c>
      <c r="D253" s="180">
        <v>180772</v>
      </c>
      <c r="E253" s="180">
        <v>-798846</v>
      </c>
      <c r="F253" s="180">
        <v>707311</v>
      </c>
      <c r="G253" s="180">
        <v>1189007</v>
      </c>
      <c r="H253" s="180">
        <v>796734</v>
      </c>
      <c r="I253" s="180">
        <v>-1160197</v>
      </c>
      <c r="J253" s="180">
        <v>1276391</v>
      </c>
      <c r="K253" s="180">
        <v>1762884</v>
      </c>
      <c r="L253" s="180">
        <v>1345157</v>
      </c>
      <c r="M253" s="180">
        <v>-1645783</v>
      </c>
      <c r="N253" s="180">
        <v>940984</v>
      </c>
      <c r="O253" s="180">
        <v>1333746</v>
      </c>
      <c r="P253" s="180">
        <v>1072400</v>
      </c>
      <c r="Q253" s="180">
        <v>-1785350.82</v>
      </c>
      <c r="R253" s="180">
        <v>376769</v>
      </c>
      <c r="S253" s="180">
        <v>386062</v>
      </c>
      <c r="T253" s="180">
        <v>-293404</v>
      </c>
      <c r="U253" s="180">
        <v>-1636042.7549999999</v>
      </c>
      <c r="V253" s="180">
        <v>181273</v>
      </c>
      <c r="W253" s="180">
        <v>-1893887</v>
      </c>
      <c r="X253" s="180">
        <v>-3117116</v>
      </c>
      <c r="Y253" s="180">
        <v>-5128954.977</v>
      </c>
      <c r="Z253" s="180">
        <v>-401486</v>
      </c>
      <c r="AA253" s="180">
        <v>58802</v>
      </c>
      <c r="AB253" s="180">
        <v>404768</v>
      </c>
      <c r="AC253" s="180">
        <v>-3618738.5380000002</v>
      </c>
      <c r="AD253" s="180">
        <v>961956</v>
      </c>
      <c r="AE253" s="180">
        <v>1323753</v>
      </c>
      <c r="AF253" s="180">
        <v>592782</v>
      </c>
      <c r="AG253" s="180">
        <v>-2993644.98</v>
      </c>
      <c r="AH253" s="180">
        <v>425165</v>
      </c>
      <c r="AI253" s="180">
        <v>1817669</v>
      </c>
      <c r="AJ253" s="180">
        <v>3263578</v>
      </c>
      <c r="AK253" s="180">
        <v>-1493309.675</v>
      </c>
      <c r="AL253" s="180">
        <v>846082</v>
      </c>
      <c r="AM253" s="180">
        <v>3824267</v>
      </c>
      <c r="AN253" s="180">
        <v>2507820</v>
      </c>
      <c r="AO253" s="180">
        <v>-394986.27</v>
      </c>
      <c r="AP253" s="180">
        <v>234623</v>
      </c>
      <c r="AQ253" s="180">
        <v>2222366</v>
      </c>
      <c r="AR253" s="180">
        <v>1630567</v>
      </c>
      <c r="AS253" s="180">
        <v>-3221738.9330000002</v>
      </c>
      <c r="AT253" s="180">
        <v>1588618</v>
      </c>
      <c r="AU253" s="180">
        <v>2899667</v>
      </c>
      <c r="AV253" s="180">
        <v>2159293</v>
      </c>
      <c r="AW253" s="180">
        <v>-2155016.4619999998</v>
      </c>
      <c r="AX253" s="180">
        <v>126667</v>
      </c>
      <c r="AY253" s="180">
        <v>3805377</v>
      </c>
      <c r="AZ253" s="180">
        <v>1956717</v>
      </c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80" t="s">
        <v>1168</v>
      </c>
      <c r="B254" s="180">
        <v>0</v>
      </c>
      <c r="C254" s="180">
        <v>0</v>
      </c>
      <c r="D254" s="180">
        <v>0</v>
      </c>
      <c r="E254" s="180">
        <v>0</v>
      </c>
      <c r="F254" s="180">
        <v>0</v>
      </c>
      <c r="G254" s="180">
        <v>0</v>
      </c>
      <c r="H254" s="180">
        <v>0</v>
      </c>
      <c r="I254" s="180">
        <v>0</v>
      </c>
      <c r="J254" s="180">
        <v>0</v>
      </c>
      <c r="K254" s="180">
        <v>0</v>
      </c>
      <c r="L254" s="180">
        <v>0</v>
      </c>
      <c r="M254" s="180">
        <v>-37531</v>
      </c>
      <c r="N254" s="180">
        <v>97418</v>
      </c>
      <c r="O254" s="180">
        <v>49973</v>
      </c>
      <c r="P254" s="180">
        <v>35988</v>
      </c>
      <c r="Q254" s="180">
        <v>-1851.69</v>
      </c>
      <c r="R254" s="180">
        <v>2292</v>
      </c>
      <c r="S254" s="180">
        <v>-30449</v>
      </c>
      <c r="T254" s="180">
        <v>-49561</v>
      </c>
      <c r="U254" s="180">
        <v>-64976.95</v>
      </c>
      <c r="V254" s="180">
        <v>1413</v>
      </c>
      <c r="W254" s="180">
        <v>-54435</v>
      </c>
      <c r="X254" s="180">
        <v>-34629</v>
      </c>
      <c r="Y254" s="180">
        <v>-158510.47200000001</v>
      </c>
      <c r="Z254" s="180">
        <v>160499</v>
      </c>
      <c r="AA254" s="180">
        <v>68602</v>
      </c>
      <c r="AB254" s="180">
        <v>74283</v>
      </c>
      <c r="AC254" s="180">
        <v>-59765.347000000002</v>
      </c>
      <c r="AD254" s="180">
        <v>211386</v>
      </c>
      <c r="AE254" s="180">
        <v>211638</v>
      </c>
      <c r="AF254" s="180">
        <v>132942</v>
      </c>
      <c r="AG254" s="180">
        <v>62953.913</v>
      </c>
      <c r="AH254" s="180">
        <v>25373</v>
      </c>
      <c r="AI254" s="180">
        <v>69115</v>
      </c>
      <c r="AJ254" s="180">
        <v>-92966</v>
      </c>
      <c r="AK254" s="180">
        <v>-172889.978</v>
      </c>
      <c r="AL254" s="180">
        <v>232662</v>
      </c>
      <c r="AM254" s="180">
        <v>259095</v>
      </c>
      <c r="AN254" s="180">
        <v>129725</v>
      </c>
      <c r="AO254" s="180">
        <v>-28187.843000000001</v>
      </c>
      <c r="AP254" s="180">
        <v>203956</v>
      </c>
      <c r="AQ254" s="180">
        <v>224908</v>
      </c>
      <c r="AR254" s="180">
        <v>134038</v>
      </c>
      <c r="AS254" s="180">
        <v>-441658.27100000001</v>
      </c>
      <c r="AT254" s="180">
        <v>513429</v>
      </c>
      <c r="AU254" s="180">
        <v>600371</v>
      </c>
      <c r="AV254" s="180">
        <v>420708</v>
      </c>
      <c r="AW254" s="180">
        <v>300160.272</v>
      </c>
      <c r="AX254" s="180">
        <v>417100</v>
      </c>
      <c r="AY254" s="180">
        <v>342548</v>
      </c>
      <c r="AZ254" s="180">
        <v>65962</v>
      </c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80" t="s">
        <v>1273</v>
      </c>
      <c r="B255" s="180">
        <v>0</v>
      </c>
      <c r="C255" s="180">
        <v>0</v>
      </c>
      <c r="D255" s="180">
        <v>0</v>
      </c>
      <c r="E255" s="180">
        <v>0</v>
      </c>
      <c r="F255" s="180">
        <v>0</v>
      </c>
      <c r="G255" s="180">
        <v>137147</v>
      </c>
      <c r="H255" s="180">
        <v>76115</v>
      </c>
      <c r="I255" s="180">
        <v>106519</v>
      </c>
      <c r="J255" s="180">
        <v>73500</v>
      </c>
      <c r="K255" s="180">
        <v>52465</v>
      </c>
      <c r="L255" s="180">
        <v>10844</v>
      </c>
      <c r="M255" s="180">
        <v>0</v>
      </c>
      <c r="N255" s="180">
        <v>0</v>
      </c>
      <c r="O255" s="180">
        <v>0</v>
      </c>
      <c r="P255" s="180">
        <v>0</v>
      </c>
      <c r="Q255" s="180">
        <v>0</v>
      </c>
      <c r="R255" s="180">
        <v>0</v>
      </c>
      <c r="S255" s="180">
        <v>0</v>
      </c>
      <c r="T255" s="180">
        <v>0</v>
      </c>
      <c r="U255" s="180">
        <v>0</v>
      </c>
      <c r="V255" s="180">
        <v>0</v>
      </c>
      <c r="W255" s="180">
        <v>0</v>
      </c>
      <c r="X255" s="180">
        <v>0</v>
      </c>
      <c r="Y255" s="180">
        <v>0</v>
      </c>
      <c r="Z255" s="180">
        <v>0</v>
      </c>
      <c r="AA255" s="180">
        <v>0</v>
      </c>
      <c r="AB255" s="180">
        <v>0</v>
      </c>
      <c r="AC255" s="180">
        <v>0</v>
      </c>
      <c r="AD255" s="180">
        <v>0</v>
      </c>
      <c r="AE255" s="180">
        <v>0</v>
      </c>
      <c r="AF255" s="180">
        <v>0</v>
      </c>
      <c r="AG255" s="180">
        <v>0</v>
      </c>
      <c r="AH255" s="180">
        <v>0</v>
      </c>
      <c r="AI255" s="180">
        <v>0</v>
      </c>
      <c r="AJ255" s="180">
        <v>0</v>
      </c>
      <c r="AK255" s="180">
        <v>0</v>
      </c>
      <c r="AL255" s="180">
        <v>0</v>
      </c>
      <c r="AM255" s="180">
        <v>0</v>
      </c>
      <c r="AN255" s="180">
        <v>0</v>
      </c>
      <c r="AO255" s="180">
        <v>0</v>
      </c>
      <c r="AP255" s="180">
        <v>0</v>
      </c>
      <c r="AQ255" s="180">
        <v>0</v>
      </c>
      <c r="AR255" s="180">
        <v>0</v>
      </c>
      <c r="AS255" s="180">
        <v>0</v>
      </c>
      <c r="AT255" s="180">
        <v>0</v>
      </c>
      <c r="AU255" s="180">
        <v>0</v>
      </c>
      <c r="AV255" s="180">
        <v>0</v>
      </c>
      <c r="AW255" s="180">
        <v>0</v>
      </c>
      <c r="AX255" s="180">
        <v>0</v>
      </c>
      <c r="AY255" s="180">
        <v>0</v>
      </c>
      <c r="AZ255" s="180">
        <v>0</v>
      </c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80" t="s">
        <v>1169</v>
      </c>
      <c r="B256" s="180">
        <v>0</v>
      </c>
      <c r="C256" s="180">
        <v>0</v>
      </c>
      <c r="D256" s="180">
        <v>0</v>
      </c>
      <c r="E256" s="180">
        <v>0</v>
      </c>
      <c r="F256" s="180">
        <v>0</v>
      </c>
      <c r="G256" s="180">
        <v>0</v>
      </c>
      <c r="H256" s="180">
        <v>0</v>
      </c>
      <c r="I256" s="180">
        <v>0</v>
      </c>
      <c r="J256" s="180">
        <v>0</v>
      </c>
      <c r="K256" s="180">
        <v>0</v>
      </c>
      <c r="L256" s="180">
        <v>0</v>
      </c>
      <c r="M256" s="180">
        <v>0</v>
      </c>
      <c r="N256" s="180">
        <v>-165616</v>
      </c>
      <c r="O256" s="180">
        <v>-98284</v>
      </c>
      <c r="P256" s="180">
        <v>-19943</v>
      </c>
      <c r="Q256" s="180">
        <v>252903.38</v>
      </c>
      <c r="R256" s="180">
        <v>-327600</v>
      </c>
      <c r="S256" s="180">
        <v>-575644</v>
      </c>
      <c r="T256" s="180">
        <v>-632930</v>
      </c>
      <c r="U256" s="180">
        <v>-858638.27</v>
      </c>
      <c r="V256" s="180">
        <v>445122</v>
      </c>
      <c r="W256" s="180">
        <v>-190570</v>
      </c>
      <c r="X256" s="180">
        <v>66328</v>
      </c>
      <c r="Y256" s="180">
        <v>-204575.58100000001</v>
      </c>
      <c r="Z256" s="180">
        <v>146601</v>
      </c>
      <c r="AA256" s="180">
        <v>279863</v>
      </c>
      <c r="AB256" s="180">
        <v>143159</v>
      </c>
      <c r="AC256" s="180">
        <v>-234371.84099999999</v>
      </c>
      <c r="AD256" s="180">
        <v>-46640</v>
      </c>
      <c r="AE256" s="180">
        <v>-151486</v>
      </c>
      <c r="AF256" s="180">
        <v>-239124</v>
      </c>
      <c r="AG256" s="180">
        <v>-224916.73800000001</v>
      </c>
      <c r="AH256" s="180">
        <v>186675</v>
      </c>
      <c r="AI256" s="180">
        <v>-565091</v>
      </c>
      <c r="AJ256" s="180">
        <v>-52639</v>
      </c>
      <c r="AK256" s="180">
        <v>-273136.71899999998</v>
      </c>
      <c r="AL256" s="180">
        <v>368735</v>
      </c>
      <c r="AM256" s="180">
        <v>802265</v>
      </c>
      <c r="AN256" s="180">
        <v>280830</v>
      </c>
      <c r="AO256" s="180">
        <v>-18077.775000000001</v>
      </c>
      <c r="AP256" s="180">
        <v>549924</v>
      </c>
      <c r="AQ256" s="180">
        <v>602759</v>
      </c>
      <c r="AR256" s="180">
        <v>479476</v>
      </c>
      <c r="AS256" s="180">
        <v>-717257.07799999998</v>
      </c>
      <c r="AT256" s="180">
        <v>825940</v>
      </c>
      <c r="AU256" s="180">
        <v>871678</v>
      </c>
      <c r="AV256" s="180">
        <v>543574</v>
      </c>
      <c r="AW256" s="180">
        <v>-535503.75300000003</v>
      </c>
      <c r="AX256" s="180">
        <v>333095</v>
      </c>
      <c r="AY256" s="180">
        <v>-36149</v>
      </c>
      <c r="AZ256" s="180">
        <v>843187</v>
      </c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80" t="s">
        <v>1170</v>
      </c>
      <c r="B257" s="180">
        <v>0</v>
      </c>
      <c r="C257" s="180">
        <v>0</v>
      </c>
      <c r="D257" s="180">
        <v>0</v>
      </c>
      <c r="E257" s="180">
        <v>0</v>
      </c>
      <c r="F257" s="180">
        <v>0</v>
      </c>
      <c r="G257" s="180">
        <v>531041</v>
      </c>
      <c r="H257" s="180">
        <v>183631</v>
      </c>
      <c r="I257" s="180">
        <v>-593809</v>
      </c>
      <c r="J257" s="180">
        <v>181972</v>
      </c>
      <c r="K257" s="180">
        <v>455180</v>
      </c>
      <c r="L257" s="180">
        <v>178011</v>
      </c>
      <c r="M257" s="180">
        <v>-826775</v>
      </c>
      <c r="N257" s="180">
        <v>-283753</v>
      </c>
      <c r="O257" s="180">
        <v>101244</v>
      </c>
      <c r="P257" s="180">
        <v>97403</v>
      </c>
      <c r="Q257" s="180">
        <v>-2089019.26</v>
      </c>
      <c r="R257" s="180">
        <v>319187</v>
      </c>
      <c r="S257" s="180">
        <v>437385</v>
      </c>
      <c r="T257" s="180">
        <v>359921</v>
      </c>
      <c r="U257" s="180">
        <v>-552833.25100000005</v>
      </c>
      <c r="V257" s="180">
        <v>-339986</v>
      </c>
      <c r="W257" s="180">
        <v>133490</v>
      </c>
      <c r="X257" s="180">
        <v>-622467</v>
      </c>
      <c r="Y257" s="180">
        <v>-3073080.591</v>
      </c>
      <c r="Z257" s="180">
        <v>-8259</v>
      </c>
      <c r="AA257" s="180">
        <v>319339</v>
      </c>
      <c r="AB257" s="180">
        <v>500994</v>
      </c>
      <c r="AC257" s="180">
        <v>-2377813.5830000001</v>
      </c>
      <c r="AD257" s="180">
        <v>133856</v>
      </c>
      <c r="AE257" s="180">
        <v>836703</v>
      </c>
      <c r="AF257" s="180">
        <v>199899</v>
      </c>
      <c r="AG257" s="180">
        <v>-3030043.6310000001</v>
      </c>
      <c r="AH257" s="180">
        <v>400054</v>
      </c>
      <c r="AI257" s="180">
        <v>1542223</v>
      </c>
      <c r="AJ257" s="180">
        <v>2065475</v>
      </c>
      <c r="AK257" s="180">
        <v>-1571418.7450000001</v>
      </c>
      <c r="AL257" s="180">
        <v>266714</v>
      </c>
      <c r="AM257" s="180">
        <v>2807426</v>
      </c>
      <c r="AN257" s="180">
        <v>2182127</v>
      </c>
      <c r="AO257" s="180">
        <v>-301254.52</v>
      </c>
      <c r="AP257" s="180">
        <v>-425704</v>
      </c>
      <c r="AQ257" s="180">
        <v>1408356</v>
      </c>
      <c r="AR257" s="180">
        <v>1009949</v>
      </c>
      <c r="AS257" s="180">
        <v>-1940788.3810000001</v>
      </c>
      <c r="AT257" s="180">
        <v>142053</v>
      </c>
      <c r="AU257" s="180">
        <v>1598237</v>
      </c>
      <c r="AV257" s="180">
        <v>1426437</v>
      </c>
      <c r="AW257" s="180">
        <v>-1945814.7690000001</v>
      </c>
      <c r="AX257" s="180">
        <v>-149937</v>
      </c>
      <c r="AY257" s="180">
        <v>2612017</v>
      </c>
      <c r="AZ257" s="180">
        <v>1802051</v>
      </c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80" t="s">
        <v>905</v>
      </c>
      <c r="B258" s="180">
        <v>0</v>
      </c>
      <c r="C258" s="180">
        <v>0</v>
      </c>
      <c r="D258" s="180">
        <v>0</v>
      </c>
      <c r="E258" s="180">
        <v>0</v>
      </c>
      <c r="F258" s="180">
        <v>0</v>
      </c>
      <c r="G258" s="180">
        <v>562142</v>
      </c>
      <c r="H258" s="180">
        <v>556611</v>
      </c>
      <c r="I258" s="180">
        <v>-654436</v>
      </c>
      <c r="J258" s="180">
        <v>1018488</v>
      </c>
      <c r="K258" s="180">
        <v>1260437</v>
      </c>
      <c r="L258" s="180">
        <v>1173153</v>
      </c>
      <c r="M258" s="180">
        <v>-662157</v>
      </c>
      <c r="N258" s="180">
        <v>1358421</v>
      </c>
      <c r="O258" s="180">
        <v>1321784</v>
      </c>
      <c r="P258" s="180">
        <v>1053444</v>
      </c>
      <c r="Q258" s="180">
        <v>211520.98</v>
      </c>
      <c r="R258" s="180">
        <v>398297</v>
      </c>
      <c r="S258" s="180">
        <v>657225</v>
      </c>
      <c r="T258" s="180">
        <v>206435</v>
      </c>
      <c r="U258" s="180">
        <v>61493.133000000002</v>
      </c>
      <c r="V258" s="180">
        <v>109905</v>
      </c>
      <c r="W258" s="180">
        <v>-1705168</v>
      </c>
      <c r="X258" s="180">
        <v>-2025706</v>
      </c>
      <c r="Y258" s="180">
        <v>-1657974.037</v>
      </c>
      <c r="Z258" s="180">
        <v>-225854</v>
      </c>
      <c r="AA258" s="180">
        <v>-108338</v>
      </c>
      <c r="AB258" s="180">
        <v>159769</v>
      </c>
      <c r="AC258" s="180">
        <v>-387671.84899999999</v>
      </c>
      <c r="AD258" s="180">
        <v>825730</v>
      </c>
      <c r="AE258" s="180">
        <v>405045</v>
      </c>
      <c r="AF258" s="180">
        <v>510598</v>
      </c>
      <c r="AG258" s="180">
        <v>220515.71400000001</v>
      </c>
      <c r="AH258" s="180">
        <v>35909</v>
      </c>
      <c r="AI258" s="180">
        <v>1157431</v>
      </c>
      <c r="AJ258" s="180">
        <v>1781757</v>
      </c>
      <c r="AK258" s="180">
        <v>1068694.1599999999</v>
      </c>
      <c r="AL258" s="180">
        <v>170091</v>
      </c>
      <c r="AM258" s="180">
        <v>-14080</v>
      </c>
      <c r="AN258" s="180">
        <v>13695</v>
      </c>
      <c r="AO258" s="180">
        <v>115542.19500000001</v>
      </c>
      <c r="AP258" s="180">
        <v>57387</v>
      </c>
      <c r="AQ258" s="180">
        <v>56007</v>
      </c>
      <c r="AR258" s="180">
        <v>125360</v>
      </c>
      <c r="AS258" s="180">
        <v>136945.334</v>
      </c>
      <c r="AT258" s="180">
        <v>38470</v>
      </c>
      <c r="AU258" s="180">
        <v>-109766</v>
      </c>
      <c r="AV258" s="180">
        <v>-96320</v>
      </c>
      <c r="AW258" s="180">
        <v>83190.630999999994</v>
      </c>
      <c r="AX258" s="180">
        <v>39281</v>
      </c>
      <c r="AY258" s="180">
        <v>62055</v>
      </c>
      <c r="AZ258" s="180">
        <v>99412</v>
      </c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80" t="s">
        <v>906</v>
      </c>
      <c r="B259" s="180">
        <v>0</v>
      </c>
      <c r="C259" s="180">
        <v>0</v>
      </c>
      <c r="D259" s="180">
        <v>0</v>
      </c>
      <c r="E259" s="180">
        <v>0</v>
      </c>
      <c r="F259" s="180">
        <v>0</v>
      </c>
      <c r="G259" s="180">
        <v>-41323</v>
      </c>
      <c r="H259" s="180">
        <v>-19623</v>
      </c>
      <c r="I259" s="180">
        <v>-18471</v>
      </c>
      <c r="J259" s="180">
        <v>2431</v>
      </c>
      <c r="K259" s="180">
        <v>-5198</v>
      </c>
      <c r="L259" s="180">
        <v>-16851</v>
      </c>
      <c r="M259" s="180">
        <v>-119320</v>
      </c>
      <c r="N259" s="180">
        <v>-65486</v>
      </c>
      <c r="O259" s="180">
        <v>-40971</v>
      </c>
      <c r="P259" s="180">
        <v>-94492</v>
      </c>
      <c r="Q259" s="180">
        <v>-158904.23000000001</v>
      </c>
      <c r="R259" s="180">
        <v>-15407</v>
      </c>
      <c r="S259" s="180">
        <v>-102455</v>
      </c>
      <c r="T259" s="180">
        <v>-177269</v>
      </c>
      <c r="U259" s="180">
        <v>-221087.41699999999</v>
      </c>
      <c r="V259" s="180">
        <v>-35181</v>
      </c>
      <c r="W259" s="180">
        <v>-77204</v>
      </c>
      <c r="X259" s="180">
        <v>-500642</v>
      </c>
      <c r="Y259" s="180">
        <v>-34814.296000000002</v>
      </c>
      <c r="Z259" s="180">
        <v>-474473</v>
      </c>
      <c r="AA259" s="180">
        <v>-500664</v>
      </c>
      <c r="AB259" s="180">
        <v>-473437</v>
      </c>
      <c r="AC259" s="180">
        <v>-559115.91799999995</v>
      </c>
      <c r="AD259" s="180">
        <v>-162376</v>
      </c>
      <c r="AE259" s="180">
        <v>21853</v>
      </c>
      <c r="AF259" s="180">
        <v>-11533</v>
      </c>
      <c r="AG259" s="180">
        <v>-22154.238000000001</v>
      </c>
      <c r="AH259" s="180">
        <v>-222846</v>
      </c>
      <c r="AI259" s="180">
        <v>-386009</v>
      </c>
      <c r="AJ259" s="180">
        <v>-438049</v>
      </c>
      <c r="AK259" s="180">
        <v>-544558.39300000004</v>
      </c>
      <c r="AL259" s="180">
        <v>-192120</v>
      </c>
      <c r="AM259" s="180">
        <v>-30439</v>
      </c>
      <c r="AN259" s="180">
        <v>-98557</v>
      </c>
      <c r="AO259" s="180">
        <v>-163008.32699999999</v>
      </c>
      <c r="AP259" s="180">
        <v>-150940</v>
      </c>
      <c r="AQ259" s="180">
        <v>-69664</v>
      </c>
      <c r="AR259" s="180">
        <v>-118256</v>
      </c>
      <c r="AS259" s="180">
        <v>-258980.53700000001</v>
      </c>
      <c r="AT259" s="180">
        <v>68726</v>
      </c>
      <c r="AU259" s="180">
        <v>-60853</v>
      </c>
      <c r="AV259" s="180">
        <v>-135106</v>
      </c>
      <c r="AW259" s="180">
        <v>-57048.843000000001</v>
      </c>
      <c r="AX259" s="180">
        <v>-512872</v>
      </c>
      <c r="AY259" s="180">
        <v>824906</v>
      </c>
      <c r="AZ259" s="180">
        <v>-853895</v>
      </c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80" t="s">
        <v>907</v>
      </c>
      <c r="B260" s="180">
        <v>-1305445</v>
      </c>
      <c r="C260" s="180">
        <v>-2911583</v>
      </c>
      <c r="D260" s="180">
        <v>-1073449</v>
      </c>
      <c r="E260" s="180">
        <v>4163782</v>
      </c>
      <c r="F260" s="180">
        <v>-2081362</v>
      </c>
      <c r="G260" s="180">
        <v>-2646358</v>
      </c>
      <c r="H260" s="180">
        <v>-1593478</v>
      </c>
      <c r="I260" s="180">
        <v>2041994</v>
      </c>
      <c r="J260" s="180">
        <v>-928653</v>
      </c>
      <c r="K260" s="180">
        <v>-1287298</v>
      </c>
      <c r="L260" s="180">
        <v>-355451</v>
      </c>
      <c r="M260" s="180">
        <v>3722792</v>
      </c>
      <c r="N260" s="180">
        <v>-818616</v>
      </c>
      <c r="O260" s="180">
        <v>-1569988</v>
      </c>
      <c r="P260" s="180">
        <v>355975</v>
      </c>
      <c r="Q260" s="180">
        <v>3406685.76</v>
      </c>
      <c r="R260" s="180">
        <v>1297652</v>
      </c>
      <c r="S260" s="180">
        <v>3025508</v>
      </c>
      <c r="T260" s="180">
        <v>6953185</v>
      </c>
      <c r="U260" s="180">
        <v>10514042.435000001</v>
      </c>
      <c r="V260" s="180">
        <v>-2552325</v>
      </c>
      <c r="W260" s="180">
        <v>-2424274</v>
      </c>
      <c r="X260" s="180">
        <v>336783</v>
      </c>
      <c r="Y260" s="180">
        <v>8759506.6209999993</v>
      </c>
      <c r="Z260" s="180">
        <v>-6315163</v>
      </c>
      <c r="AA260" s="180">
        <v>-7735081</v>
      </c>
      <c r="AB260" s="180">
        <v>-6771759</v>
      </c>
      <c r="AC260" s="180">
        <v>4898229.4390000002</v>
      </c>
      <c r="AD260" s="180">
        <v>-4675703</v>
      </c>
      <c r="AE260" s="180">
        <v>-7183378</v>
      </c>
      <c r="AF260" s="180">
        <v>-4335351</v>
      </c>
      <c r="AG260" s="180">
        <v>4196027.1550000003</v>
      </c>
      <c r="AH260" s="180">
        <v>-4390558</v>
      </c>
      <c r="AI260" s="180">
        <v>-5381561</v>
      </c>
      <c r="AJ260" s="180">
        <v>-3299889</v>
      </c>
      <c r="AK260" s="180">
        <v>6050679.1799999997</v>
      </c>
      <c r="AL260" s="180">
        <v>-5653244</v>
      </c>
      <c r="AM260" s="180">
        <v>-8922787</v>
      </c>
      <c r="AN260" s="180">
        <v>878387</v>
      </c>
      <c r="AO260" s="180">
        <v>8864877.1390000004</v>
      </c>
      <c r="AP260" s="180">
        <v>-4461733</v>
      </c>
      <c r="AQ260" s="180">
        <v>-8956524</v>
      </c>
      <c r="AR260" s="180">
        <v>-6329306</v>
      </c>
      <c r="AS260" s="180">
        <v>5457893.4359999998</v>
      </c>
      <c r="AT260" s="180">
        <v>-4049790</v>
      </c>
      <c r="AU260" s="180">
        <v>-6518775</v>
      </c>
      <c r="AV260" s="180">
        <v>-7768786</v>
      </c>
      <c r="AW260" s="180">
        <v>1074011.746</v>
      </c>
      <c r="AX260" s="180">
        <v>-6227066</v>
      </c>
      <c r="AY260" s="180">
        <v>-17295452</v>
      </c>
      <c r="AZ260" s="180">
        <v>-13264651</v>
      </c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80" t="s">
        <v>1171</v>
      </c>
      <c r="B261" s="180">
        <v>0</v>
      </c>
      <c r="C261" s="180">
        <v>0</v>
      </c>
      <c r="D261" s="180">
        <v>0</v>
      </c>
      <c r="E261" s="180">
        <v>0</v>
      </c>
      <c r="F261" s="180">
        <v>0</v>
      </c>
      <c r="G261" s="180">
        <v>-2036137</v>
      </c>
      <c r="H261" s="180">
        <v>-1101141</v>
      </c>
      <c r="I261" s="180">
        <v>1455734</v>
      </c>
      <c r="J261" s="180">
        <v>-707133</v>
      </c>
      <c r="K261" s="180">
        <v>-1470061</v>
      </c>
      <c r="L261" s="180">
        <v>-908514</v>
      </c>
      <c r="M261" s="180">
        <v>2423668</v>
      </c>
      <c r="N261" s="180">
        <v>-302476</v>
      </c>
      <c r="O261" s="180">
        <v>-1296673</v>
      </c>
      <c r="P261" s="180">
        <v>30662</v>
      </c>
      <c r="Q261" s="180">
        <v>2780415.94</v>
      </c>
      <c r="R261" s="180">
        <v>1567673</v>
      </c>
      <c r="S261" s="180">
        <v>2576756</v>
      </c>
      <c r="T261" s="180">
        <v>5539883</v>
      </c>
      <c r="U261" s="180">
        <v>8186692.6660000002</v>
      </c>
      <c r="V261" s="180">
        <v>-1044407</v>
      </c>
      <c r="W261" s="180">
        <v>-1097567</v>
      </c>
      <c r="X261" s="180">
        <v>-426894</v>
      </c>
      <c r="Y261" s="180">
        <v>8299147.4649999999</v>
      </c>
      <c r="Z261" s="180">
        <v>-5115399</v>
      </c>
      <c r="AA261" s="180">
        <v>-6350146</v>
      </c>
      <c r="AB261" s="180">
        <v>-6818760</v>
      </c>
      <c r="AC261" s="180">
        <v>4577540.9960000003</v>
      </c>
      <c r="AD261" s="180">
        <v>-4589449</v>
      </c>
      <c r="AE261" s="180">
        <v>-6601635</v>
      </c>
      <c r="AF261" s="180">
        <v>-5919650</v>
      </c>
      <c r="AG261" s="180">
        <v>3308483.463</v>
      </c>
      <c r="AH261" s="180">
        <v>-4110127</v>
      </c>
      <c r="AI261" s="180">
        <v>-4834637</v>
      </c>
      <c r="AJ261" s="180">
        <v>-5419375</v>
      </c>
      <c r="AK261" s="180">
        <v>4336248.1969999997</v>
      </c>
      <c r="AL261" s="180">
        <v>-5343188</v>
      </c>
      <c r="AM261" s="180">
        <v>-7904044</v>
      </c>
      <c r="AN261" s="180">
        <v>-841439</v>
      </c>
      <c r="AO261" s="180">
        <v>7529126.0070000002</v>
      </c>
      <c r="AP261" s="180">
        <v>-3727598</v>
      </c>
      <c r="AQ261" s="180">
        <v>-7251434</v>
      </c>
      <c r="AR261" s="180">
        <v>-7183779</v>
      </c>
      <c r="AS261" s="180">
        <v>4105602.148</v>
      </c>
      <c r="AT261" s="180">
        <v>-3181663</v>
      </c>
      <c r="AU261" s="180">
        <v>-5405073</v>
      </c>
      <c r="AV261" s="180">
        <v>-8678497</v>
      </c>
      <c r="AW261" s="180">
        <v>-224887.084</v>
      </c>
      <c r="AX261" s="180">
        <v>-5664290</v>
      </c>
      <c r="AY261" s="180">
        <v>-14859052</v>
      </c>
      <c r="AZ261" s="180">
        <v>-13203848</v>
      </c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80" t="s">
        <v>1173</v>
      </c>
      <c r="B262" s="180">
        <v>0</v>
      </c>
      <c r="C262" s="180">
        <v>0</v>
      </c>
      <c r="D262" s="180">
        <v>0</v>
      </c>
      <c r="E262" s="180">
        <v>0</v>
      </c>
      <c r="F262" s="180">
        <v>0</v>
      </c>
      <c r="G262" s="180">
        <v>0</v>
      </c>
      <c r="H262" s="180">
        <v>0</v>
      </c>
      <c r="I262" s="180">
        <v>0</v>
      </c>
      <c r="J262" s="180">
        <v>0</v>
      </c>
      <c r="K262" s="180">
        <v>0</v>
      </c>
      <c r="L262" s="180">
        <v>0</v>
      </c>
      <c r="M262" s="180">
        <v>0</v>
      </c>
      <c r="N262" s="180">
        <v>0</v>
      </c>
      <c r="O262" s="180">
        <v>0</v>
      </c>
      <c r="P262" s="180">
        <v>0</v>
      </c>
      <c r="Q262" s="180">
        <v>0</v>
      </c>
      <c r="R262" s="180">
        <v>0</v>
      </c>
      <c r="S262" s="180">
        <v>0</v>
      </c>
      <c r="T262" s="180">
        <v>0</v>
      </c>
      <c r="U262" s="180">
        <v>274643.97499999998</v>
      </c>
      <c r="V262" s="180">
        <v>-152230</v>
      </c>
      <c r="W262" s="180">
        <v>-275272</v>
      </c>
      <c r="X262" s="180">
        <v>413327</v>
      </c>
      <c r="Y262" s="180">
        <v>153422.20800000001</v>
      </c>
      <c r="Z262" s="180">
        <v>-447573</v>
      </c>
      <c r="AA262" s="180">
        <v>-376535</v>
      </c>
      <c r="AB262" s="180">
        <v>-86459</v>
      </c>
      <c r="AC262" s="180">
        <v>62706.163</v>
      </c>
      <c r="AD262" s="180">
        <v>-35444</v>
      </c>
      <c r="AE262" s="180">
        <v>-102862</v>
      </c>
      <c r="AF262" s="180">
        <v>-98442</v>
      </c>
      <c r="AG262" s="180">
        <v>237914.99299999999</v>
      </c>
      <c r="AH262" s="180">
        <v>-303835</v>
      </c>
      <c r="AI262" s="180">
        <v>-284379</v>
      </c>
      <c r="AJ262" s="180">
        <v>78770</v>
      </c>
      <c r="AK262" s="180">
        <v>41194.762999999999</v>
      </c>
      <c r="AL262" s="180">
        <v>-476374</v>
      </c>
      <c r="AM262" s="180">
        <v>-985791</v>
      </c>
      <c r="AN262" s="180">
        <v>1582596</v>
      </c>
      <c r="AO262" s="180">
        <v>1061867.6740000001</v>
      </c>
      <c r="AP262" s="180">
        <v>-574282</v>
      </c>
      <c r="AQ262" s="180">
        <v>-1575033</v>
      </c>
      <c r="AR262" s="180">
        <v>860742</v>
      </c>
      <c r="AS262" s="180">
        <v>1008632.061</v>
      </c>
      <c r="AT262" s="180">
        <v>-1040848</v>
      </c>
      <c r="AU262" s="180">
        <v>-1377265</v>
      </c>
      <c r="AV262" s="180">
        <v>262981</v>
      </c>
      <c r="AW262" s="180">
        <v>718978.48699999996</v>
      </c>
      <c r="AX262" s="180">
        <v>-762288</v>
      </c>
      <c r="AY262" s="180">
        <v>-2498532</v>
      </c>
      <c r="AZ262" s="180">
        <v>-582690</v>
      </c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80" t="s">
        <v>910</v>
      </c>
      <c r="B263" s="180">
        <v>0</v>
      </c>
      <c r="C263" s="180">
        <v>0</v>
      </c>
      <c r="D263" s="180">
        <v>0</v>
      </c>
      <c r="E263" s="180">
        <v>0</v>
      </c>
      <c r="F263" s="180">
        <v>0</v>
      </c>
      <c r="G263" s="180">
        <v>-722099</v>
      </c>
      <c r="H263" s="180">
        <v>-699352</v>
      </c>
      <c r="I263" s="180">
        <v>312346</v>
      </c>
      <c r="J263" s="180">
        <v>-320005</v>
      </c>
      <c r="K263" s="180">
        <v>-16421</v>
      </c>
      <c r="L263" s="180">
        <v>242808</v>
      </c>
      <c r="M263" s="180">
        <v>874985</v>
      </c>
      <c r="N263" s="180">
        <v>-641910</v>
      </c>
      <c r="O263" s="180">
        <v>-507382</v>
      </c>
      <c r="P263" s="180">
        <v>1518</v>
      </c>
      <c r="Q263" s="180">
        <v>305722.46000000002</v>
      </c>
      <c r="R263" s="180">
        <v>-503919</v>
      </c>
      <c r="S263" s="180">
        <v>135320</v>
      </c>
      <c r="T263" s="180">
        <v>1077740</v>
      </c>
      <c r="U263" s="180">
        <v>1659817.503</v>
      </c>
      <c r="V263" s="180">
        <v>-1452475</v>
      </c>
      <c r="W263" s="180">
        <v>-1221600</v>
      </c>
      <c r="X263" s="180">
        <v>146499</v>
      </c>
      <c r="Y263" s="180">
        <v>-22302.498</v>
      </c>
      <c r="Z263" s="180">
        <v>-829107</v>
      </c>
      <c r="AA263" s="180">
        <v>-1061766</v>
      </c>
      <c r="AB263" s="180">
        <v>-23599</v>
      </c>
      <c r="AC263" s="180">
        <v>235851.80499999999</v>
      </c>
      <c r="AD263" s="180">
        <v>-152763</v>
      </c>
      <c r="AE263" s="180">
        <v>-635227</v>
      </c>
      <c r="AF263" s="180">
        <v>1326677</v>
      </c>
      <c r="AG263" s="180">
        <v>919379.20700000005</v>
      </c>
      <c r="AH263" s="180">
        <v>-35984</v>
      </c>
      <c r="AI263" s="180">
        <v>-465793</v>
      </c>
      <c r="AJ263" s="180">
        <v>1708678</v>
      </c>
      <c r="AK263" s="180">
        <v>1267986.5870000001</v>
      </c>
      <c r="AL263" s="180">
        <v>-97527</v>
      </c>
      <c r="AM263" s="180">
        <v>-168366</v>
      </c>
      <c r="AN263" s="180">
        <v>-93969</v>
      </c>
      <c r="AO263" s="180">
        <v>-160359.728</v>
      </c>
      <c r="AP263" s="180">
        <v>39645</v>
      </c>
      <c r="AQ263" s="180">
        <v>-5957</v>
      </c>
      <c r="AR263" s="180">
        <v>23471</v>
      </c>
      <c r="AS263" s="180">
        <v>65530.582999999999</v>
      </c>
      <c r="AT263" s="180">
        <v>73572</v>
      </c>
      <c r="AU263" s="180">
        <v>65424</v>
      </c>
      <c r="AV263" s="180">
        <v>270984</v>
      </c>
      <c r="AW263" s="180">
        <v>327464.337</v>
      </c>
      <c r="AX263" s="180">
        <v>180297</v>
      </c>
      <c r="AY263" s="180">
        <v>309262</v>
      </c>
      <c r="AZ263" s="180">
        <v>843250</v>
      </c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80" t="s">
        <v>911</v>
      </c>
      <c r="B264" s="180">
        <v>0</v>
      </c>
      <c r="C264" s="180">
        <v>0</v>
      </c>
      <c r="D264" s="180">
        <v>0</v>
      </c>
      <c r="E264" s="180">
        <v>0</v>
      </c>
      <c r="F264" s="180">
        <v>0</v>
      </c>
      <c r="G264" s="180">
        <v>111878</v>
      </c>
      <c r="H264" s="180">
        <v>207015</v>
      </c>
      <c r="I264" s="180">
        <v>273914</v>
      </c>
      <c r="J264" s="180">
        <v>98485</v>
      </c>
      <c r="K264" s="180">
        <v>199184</v>
      </c>
      <c r="L264" s="180">
        <v>310255</v>
      </c>
      <c r="M264" s="180">
        <v>424139</v>
      </c>
      <c r="N264" s="180">
        <v>125770</v>
      </c>
      <c r="O264" s="180">
        <v>234067</v>
      </c>
      <c r="P264" s="180">
        <v>323795</v>
      </c>
      <c r="Q264" s="180">
        <v>320547.36</v>
      </c>
      <c r="R264" s="180">
        <v>233898</v>
      </c>
      <c r="S264" s="180">
        <v>313432</v>
      </c>
      <c r="T264" s="180">
        <v>335562</v>
      </c>
      <c r="U264" s="180">
        <v>392888.29100000003</v>
      </c>
      <c r="V264" s="180">
        <v>96787</v>
      </c>
      <c r="W264" s="180">
        <v>170165</v>
      </c>
      <c r="X264" s="180">
        <v>203851</v>
      </c>
      <c r="Y264" s="180">
        <v>329239.446</v>
      </c>
      <c r="Z264" s="180">
        <v>76916</v>
      </c>
      <c r="AA264" s="180">
        <v>53366</v>
      </c>
      <c r="AB264" s="180">
        <v>157059</v>
      </c>
      <c r="AC264" s="180">
        <v>22130.474999999999</v>
      </c>
      <c r="AD264" s="180">
        <v>101953</v>
      </c>
      <c r="AE264" s="180">
        <v>156346</v>
      </c>
      <c r="AF264" s="180">
        <v>356064</v>
      </c>
      <c r="AG264" s="180">
        <v>-269750.50799999997</v>
      </c>
      <c r="AH264" s="180">
        <v>59388</v>
      </c>
      <c r="AI264" s="180">
        <v>203248</v>
      </c>
      <c r="AJ264" s="180">
        <v>332038</v>
      </c>
      <c r="AK264" s="180">
        <v>405249.63299999997</v>
      </c>
      <c r="AL264" s="180">
        <v>263845</v>
      </c>
      <c r="AM264" s="180">
        <v>135414</v>
      </c>
      <c r="AN264" s="180">
        <v>231199</v>
      </c>
      <c r="AO264" s="180">
        <v>434243.18599999999</v>
      </c>
      <c r="AP264" s="180">
        <v>-199498</v>
      </c>
      <c r="AQ264" s="180">
        <v>-124100</v>
      </c>
      <c r="AR264" s="180">
        <v>-29740</v>
      </c>
      <c r="AS264" s="180">
        <v>278128.64399999997</v>
      </c>
      <c r="AT264" s="180">
        <v>99149</v>
      </c>
      <c r="AU264" s="180">
        <v>198139</v>
      </c>
      <c r="AV264" s="180">
        <v>375746</v>
      </c>
      <c r="AW264" s="180">
        <v>252456.00599999999</v>
      </c>
      <c r="AX264" s="180">
        <v>19215</v>
      </c>
      <c r="AY264" s="180">
        <v>-247130</v>
      </c>
      <c r="AZ264" s="180">
        <v>-321363</v>
      </c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80" t="s">
        <v>912</v>
      </c>
      <c r="B265" s="180">
        <v>1073773</v>
      </c>
      <c r="C265" s="180">
        <v>1604786</v>
      </c>
      <c r="D265" s="180">
        <v>4660967</v>
      </c>
      <c r="E265" s="180">
        <v>10525284</v>
      </c>
      <c r="F265" s="180">
        <v>1005441</v>
      </c>
      <c r="G265" s="180">
        <v>3289933</v>
      </c>
      <c r="H265" s="180">
        <v>6482915</v>
      </c>
      <c r="I265" s="180">
        <v>10497819</v>
      </c>
      <c r="J265" s="180">
        <v>3299438</v>
      </c>
      <c r="K265" s="180">
        <v>6474477</v>
      </c>
      <c r="L265" s="180">
        <v>10047919</v>
      </c>
      <c r="M265" s="180">
        <v>14423342</v>
      </c>
      <c r="N265" s="180">
        <v>3785745</v>
      </c>
      <c r="O265" s="180">
        <v>7117095</v>
      </c>
      <c r="P265" s="180">
        <v>12409364</v>
      </c>
      <c r="Q265" s="180">
        <v>15525152.529999999</v>
      </c>
      <c r="R265" s="180">
        <v>5947636</v>
      </c>
      <c r="S265" s="180">
        <v>11742303</v>
      </c>
      <c r="T265" s="180">
        <v>19400961</v>
      </c>
      <c r="U265" s="180">
        <v>25898021.197999999</v>
      </c>
      <c r="V265" s="180">
        <v>2315749</v>
      </c>
      <c r="W265" s="180">
        <v>4879885</v>
      </c>
      <c r="X265" s="180">
        <v>13321577</v>
      </c>
      <c r="Y265" s="180">
        <v>24943906.721000001</v>
      </c>
      <c r="Z265" s="180">
        <v>-566136</v>
      </c>
      <c r="AA265" s="180">
        <v>5236222</v>
      </c>
      <c r="AB265" s="180">
        <v>14039301</v>
      </c>
      <c r="AC265" s="180">
        <v>28862500.469000001</v>
      </c>
      <c r="AD265" s="180">
        <v>4465258</v>
      </c>
      <c r="AE265" s="180">
        <v>10208906</v>
      </c>
      <c r="AF265" s="180">
        <v>20315834</v>
      </c>
      <c r="AG265" s="180">
        <v>34246652.708999999</v>
      </c>
      <c r="AH265" s="180">
        <v>5101806</v>
      </c>
      <c r="AI265" s="180">
        <v>14695756</v>
      </c>
      <c r="AJ265" s="180">
        <v>27502188</v>
      </c>
      <c r="AK265" s="180">
        <v>41484982.460000001</v>
      </c>
      <c r="AL265" s="180">
        <v>5263916</v>
      </c>
      <c r="AM265" s="180">
        <v>14945683</v>
      </c>
      <c r="AN265" s="180">
        <v>33763334</v>
      </c>
      <c r="AO265" s="180">
        <v>49660371.839000002</v>
      </c>
      <c r="AP265" s="180">
        <v>6693684</v>
      </c>
      <c r="AQ265" s="180">
        <v>14457202</v>
      </c>
      <c r="AR265" s="180">
        <v>27257025</v>
      </c>
      <c r="AS265" s="180">
        <v>45216336.633000001</v>
      </c>
      <c r="AT265" s="180">
        <v>9057771</v>
      </c>
      <c r="AU265" s="180">
        <v>18778308</v>
      </c>
      <c r="AV265" s="180">
        <v>28143235</v>
      </c>
      <c r="AW265" s="180">
        <v>44687321.895000003</v>
      </c>
      <c r="AX265" s="180">
        <v>7675222</v>
      </c>
      <c r="AY265" s="180">
        <v>11016794</v>
      </c>
      <c r="AZ265" s="180">
        <v>25184278</v>
      </c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80" t="s">
        <v>915</v>
      </c>
      <c r="B266" s="180">
        <v>0</v>
      </c>
      <c r="C266" s="180">
        <v>0</v>
      </c>
      <c r="D266" s="180">
        <v>-1018050</v>
      </c>
      <c r="E266" s="180">
        <v>-1089972</v>
      </c>
      <c r="F266" s="180">
        <v>0</v>
      </c>
      <c r="G266" s="180">
        <v>-524466</v>
      </c>
      <c r="H266" s="180">
        <v>-1393214</v>
      </c>
      <c r="I266" s="180">
        <v>-1492429</v>
      </c>
      <c r="J266" s="180">
        <v>-72047</v>
      </c>
      <c r="K266" s="180">
        <v>-842721</v>
      </c>
      <c r="L266" s="180">
        <v>-1991797</v>
      </c>
      <c r="M266" s="180">
        <v>-2083432</v>
      </c>
      <c r="N266" s="180">
        <v>-81884</v>
      </c>
      <c r="O266" s="180">
        <v>-1271745</v>
      </c>
      <c r="P266" s="180">
        <v>-2828603</v>
      </c>
      <c r="Q266" s="180">
        <v>-2935029.5</v>
      </c>
      <c r="R266" s="180">
        <v>-79404</v>
      </c>
      <c r="S266" s="180">
        <v>-1318038</v>
      </c>
      <c r="T266" s="180">
        <v>-2735984</v>
      </c>
      <c r="U266" s="180">
        <v>-2866433.8029999998</v>
      </c>
      <c r="V266" s="180">
        <v>-135415</v>
      </c>
      <c r="W266" s="180">
        <v>-1447316</v>
      </c>
      <c r="X266" s="180">
        <v>-3082074</v>
      </c>
      <c r="Y266" s="180">
        <v>-3319793.2629999998</v>
      </c>
      <c r="Z266" s="180">
        <v>-237719</v>
      </c>
      <c r="AA266" s="180">
        <v>-1073844</v>
      </c>
      <c r="AB266" s="180">
        <v>-2261601</v>
      </c>
      <c r="AC266" s="180">
        <v>-2491923.2000000002</v>
      </c>
      <c r="AD266" s="180">
        <v>-266574</v>
      </c>
      <c r="AE266" s="180">
        <v>-1293801</v>
      </c>
      <c r="AF266" s="180">
        <v>-2575554</v>
      </c>
      <c r="AG266" s="180">
        <v>-2827774.017</v>
      </c>
      <c r="AH266" s="180">
        <v>-281315</v>
      </c>
      <c r="AI266" s="180">
        <v>-1651874</v>
      </c>
      <c r="AJ266" s="180">
        <v>-3261574</v>
      </c>
      <c r="AK266" s="180">
        <v>-3545531.9139999999</v>
      </c>
      <c r="AL266" s="180">
        <v>-313063</v>
      </c>
      <c r="AM266" s="180">
        <v>-1630828</v>
      </c>
      <c r="AN266" s="180">
        <v>-3181340</v>
      </c>
      <c r="AO266" s="180">
        <v>-3502425.6869999999</v>
      </c>
      <c r="AP266" s="180">
        <v>-340227</v>
      </c>
      <c r="AQ266" s="180">
        <v>-1856788</v>
      </c>
      <c r="AR266" s="180">
        <v>-3670376</v>
      </c>
      <c r="AS266" s="180">
        <v>-3989499.324</v>
      </c>
      <c r="AT266" s="180">
        <v>-351944</v>
      </c>
      <c r="AU266" s="180">
        <v>-2013313</v>
      </c>
      <c r="AV266" s="180">
        <v>-3868093</v>
      </c>
      <c r="AW266" s="180">
        <v>-4210463</v>
      </c>
      <c r="AX266" s="180">
        <v>-343586</v>
      </c>
      <c r="AY266" s="180">
        <v>-1665382</v>
      </c>
      <c r="AZ266" s="180">
        <v>-3214603</v>
      </c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80" t="s">
        <v>916</v>
      </c>
      <c r="B267" s="180">
        <v>1073773</v>
      </c>
      <c r="C267" s="180">
        <v>1604786</v>
      </c>
      <c r="D267" s="180">
        <v>3642917</v>
      </c>
      <c r="E267" s="180">
        <v>9435312</v>
      </c>
      <c r="F267" s="180">
        <v>1005441</v>
      </c>
      <c r="G267" s="180">
        <v>2765467</v>
      </c>
      <c r="H267" s="180">
        <v>5089701</v>
      </c>
      <c r="I267" s="180">
        <v>9005391</v>
      </c>
      <c r="J267" s="180">
        <v>3227391</v>
      </c>
      <c r="K267" s="180">
        <v>5631756</v>
      </c>
      <c r="L267" s="180">
        <v>8056122</v>
      </c>
      <c r="M267" s="180">
        <v>12339910</v>
      </c>
      <c r="N267" s="180">
        <v>3703861</v>
      </c>
      <c r="O267" s="180">
        <v>5845350</v>
      </c>
      <c r="P267" s="180">
        <v>9580761</v>
      </c>
      <c r="Q267" s="180">
        <v>12590123.02</v>
      </c>
      <c r="R267" s="180">
        <v>5868232</v>
      </c>
      <c r="S267" s="180">
        <v>10424265</v>
      </c>
      <c r="T267" s="180">
        <v>16664977</v>
      </c>
      <c r="U267" s="180">
        <v>23031587.395</v>
      </c>
      <c r="V267" s="180">
        <v>2180334</v>
      </c>
      <c r="W267" s="180">
        <v>3432569</v>
      </c>
      <c r="X267" s="180">
        <v>10239503</v>
      </c>
      <c r="Y267" s="180">
        <v>21624113.458000001</v>
      </c>
      <c r="Z267" s="180">
        <v>-803855</v>
      </c>
      <c r="AA267" s="180">
        <v>4162378</v>
      </c>
      <c r="AB267" s="180">
        <v>11777700</v>
      </c>
      <c r="AC267" s="180">
        <v>26370577.269000001</v>
      </c>
      <c r="AD267" s="180">
        <v>4198684</v>
      </c>
      <c r="AE267" s="180">
        <v>8915105</v>
      </c>
      <c r="AF267" s="180">
        <v>17740280</v>
      </c>
      <c r="AG267" s="180">
        <v>31418878.692000002</v>
      </c>
      <c r="AH267" s="180">
        <v>4820491</v>
      </c>
      <c r="AI267" s="180">
        <v>13043882</v>
      </c>
      <c r="AJ267" s="180">
        <v>24240614</v>
      </c>
      <c r="AK267" s="180">
        <v>37939450.545999996</v>
      </c>
      <c r="AL267" s="180">
        <v>4950853</v>
      </c>
      <c r="AM267" s="180">
        <v>13314855</v>
      </c>
      <c r="AN267" s="180">
        <v>30581994</v>
      </c>
      <c r="AO267" s="180">
        <v>46157946.152000003</v>
      </c>
      <c r="AP267" s="180">
        <v>6353457</v>
      </c>
      <c r="AQ267" s="180">
        <v>12600414</v>
      </c>
      <c r="AR267" s="180">
        <v>23586649</v>
      </c>
      <c r="AS267" s="180">
        <v>41226837.309</v>
      </c>
      <c r="AT267" s="180">
        <v>8705827</v>
      </c>
      <c r="AU267" s="180">
        <v>16764995</v>
      </c>
      <c r="AV267" s="180">
        <v>24275142</v>
      </c>
      <c r="AW267" s="180">
        <v>40476858.895000003</v>
      </c>
      <c r="AX267" s="180">
        <v>7331636</v>
      </c>
      <c r="AY267" s="180">
        <v>9351412</v>
      </c>
      <c r="AZ267" s="180">
        <v>21969675</v>
      </c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80"/>
      <c r="B268" s="180"/>
      <c r="C268" s="180"/>
      <c r="D268" s="180"/>
      <c r="E268" s="180"/>
      <c r="F268" s="180"/>
      <c r="G268" s="180"/>
      <c r="H268" s="180"/>
      <c r="I268" s="180"/>
      <c r="J268" s="180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80" t="s">
        <v>917</v>
      </c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80" t="s">
        <v>918</v>
      </c>
      <c r="B270" s="180">
        <v>0</v>
      </c>
      <c r="C270" s="180">
        <v>0</v>
      </c>
      <c r="D270" s="180">
        <v>0</v>
      </c>
      <c r="E270" s="180">
        <v>0</v>
      </c>
      <c r="F270" s="180">
        <v>0</v>
      </c>
      <c r="G270" s="180">
        <v>360734</v>
      </c>
      <c r="H270" s="180">
        <v>-119285</v>
      </c>
      <c r="I270" s="180">
        <v>-445692</v>
      </c>
      <c r="J270" s="180">
        <v>250000</v>
      </c>
      <c r="K270" s="180">
        <v>995283</v>
      </c>
      <c r="L270" s="180">
        <v>796867</v>
      </c>
      <c r="M270" s="180">
        <v>-3172359</v>
      </c>
      <c r="N270" s="180">
        <v>298417</v>
      </c>
      <c r="O270" s="180">
        <v>714391</v>
      </c>
      <c r="P270" s="180">
        <v>-1989847</v>
      </c>
      <c r="Q270" s="180">
        <v>-5052501.5199999996</v>
      </c>
      <c r="R270" s="180">
        <v>346997</v>
      </c>
      <c r="S270" s="180">
        <v>2192460</v>
      </c>
      <c r="T270" s="180">
        <v>-223468</v>
      </c>
      <c r="U270" s="180">
        <v>-2225827.94</v>
      </c>
      <c r="V270" s="180">
        <v>-528141</v>
      </c>
      <c r="W270" s="180">
        <v>8439240</v>
      </c>
      <c r="X270" s="180">
        <v>11057680</v>
      </c>
      <c r="Y270" s="180">
        <v>11017220.495999999</v>
      </c>
      <c r="Z270" s="180">
        <v>0</v>
      </c>
      <c r="AA270" s="180">
        <v>-102000</v>
      </c>
      <c r="AB270" s="180">
        <v>-152059</v>
      </c>
      <c r="AC270" s="180">
        <v>-182209.21299999999</v>
      </c>
      <c r="AD270" s="180">
        <v>9657</v>
      </c>
      <c r="AE270" s="180">
        <v>-100035</v>
      </c>
      <c r="AF270" s="180">
        <v>-105121</v>
      </c>
      <c r="AG270" s="180">
        <v>-168287.66899999999</v>
      </c>
      <c r="AH270" s="180">
        <v>8600</v>
      </c>
      <c r="AI270" s="180">
        <v>15880</v>
      </c>
      <c r="AJ270" s="180">
        <v>18841</v>
      </c>
      <c r="AK270" s="180">
        <v>26250.14</v>
      </c>
      <c r="AL270" s="180">
        <v>-30899</v>
      </c>
      <c r="AM270" s="180">
        <v>-11785</v>
      </c>
      <c r="AN270" s="180">
        <v>3922</v>
      </c>
      <c r="AO270" s="180">
        <v>-9439.1350000000002</v>
      </c>
      <c r="AP270" s="180">
        <v>-320264</v>
      </c>
      <c r="AQ270" s="180">
        <v>-25304</v>
      </c>
      <c r="AR270" s="180">
        <v>-77470</v>
      </c>
      <c r="AS270" s="180">
        <v>-83301.824999999997</v>
      </c>
      <c r="AT270" s="180">
        <v>-120524</v>
      </c>
      <c r="AU270" s="180">
        <v>757134</v>
      </c>
      <c r="AV270" s="180">
        <v>849335</v>
      </c>
      <c r="AW270" s="180">
        <v>805866.46499999997</v>
      </c>
      <c r="AX270" s="180">
        <v>470854</v>
      </c>
      <c r="AY270" s="180">
        <v>432443</v>
      </c>
      <c r="AZ270" s="180">
        <v>459814</v>
      </c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80" t="s">
        <v>919</v>
      </c>
      <c r="B271" s="180">
        <v>0</v>
      </c>
      <c r="C271" s="180">
        <v>0</v>
      </c>
      <c r="D271" s="180">
        <v>0</v>
      </c>
      <c r="E271" s="180">
        <v>0</v>
      </c>
      <c r="F271" s="180">
        <v>0</v>
      </c>
      <c r="G271" s="180">
        <v>0</v>
      </c>
      <c r="H271" s="180">
        <v>0</v>
      </c>
      <c r="I271" s="180">
        <v>-50000</v>
      </c>
      <c r="J271" s="180">
        <v>-50183</v>
      </c>
      <c r="K271" s="180">
        <v>-50183</v>
      </c>
      <c r="L271" s="180">
        <v>-550883</v>
      </c>
      <c r="M271" s="180">
        <v>-640883</v>
      </c>
      <c r="N271" s="180">
        <v>-300000</v>
      </c>
      <c r="O271" s="180">
        <v>-1055817</v>
      </c>
      <c r="P271" s="180">
        <v>-1055817</v>
      </c>
      <c r="Q271" s="180">
        <v>-1067816.8400000001</v>
      </c>
      <c r="R271" s="180">
        <v>-206000</v>
      </c>
      <c r="S271" s="180">
        <v>-406000</v>
      </c>
      <c r="T271" s="180">
        <v>-356000</v>
      </c>
      <c r="U271" s="180">
        <v>-456000</v>
      </c>
      <c r="V271" s="180">
        <v>0</v>
      </c>
      <c r="W271" s="180">
        <v>2090000</v>
      </c>
      <c r="X271" s="180">
        <v>2090000</v>
      </c>
      <c r="Y271" s="180">
        <v>2090000</v>
      </c>
      <c r="Z271" s="180">
        <v>0</v>
      </c>
      <c r="AA271" s="180">
        <v>0</v>
      </c>
      <c r="AB271" s="180">
        <v>700</v>
      </c>
      <c r="AC271" s="180">
        <v>700</v>
      </c>
      <c r="AD271" s="180">
        <v>100000</v>
      </c>
      <c r="AE271" s="180">
        <v>100000</v>
      </c>
      <c r="AF271" s="180">
        <v>100000</v>
      </c>
      <c r="AG271" s="180">
        <v>100000</v>
      </c>
      <c r="AH271" s="180">
        <v>0</v>
      </c>
      <c r="AI271" s="180">
        <v>0</v>
      </c>
      <c r="AJ271" s="180">
        <v>0</v>
      </c>
      <c r="AK271" s="180">
        <v>0</v>
      </c>
      <c r="AL271" s="180">
        <v>0</v>
      </c>
      <c r="AM271" s="180">
        <v>0</v>
      </c>
      <c r="AN271" s="180">
        <v>0</v>
      </c>
      <c r="AO271" s="180">
        <v>0</v>
      </c>
      <c r="AP271" s="180">
        <v>-577</v>
      </c>
      <c r="AQ271" s="180">
        <v>-577</v>
      </c>
      <c r="AR271" s="180">
        <v>-577</v>
      </c>
      <c r="AS271" s="180">
        <v>-576.9</v>
      </c>
      <c r="AT271" s="180">
        <v>0</v>
      </c>
      <c r="AU271" s="180">
        <v>0</v>
      </c>
      <c r="AV271" s="180">
        <v>-1464</v>
      </c>
      <c r="AW271" s="180">
        <v>-1464.9</v>
      </c>
      <c r="AX271" s="180">
        <v>0</v>
      </c>
      <c r="AY271" s="180">
        <v>0</v>
      </c>
      <c r="AZ271" s="180">
        <v>0</v>
      </c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80" t="s">
        <v>920</v>
      </c>
      <c r="B272" s="180">
        <v>0</v>
      </c>
      <c r="C272" s="180">
        <v>0</v>
      </c>
      <c r="D272" s="180">
        <v>0</v>
      </c>
      <c r="E272" s="180">
        <v>0</v>
      </c>
      <c r="F272" s="180">
        <v>0</v>
      </c>
      <c r="G272" s="180">
        <v>0</v>
      </c>
      <c r="H272" s="180">
        <v>0</v>
      </c>
      <c r="I272" s="180">
        <v>-50000</v>
      </c>
      <c r="J272" s="180">
        <v>-50183</v>
      </c>
      <c r="K272" s="180">
        <v>-50183</v>
      </c>
      <c r="L272" s="180">
        <v>-550883</v>
      </c>
      <c r="M272" s="180">
        <v>-640883</v>
      </c>
      <c r="N272" s="180">
        <v>-300000</v>
      </c>
      <c r="O272" s="180">
        <v>-1106000</v>
      </c>
      <c r="P272" s="180">
        <v>-1106000</v>
      </c>
      <c r="Q272" s="180">
        <v>-1118000</v>
      </c>
      <c r="R272" s="180">
        <v>-206000</v>
      </c>
      <c r="S272" s="180">
        <v>-706000</v>
      </c>
      <c r="T272" s="180">
        <v>-706000</v>
      </c>
      <c r="U272" s="180">
        <v>-806000</v>
      </c>
      <c r="V272" s="180">
        <v>0</v>
      </c>
      <c r="W272" s="180">
        <v>0</v>
      </c>
      <c r="X272" s="180">
        <v>0</v>
      </c>
      <c r="Y272" s="180">
        <v>0</v>
      </c>
      <c r="Z272" s="180">
        <v>0</v>
      </c>
      <c r="AA272" s="180">
        <v>0</v>
      </c>
      <c r="AB272" s="180">
        <v>0</v>
      </c>
      <c r="AC272" s="180">
        <v>0</v>
      </c>
      <c r="AD272" s="180">
        <v>0</v>
      </c>
      <c r="AE272" s="180">
        <v>0</v>
      </c>
      <c r="AF272" s="180">
        <v>0</v>
      </c>
      <c r="AG272" s="180">
        <v>0</v>
      </c>
      <c r="AH272" s="180">
        <v>0</v>
      </c>
      <c r="AI272" s="180">
        <v>0</v>
      </c>
      <c r="AJ272" s="180">
        <v>0</v>
      </c>
      <c r="AK272" s="180">
        <v>0</v>
      </c>
      <c r="AL272" s="180">
        <v>0</v>
      </c>
      <c r="AM272" s="180">
        <v>0</v>
      </c>
      <c r="AN272" s="180">
        <v>0</v>
      </c>
      <c r="AO272" s="180">
        <v>0</v>
      </c>
      <c r="AP272" s="180">
        <v>-577</v>
      </c>
      <c r="AQ272" s="180">
        <v>-577</v>
      </c>
      <c r="AR272" s="180">
        <v>-577</v>
      </c>
      <c r="AS272" s="180">
        <v>-576.9</v>
      </c>
      <c r="AT272" s="180">
        <v>0</v>
      </c>
      <c r="AU272" s="180">
        <v>0</v>
      </c>
      <c r="AV272" s="180">
        <v>-1464</v>
      </c>
      <c r="AW272" s="180">
        <v>-1464.9</v>
      </c>
      <c r="AX272" s="180">
        <v>0</v>
      </c>
      <c r="AY272" s="180">
        <v>0</v>
      </c>
      <c r="AZ272" s="180">
        <v>0</v>
      </c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80" t="s">
        <v>1175</v>
      </c>
      <c r="B273" s="180">
        <v>0</v>
      </c>
      <c r="C273" s="180">
        <v>0</v>
      </c>
      <c r="D273" s="180">
        <v>0</v>
      </c>
      <c r="E273" s="180">
        <v>0</v>
      </c>
      <c r="F273" s="180">
        <v>0</v>
      </c>
      <c r="G273" s="180">
        <v>0</v>
      </c>
      <c r="H273" s="180">
        <v>0</v>
      </c>
      <c r="I273" s="180">
        <v>0</v>
      </c>
      <c r="J273" s="180">
        <v>0</v>
      </c>
      <c r="K273" s="180">
        <v>0</v>
      </c>
      <c r="L273" s="180">
        <v>0</v>
      </c>
      <c r="M273" s="180">
        <v>0</v>
      </c>
      <c r="N273" s="180">
        <v>0</v>
      </c>
      <c r="O273" s="180">
        <v>50183</v>
      </c>
      <c r="P273" s="180">
        <v>50183</v>
      </c>
      <c r="Q273" s="180">
        <v>50183.16</v>
      </c>
      <c r="R273" s="180">
        <v>0</v>
      </c>
      <c r="S273" s="180">
        <v>300000</v>
      </c>
      <c r="T273" s="180">
        <v>350000</v>
      </c>
      <c r="U273" s="180">
        <v>350000</v>
      </c>
      <c r="V273" s="180">
        <v>0</v>
      </c>
      <c r="W273" s="180">
        <v>2090000</v>
      </c>
      <c r="X273" s="180">
        <v>2090000</v>
      </c>
      <c r="Y273" s="180">
        <v>2090000</v>
      </c>
      <c r="Z273" s="180">
        <v>0</v>
      </c>
      <c r="AA273" s="180">
        <v>0</v>
      </c>
      <c r="AB273" s="180">
        <v>700</v>
      </c>
      <c r="AC273" s="180">
        <v>700</v>
      </c>
      <c r="AD273" s="180">
        <v>100000</v>
      </c>
      <c r="AE273" s="180">
        <v>100000</v>
      </c>
      <c r="AF273" s="180">
        <v>100000</v>
      </c>
      <c r="AG273" s="180">
        <v>100000</v>
      </c>
      <c r="AH273" s="180">
        <v>0</v>
      </c>
      <c r="AI273" s="180">
        <v>0</v>
      </c>
      <c r="AJ273" s="180">
        <v>0</v>
      </c>
      <c r="AK273" s="180">
        <v>0</v>
      </c>
      <c r="AL273" s="180">
        <v>0</v>
      </c>
      <c r="AM273" s="180">
        <v>0</v>
      </c>
      <c r="AN273" s="180">
        <v>0</v>
      </c>
      <c r="AO273" s="180">
        <v>0</v>
      </c>
      <c r="AP273" s="180">
        <v>0</v>
      </c>
      <c r="AQ273" s="180">
        <v>0</v>
      </c>
      <c r="AR273" s="180">
        <v>0</v>
      </c>
      <c r="AS273" s="180">
        <v>0</v>
      </c>
      <c r="AT273" s="180">
        <v>0</v>
      </c>
      <c r="AU273" s="180">
        <v>0</v>
      </c>
      <c r="AV273" s="180">
        <v>0</v>
      </c>
      <c r="AW273" s="180">
        <v>0</v>
      </c>
      <c r="AX273" s="180">
        <v>0</v>
      </c>
      <c r="AY273" s="180">
        <v>0</v>
      </c>
      <c r="AZ273" s="180">
        <v>0</v>
      </c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80" t="s">
        <v>1176</v>
      </c>
      <c r="B274" s="180">
        <v>0</v>
      </c>
      <c r="C274" s="180">
        <v>0</v>
      </c>
      <c r="D274" s="180">
        <v>0</v>
      </c>
      <c r="E274" s="180">
        <v>0</v>
      </c>
      <c r="F274" s="180">
        <v>0</v>
      </c>
      <c r="G274" s="180">
        <v>0</v>
      </c>
      <c r="H274" s="180">
        <v>0</v>
      </c>
      <c r="I274" s="180">
        <v>0</v>
      </c>
      <c r="J274" s="180">
        <v>0</v>
      </c>
      <c r="K274" s="180">
        <v>0</v>
      </c>
      <c r="L274" s="180">
        <v>0</v>
      </c>
      <c r="M274" s="180">
        <v>0</v>
      </c>
      <c r="N274" s="180">
        <v>0</v>
      </c>
      <c r="O274" s="180">
        <v>0</v>
      </c>
      <c r="P274" s="180">
        <v>0</v>
      </c>
      <c r="Q274" s="180">
        <v>0</v>
      </c>
      <c r="R274" s="180">
        <v>0</v>
      </c>
      <c r="S274" s="180">
        <v>0</v>
      </c>
      <c r="T274" s="180">
        <v>0</v>
      </c>
      <c r="U274" s="180">
        <v>0</v>
      </c>
      <c r="V274" s="180">
        <v>0</v>
      </c>
      <c r="W274" s="180">
        <v>-133179205</v>
      </c>
      <c r="X274" s="180">
        <v>-193126864</v>
      </c>
      <c r="Y274" s="180">
        <v>-193126864.134</v>
      </c>
      <c r="Z274" s="180">
        <v>0</v>
      </c>
      <c r="AA274" s="180">
        <v>0</v>
      </c>
      <c r="AB274" s="180">
        <v>0</v>
      </c>
      <c r="AC274" s="180">
        <v>0</v>
      </c>
      <c r="AD274" s="180">
        <v>0</v>
      </c>
      <c r="AE274" s="180">
        <v>0</v>
      </c>
      <c r="AF274" s="180">
        <v>0</v>
      </c>
      <c r="AG274" s="180">
        <v>0</v>
      </c>
      <c r="AH274" s="180">
        <v>0</v>
      </c>
      <c r="AI274" s="180">
        <v>-10000</v>
      </c>
      <c r="AJ274" s="180">
        <v>0</v>
      </c>
      <c r="AK274" s="180">
        <v>0</v>
      </c>
      <c r="AL274" s="180">
        <v>-2618402</v>
      </c>
      <c r="AM274" s="180">
        <v>-2618402</v>
      </c>
      <c r="AN274" s="180">
        <v>-2618402</v>
      </c>
      <c r="AO274" s="180">
        <v>-2720264.199</v>
      </c>
      <c r="AP274" s="180">
        <v>0</v>
      </c>
      <c r="AQ274" s="180">
        <v>0</v>
      </c>
      <c r="AR274" s="180">
        <v>0</v>
      </c>
      <c r="AS274" s="180">
        <v>0</v>
      </c>
      <c r="AT274" s="180">
        <v>0</v>
      </c>
      <c r="AU274" s="180">
        <v>0</v>
      </c>
      <c r="AV274" s="180">
        <v>0</v>
      </c>
      <c r="AW274" s="180">
        <v>0</v>
      </c>
      <c r="AX274" s="180">
        <v>-252000</v>
      </c>
      <c r="AY274" s="180">
        <v>-252000</v>
      </c>
      <c r="AZ274" s="180">
        <v>-502000</v>
      </c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80" t="s">
        <v>1177</v>
      </c>
      <c r="B275" s="180">
        <v>0</v>
      </c>
      <c r="C275" s="180">
        <v>0</v>
      </c>
      <c r="D275" s="180">
        <v>0</v>
      </c>
      <c r="E275" s="180">
        <v>0</v>
      </c>
      <c r="F275" s="180">
        <v>0</v>
      </c>
      <c r="G275" s="180">
        <v>0</v>
      </c>
      <c r="H275" s="180">
        <v>0</v>
      </c>
      <c r="I275" s="180">
        <v>0</v>
      </c>
      <c r="J275" s="180">
        <v>0</v>
      </c>
      <c r="K275" s="180">
        <v>0</v>
      </c>
      <c r="L275" s="180">
        <v>0</v>
      </c>
      <c r="M275" s="180">
        <v>0</v>
      </c>
      <c r="N275" s="180">
        <v>0</v>
      </c>
      <c r="O275" s="180">
        <v>0</v>
      </c>
      <c r="P275" s="180">
        <v>0</v>
      </c>
      <c r="Q275" s="180">
        <v>0</v>
      </c>
      <c r="R275" s="180">
        <v>0</v>
      </c>
      <c r="S275" s="180">
        <v>0</v>
      </c>
      <c r="T275" s="180">
        <v>0</v>
      </c>
      <c r="U275" s="180">
        <v>0</v>
      </c>
      <c r="V275" s="180">
        <v>0</v>
      </c>
      <c r="W275" s="180">
        <v>-133179205</v>
      </c>
      <c r="X275" s="180">
        <v>-193126864</v>
      </c>
      <c r="Y275" s="180">
        <v>-193126864.134</v>
      </c>
      <c r="Z275" s="180">
        <v>0</v>
      </c>
      <c r="AA275" s="180">
        <v>0</v>
      </c>
      <c r="AB275" s="180">
        <v>0</v>
      </c>
      <c r="AC275" s="180">
        <v>0</v>
      </c>
      <c r="AD275" s="180">
        <v>0</v>
      </c>
      <c r="AE275" s="180">
        <v>0</v>
      </c>
      <c r="AF275" s="180">
        <v>0</v>
      </c>
      <c r="AG275" s="180">
        <v>0</v>
      </c>
      <c r="AH275" s="180">
        <v>0</v>
      </c>
      <c r="AI275" s="180">
        <v>-10000</v>
      </c>
      <c r="AJ275" s="180">
        <v>0</v>
      </c>
      <c r="AK275" s="180">
        <v>0</v>
      </c>
      <c r="AL275" s="180">
        <v>-2618402</v>
      </c>
      <c r="AM275" s="180">
        <v>-2618402</v>
      </c>
      <c r="AN275" s="180">
        <v>-2618402</v>
      </c>
      <c r="AO275" s="180">
        <v>-2720264.199</v>
      </c>
      <c r="AP275" s="180">
        <v>0</v>
      </c>
      <c r="AQ275" s="180">
        <v>0</v>
      </c>
      <c r="AR275" s="180">
        <v>0</v>
      </c>
      <c r="AS275" s="180">
        <v>0</v>
      </c>
      <c r="AT275" s="180">
        <v>0</v>
      </c>
      <c r="AU275" s="180">
        <v>0</v>
      </c>
      <c r="AV275" s="180">
        <v>0</v>
      </c>
      <c r="AW275" s="180">
        <v>0</v>
      </c>
      <c r="AX275" s="180">
        <v>-252000</v>
      </c>
      <c r="AY275" s="180">
        <v>-252000</v>
      </c>
      <c r="AZ275" s="180">
        <v>-502000</v>
      </c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80" t="s">
        <v>1179</v>
      </c>
      <c r="B276" s="180">
        <v>-350601</v>
      </c>
      <c r="C276" s="180">
        <v>-736965</v>
      </c>
      <c r="D276" s="180">
        <v>-2085197</v>
      </c>
      <c r="E276" s="180">
        <v>-1025756</v>
      </c>
      <c r="F276" s="180">
        <v>220733</v>
      </c>
      <c r="G276" s="180">
        <v>0</v>
      </c>
      <c r="H276" s="180">
        <v>0</v>
      </c>
      <c r="I276" s="180">
        <v>0</v>
      </c>
      <c r="J276" s="180">
        <v>0</v>
      </c>
      <c r="K276" s="180">
        <v>0</v>
      </c>
      <c r="L276" s="180">
        <v>0</v>
      </c>
      <c r="M276" s="180">
        <v>0</v>
      </c>
      <c r="N276" s="180">
        <v>0</v>
      </c>
      <c r="O276" s="180">
        <v>0</v>
      </c>
      <c r="P276" s="180">
        <v>0</v>
      </c>
      <c r="Q276" s="180">
        <v>0</v>
      </c>
      <c r="R276" s="180">
        <v>0</v>
      </c>
      <c r="S276" s="180">
        <v>0</v>
      </c>
      <c r="T276" s="180">
        <v>0</v>
      </c>
      <c r="U276" s="180">
        <v>0</v>
      </c>
      <c r="V276" s="180">
        <v>0</v>
      </c>
      <c r="W276" s="180">
        <v>0</v>
      </c>
      <c r="X276" s="180">
        <v>0</v>
      </c>
      <c r="Y276" s="180">
        <v>0</v>
      </c>
      <c r="Z276" s="180">
        <v>0</v>
      </c>
      <c r="AA276" s="180">
        <v>0</v>
      </c>
      <c r="AB276" s="180">
        <v>0</v>
      </c>
      <c r="AC276" s="180">
        <v>0</v>
      </c>
      <c r="AD276" s="180">
        <v>0</v>
      </c>
      <c r="AE276" s="180">
        <v>0</v>
      </c>
      <c r="AF276" s="180">
        <v>0</v>
      </c>
      <c r="AG276" s="180">
        <v>0</v>
      </c>
      <c r="AH276" s="180">
        <v>0</v>
      </c>
      <c r="AI276" s="180">
        <v>0</v>
      </c>
      <c r="AJ276" s="180">
        <v>-10000</v>
      </c>
      <c r="AK276" s="180">
        <v>-10000</v>
      </c>
      <c r="AL276" s="180">
        <v>0</v>
      </c>
      <c r="AM276" s="180">
        <v>0</v>
      </c>
      <c r="AN276" s="180">
        <v>0</v>
      </c>
      <c r="AO276" s="180">
        <v>0</v>
      </c>
      <c r="AP276" s="180">
        <v>0</v>
      </c>
      <c r="AQ276" s="180">
        <v>0</v>
      </c>
      <c r="AR276" s="180">
        <v>0</v>
      </c>
      <c r="AS276" s="180">
        <v>0</v>
      </c>
      <c r="AT276" s="180">
        <v>0</v>
      </c>
      <c r="AU276" s="180">
        <v>0</v>
      </c>
      <c r="AV276" s="180">
        <v>0</v>
      </c>
      <c r="AW276" s="180">
        <v>0</v>
      </c>
      <c r="AX276" s="180">
        <v>0</v>
      </c>
      <c r="AY276" s="180">
        <v>0</v>
      </c>
      <c r="AZ276" s="180">
        <v>0</v>
      </c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80" t="s">
        <v>1180</v>
      </c>
      <c r="B277" s="180">
        <v>0</v>
      </c>
      <c r="C277" s="180">
        <v>0</v>
      </c>
      <c r="D277" s="180">
        <v>0</v>
      </c>
      <c r="E277" s="180">
        <v>0</v>
      </c>
      <c r="F277" s="180">
        <v>0</v>
      </c>
      <c r="G277" s="180">
        <v>0</v>
      </c>
      <c r="H277" s="180">
        <v>0</v>
      </c>
      <c r="I277" s="180">
        <v>0</v>
      </c>
      <c r="J277" s="180">
        <v>0</v>
      </c>
      <c r="K277" s="180">
        <v>0</v>
      </c>
      <c r="L277" s="180">
        <v>0</v>
      </c>
      <c r="M277" s="180">
        <v>0</v>
      </c>
      <c r="N277" s="180">
        <v>0</v>
      </c>
      <c r="O277" s="180">
        <v>0</v>
      </c>
      <c r="P277" s="180">
        <v>0</v>
      </c>
      <c r="Q277" s="180">
        <v>0</v>
      </c>
      <c r="R277" s="180">
        <v>0</v>
      </c>
      <c r="S277" s="180">
        <v>0</v>
      </c>
      <c r="T277" s="180">
        <v>0</v>
      </c>
      <c r="U277" s="180">
        <v>0</v>
      </c>
      <c r="V277" s="180">
        <v>0</v>
      </c>
      <c r="W277" s="180">
        <v>0</v>
      </c>
      <c r="X277" s="180">
        <v>0</v>
      </c>
      <c r="Y277" s="180">
        <v>0</v>
      </c>
      <c r="Z277" s="180">
        <v>0</v>
      </c>
      <c r="AA277" s="180">
        <v>0</v>
      </c>
      <c r="AB277" s="180">
        <v>0</v>
      </c>
      <c r="AC277" s="180">
        <v>0</v>
      </c>
      <c r="AD277" s="180">
        <v>0</v>
      </c>
      <c r="AE277" s="180">
        <v>0</v>
      </c>
      <c r="AF277" s="180">
        <v>0</v>
      </c>
      <c r="AG277" s="180">
        <v>0</v>
      </c>
      <c r="AH277" s="180">
        <v>0</v>
      </c>
      <c r="AI277" s="180">
        <v>0</v>
      </c>
      <c r="AJ277" s="180">
        <v>-10000</v>
      </c>
      <c r="AK277" s="180">
        <v>-10000</v>
      </c>
      <c r="AL277" s="180">
        <v>0</v>
      </c>
      <c r="AM277" s="180">
        <v>0</v>
      </c>
      <c r="AN277" s="180">
        <v>0</v>
      </c>
      <c r="AO277" s="180">
        <v>0</v>
      </c>
      <c r="AP277" s="180">
        <v>0</v>
      </c>
      <c r="AQ277" s="180">
        <v>0</v>
      </c>
      <c r="AR277" s="180">
        <v>0</v>
      </c>
      <c r="AS277" s="180">
        <v>0</v>
      </c>
      <c r="AT277" s="180">
        <v>0</v>
      </c>
      <c r="AU277" s="180">
        <v>0</v>
      </c>
      <c r="AV277" s="180">
        <v>0</v>
      </c>
      <c r="AW277" s="180">
        <v>0</v>
      </c>
      <c r="AX277" s="180">
        <v>0</v>
      </c>
      <c r="AY277" s="180">
        <v>0</v>
      </c>
      <c r="AZ277" s="180">
        <v>0</v>
      </c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80" t="s">
        <v>1182</v>
      </c>
      <c r="B278" s="180">
        <v>0</v>
      </c>
      <c r="C278" s="180">
        <v>0</v>
      </c>
      <c r="D278" s="180">
        <v>0</v>
      </c>
      <c r="E278" s="180">
        <v>0</v>
      </c>
      <c r="F278" s="180">
        <v>0</v>
      </c>
      <c r="G278" s="180">
        <v>0</v>
      </c>
      <c r="H278" s="180">
        <v>-1271370</v>
      </c>
      <c r="I278" s="180">
        <v>-1221370</v>
      </c>
      <c r="J278" s="180">
        <v>0</v>
      </c>
      <c r="K278" s="180">
        <v>0</v>
      </c>
      <c r="L278" s="180">
        <v>3787726</v>
      </c>
      <c r="M278" s="180">
        <v>3787726</v>
      </c>
      <c r="N278" s="180">
        <v>0</v>
      </c>
      <c r="O278" s="180">
        <v>0</v>
      </c>
      <c r="P278" s="180">
        <v>0</v>
      </c>
      <c r="Q278" s="180">
        <v>0</v>
      </c>
      <c r="R278" s="180">
        <v>0</v>
      </c>
      <c r="S278" s="180">
        <v>0</v>
      </c>
      <c r="T278" s="180">
        <v>0</v>
      </c>
      <c r="U278" s="180">
        <v>0</v>
      </c>
      <c r="V278" s="180">
        <v>0</v>
      </c>
      <c r="W278" s="180">
        <v>0</v>
      </c>
      <c r="X278" s="180">
        <v>0</v>
      </c>
      <c r="Y278" s="180">
        <v>0</v>
      </c>
      <c r="Z278" s="180">
        <v>0</v>
      </c>
      <c r="AA278" s="180">
        <v>0</v>
      </c>
      <c r="AB278" s="180">
        <v>0</v>
      </c>
      <c r="AC278" s="180">
        <v>0</v>
      </c>
      <c r="AD278" s="180">
        <v>0</v>
      </c>
      <c r="AE278" s="180">
        <v>0</v>
      </c>
      <c r="AF278" s="180">
        <v>0</v>
      </c>
      <c r="AG278" s="180">
        <v>0</v>
      </c>
      <c r="AH278" s="180">
        <v>0</v>
      </c>
      <c r="AI278" s="180">
        <v>0</v>
      </c>
      <c r="AJ278" s="180">
        <v>0</v>
      </c>
      <c r="AK278" s="180">
        <v>0</v>
      </c>
      <c r="AL278" s="180">
        <v>0</v>
      </c>
      <c r="AM278" s="180">
        <v>0</v>
      </c>
      <c r="AN278" s="180">
        <v>0</v>
      </c>
      <c r="AO278" s="180">
        <v>0</v>
      </c>
      <c r="AP278" s="180">
        <v>0</v>
      </c>
      <c r="AQ278" s="180">
        <v>0</v>
      </c>
      <c r="AR278" s="180">
        <v>0</v>
      </c>
      <c r="AS278" s="180">
        <v>0</v>
      </c>
      <c r="AT278" s="180">
        <v>0</v>
      </c>
      <c r="AU278" s="180">
        <v>0</v>
      </c>
      <c r="AV278" s="180">
        <v>0</v>
      </c>
      <c r="AW278" s="180">
        <v>0</v>
      </c>
      <c r="AX278" s="180">
        <v>0</v>
      </c>
      <c r="AY278" s="180">
        <v>0</v>
      </c>
      <c r="AZ278" s="180">
        <v>0</v>
      </c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80" t="s">
        <v>1183</v>
      </c>
      <c r="B279" s="180">
        <v>0</v>
      </c>
      <c r="C279" s="180">
        <v>0</v>
      </c>
      <c r="D279" s="180">
        <v>0</v>
      </c>
      <c r="E279" s="180">
        <v>0</v>
      </c>
      <c r="F279" s="180">
        <v>0</v>
      </c>
      <c r="G279" s="180">
        <v>0</v>
      </c>
      <c r="H279" s="180">
        <v>-1271370</v>
      </c>
      <c r="I279" s="180">
        <v>-1221370</v>
      </c>
      <c r="J279" s="180">
        <v>0</v>
      </c>
      <c r="K279" s="180">
        <v>0</v>
      </c>
      <c r="L279" s="180">
        <v>0</v>
      </c>
      <c r="M279" s="180">
        <v>0</v>
      </c>
      <c r="N279" s="180">
        <v>0</v>
      </c>
      <c r="O279" s="180">
        <v>0</v>
      </c>
      <c r="P279" s="180">
        <v>0</v>
      </c>
      <c r="Q279" s="180">
        <v>0</v>
      </c>
      <c r="R279" s="180">
        <v>0</v>
      </c>
      <c r="S279" s="180">
        <v>0</v>
      </c>
      <c r="T279" s="180">
        <v>0</v>
      </c>
      <c r="U279" s="180">
        <v>0</v>
      </c>
      <c r="V279" s="180">
        <v>0</v>
      </c>
      <c r="W279" s="180">
        <v>0</v>
      </c>
      <c r="X279" s="180">
        <v>0</v>
      </c>
      <c r="Y279" s="180">
        <v>0</v>
      </c>
      <c r="Z279" s="180">
        <v>0</v>
      </c>
      <c r="AA279" s="180">
        <v>0</v>
      </c>
      <c r="AB279" s="180">
        <v>0</v>
      </c>
      <c r="AC279" s="180">
        <v>0</v>
      </c>
      <c r="AD279" s="180">
        <v>0</v>
      </c>
      <c r="AE279" s="180">
        <v>0</v>
      </c>
      <c r="AF279" s="180">
        <v>0</v>
      </c>
      <c r="AG279" s="180">
        <v>0</v>
      </c>
      <c r="AH279" s="180">
        <v>0</v>
      </c>
      <c r="AI279" s="180">
        <v>0</v>
      </c>
      <c r="AJ279" s="180">
        <v>0</v>
      </c>
      <c r="AK279" s="180">
        <v>0</v>
      </c>
      <c r="AL279" s="180">
        <v>0</v>
      </c>
      <c r="AM279" s="180">
        <v>0</v>
      </c>
      <c r="AN279" s="180">
        <v>0</v>
      </c>
      <c r="AO279" s="180">
        <v>0</v>
      </c>
      <c r="AP279" s="180">
        <v>0</v>
      </c>
      <c r="AQ279" s="180">
        <v>0</v>
      </c>
      <c r="AR279" s="180">
        <v>0</v>
      </c>
      <c r="AS279" s="180">
        <v>0</v>
      </c>
      <c r="AT279" s="180">
        <v>0</v>
      </c>
      <c r="AU279" s="180">
        <v>0</v>
      </c>
      <c r="AV279" s="180">
        <v>0</v>
      </c>
      <c r="AW279" s="180">
        <v>0</v>
      </c>
      <c r="AX279" s="180">
        <v>0</v>
      </c>
      <c r="AY279" s="180">
        <v>0</v>
      </c>
      <c r="AZ279" s="180">
        <v>0</v>
      </c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80" t="s">
        <v>1274</v>
      </c>
      <c r="B280" s="180">
        <v>0</v>
      </c>
      <c r="C280" s="180">
        <v>0</v>
      </c>
      <c r="D280" s="180">
        <v>0</v>
      </c>
      <c r="E280" s="180">
        <v>0</v>
      </c>
      <c r="F280" s="180">
        <v>0</v>
      </c>
      <c r="G280" s="180">
        <v>0</v>
      </c>
      <c r="H280" s="180">
        <v>0</v>
      </c>
      <c r="I280" s="180">
        <v>0</v>
      </c>
      <c r="J280" s="180">
        <v>0</v>
      </c>
      <c r="K280" s="180">
        <v>0</v>
      </c>
      <c r="L280" s="180">
        <v>3787726</v>
      </c>
      <c r="M280" s="180">
        <v>3787726</v>
      </c>
      <c r="N280" s="180">
        <v>0</v>
      </c>
      <c r="O280" s="180">
        <v>0</v>
      </c>
      <c r="P280" s="180">
        <v>0</v>
      </c>
      <c r="Q280" s="180">
        <v>0</v>
      </c>
      <c r="R280" s="180">
        <v>0</v>
      </c>
      <c r="S280" s="180">
        <v>0</v>
      </c>
      <c r="T280" s="180">
        <v>0</v>
      </c>
      <c r="U280" s="180">
        <v>0</v>
      </c>
      <c r="V280" s="180">
        <v>0</v>
      </c>
      <c r="W280" s="180">
        <v>0</v>
      </c>
      <c r="X280" s="180">
        <v>0</v>
      </c>
      <c r="Y280" s="180">
        <v>0</v>
      </c>
      <c r="Z280" s="180">
        <v>0</v>
      </c>
      <c r="AA280" s="180">
        <v>0</v>
      </c>
      <c r="AB280" s="180">
        <v>0</v>
      </c>
      <c r="AC280" s="180">
        <v>0</v>
      </c>
      <c r="AD280" s="180">
        <v>0</v>
      </c>
      <c r="AE280" s="180">
        <v>0</v>
      </c>
      <c r="AF280" s="180">
        <v>0</v>
      </c>
      <c r="AG280" s="180">
        <v>0</v>
      </c>
      <c r="AH280" s="180">
        <v>0</v>
      </c>
      <c r="AI280" s="180">
        <v>0</v>
      </c>
      <c r="AJ280" s="180">
        <v>0</v>
      </c>
      <c r="AK280" s="180">
        <v>0</v>
      </c>
      <c r="AL280" s="180">
        <v>0</v>
      </c>
      <c r="AM280" s="180">
        <v>0</v>
      </c>
      <c r="AN280" s="180">
        <v>0</v>
      </c>
      <c r="AO280" s="180">
        <v>0</v>
      </c>
      <c r="AP280" s="180">
        <v>0</v>
      </c>
      <c r="AQ280" s="180">
        <v>0</v>
      </c>
      <c r="AR280" s="180">
        <v>0</v>
      </c>
      <c r="AS280" s="180">
        <v>0</v>
      </c>
      <c r="AT280" s="180">
        <v>0</v>
      </c>
      <c r="AU280" s="180">
        <v>0</v>
      </c>
      <c r="AV280" s="180">
        <v>0</v>
      </c>
      <c r="AW280" s="180">
        <v>0</v>
      </c>
      <c r="AX280" s="180">
        <v>0</v>
      </c>
      <c r="AY280" s="180">
        <v>0</v>
      </c>
      <c r="AZ280" s="180">
        <v>0</v>
      </c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80" t="s">
        <v>921</v>
      </c>
      <c r="B281" s="180">
        <v>-739240</v>
      </c>
      <c r="C281" s="180">
        <v>-1912875</v>
      </c>
      <c r="D281" s="180">
        <v>-2898148</v>
      </c>
      <c r="E281" s="180">
        <v>-3839046</v>
      </c>
      <c r="F281" s="180">
        <v>-890282</v>
      </c>
      <c r="G281" s="180">
        <v>-1793300</v>
      </c>
      <c r="H281" s="180">
        <v>-2557877</v>
      </c>
      <c r="I281" s="180">
        <v>-3551545</v>
      </c>
      <c r="J281" s="180">
        <v>-954075</v>
      </c>
      <c r="K281" s="180">
        <v>-1718852</v>
      </c>
      <c r="L281" s="180">
        <v>-2935596</v>
      </c>
      <c r="M281" s="180">
        <v>-3868976</v>
      </c>
      <c r="N281" s="180">
        <v>-1029148</v>
      </c>
      <c r="O281" s="180">
        <v>-1993369</v>
      </c>
      <c r="P281" s="180">
        <v>-3016981</v>
      </c>
      <c r="Q281" s="180">
        <v>-3687643.04</v>
      </c>
      <c r="R281" s="180">
        <v>-1203238</v>
      </c>
      <c r="S281" s="180">
        <v>-2438640</v>
      </c>
      <c r="T281" s="180">
        <v>-3962148</v>
      </c>
      <c r="U281" s="180">
        <v>-6039938.6739999996</v>
      </c>
      <c r="V281" s="180">
        <v>-2192258</v>
      </c>
      <c r="W281" s="180">
        <v>-4581781</v>
      </c>
      <c r="X281" s="180">
        <v>-8040166</v>
      </c>
      <c r="Y281" s="180">
        <v>-11191140.324999999</v>
      </c>
      <c r="Z281" s="180">
        <v>-3606917</v>
      </c>
      <c r="AA281" s="180">
        <v>-6550061</v>
      </c>
      <c r="AB281" s="180">
        <v>-9797539</v>
      </c>
      <c r="AC281" s="180">
        <v>-13834997.834000001</v>
      </c>
      <c r="AD281" s="180">
        <v>-3965842</v>
      </c>
      <c r="AE281" s="180">
        <v>-7047431</v>
      </c>
      <c r="AF281" s="180">
        <v>-11100277</v>
      </c>
      <c r="AG281" s="180">
        <v>-16002712.882999999</v>
      </c>
      <c r="AH281" s="180">
        <v>-3894133</v>
      </c>
      <c r="AI281" s="180">
        <v>-8065384</v>
      </c>
      <c r="AJ281" s="180">
        <v>-12311349</v>
      </c>
      <c r="AK281" s="180">
        <v>-17591399.679000001</v>
      </c>
      <c r="AL281" s="180">
        <v>-3189161</v>
      </c>
      <c r="AM281" s="180">
        <v>-7283689</v>
      </c>
      <c r="AN281" s="180">
        <v>-11243132</v>
      </c>
      <c r="AO281" s="180">
        <v>-15811626.282</v>
      </c>
      <c r="AP281" s="180">
        <v>-2956222</v>
      </c>
      <c r="AQ281" s="180">
        <v>-6092306</v>
      </c>
      <c r="AR281" s="180">
        <v>-9860000</v>
      </c>
      <c r="AS281" s="180">
        <v>-14230185.984999999</v>
      </c>
      <c r="AT281" s="180">
        <v>-4933096</v>
      </c>
      <c r="AU281" s="180">
        <v>-8250190</v>
      </c>
      <c r="AV281" s="180">
        <v>-12046693</v>
      </c>
      <c r="AW281" s="180">
        <v>-16628571.530999999</v>
      </c>
      <c r="AX281" s="180">
        <v>-4091542</v>
      </c>
      <c r="AY281" s="180">
        <v>-8312401</v>
      </c>
      <c r="AZ281" s="180">
        <v>-11729903</v>
      </c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80" t="s">
        <v>922</v>
      </c>
      <c r="B282" s="180">
        <v>15838</v>
      </c>
      <c r="C282" s="180">
        <v>28761</v>
      </c>
      <c r="D282" s="180">
        <v>59490</v>
      </c>
      <c r="E282" s="180">
        <v>117754</v>
      </c>
      <c r="F282" s="180">
        <v>16829</v>
      </c>
      <c r="G282" s="180">
        <v>40043</v>
      </c>
      <c r="H282" s="180">
        <v>72919</v>
      </c>
      <c r="I282" s="180">
        <v>123044</v>
      </c>
      <c r="J282" s="180">
        <v>29771</v>
      </c>
      <c r="K282" s="180">
        <v>69574</v>
      </c>
      <c r="L282" s="180">
        <v>115072</v>
      </c>
      <c r="M282" s="180">
        <v>224318</v>
      </c>
      <c r="N282" s="180">
        <v>39436</v>
      </c>
      <c r="O282" s="180">
        <v>54991</v>
      </c>
      <c r="P282" s="180">
        <v>116969</v>
      </c>
      <c r="Q282" s="180">
        <v>233822.75</v>
      </c>
      <c r="R282" s="180">
        <v>62598</v>
      </c>
      <c r="S282" s="180">
        <v>167757</v>
      </c>
      <c r="T282" s="180">
        <v>245120</v>
      </c>
      <c r="U282" s="180">
        <v>306627.80200000003</v>
      </c>
      <c r="V282" s="180">
        <v>21251</v>
      </c>
      <c r="W282" s="180">
        <v>40524</v>
      </c>
      <c r="X282" s="180">
        <v>57823</v>
      </c>
      <c r="Y282" s="180">
        <v>81241.73</v>
      </c>
      <c r="Z282" s="180">
        <v>48700</v>
      </c>
      <c r="AA282" s="180">
        <v>65564</v>
      </c>
      <c r="AB282" s="180">
        <v>83486</v>
      </c>
      <c r="AC282" s="180">
        <v>364865.95199999999</v>
      </c>
      <c r="AD282" s="180">
        <v>15274</v>
      </c>
      <c r="AE282" s="180">
        <v>35752</v>
      </c>
      <c r="AF282" s="180">
        <v>58399</v>
      </c>
      <c r="AG282" s="180">
        <v>95692.232999999993</v>
      </c>
      <c r="AH282" s="180">
        <v>45182</v>
      </c>
      <c r="AI282" s="180">
        <v>73737</v>
      </c>
      <c r="AJ282" s="180">
        <v>228355</v>
      </c>
      <c r="AK282" s="180">
        <v>284223.63699999999</v>
      </c>
      <c r="AL282" s="180">
        <v>38113</v>
      </c>
      <c r="AM282" s="180">
        <v>72699</v>
      </c>
      <c r="AN282" s="180">
        <v>104843</v>
      </c>
      <c r="AO282" s="180">
        <v>166686.20000000001</v>
      </c>
      <c r="AP282" s="180">
        <v>44675</v>
      </c>
      <c r="AQ282" s="180">
        <v>117830</v>
      </c>
      <c r="AR282" s="180">
        <v>158417</v>
      </c>
      <c r="AS282" s="180">
        <v>203985.80300000001</v>
      </c>
      <c r="AT282" s="180">
        <v>49576</v>
      </c>
      <c r="AU282" s="180">
        <v>137915</v>
      </c>
      <c r="AV282" s="180">
        <v>180471</v>
      </c>
      <c r="AW282" s="180">
        <v>208558.34700000001</v>
      </c>
      <c r="AX282" s="180">
        <v>11738</v>
      </c>
      <c r="AY282" s="180">
        <v>29462</v>
      </c>
      <c r="AZ282" s="180">
        <v>66670</v>
      </c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80" t="s">
        <v>923</v>
      </c>
      <c r="B283" s="180">
        <v>-755078</v>
      </c>
      <c r="C283" s="180">
        <v>-1941636</v>
      </c>
      <c r="D283" s="180">
        <v>-2957638</v>
      </c>
      <c r="E283" s="180">
        <v>-3956800</v>
      </c>
      <c r="F283" s="180">
        <v>-907111</v>
      </c>
      <c r="G283" s="180">
        <v>-1833343</v>
      </c>
      <c r="H283" s="180">
        <v>-2630796</v>
      </c>
      <c r="I283" s="180">
        <v>-3674589</v>
      </c>
      <c r="J283" s="180">
        <v>-983846</v>
      </c>
      <c r="K283" s="180">
        <v>-1788426</v>
      </c>
      <c r="L283" s="180">
        <v>-3050668</v>
      </c>
      <c r="M283" s="180">
        <v>-4093295</v>
      </c>
      <c r="N283" s="180">
        <v>-1068584</v>
      </c>
      <c r="O283" s="180">
        <v>-2048360</v>
      </c>
      <c r="P283" s="180">
        <v>-3133950</v>
      </c>
      <c r="Q283" s="180">
        <v>-3921465.79</v>
      </c>
      <c r="R283" s="180">
        <v>-1265836</v>
      </c>
      <c r="S283" s="180">
        <v>-2606397</v>
      </c>
      <c r="T283" s="180">
        <v>-4207268</v>
      </c>
      <c r="U283" s="180">
        <v>-6346566.4759999998</v>
      </c>
      <c r="V283" s="180">
        <v>-2213509</v>
      </c>
      <c r="W283" s="180">
        <v>-4622305</v>
      </c>
      <c r="X283" s="180">
        <v>-8097989</v>
      </c>
      <c r="Y283" s="180">
        <v>-11272382.055</v>
      </c>
      <c r="Z283" s="180">
        <v>-3655617</v>
      </c>
      <c r="AA283" s="180">
        <v>-6615625</v>
      </c>
      <c r="AB283" s="180">
        <v>-9881025</v>
      </c>
      <c r="AC283" s="180">
        <v>-14199863.786</v>
      </c>
      <c r="AD283" s="180">
        <v>-3981116</v>
      </c>
      <c r="AE283" s="180">
        <v>-7083183</v>
      </c>
      <c r="AF283" s="180">
        <v>-11158676</v>
      </c>
      <c r="AG283" s="180">
        <v>-16098405.116</v>
      </c>
      <c r="AH283" s="180">
        <v>-3939315</v>
      </c>
      <c r="AI283" s="180">
        <v>-8139121</v>
      </c>
      <c r="AJ283" s="180">
        <v>-12539704</v>
      </c>
      <c r="AK283" s="180">
        <v>-17875623.316</v>
      </c>
      <c r="AL283" s="180">
        <v>-3227274</v>
      </c>
      <c r="AM283" s="180">
        <v>-7356388</v>
      </c>
      <c r="AN283" s="180">
        <v>-11347975</v>
      </c>
      <c r="AO283" s="180">
        <v>-15978312.482000001</v>
      </c>
      <c r="AP283" s="180">
        <v>-3000897</v>
      </c>
      <c r="AQ283" s="180">
        <v>-6210136</v>
      </c>
      <c r="AR283" s="180">
        <v>-10018417</v>
      </c>
      <c r="AS283" s="180">
        <v>-14434171.788000001</v>
      </c>
      <c r="AT283" s="180">
        <v>-4982672</v>
      </c>
      <c r="AU283" s="180">
        <v>-8388105</v>
      </c>
      <c r="AV283" s="180">
        <v>-12227164</v>
      </c>
      <c r="AW283" s="180">
        <v>-16837129.877999999</v>
      </c>
      <c r="AX283" s="180">
        <v>-4103280</v>
      </c>
      <c r="AY283" s="180">
        <v>-8341863</v>
      </c>
      <c r="AZ283" s="180">
        <v>-11796573</v>
      </c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80" t="s">
        <v>924</v>
      </c>
      <c r="B284" s="180">
        <v>0</v>
      </c>
      <c r="C284" s="180">
        <v>0</v>
      </c>
      <c r="D284" s="180">
        <v>0</v>
      </c>
      <c r="E284" s="180">
        <v>0</v>
      </c>
      <c r="F284" s="180">
        <v>0</v>
      </c>
      <c r="G284" s="180">
        <v>-117062</v>
      </c>
      <c r="H284" s="180">
        <v>-164734</v>
      </c>
      <c r="I284" s="180">
        <v>-220296</v>
      </c>
      <c r="J284" s="180">
        <v>-60360</v>
      </c>
      <c r="K284" s="180">
        <v>-93814</v>
      </c>
      <c r="L284" s="180">
        <v>-127594</v>
      </c>
      <c r="M284" s="180">
        <v>-160818</v>
      </c>
      <c r="N284" s="180">
        <v>-59277</v>
      </c>
      <c r="O284" s="180">
        <v>-101421</v>
      </c>
      <c r="P284" s="180">
        <v>-162714</v>
      </c>
      <c r="Q284" s="180">
        <v>-224435.93</v>
      </c>
      <c r="R284" s="180">
        <v>-43914</v>
      </c>
      <c r="S284" s="180">
        <v>-123934</v>
      </c>
      <c r="T284" s="180">
        <v>-275671</v>
      </c>
      <c r="U284" s="180">
        <v>-414802.163</v>
      </c>
      <c r="V284" s="180">
        <v>-65653</v>
      </c>
      <c r="W284" s="180">
        <v>-126646</v>
      </c>
      <c r="X284" s="180">
        <v>-466311</v>
      </c>
      <c r="Y284" s="180">
        <v>-449165.87599999999</v>
      </c>
      <c r="Z284" s="180">
        <v>-223928</v>
      </c>
      <c r="AA284" s="180">
        <v>-711020</v>
      </c>
      <c r="AB284" s="180">
        <v>-918836</v>
      </c>
      <c r="AC284" s="180">
        <v>-2183522.0669999998</v>
      </c>
      <c r="AD284" s="180">
        <v>-537526</v>
      </c>
      <c r="AE284" s="180">
        <v>-954125</v>
      </c>
      <c r="AF284" s="180">
        <v>-1230167</v>
      </c>
      <c r="AG284" s="180">
        <v>-1546147.9280000001</v>
      </c>
      <c r="AH284" s="180">
        <v>-230794</v>
      </c>
      <c r="AI284" s="180">
        <v>-359297</v>
      </c>
      <c r="AJ284" s="180">
        <v>-755010</v>
      </c>
      <c r="AK284" s="180">
        <v>-1418166.3859999999</v>
      </c>
      <c r="AL284" s="180">
        <v>-90270</v>
      </c>
      <c r="AM284" s="180">
        <v>-1123305</v>
      </c>
      <c r="AN284" s="180">
        <v>-1533777</v>
      </c>
      <c r="AO284" s="180">
        <v>-1058186.96</v>
      </c>
      <c r="AP284" s="180">
        <v>-121178</v>
      </c>
      <c r="AQ284" s="180">
        <v>-354325</v>
      </c>
      <c r="AR284" s="180">
        <v>-834979</v>
      </c>
      <c r="AS284" s="180">
        <v>-1322489.821</v>
      </c>
      <c r="AT284" s="180">
        <v>-130729</v>
      </c>
      <c r="AU284" s="180">
        <v>-477555</v>
      </c>
      <c r="AV284" s="180">
        <v>-694194</v>
      </c>
      <c r="AW284" s="180">
        <v>-1050493.459</v>
      </c>
      <c r="AX284" s="180">
        <v>-179434</v>
      </c>
      <c r="AY284" s="180">
        <v>-396529</v>
      </c>
      <c r="AZ284" s="180">
        <v>-738553</v>
      </c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80" t="s">
        <v>925</v>
      </c>
      <c r="B285" s="180">
        <v>0</v>
      </c>
      <c r="C285" s="180">
        <v>0</v>
      </c>
      <c r="D285" s="180">
        <v>0</v>
      </c>
      <c r="E285" s="180">
        <v>0</v>
      </c>
      <c r="F285" s="180">
        <v>0</v>
      </c>
      <c r="G285" s="180">
        <v>-119517</v>
      </c>
      <c r="H285" s="180">
        <v>-169469</v>
      </c>
      <c r="I285" s="180">
        <v>-227711</v>
      </c>
      <c r="J285" s="180">
        <v>-62103</v>
      </c>
      <c r="K285" s="180">
        <v>-96549</v>
      </c>
      <c r="L285" s="180">
        <v>-132568</v>
      </c>
      <c r="M285" s="180">
        <v>-166477</v>
      </c>
      <c r="N285" s="180">
        <v>-62170</v>
      </c>
      <c r="O285" s="180">
        <v>-107042</v>
      </c>
      <c r="P285" s="180">
        <v>-169584</v>
      </c>
      <c r="Q285" s="180">
        <v>-234288.81</v>
      </c>
      <c r="R285" s="180">
        <v>-46063</v>
      </c>
      <c r="S285" s="180">
        <v>-127994</v>
      </c>
      <c r="T285" s="180">
        <v>-281930</v>
      </c>
      <c r="U285" s="180">
        <v>-423734.27100000001</v>
      </c>
      <c r="V285" s="180">
        <v>-68270</v>
      </c>
      <c r="W285" s="180">
        <v>-131411</v>
      </c>
      <c r="X285" s="180">
        <v>-473406</v>
      </c>
      <c r="Y285" s="180">
        <v>-452349.86900000001</v>
      </c>
      <c r="Z285" s="180">
        <v>-231454</v>
      </c>
      <c r="AA285" s="180">
        <v>-721561</v>
      </c>
      <c r="AB285" s="180">
        <v>-933213</v>
      </c>
      <c r="AC285" s="180">
        <v>-2203033.9300000002</v>
      </c>
      <c r="AD285" s="180">
        <v>-544216</v>
      </c>
      <c r="AE285" s="180">
        <v>-966151</v>
      </c>
      <c r="AF285" s="180">
        <v>-1242822</v>
      </c>
      <c r="AG285" s="180">
        <v>-1562399.6580000001</v>
      </c>
      <c r="AH285" s="180">
        <v>-230794</v>
      </c>
      <c r="AI285" s="180">
        <v>-359482</v>
      </c>
      <c r="AJ285" s="180">
        <v>-764812</v>
      </c>
      <c r="AK285" s="180">
        <v>-1432493.9950000001</v>
      </c>
      <c r="AL285" s="180">
        <v>-90270</v>
      </c>
      <c r="AM285" s="180">
        <v>-1129738</v>
      </c>
      <c r="AN285" s="180">
        <v>-1543717</v>
      </c>
      <c r="AO285" s="180">
        <v>-1060471.3189999999</v>
      </c>
      <c r="AP285" s="180">
        <v>-121216</v>
      </c>
      <c r="AQ285" s="180">
        <v>-370079</v>
      </c>
      <c r="AR285" s="180">
        <v>-845245</v>
      </c>
      <c r="AS285" s="180">
        <v>-1337165.338</v>
      </c>
      <c r="AT285" s="180">
        <v>-133838</v>
      </c>
      <c r="AU285" s="180">
        <v>-483859</v>
      </c>
      <c r="AV285" s="180">
        <v>-703896</v>
      </c>
      <c r="AW285" s="180">
        <v>-1064595.48</v>
      </c>
      <c r="AX285" s="180">
        <v>-179434</v>
      </c>
      <c r="AY285" s="180">
        <v>-396529</v>
      </c>
      <c r="AZ285" s="180">
        <v>-738553</v>
      </c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80" t="s">
        <v>1261</v>
      </c>
      <c r="B286" s="180">
        <v>0</v>
      </c>
      <c r="C286" s="180">
        <v>0</v>
      </c>
      <c r="D286" s="180">
        <v>0</v>
      </c>
      <c r="E286" s="180">
        <v>0</v>
      </c>
      <c r="F286" s="180">
        <v>0</v>
      </c>
      <c r="G286" s="180">
        <v>2455</v>
      </c>
      <c r="H286" s="180">
        <v>4735</v>
      </c>
      <c r="I286" s="180">
        <v>7416</v>
      </c>
      <c r="J286" s="180">
        <v>1743</v>
      </c>
      <c r="K286" s="180">
        <v>2735</v>
      </c>
      <c r="L286" s="180">
        <v>4974</v>
      </c>
      <c r="M286" s="180">
        <v>5659</v>
      </c>
      <c r="N286" s="180">
        <v>2893</v>
      </c>
      <c r="O286" s="180">
        <v>5621</v>
      </c>
      <c r="P286" s="180">
        <v>6870</v>
      </c>
      <c r="Q286" s="180">
        <v>9852.8700000000008</v>
      </c>
      <c r="R286" s="180">
        <v>2149</v>
      </c>
      <c r="S286" s="180">
        <v>4060</v>
      </c>
      <c r="T286" s="180">
        <v>6259</v>
      </c>
      <c r="U286" s="180">
        <v>8932.1080000000002</v>
      </c>
      <c r="V286" s="180">
        <v>2617</v>
      </c>
      <c r="W286" s="180">
        <v>4765</v>
      </c>
      <c r="X286" s="180">
        <v>7095</v>
      </c>
      <c r="Y286" s="180">
        <v>3183.9929999999999</v>
      </c>
      <c r="Z286" s="180">
        <v>7526</v>
      </c>
      <c r="AA286" s="180">
        <v>10541</v>
      </c>
      <c r="AB286" s="180">
        <v>14377</v>
      </c>
      <c r="AC286" s="180">
        <v>19511.863000000001</v>
      </c>
      <c r="AD286" s="180">
        <v>6690</v>
      </c>
      <c r="AE286" s="180">
        <v>12026</v>
      </c>
      <c r="AF286" s="180">
        <v>12655</v>
      </c>
      <c r="AG286" s="180">
        <v>16251.73</v>
      </c>
      <c r="AH286" s="180">
        <v>0</v>
      </c>
      <c r="AI286" s="180">
        <v>185</v>
      </c>
      <c r="AJ286" s="180">
        <v>9802</v>
      </c>
      <c r="AK286" s="180">
        <v>14327.609</v>
      </c>
      <c r="AL286" s="180">
        <v>0</v>
      </c>
      <c r="AM286" s="180">
        <v>6433</v>
      </c>
      <c r="AN286" s="180">
        <v>9940</v>
      </c>
      <c r="AO286" s="180">
        <v>2284.3589999999999</v>
      </c>
      <c r="AP286" s="180">
        <v>38</v>
      </c>
      <c r="AQ286" s="180">
        <v>15754</v>
      </c>
      <c r="AR286" s="180">
        <v>10266</v>
      </c>
      <c r="AS286" s="180">
        <v>14675.517</v>
      </c>
      <c r="AT286" s="180">
        <v>3109</v>
      </c>
      <c r="AU286" s="180">
        <v>6304</v>
      </c>
      <c r="AV286" s="180">
        <v>9702</v>
      </c>
      <c r="AW286" s="180">
        <v>14102.021000000001</v>
      </c>
      <c r="AX286" s="180">
        <v>0</v>
      </c>
      <c r="AY286" s="180">
        <v>0</v>
      </c>
      <c r="AZ286" s="180">
        <v>0</v>
      </c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80" t="s">
        <v>1188</v>
      </c>
      <c r="B287" s="180">
        <v>0</v>
      </c>
      <c r="C287" s="180">
        <v>0</v>
      </c>
      <c r="D287" s="180">
        <v>0</v>
      </c>
      <c r="E287" s="180">
        <v>0</v>
      </c>
      <c r="F287" s="180">
        <v>0</v>
      </c>
      <c r="G287" s="180">
        <v>0</v>
      </c>
      <c r="H287" s="180">
        <v>0</v>
      </c>
      <c r="I287" s="180">
        <v>0</v>
      </c>
      <c r="J287" s="180">
        <v>0</v>
      </c>
      <c r="K287" s="180">
        <v>0</v>
      </c>
      <c r="L287" s="180">
        <v>0</v>
      </c>
      <c r="M287" s="180">
        <v>0</v>
      </c>
      <c r="N287" s="180">
        <v>0</v>
      </c>
      <c r="O287" s="180">
        <v>0</v>
      </c>
      <c r="P287" s="180">
        <v>0</v>
      </c>
      <c r="Q287" s="180">
        <v>0</v>
      </c>
      <c r="R287" s="180">
        <v>0</v>
      </c>
      <c r="S287" s="180">
        <v>0</v>
      </c>
      <c r="T287" s="180">
        <v>0</v>
      </c>
      <c r="U287" s="180">
        <v>0</v>
      </c>
      <c r="V287" s="180">
        <v>0</v>
      </c>
      <c r="W287" s="180">
        <v>0</v>
      </c>
      <c r="X287" s="180">
        <v>0</v>
      </c>
      <c r="Y287" s="180">
        <v>0</v>
      </c>
      <c r="Z287" s="180">
        <v>0</v>
      </c>
      <c r="AA287" s="180">
        <v>0</v>
      </c>
      <c r="AB287" s="180">
        <v>0</v>
      </c>
      <c r="AC287" s="180">
        <v>0</v>
      </c>
      <c r="AD287" s="180">
        <v>0</v>
      </c>
      <c r="AE287" s="180">
        <v>0</v>
      </c>
      <c r="AF287" s="180">
        <v>0</v>
      </c>
      <c r="AG287" s="180">
        <v>0</v>
      </c>
      <c r="AH287" s="180">
        <v>0</v>
      </c>
      <c r="AI287" s="180">
        <v>1117</v>
      </c>
      <c r="AJ287" s="180">
        <v>1117</v>
      </c>
      <c r="AK287" s="180">
        <v>1116.5630000000001</v>
      </c>
      <c r="AL287" s="180">
        <v>0</v>
      </c>
      <c r="AM287" s="180">
        <v>0</v>
      </c>
      <c r="AN287" s="180">
        <v>0</v>
      </c>
      <c r="AO287" s="180">
        <v>0</v>
      </c>
      <c r="AP287" s="180">
        <v>0</v>
      </c>
      <c r="AQ287" s="180">
        <v>0</v>
      </c>
      <c r="AR287" s="180">
        <v>0</v>
      </c>
      <c r="AS287" s="180">
        <v>0</v>
      </c>
      <c r="AT287" s="180">
        <v>0</v>
      </c>
      <c r="AU287" s="180">
        <v>0</v>
      </c>
      <c r="AV287" s="180">
        <v>0</v>
      </c>
      <c r="AW287" s="180">
        <v>0</v>
      </c>
      <c r="AX287" s="180">
        <v>0</v>
      </c>
      <c r="AY287" s="180">
        <v>0</v>
      </c>
      <c r="AZ287" s="180">
        <v>0</v>
      </c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80" t="s">
        <v>1190</v>
      </c>
      <c r="B288" s="180">
        <v>0</v>
      </c>
      <c r="C288" s="180">
        <v>0</v>
      </c>
      <c r="D288" s="180">
        <v>0</v>
      </c>
      <c r="E288" s="180">
        <v>0</v>
      </c>
      <c r="F288" s="180">
        <v>0</v>
      </c>
      <c r="G288" s="180">
        <v>0</v>
      </c>
      <c r="H288" s="180">
        <v>0</v>
      </c>
      <c r="I288" s="180">
        <v>0</v>
      </c>
      <c r="J288" s="180">
        <v>0</v>
      </c>
      <c r="K288" s="180">
        <v>0</v>
      </c>
      <c r="L288" s="180">
        <v>0</v>
      </c>
      <c r="M288" s="180">
        <v>0</v>
      </c>
      <c r="N288" s="180">
        <v>0</v>
      </c>
      <c r="O288" s="180">
        <v>0</v>
      </c>
      <c r="P288" s="180">
        <v>0</v>
      </c>
      <c r="Q288" s="180">
        <v>0</v>
      </c>
      <c r="R288" s="180">
        <v>0</v>
      </c>
      <c r="S288" s="180">
        <v>0</v>
      </c>
      <c r="T288" s="180">
        <v>0</v>
      </c>
      <c r="U288" s="180">
        <v>0</v>
      </c>
      <c r="V288" s="180">
        <v>0</v>
      </c>
      <c r="W288" s="180">
        <v>0</v>
      </c>
      <c r="X288" s="180">
        <v>0</v>
      </c>
      <c r="Y288" s="180">
        <v>0</v>
      </c>
      <c r="Z288" s="180">
        <v>0</v>
      </c>
      <c r="AA288" s="180">
        <v>0</v>
      </c>
      <c r="AB288" s="180">
        <v>0</v>
      </c>
      <c r="AC288" s="180">
        <v>0</v>
      </c>
      <c r="AD288" s="180">
        <v>0</v>
      </c>
      <c r="AE288" s="180">
        <v>0</v>
      </c>
      <c r="AF288" s="180">
        <v>0</v>
      </c>
      <c r="AG288" s="180">
        <v>0</v>
      </c>
      <c r="AH288" s="180">
        <v>0</v>
      </c>
      <c r="AI288" s="180">
        <v>1117</v>
      </c>
      <c r="AJ288" s="180">
        <v>1117</v>
      </c>
      <c r="AK288" s="180">
        <v>1116.5630000000001</v>
      </c>
      <c r="AL288" s="180">
        <v>0</v>
      </c>
      <c r="AM288" s="180">
        <v>0</v>
      </c>
      <c r="AN288" s="180">
        <v>0</v>
      </c>
      <c r="AO288" s="180">
        <v>0</v>
      </c>
      <c r="AP288" s="180">
        <v>0</v>
      </c>
      <c r="AQ288" s="180">
        <v>0</v>
      </c>
      <c r="AR288" s="180">
        <v>0</v>
      </c>
      <c r="AS288" s="180">
        <v>0</v>
      </c>
      <c r="AT288" s="180">
        <v>0</v>
      </c>
      <c r="AU288" s="180">
        <v>0</v>
      </c>
      <c r="AV288" s="180">
        <v>0</v>
      </c>
      <c r="AW288" s="180">
        <v>0</v>
      </c>
      <c r="AX288" s="180">
        <v>0</v>
      </c>
      <c r="AY288" s="180">
        <v>0</v>
      </c>
      <c r="AZ288" s="180">
        <v>0</v>
      </c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80" t="s">
        <v>927</v>
      </c>
      <c r="B289" s="180">
        <v>0</v>
      </c>
      <c r="C289" s="180">
        <v>1535</v>
      </c>
      <c r="D289" s="180">
        <v>1535</v>
      </c>
      <c r="E289" s="180">
        <v>1552</v>
      </c>
      <c r="F289" s="180">
        <v>9</v>
      </c>
      <c r="G289" s="180">
        <v>16</v>
      </c>
      <c r="H289" s="180">
        <v>24</v>
      </c>
      <c r="I289" s="180">
        <v>34</v>
      </c>
      <c r="J289" s="180">
        <v>9</v>
      </c>
      <c r="K289" s="180">
        <v>18</v>
      </c>
      <c r="L289" s="180">
        <v>27</v>
      </c>
      <c r="M289" s="180">
        <v>37</v>
      </c>
      <c r="N289" s="180">
        <v>10</v>
      </c>
      <c r="O289" s="180">
        <v>21</v>
      </c>
      <c r="P289" s="180">
        <v>31</v>
      </c>
      <c r="Q289" s="180">
        <v>46.31</v>
      </c>
      <c r="R289" s="180">
        <v>13</v>
      </c>
      <c r="S289" s="180">
        <v>26</v>
      </c>
      <c r="T289" s="180">
        <v>39</v>
      </c>
      <c r="U289" s="180">
        <v>3581.3180000000002</v>
      </c>
      <c r="V289" s="180">
        <v>19</v>
      </c>
      <c r="W289" s="180">
        <v>430</v>
      </c>
      <c r="X289" s="180">
        <v>451</v>
      </c>
      <c r="Y289" s="180">
        <v>476.69600000000003</v>
      </c>
      <c r="Z289" s="180">
        <v>26</v>
      </c>
      <c r="AA289" s="180">
        <v>52</v>
      </c>
      <c r="AB289" s="180">
        <v>76</v>
      </c>
      <c r="AC289" s="180">
        <v>107.456</v>
      </c>
      <c r="AD289" s="180">
        <v>31</v>
      </c>
      <c r="AE289" s="180">
        <v>62</v>
      </c>
      <c r="AF289" s="180">
        <v>96</v>
      </c>
      <c r="AG289" s="180">
        <v>136.04400000000001</v>
      </c>
      <c r="AH289" s="180">
        <v>39</v>
      </c>
      <c r="AI289" s="180">
        <v>78</v>
      </c>
      <c r="AJ289" s="180">
        <v>117</v>
      </c>
      <c r="AK289" s="180">
        <v>163.239</v>
      </c>
      <c r="AL289" s="180">
        <v>46</v>
      </c>
      <c r="AM289" s="180">
        <v>90</v>
      </c>
      <c r="AN289" s="180">
        <v>134</v>
      </c>
      <c r="AO289" s="180">
        <v>182.70099999999999</v>
      </c>
      <c r="AP289" s="180">
        <v>51</v>
      </c>
      <c r="AQ289" s="180">
        <v>104</v>
      </c>
      <c r="AR289" s="180">
        <v>158</v>
      </c>
      <c r="AS289" s="180">
        <v>222.72399999999999</v>
      </c>
      <c r="AT289" s="180">
        <v>63</v>
      </c>
      <c r="AU289" s="180">
        <v>125</v>
      </c>
      <c r="AV289" s="180">
        <v>185</v>
      </c>
      <c r="AW289" s="180">
        <v>256.40600000000001</v>
      </c>
      <c r="AX289" s="180">
        <v>74</v>
      </c>
      <c r="AY289" s="180">
        <v>150</v>
      </c>
      <c r="AZ289" s="180">
        <v>223</v>
      </c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80" t="s">
        <v>913</v>
      </c>
      <c r="B290" s="180">
        <v>0</v>
      </c>
      <c r="C290" s="180">
        <v>0</v>
      </c>
      <c r="D290" s="180">
        <v>0</v>
      </c>
      <c r="E290" s="180">
        <v>0</v>
      </c>
      <c r="F290" s="180">
        <v>0</v>
      </c>
      <c r="G290" s="180">
        <v>88587</v>
      </c>
      <c r="H290" s="180">
        <v>95998</v>
      </c>
      <c r="I290" s="180">
        <v>150304</v>
      </c>
      <c r="J290" s="180">
        <v>16426</v>
      </c>
      <c r="K290" s="180">
        <v>106845</v>
      </c>
      <c r="L290" s="180">
        <v>127144</v>
      </c>
      <c r="M290" s="180">
        <v>182654</v>
      </c>
      <c r="N290" s="180">
        <v>47535</v>
      </c>
      <c r="O290" s="180">
        <v>178264</v>
      </c>
      <c r="P290" s="180">
        <v>252536</v>
      </c>
      <c r="Q290" s="180">
        <v>394536.69</v>
      </c>
      <c r="R290" s="180">
        <v>54113</v>
      </c>
      <c r="S290" s="180">
        <v>305802</v>
      </c>
      <c r="T290" s="180">
        <v>441686</v>
      </c>
      <c r="U290" s="180">
        <v>630750.89899999998</v>
      </c>
      <c r="V290" s="180">
        <v>148729</v>
      </c>
      <c r="W290" s="180">
        <v>490915</v>
      </c>
      <c r="X290" s="180">
        <v>532808</v>
      </c>
      <c r="Y290" s="180">
        <v>633352.88899999997</v>
      </c>
      <c r="Z290" s="180">
        <v>59685</v>
      </c>
      <c r="AA290" s="180">
        <v>129251</v>
      </c>
      <c r="AB290" s="180">
        <v>155544</v>
      </c>
      <c r="AC290" s="180">
        <v>241955.111</v>
      </c>
      <c r="AD290" s="180">
        <v>37795</v>
      </c>
      <c r="AE290" s="180">
        <v>115904</v>
      </c>
      <c r="AF290" s="180">
        <v>144501</v>
      </c>
      <c r="AG290" s="180">
        <v>207701.416</v>
      </c>
      <c r="AH290" s="180">
        <v>22118</v>
      </c>
      <c r="AI290" s="180">
        <v>95940</v>
      </c>
      <c r="AJ290" s="180">
        <v>115915</v>
      </c>
      <c r="AK290" s="180">
        <v>197872.783</v>
      </c>
      <c r="AL290" s="180">
        <v>96473</v>
      </c>
      <c r="AM290" s="180">
        <v>175361</v>
      </c>
      <c r="AN290" s="180">
        <v>195243</v>
      </c>
      <c r="AO290" s="180">
        <v>270653.32799999998</v>
      </c>
      <c r="AP290" s="180">
        <v>28095</v>
      </c>
      <c r="AQ290" s="180">
        <v>133787</v>
      </c>
      <c r="AR290" s="180">
        <v>171184</v>
      </c>
      <c r="AS290" s="180">
        <v>282408.85600000003</v>
      </c>
      <c r="AT290" s="180">
        <v>59464</v>
      </c>
      <c r="AU290" s="180">
        <v>182191</v>
      </c>
      <c r="AV290" s="180">
        <v>218933</v>
      </c>
      <c r="AW290" s="180">
        <v>290846.71999999997</v>
      </c>
      <c r="AX290" s="180">
        <v>33502</v>
      </c>
      <c r="AY290" s="180">
        <v>87421</v>
      </c>
      <c r="AZ290" s="180">
        <v>108618</v>
      </c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80" t="s">
        <v>928</v>
      </c>
      <c r="B291" s="180">
        <v>-504807</v>
      </c>
      <c r="C291" s="180">
        <v>-330770</v>
      </c>
      <c r="D291" s="180">
        <v>2105363</v>
      </c>
      <c r="E291" s="180">
        <v>-1009423</v>
      </c>
      <c r="F291" s="180">
        <v>-63176</v>
      </c>
      <c r="G291" s="180">
        <v>0</v>
      </c>
      <c r="H291" s="180">
        <v>0</v>
      </c>
      <c r="I291" s="180">
        <v>0</v>
      </c>
      <c r="J291" s="180">
        <v>0</v>
      </c>
      <c r="K291" s="180">
        <v>0</v>
      </c>
      <c r="L291" s="180">
        <v>0</v>
      </c>
      <c r="M291" s="180">
        <v>0</v>
      </c>
      <c r="N291" s="180">
        <v>0</v>
      </c>
      <c r="O291" s="180">
        <v>0</v>
      </c>
      <c r="P291" s="180">
        <v>0</v>
      </c>
      <c r="Q291" s="180">
        <v>0</v>
      </c>
      <c r="R291" s="180">
        <v>0</v>
      </c>
      <c r="S291" s="180">
        <v>0</v>
      </c>
      <c r="T291" s="180">
        <v>0</v>
      </c>
      <c r="U291" s="180">
        <v>0.03</v>
      </c>
      <c r="V291" s="180">
        <v>0</v>
      </c>
      <c r="W291" s="180">
        <v>0</v>
      </c>
      <c r="X291" s="180">
        <v>0</v>
      </c>
      <c r="Y291" s="180">
        <v>-382726.33299999998</v>
      </c>
      <c r="Z291" s="180">
        <v>0</v>
      </c>
      <c r="AA291" s="180">
        <v>0</v>
      </c>
      <c r="AB291" s="180">
        <v>0</v>
      </c>
      <c r="AC291" s="180">
        <v>0.03</v>
      </c>
      <c r="AD291" s="180">
        <v>0</v>
      </c>
      <c r="AE291" s="180">
        <v>0</v>
      </c>
      <c r="AF291" s="180">
        <v>0</v>
      </c>
      <c r="AG291" s="180">
        <v>0</v>
      </c>
      <c r="AH291" s="180">
        <v>-132736</v>
      </c>
      <c r="AI291" s="180">
        <v>-180888</v>
      </c>
      <c r="AJ291" s="180">
        <v>0</v>
      </c>
      <c r="AK291" s="180">
        <v>0</v>
      </c>
      <c r="AL291" s="180">
        <v>-23920</v>
      </c>
      <c r="AM291" s="180">
        <v>0</v>
      </c>
      <c r="AN291" s="180">
        <v>0</v>
      </c>
      <c r="AO291" s="180">
        <v>-1053610.4410000001</v>
      </c>
      <c r="AP291" s="180">
        <v>-42275</v>
      </c>
      <c r="AQ291" s="180">
        <v>0</v>
      </c>
      <c r="AR291" s="180">
        <v>0</v>
      </c>
      <c r="AS291" s="180">
        <v>0</v>
      </c>
      <c r="AT291" s="180">
        <v>0</v>
      </c>
      <c r="AU291" s="180">
        <v>0</v>
      </c>
      <c r="AV291" s="180">
        <v>0</v>
      </c>
      <c r="AW291" s="180">
        <v>0</v>
      </c>
      <c r="AX291" s="180">
        <v>-154857</v>
      </c>
      <c r="AY291" s="180">
        <v>-387397</v>
      </c>
      <c r="AZ291" s="180">
        <v>-643002</v>
      </c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80" t="s">
        <v>929</v>
      </c>
      <c r="B292" s="180">
        <v>-1594648</v>
      </c>
      <c r="C292" s="180">
        <v>-2979075</v>
      </c>
      <c r="D292" s="180">
        <v>-2876447</v>
      </c>
      <c r="E292" s="180">
        <v>-5872673</v>
      </c>
      <c r="F292" s="180">
        <v>-732716</v>
      </c>
      <c r="G292" s="180">
        <v>-1461025</v>
      </c>
      <c r="H292" s="180">
        <v>-4017244</v>
      </c>
      <c r="I292" s="180">
        <v>-5338565</v>
      </c>
      <c r="J292" s="180">
        <v>-798183</v>
      </c>
      <c r="K292" s="180">
        <v>-760703</v>
      </c>
      <c r="L292" s="180">
        <v>1097691</v>
      </c>
      <c r="M292" s="180">
        <v>-3872620</v>
      </c>
      <c r="N292" s="180">
        <v>-1042463</v>
      </c>
      <c r="O292" s="180">
        <v>-2257931</v>
      </c>
      <c r="P292" s="180">
        <v>-5972792</v>
      </c>
      <c r="Q292" s="180">
        <v>-9637814.3300000001</v>
      </c>
      <c r="R292" s="180">
        <v>-1052029</v>
      </c>
      <c r="S292" s="180">
        <v>-470286</v>
      </c>
      <c r="T292" s="180">
        <v>-4375562</v>
      </c>
      <c r="U292" s="180">
        <v>-8502236.5299999993</v>
      </c>
      <c r="V292" s="180">
        <v>-2637304</v>
      </c>
      <c r="W292" s="180">
        <v>-126867047</v>
      </c>
      <c r="X292" s="180">
        <v>-187952402</v>
      </c>
      <c r="Y292" s="180">
        <v>-191408846.58700001</v>
      </c>
      <c r="Z292" s="180">
        <v>-3771134</v>
      </c>
      <c r="AA292" s="180">
        <v>-7233778</v>
      </c>
      <c r="AB292" s="180">
        <v>-10712114</v>
      </c>
      <c r="AC292" s="180">
        <v>-15957966.517000001</v>
      </c>
      <c r="AD292" s="180">
        <v>-4355885</v>
      </c>
      <c r="AE292" s="180">
        <v>-7885625</v>
      </c>
      <c r="AF292" s="180">
        <v>-12190968</v>
      </c>
      <c r="AG292" s="180">
        <v>-17409311.02</v>
      </c>
      <c r="AH292" s="180">
        <v>-4226906</v>
      </c>
      <c r="AI292" s="180">
        <v>-8502554</v>
      </c>
      <c r="AJ292" s="180">
        <v>-12940369</v>
      </c>
      <c r="AK292" s="180">
        <v>-18794163.34</v>
      </c>
      <c r="AL292" s="180">
        <v>-5856133</v>
      </c>
      <c r="AM292" s="180">
        <v>-10861730</v>
      </c>
      <c r="AN292" s="180">
        <v>-15196012</v>
      </c>
      <c r="AO292" s="180">
        <v>-20382290.988000002</v>
      </c>
      <c r="AP292" s="180">
        <v>-3412370</v>
      </c>
      <c r="AQ292" s="180">
        <v>-6338621</v>
      </c>
      <c r="AR292" s="180">
        <v>-10601684</v>
      </c>
      <c r="AS292" s="180">
        <v>-15353922.950999999</v>
      </c>
      <c r="AT292" s="180">
        <v>-5124822</v>
      </c>
      <c r="AU292" s="180">
        <v>-7788295</v>
      </c>
      <c r="AV292" s="180">
        <v>-11673898</v>
      </c>
      <c r="AW292" s="180">
        <v>-16583560.299000001</v>
      </c>
      <c r="AX292" s="180">
        <v>-4173403</v>
      </c>
      <c r="AY292" s="180">
        <v>-8828313</v>
      </c>
      <c r="AZ292" s="180">
        <v>-13044803</v>
      </c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80"/>
      <c r="B293" s="180"/>
      <c r="C293" s="180"/>
      <c r="D293" s="180"/>
      <c r="E293" s="180"/>
      <c r="F293" s="180"/>
      <c r="G293" s="180"/>
      <c r="H293" s="180"/>
      <c r="I293" s="180"/>
      <c r="J293" s="180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80" t="s">
        <v>930</v>
      </c>
      <c r="B294" s="180"/>
      <c r="C294" s="180"/>
      <c r="D294" s="180"/>
      <c r="E294" s="180"/>
      <c r="F294" s="180"/>
      <c r="G294" s="180"/>
      <c r="H294" s="180"/>
      <c r="I294" s="180"/>
      <c r="J294" s="180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80" t="s">
        <v>931</v>
      </c>
      <c r="B295" s="180">
        <v>0</v>
      </c>
      <c r="C295" s="180">
        <v>0</v>
      </c>
      <c r="D295" s="180">
        <v>0</v>
      </c>
      <c r="E295" s="180">
        <v>0</v>
      </c>
      <c r="F295" s="180">
        <v>0</v>
      </c>
      <c r="G295" s="180">
        <v>-64502</v>
      </c>
      <c r="H295" s="180">
        <v>-156314</v>
      </c>
      <c r="I295" s="180">
        <v>-157783</v>
      </c>
      <c r="J295" s="180">
        <v>7775</v>
      </c>
      <c r="K295" s="180">
        <v>-10212</v>
      </c>
      <c r="L295" s="180">
        <v>-10212</v>
      </c>
      <c r="M295" s="180">
        <v>-10212</v>
      </c>
      <c r="N295" s="180">
        <v>3197</v>
      </c>
      <c r="O295" s="180">
        <v>39</v>
      </c>
      <c r="P295" s="180">
        <v>48</v>
      </c>
      <c r="Q295" s="180">
        <v>2173.4699999999998</v>
      </c>
      <c r="R295" s="180">
        <v>5234</v>
      </c>
      <c r="S295" s="180">
        <v>-1732</v>
      </c>
      <c r="T295" s="180">
        <v>18962</v>
      </c>
      <c r="U295" s="180">
        <v>-2173.4699999999998</v>
      </c>
      <c r="V295" s="180">
        <v>22</v>
      </c>
      <c r="W295" s="180">
        <v>140509665</v>
      </c>
      <c r="X295" s="180">
        <v>0</v>
      </c>
      <c r="Y295" s="180">
        <v>131043521.706</v>
      </c>
      <c r="Z295" s="180">
        <v>0</v>
      </c>
      <c r="AA295" s="180">
        <v>-127958820</v>
      </c>
      <c r="AB295" s="180">
        <v>-129479915</v>
      </c>
      <c r="AC295" s="180">
        <v>-120416950.477</v>
      </c>
      <c r="AD295" s="180">
        <v>-9876076</v>
      </c>
      <c r="AE295" s="180">
        <v>0</v>
      </c>
      <c r="AF295" s="180">
        <v>0</v>
      </c>
      <c r="AG295" s="180">
        <v>0</v>
      </c>
      <c r="AH295" s="180">
        <v>-5209940</v>
      </c>
      <c r="AI295" s="180">
        <v>-3683839</v>
      </c>
      <c r="AJ295" s="180">
        <v>0</v>
      </c>
      <c r="AK295" s="180">
        <v>0</v>
      </c>
      <c r="AL295" s="180">
        <v>1637903</v>
      </c>
      <c r="AM295" s="180">
        <v>0</v>
      </c>
      <c r="AN295" s="180">
        <v>0</v>
      </c>
      <c r="AO295" s="180">
        <v>434669.64</v>
      </c>
      <c r="AP295" s="180">
        <v>-3704202</v>
      </c>
      <c r="AQ295" s="180">
        <v>0</v>
      </c>
      <c r="AR295" s="180">
        <v>0</v>
      </c>
      <c r="AS295" s="180">
        <v>0</v>
      </c>
      <c r="AT295" s="180">
        <v>0</v>
      </c>
      <c r="AU295" s="180">
        <v>120039</v>
      </c>
      <c r="AV295" s="180">
        <v>5082417</v>
      </c>
      <c r="AW295" s="180">
        <v>-235105.99799999999</v>
      </c>
      <c r="AX295" s="180">
        <v>377528</v>
      </c>
      <c r="AY295" s="180">
        <v>12532601</v>
      </c>
      <c r="AZ295" s="180">
        <v>2352526</v>
      </c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80" t="s">
        <v>932</v>
      </c>
      <c r="B296" s="180">
        <v>-317465</v>
      </c>
      <c r="C296" s="180">
        <v>1231092</v>
      </c>
      <c r="D296" s="180">
        <v>-1420490</v>
      </c>
      <c r="E296" s="180">
        <v>-1843561</v>
      </c>
      <c r="F296" s="180">
        <v>-10666</v>
      </c>
      <c r="G296" s="180">
        <v>0</v>
      </c>
      <c r="H296" s="180">
        <v>0</v>
      </c>
      <c r="I296" s="180">
        <v>0</v>
      </c>
      <c r="J296" s="180">
        <v>0</v>
      </c>
      <c r="K296" s="180">
        <v>0</v>
      </c>
      <c r="L296" s="180">
        <v>0</v>
      </c>
      <c r="M296" s="180">
        <v>0</v>
      </c>
      <c r="N296" s="180">
        <v>0</v>
      </c>
      <c r="O296" s="180">
        <v>0</v>
      </c>
      <c r="P296" s="180">
        <v>0</v>
      </c>
      <c r="Q296" s="180">
        <v>0</v>
      </c>
      <c r="R296" s="180">
        <v>0</v>
      </c>
      <c r="S296" s="180">
        <v>0</v>
      </c>
      <c r="T296" s="180">
        <v>0</v>
      </c>
      <c r="U296" s="180">
        <v>0</v>
      </c>
      <c r="V296" s="180">
        <v>0</v>
      </c>
      <c r="W296" s="180">
        <v>0</v>
      </c>
      <c r="X296" s="180">
        <v>0</v>
      </c>
      <c r="Y296" s="180">
        <v>0</v>
      </c>
      <c r="Z296" s="180">
        <v>0</v>
      </c>
      <c r="AA296" s="180">
        <v>-614250</v>
      </c>
      <c r="AB296" s="180">
        <v>-41517544</v>
      </c>
      <c r="AC296" s="180">
        <v>43215130.600000001</v>
      </c>
      <c r="AD296" s="180">
        <v>-20614250</v>
      </c>
      <c r="AE296" s="180">
        <v>-41215131</v>
      </c>
      <c r="AF296" s="180">
        <v>-41215131</v>
      </c>
      <c r="AG296" s="180">
        <v>-39215130.600000001</v>
      </c>
      <c r="AH296" s="180">
        <v>0</v>
      </c>
      <c r="AI296" s="180">
        <v>0</v>
      </c>
      <c r="AJ296" s="180">
        <v>0</v>
      </c>
      <c r="AK296" s="180">
        <v>0</v>
      </c>
      <c r="AL296" s="180">
        <v>930211</v>
      </c>
      <c r="AM296" s="180">
        <v>1736531</v>
      </c>
      <c r="AN296" s="180">
        <v>1771917</v>
      </c>
      <c r="AO296" s="180">
        <v>1821279.3740000001</v>
      </c>
      <c r="AP296" s="180">
        <v>3090673</v>
      </c>
      <c r="AQ296" s="180">
        <v>2932272</v>
      </c>
      <c r="AR296" s="180">
        <v>4846460</v>
      </c>
      <c r="AS296" s="180">
        <v>2954665.906</v>
      </c>
      <c r="AT296" s="180">
        <v>-142</v>
      </c>
      <c r="AU296" s="180">
        <v>-22647</v>
      </c>
      <c r="AV296" s="180">
        <v>-21908</v>
      </c>
      <c r="AW296" s="180">
        <v>-83925.474000000002</v>
      </c>
      <c r="AX296" s="180">
        <v>-959</v>
      </c>
      <c r="AY296" s="180">
        <v>-66730</v>
      </c>
      <c r="AZ296" s="180">
        <v>-71134</v>
      </c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80" t="s">
        <v>933</v>
      </c>
      <c r="B297" s="180">
        <v>0</v>
      </c>
      <c r="C297" s="180">
        <v>0</v>
      </c>
      <c r="D297" s="180">
        <v>0</v>
      </c>
      <c r="E297" s="180">
        <v>0</v>
      </c>
      <c r="F297" s="180">
        <v>0</v>
      </c>
      <c r="G297" s="180">
        <v>0</v>
      </c>
      <c r="H297" s="180">
        <v>0</v>
      </c>
      <c r="I297" s="180">
        <v>0</v>
      </c>
      <c r="J297" s="180">
        <v>0</v>
      </c>
      <c r="K297" s="180">
        <v>0</v>
      </c>
      <c r="L297" s="180">
        <v>0</v>
      </c>
      <c r="M297" s="180">
        <v>0</v>
      </c>
      <c r="N297" s="180">
        <v>0</v>
      </c>
      <c r="O297" s="180">
        <v>0</v>
      </c>
      <c r="P297" s="180">
        <v>0</v>
      </c>
      <c r="Q297" s="180">
        <v>0</v>
      </c>
      <c r="R297" s="180">
        <v>0</v>
      </c>
      <c r="S297" s="180">
        <v>0</v>
      </c>
      <c r="T297" s="180">
        <v>0</v>
      </c>
      <c r="U297" s="180">
        <v>0</v>
      </c>
      <c r="V297" s="180">
        <v>0</v>
      </c>
      <c r="W297" s="180">
        <v>0</v>
      </c>
      <c r="X297" s="180">
        <v>0</v>
      </c>
      <c r="Y297" s="180">
        <v>0</v>
      </c>
      <c r="Z297" s="180">
        <v>0</v>
      </c>
      <c r="AA297" s="180">
        <v>0</v>
      </c>
      <c r="AB297" s="180">
        <v>0</v>
      </c>
      <c r="AC297" s="180">
        <v>95346925</v>
      </c>
      <c r="AD297" s="180">
        <v>0</v>
      </c>
      <c r="AE297" s="180">
        <v>0</v>
      </c>
      <c r="AF297" s="180">
        <v>0</v>
      </c>
      <c r="AG297" s="180">
        <v>2000000</v>
      </c>
      <c r="AH297" s="180">
        <v>0</v>
      </c>
      <c r="AI297" s="180">
        <v>0</v>
      </c>
      <c r="AJ297" s="180">
        <v>0</v>
      </c>
      <c r="AK297" s="180">
        <v>0</v>
      </c>
      <c r="AL297" s="180">
        <v>930211</v>
      </c>
      <c r="AM297" s="180">
        <v>1736531</v>
      </c>
      <c r="AN297" s="180">
        <v>1771917</v>
      </c>
      <c r="AO297" s="180">
        <v>1821279.3740000001</v>
      </c>
      <c r="AP297" s="180">
        <v>3090673</v>
      </c>
      <c r="AQ297" s="180">
        <v>0</v>
      </c>
      <c r="AR297" s="180">
        <v>0</v>
      </c>
      <c r="AS297" s="180">
        <v>5002261.0070000002</v>
      </c>
      <c r="AT297" s="180">
        <v>0</v>
      </c>
      <c r="AU297" s="180">
        <v>0</v>
      </c>
      <c r="AV297" s="180">
        <v>0</v>
      </c>
      <c r="AW297" s="180">
        <v>3068.3310000000001</v>
      </c>
      <c r="AX297" s="180">
        <v>0</v>
      </c>
      <c r="AY297" s="180">
        <v>0</v>
      </c>
      <c r="AZ297" s="180">
        <v>0</v>
      </c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80" t="s">
        <v>934</v>
      </c>
      <c r="B298" s="180">
        <v>0</v>
      </c>
      <c r="C298" s="180">
        <v>0</v>
      </c>
      <c r="D298" s="180">
        <v>0</v>
      </c>
      <c r="E298" s="180">
        <v>0</v>
      </c>
      <c r="F298" s="180">
        <v>0</v>
      </c>
      <c r="G298" s="180">
        <v>0</v>
      </c>
      <c r="H298" s="180">
        <v>0</v>
      </c>
      <c r="I298" s="180">
        <v>0</v>
      </c>
      <c r="J298" s="180">
        <v>0</v>
      </c>
      <c r="K298" s="180">
        <v>0</v>
      </c>
      <c r="L298" s="180">
        <v>0</v>
      </c>
      <c r="M298" s="180">
        <v>0</v>
      </c>
      <c r="N298" s="180">
        <v>0</v>
      </c>
      <c r="O298" s="180">
        <v>0</v>
      </c>
      <c r="P298" s="180">
        <v>0</v>
      </c>
      <c r="Q298" s="180">
        <v>0</v>
      </c>
      <c r="R298" s="180">
        <v>0</v>
      </c>
      <c r="S298" s="180">
        <v>0</v>
      </c>
      <c r="T298" s="180">
        <v>0</v>
      </c>
      <c r="U298" s="180">
        <v>0</v>
      </c>
      <c r="V298" s="180">
        <v>0</v>
      </c>
      <c r="W298" s="180">
        <v>0</v>
      </c>
      <c r="X298" s="180">
        <v>0</v>
      </c>
      <c r="Y298" s="180">
        <v>0</v>
      </c>
      <c r="Z298" s="180">
        <v>0</v>
      </c>
      <c r="AA298" s="180">
        <v>-614250</v>
      </c>
      <c r="AB298" s="180">
        <v>-41517544</v>
      </c>
      <c r="AC298" s="180">
        <v>-52131794.399999999</v>
      </c>
      <c r="AD298" s="180">
        <v>-20614250</v>
      </c>
      <c r="AE298" s="180">
        <v>-41215131</v>
      </c>
      <c r="AF298" s="180">
        <v>-41215131</v>
      </c>
      <c r="AG298" s="180">
        <v>-41215130.600000001</v>
      </c>
      <c r="AH298" s="180">
        <v>0</v>
      </c>
      <c r="AI298" s="180">
        <v>0</v>
      </c>
      <c r="AJ298" s="180">
        <v>0</v>
      </c>
      <c r="AK298" s="180">
        <v>0</v>
      </c>
      <c r="AL298" s="180">
        <v>0</v>
      </c>
      <c r="AM298" s="180">
        <v>0</v>
      </c>
      <c r="AN298" s="180">
        <v>0</v>
      </c>
      <c r="AO298" s="180">
        <v>0</v>
      </c>
      <c r="AP298" s="180">
        <v>0</v>
      </c>
      <c r="AQ298" s="180">
        <v>0</v>
      </c>
      <c r="AR298" s="180">
        <v>0</v>
      </c>
      <c r="AS298" s="180">
        <v>-2047595.101</v>
      </c>
      <c r="AT298" s="180">
        <v>-142</v>
      </c>
      <c r="AU298" s="180">
        <v>-22647</v>
      </c>
      <c r="AV298" s="180">
        <v>-21908</v>
      </c>
      <c r="AW298" s="180">
        <v>-86993.804999999993</v>
      </c>
      <c r="AX298" s="180">
        <v>-959</v>
      </c>
      <c r="AY298" s="180">
        <v>-66730</v>
      </c>
      <c r="AZ298" s="180">
        <v>-71134</v>
      </c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80" t="s">
        <v>935</v>
      </c>
      <c r="B299" s="180">
        <v>0</v>
      </c>
      <c r="C299" s="180">
        <v>0</v>
      </c>
      <c r="D299" s="180">
        <v>0</v>
      </c>
      <c r="E299" s="180">
        <v>0</v>
      </c>
      <c r="F299" s="180">
        <v>0</v>
      </c>
      <c r="G299" s="180">
        <v>0</v>
      </c>
      <c r="H299" s="180">
        <v>0</v>
      </c>
      <c r="I299" s="180">
        <v>0</v>
      </c>
      <c r="J299" s="180">
        <v>0</v>
      </c>
      <c r="K299" s="180">
        <v>0</v>
      </c>
      <c r="L299" s="180">
        <v>0</v>
      </c>
      <c r="M299" s="180">
        <v>0</v>
      </c>
      <c r="N299" s="180">
        <v>0</v>
      </c>
      <c r="O299" s="180">
        <v>0</v>
      </c>
      <c r="P299" s="180">
        <v>0</v>
      </c>
      <c r="Q299" s="180">
        <v>0</v>
      </c>
      <c r="R299" s="180">
        <v>0</v>
      </c>
      <c r="S299" s="180">
        <v>0</v>
      </c>
      <c r="T299" s="180">
        <v>0</v>
      </c>
      <c r="U299" s="180">
        <v>0</v>
      </c>
      <c r="V299" s="180">
        <v>0</v>
      </c>
      <c r="W299" s="180">
        <v>0</v>
      </c>
      <c r="X299" s="180">
        <v>181923753</v>
      </c>
      <c r="Y299" s="180">
        <v>0</v>
      </c>
      <c r="Z299" s="180">
        <v>-131915205</v>
      </c>
      <c r="AA299" s="180">
        <v>0</v>
      </c>
      <c r="AB299" s="180">
        <v>0</v>
      </c>
      <c r="AC299" s="180">
        <v>0</v>
      </c>
      <c r="AD299" s="180">
        <v>0</v>
      </c>
      <c r="AE299" s="180">
        <v>0</v>
      </c>
      <c r="AF299" s="180">
        <v>0</v>
      </c>
      <c r="AG299" s="180">
        <v>0</v>
      </c>
      <c r="AH299" s="180">
        <v>0</v>
      </c>
      <c r="AI299" s="180">
        <v>0</v>
      </c>
      <c r="AJ299" s="180">
        <v>-7005993</v>
      </c>
      <c r="AK299" s="180">
        <v>-8367065.4119999995</v>
      </c>
      <c r="AL299" s="180">
        <v>0</v>
      </c>
      <c r="AM299" s="180">
        <v>3616618</v>
      </c>
      <c r="AN299" s="180">
        <v>2844360</v>
      </c>
      <c r="AO299" s="180">
        <v>0</v>
      </c>
      <c r="AP299" s="180">
        <v>0</v>
      </c>
      <c r="AQ299" s="180">
        <v>-820978</v>
      </c>
      <c r="AR299" s="180">
        <v>-896362</v>
      </c>
      <c r="AS299" s="180">
        <v>-742946.098</v>
      </c>
      <c r="AT299" s="180">
        <v>-2903003</v>
      </c>
      <c r="AU299" s="180">
        <v>0</v>
      </c>
      <c r="AV299" s="180">
        <v>0</v>
      </c>
      <c r="AW299" s="180">
        <v>0</v>
      </c>
      <c r="AX299" s="180">
        <v>0</v>
      </c>
      <c r="AY299" s="180">
        <v>0</v>
      </c>
      <c r="AZ299" s="180">
        <v>0</v>
      </c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80" t="s">
        <v>936</v>
      </c>
      <c r="B300" s="180">
        <v>0</v>
      </c>
      <c r="C300" s="180">
        <v>0</v>
      </c>
      <c r="D300" s="180">
        <v>0</v>
      </c>
      <c r="E300" s="180">
        <v>0</v>
      </c>
      <c r="F300" s="180">
        <v>0</v>
      </c>
      <c r="G300" s="180">
        <v>0</v>
      </c>
      <c r="H300" s="180">
        <v>0</v>
      </c>
      <c r="I300" s="180">
        <v>0</v>
      </c>
      <c r="J300" s="180">
        <v>0</v>
      </c>
      <c r="K300" s="180">
        <v>0</v>
      </c>
      <c r="L300" s="180">
        <v>0</v>
      </c>
      <c r="M300" s="180">
        <v>0</v>
      </c>
      <c r="N300" s="180">
        <v>0</v>
      </c>
      <c r="O300" s="180">
        <v>0</v>
      </c>
      <c r="P300" s="180">
        <v>0</v>
      </c>
      <c r="Q300" s="180">
        <v>0</v>
      </c>
      <c r="R300" s="180">
        <v>0</v>
      </c>
      <c r="S300" s="180">
        <v>0</v>
      </c>
      <c r="T300" s="180">
        <v>0</v>
      </c>
      <c r="U300" s="180">
        <v>0</v>
      </c>
      <c r="V300" s="180">
        <v>0</v>
      </c>
      <c r="W300" s="180">
        <v>0</v>
      </c>
      <c r="X300" s="180">
        <v>194951094</v>
      </c>
      <c r="Y300" s="180">
        <v>0</v>
      </c>
      <c r="Z300" s="180">
        <v>61441</v>
      </c>
      <c r="AA300" s="180">
        <v>0</v>
      </c>
      <c r="AB300" s="180">
        <v>0</v>
      </c>
      <c r="AC300" s="180">
        <v>0</v>
      </c>
      <c r="AD300" s="180">
        <v>0</v>
      </c>
      <c r="AE300" s="180">
        <v>0</v>
      </c>
      <c r="AF300" s="180">
        <v>0</v>
      </c>
      <c r="AG300" s="180">
        <v>0</v>
      </c>
      <c r="AH300" s="180">
        <v>0</v>
      </c>
      <c r="AI300" s="180">
        <v>0</v>
      </c>
      <c r="AJ300" s="180">
        <v>0</v>
      </c>
      <c r="AK300" s="180">
        <v>0</v>
      </c>
      <c r="AL300" s="180">
        <v>0</v>
      </c>
      <c r="AM300" s="180">
        <v>3616618</v>
      </c>
      <c r="AN300" s="180">
        <v>2844360</v>
      </c>
      <c r="AO300" s="180">
        <v>0</v>
      </c>
      <c r="AP300" s="180">
        <v>0</v>
      </c>
      <c r="AQ300" s="180">
        <v>0</v>
      </c>
      <c r="AR300" s="180">
        <v>0</v>
      </c>
      <c r="AS300" s="180">
        <v>0</v>
      </c>
      <c r="AT300" s="180">
        <v>0</v>
      </c>
      <c r="AU300" s="180">
        <v>0</v>
      </c>
      <c r="AV300" s="180">
        <v>0</v>
      </c>
      <c r="AW300" s="180">
        <v>0</v>
      </c>
      <c r="AX300" s="180">
        <v>0</v>
      </c>
      <c r="AY300" s="180">
        <v>0</v>
      </c>
      <c r="AZ300" s="180">
        <v>0</v>
      </c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80" t="s">
        <v>937</v>
      </c>
      <c r="B301" s="180">
        <v>0</v>
      </c>
      <c r="C301" s="180">
        <v>0</v>
      </c>
      <c r="D301" s="180">
        <v>0</v>
      </c>
      <c r="E301" s="180">
        <v>0</v>
      </c>
      <c r="F301" s="180">
        <v>0</v>
      </c>
      <c r="G301" s="180">
        <v>0</v>
      </c>
      <c r="H301" s="180">
        <v>0</v>
      </c>
      <c r="I301" s="180">
        <v>0</v>
      </c>
      <c r="J301" s="180">
        <v>0</v>
      </c>
      <c r="K301" s="180">
        <v>0</v>
      </c>
      <c r="L301" s="180">
        <v>0</v>
      </c>
      <c r="M301" s="180">
        <v>0</v>
      </c>
      <c r="N301" s="180">
        <v>0</v>
      </c>
      <c r="O301" s="180">
        <v>0</v>
      </c>
      <c r="P301" s="180">
        <v>0</v>
      </c>
      <c r="Q301" s="180">
        <v>0</v>
      </c>
      <c r="R301" s="180">
        <v>0</v>
      </c>
      <c r="S301" s="180">
        <v>0</v>
      </c>
      <c r="T301" s="180">
        <v>0</v>
      </c>
      <c r="U301" s="180">
        <v>0</v>
      </c>
      <c r="V301" s="180">
        <v>0</v>
      </c>
      <c r="W301" s="180">
        <v>0</v>
      </c>
      <c r="X301" s="180">
        <v>-13027341</v>
      </c>
      <c r="Y301" s="180">
        <v>0</v>
      </c>
      <c r="Z301" s="180">
        <v>-131976646</v>
      </c>
      <c r="AA301" s="180">
        <v>0</v>
      </c>
      <c r="AB301" s="180">
        <v>0</v>
      </c>
      <c r="AC301" s="180">
        <v>0</v>
      </c>
      <c r="AD301" s="180">
        <v>0</v>
      </c>
      <c r="AE301" s="180">
        <v>0</v>
      </c>
      <c r="AF301" s="180">
        <v>0</v>
      </c>
      <c r="AG301" s="180">
        <v>0</v>
      </c>
      <c r="AH301" s="180">
        <v>0</v>
      </c>
      <c r="AI301" s="180">
        <v>0</v>
      </c>
      <c r="AJ301" s="180">
        <v>-7005993</v>
      </c>
      <c r="AK301" s="180">
        <v>-8367065.4119999995</v>
      </c>
      <c r="AL301" s="180">
        <v>0</v>
      </c>
      <c r="AM301" s="180">
        <v>0</v>
      </c>
      <c r="AN301" s="180">
        <v>0</v>
      </c>
      <c r="AO301" s="180">
        <v>0</v>
      </c>
      <c r="AP301" s="180">
        <v>0</v>
      </c>
      <c r="AQ301" s="180">
        <v>0</v>
      </c>
      <c r="AR301" s="180">
        <v>0</v>
      </c>
      <c r="AS301" s="180">
        <v>0</v>
      </c>
      <c r="AT301" s="180">
        <v>0</v>
      </c>
      <c r="AU301" s="180">
        <v>0</v>
      </c>
      <c r="AV301" s="180">
        <v>0</v>
      </c>
      <c r="AW301" s="180">
        <v>0</v>
      </c>
      <c r="AX301" s="180">
        <v>0</v>
      </c>
      <c r="AY301" s="180">
        <v>0</v>
      </c>
      <c r="AZ301" s="180">
        <v>0</v>
      </c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80" t="s">
        <v>939</v>
      </c>
      <c r="B302" s="180">
        <v>111690</v>
      </c>
      <c r="C302" s="180">
        <v>91075</v>
      </c>
      <c r="D302" s="180">
        <v>84255</v>
      </c>
      <c r="E302" s="180">
        <v>-38955</v>
      </c>
      <c r="F302" s="180">
        <v>0</v>
      </c>
      <c r="G302" s="180">
        <v>0</v>
      </c>
      <c r="H302" s="180">
        <v>0</v>
      </c>
      <c r="I302" s="180">
        <v>0</v>
      </c>
      <c r="J302" s="180">
        <v>0</v>
      </c>
      <c r="K302" s="180">
        <v>0</v>
      </c>
      <c r="L302" s="180">
        <v>0</v>
      </c>
      <c r="M302" s="180">
        <v>0</v>
      </c>
      <c r="N302" s="180">
        <v>0</v>
      </c>
      <c r="O302" s="180">
        <v>0</v>
      </c>
      <c r="P302" s="180">
        <v>0</v>
      </c>
      <c r="Q302" s="180">
        <v>0</v>
      </c>
      <c r="R302" s="180">
        <v>0</v>
      </c>
      <c r="S302" s="180">
        <v>0</v>
      </c>
      <c r="T302" s="180">
        <v>0</v>
      </c>
      <c r="U302" s="180">
        <v>0</v>
      </c>
      <c r="V302" s="180">
        <v>0</v>
      </c>
      <c r="W302" s="180">
        <v>0</v>
      </c>
      <c r="X302" s="180">
        <v>0</v>
      </c>
      <c r="Y302" s="180">
        <v>0</v>
      </c>
      <c r="Z302" s="180">
        <v>0</v>
      </c>
      <c r="AA302" s="180">
        <v>0</v>
      </c>
      <c r="AB302" s="180">
        <v>0</v>
      </c>
      <c r="AC302" s="180">
        <v>0</v>
      </c>
      <c r="AD302" s="180">
        <v>0</v>
      </c>
      <c r="AE302" s="180">
        <v>0</v>
      </c>
      <c r="AF302" s="180">
        <v>0</v>
      </c>
      <c r="AG302" s="180">
        <v>0</v>
      </c>
      <c r="AH302" s="180">
        <v>0</v>
      </c>
      <c r="AI302" s="180">
        <v>0</v>
      </c>
      <c r="AJ302" s="180">
        <v>0</v>
      </c>
      <c r="AK302" s="180">
        <v>0</v>
      </c>
      <c r="AL302" s="180">
        <v>0</v>
      </c>
      <c r="AM302" s="180">
        <v>0</v>
      </c>
      <c r="AN302" s="180">
        <v>0</v>
      </c>
      <c r="AO302" s="180">
        <v>0</v>
      </c>
      <c r="AP302" s="180">
        <v>0</v>
      </c>
      <c r="AQ302" s="180">
        <v>0</v>
      </c>
      <c r="AR302" s="180">
        <v>0</v>
      </c>
      <c r="AS302" s="180">
        <v>0</v>
      </c>
      <c r="AT302" s="180">
        <v>0</v>
      </c>
      <c r="AU302" s="180">
        <v>0</v>
      </c>
      <c r="AV302" s="180">
        <v>0</v>
      </c>
      <c r="AW302" s="180">
        <v>0</v>
      </c>
      <c r="AX302" s="180">
        <v>0</v>
      </c>
      <c r="AY302" s="180">
        <v>0</v>
      </c>
      <c r="AZ302" s="180">
        <v>0</v>
      </c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80" t="s">
        <v>942</v>
      </c>
      <c r="B303" s="180">
        <v>0</v>
      </c>
      <c r="C303" s="180">
        <v>0</v>
      </c>
      <c r="D303" s="180">
        <v>0</v>
      </c>
      <c r="E303" s="180">
        <v>0</v>
      </c>
      <c r="F303" s="180">
        <v>0</v>
      </c>
      <c r="G303" s="180">
        <v>0</v>
      </c>
      <c r="H303" s="180">
        <v>0</v>
      </c>
      <c r="I303" s="180">
        <v>0</v>
      </c>
      <c r="J303" s="180">
        <v>0</v>
      </c>
      <c r="K303" s="180">
        <v>0</v>
      </c>
      <c r="L303" s="180">
        <v>0</v>
      </c>
      <c r="M303" s="180">
        <v>0</v>
      </c>
      <c r="N303" s="180">
        <v>0</v>
      </c>
      <c r="O303" s="180">
        <v>0</v>
      </c>
      <c r="P303" s="180">
        <v>0</v>
      </c>
      <c r="Q303" s="180">
        <v>0</v>
      </c>
      <c r="R303" s="180">
        <v>0</v>
      </c>
      <c r="S303" s="180">
        <v>0</v>
      </c>
      <c r="T303" s="180">
        <v>0</v>
      </c>
      <c r="U303" s="180">
        <v>0</v>
      </c>
      <c r="V303" s="180">
        <v>0</v>
      </c>
      <c r="W303" s="180">
        <v>0</v>
      </c>
      <c r="X303" s="180">
        <v>0</v>
      </c>
      <c r="Y303" s="180">
        <v>0</v>
      </c>
      <c r="Z303" s="180">
        <v>0</v>
      </c>
      <c r="AA303" s="180">
        <v>0</v>
      </c>
      <c r="AB303" s="180">
        <v>0</v>
      </c>
      <c r="AC303" s="180">
        <v>0</v>
      </c>
      <c r="AD303" s="180">
        <v>0</v>
      </c>
      <c r="AE303" s="180">
        <v>2009467</v>
      </c>
      <c r="AF303" s="180">
        <v>-1288974</v>
      </c>
      <c r="AG303" s="180">
        <v>-2847500.861</v>
      </c>
      <c r="AH303" s="180">
        <v>0</v>
      </c>
      <c r="AI303" s="180">
        <v>0</v>
      </c>
      <c r="AJ303" s="180">
        <v>0</v>
      </c>
      <c r="AK303" s="180">
        <v>0</v>
      </c>
      <c r="AL303" s="180">
        <v>0</v>
      </c>
      <c r="AM303" s="180">
        <v>0</v>
      </c>
      <c r="AN303" s="180">
        <v>0</v>
      </c>
      <c r="AO303" s="180">
        <v>0</v>
      </c>
      <c r="AP303" s="180">
        <v>0</v>
      </c>
      <c r="AQ303" s="180">
        <v>0</v>
      </c>
      <c r="AR303" s="180">
        <v>0</v>
      </c>
      <c r="AS303" s="180">
        <v>0</v>
      </c>
      <c r="AT303" s="180">
        <v>0</v>
      </c>
      <c r="AU303" s="180">
        <v>9480</v>
      </c>
      <c r="AV303" s="180">
        <v>15026</v>
      </c>
      <c r="AW303" s="180">
        <v>14902.848</v>
      </c>
      <c r="AX303" s="180">
        <v>0</v>
      </c>
      <c r="AY303" s="180">
        <v>0</v>
      </c>
      <c r="AZ303" s="180">
        <v>-8798</v>
      </c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80" t="s">
        <v>1275</v>
      </c>
      <c r="B304" s="180">
        <v>0</v>
      </c>
      <c r="C304" s="180">
        <v>0</v>
      </c>
      <c r="D304" s="180">
        <v>0</v>
      </c>
      <c r="E304" s="180">
        <v>0</v>
      </c>
      <c r="F304" s="180">
        <v>0</v>
      </c>
      <c r="G304" s="180">
        <v>0</v>
      </c>
      <c r="H304" s="180">
        <v>0</v>
      </c>
      <c r="I304" s="180">
        <v>0</v>
      </c>
      <c r="J304" s="180">
        <v>0</v>
      </c>
      <c r="K304" s="180">
        <v>0</v>
      </c>
      <c r="L304" s="180">
        <v>0</v>
      </c>
      <c r="M304" s="180">
        <v>0</v>
      </c>
      <c r="N304" s="180">
        <v>0</v>
      </c>
      <c r="O304" s="180">
        <v>0</v>
      </c>
      <c r="P304" s="180">
        <v>0</v>
      </c>
      <c r="Q304" s="180">
        <v>0</v>
      </c>
      <c r="R304" s="180">
        <v>0</v>
      </c>
      <c r="S304" s="180">
        <v>0</v>
      </c>
      <c r="T304" s="180">
        <v>0</v>
      </c>
      <c r="U304" s="180">
        <v>0</v>
      </c>
      <c r="V304" s="180">
        <v>0</v>
      </c>
      <c r="W304" s="180">
        <v>0</v>
      </c>
      <c r="X304" s="180">
        <v>0</v>
      </c>
      <c r="Y304" s="180">
        <v>0</v>
      </c>
      <c r="Z304" s="180">
        <v>93346925</v>
      </c>
      <c r="AA304" s="180">
        <v>93346925</v>
      </c>
      <c r="AB304" s="180">
        <v>93346925</v>
      </c>
      <c r="AC304" s="180">
        <v>0</v>
      </c>
      <c r="AD304" s="180">
        <v>0</v>
      </c>
      <c r="AE304" s="180">
        <v>0</v>
      </c>
      <c r="AF304" s="180">
        <v>0</v>
      </c>
      <c r="AG304" s="180">
        <v>0</v>
      </c>
      <c r="AH304" s="180">
        <v>0</v>
      </c>
      <c r="AI304" s="180">
        <v>0</v>
      </c>
      <c r="AJ304" s="180">
        <v>215833</v>
      </c>
      <c r="AK304" s="180">
        <v>576507.80000000005</v>
      </c>
      <c r="AL304" s="180">
        <v>0</v>
      </c>
      <c r="AM304" s="180">
        <v>0</v>
      </c>
      <c r="AN304" s="180">
        <v>0</v>
      </c>
      <c r="AO304" s="180">
        <v>0</v>
      </c>
      <c r="AP304" s="180">
        <v>0</v>
      </c>
      <c r="AQ304" s="180">
        <v>0</v>
      </c>
      <c r="AR304" s="180">
        <v>0</v>
      </c>
      <c r="AS304" s="180">
        <v>0</v>
      </c>
      <c r="AT304" s="180">
        <v>0</v>
      </c>
      <c r="AU304" s="180">
        <v>0</v>
      </c>
      <c r="AV304" s="180">
        <v>0</v>
      </c>
      <c r="AW304" s="180">
        <v>0</v>
      </c>
      <c r="AX304" s="180">
        <v>0</v>
      </c>
      <c r="AY304" s="180">
        <v>0</v>
      </c>
      <c r="AZ304" s="180">
        <v>0</v>
      </c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80" t="s">
        <v>1276</v>
      </c>
      <c r="B305" s="180">
        <v>0</v>
      </c>
      <c r="C305" s="180">
        <v>0</v>
      </c>
      <c r="D305" s="180">
        <v>0</v>
      </c>
      <c r="E305" s="180">
        <v>0</v>
      </c>
      <c r="F305" s="180">
        <v>0</v>
      </c>
      <c r="G305" s="180">
        <v>0</v>
      </c>
      <c r="H305" s="180">
        <v>0</v>
      </c>
      <c r="I305" s="180">
        <v>0</v>
      </c>
      <c r="J305" s="180">
        <v>0</v>
      </c>
      <c r="K305" s="180">
        <v>0</v>
      </c>
      <c r="L305" s="180">
        <v>0</v>
      </c>
      <c r="M305" s="180">
        <v>0</v>
      </c>
      <c r="N305" s="180">
        <v>0</v>
      </c>
      <c r="O305" s="180">
        <v>0</v>
      </c>
      <c r="P305" s="180">
        <v>0</v>
      </c>
      <c r="Q305" s="180">
        <v>0</v>
      </c>
      <c r="R305" s="180">
        <v>0</v>
      </c>
      <c r="S305" s="180">
        <v>0</v>
      </c>
      <c r="T305" s="180">
        <v>0</v>
      </c>
      <c r="U305" s="180">
        <v>0</v>
      </c>
      <c r="V305" s="180">
        <v>0</v>
      </c>
      <c r="W305" s="180">
        <v>0</v>
      </c>
      <c r="X305" s="180">
        <v>0</v>
      </c>
      <c r="Y305" s="180">
        <v>0</v>
      </c>
      <c r="Z305" s="180">
        <v>93346925</v>
      </c>
      <c r="AA305" s="180">
        <v>93346925</v>
      </c>
      <c r="AB305" s="180">
        <v>93346925</v>
      </c>
      <c r="AC305" s="180">
        <v>0</v>
      </c>
      <c r="AD305" s="180">
        <v>0</v>
      </c>
      <c r="AE305" s="180">
        <v>0</v>
      </c>
      <c r="AF305" s="180">
        <v>0</v>
      </c>
      <c r="AG305" s="180">
        <v>0</v>
      </c>
      <c r="AH305" s="180">
        <v>0</v>
      </c>
      <c r="AI305" s="180">
        <v>0</v>
      </c>
      <c r="AJ305" s="180">
        <v>215833</v>
      </c>
      <c r="AK305" s="180">
        <v>576507.80000000005</v>
      </c>
      <c r="AL305" s="180">
        <v>0</v>
      </c>
      <c r="AM305" s="180">
        <v>0</v>
      </c>
      <c r="AN305" s="180">
        <v>0</v>
      </c>
      <c r="AO305" s="180">
        <v>0</v>
      </c>
      <c r="AP305" s="180">
        <v>0</v>
      </c>
      <c r="AQ305" s="180">
        <v>0</v>
      </c>
      <c r="AR305" s="180">
        <v>0</v>
      </c>
      <c r="AS305" s="180">
        <v>0</v>
      </c>
      <c r="AT305" s="180">
        <v>0</v>
      </c>
      <c r="AU305" s="180">
        <v>0</v>
      </c>
      <c r="AV305" s="180">
        <v>0</v>
      </c>
      <c r="AW305" s="180">
        <v>0</v>
      </c>
      <c r="AX305" s="180">
        <v>0</v>
      </c>
      <c r="AY305" s="180">
        <v>0</v>
      </c>
      <c r="AZ305" s="180">
        <v>0</v>
      </c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80" t="s">
        <v>943</v>
      </c>
      <c r="B306" s="180">
        <v>0</v>
      </c>
      <c r="C306" s="180">
        <v>0</v>
      </c>
      <c r="D306" s="180">
        <v>0</v>
      </c>
      <c r="E306" s="180">
        <v>0</v>
      </c>
      <c r="F306" s="180">
        <v>0</v>
      </c>
      <c r="G306" s="180">
        <v>0</v>
      </c>
      <c r="H306" s="180">
        <v>0</v>
      </c>
      <c r="I306" s="180">
        <v>0</v>
      </c>
      <c r="J306" s="180">
        <v>0</v>
      </c>
      <c r="K306" s="180">
        <v>0</v>
      </c>
      <c r="L306" s="180">
        <v>0</v>
      </c>
      <c r="M306" s="180">
        <v>0</v>
      </c>
      <c r="N306" s="180">
        <v>0</v>
      </c>
      <c r="O306" s="180">
        <v>0</v>
      </c>
      <c r="P306" s="180">
        <v>0</v>
      </c>
      <c r="Q306" s="180">
        <v>0</v>
      </c>
      <c r="R306" s="180">
        <v>0</v>
      </c>
      <c r="S306" s="180">
        <v>0</v>
      </c>
      <c r="T306" s="180">
        <v>0</v>
      </c>
      <c r="U306" s="180">
        <v>0</v>
      </c>
      <c r="V306" s="180">
        <v>0</v>
      </c>
      <c r="W306" s="180">
        <v>0</v>
      </c>
      <c r="X306" s="180">
        <v>0</v>
      </c>
      <c r="Y306" s="180">
        <v>-21592.056</v>
      </c>
      <c r="Z306" s="180">
        <v>-14805</v>
      </c>
      <c r="AA306" s="180">
        <v>-31843</v>
      </c>
      <c r="AB306" s="180">
        <v>-52118</v>
      </c>
      <c r="AC306" s="180">
        <v>-79797.524999999994</v>
      </c>
      <c r="AD306" s="180">
        <v>-26320</v>
      </c>
      <c r="AE306" s="180">
        <v>-53137</v>
      </c>
      <c r="AF306" s="180">
        <v>-81435</v>
      </c>
      <c r="AG306" s="180">
        <v>-114299.30899999999</v>
      </c>
      <c r="AH306" s="180">
        <v>-33335</v>
      </c>
      <c r="AI306" s="180">
        <v>-66376</v>
      </c>
      <c r="AJ306" s="180">
        <v>-105051</v>
      </c>
      <c r="AK306" s="180">
        <v>-146747.22200000001</v>
      </c>
      <c r="AL306" s="180">
        <v>-39753</v>
      </c>
      <c r="AM306" s="180">
        <v>-89515</v>
      </c>
      <c r="AN306" s="180">
        <v>-135287</v>
      </c>
      <c r="AO306" s="180">
        <v>-180596.74</v>
      </c>
      <c r="AP306" s="180">
        <v>-46345</v>
      </c>
      <c r="AQ306" s="180">
        <v>-92040</v>
      </c>
      <c r="AR306" s="180">
        <v>-137869</v>
      </c>
      <c r="AS306" s="180">
        <v>-183604.902</v>
      </c>
      <c r="AT306" s="180">
        <v>-44463</v>
      </c>
      <c r="AU306" s="180">
        <v>-89098</v>
      </c>
      <c r="AV306" s="180">
        <v>-125649</v>
      </c>
      <c r="AW306" s="180">
        <v>-124355.917</v>
      </c>
      <c r="AX306" s="180">
        <v>-2147608</v>
      </c>
      <c r="AY306" s="180">
        <v>0</v>
      </c>
      <c r="AZ306" s="180">
        <v>0</v>
      </c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80" t="s">
        <v>944</v>
      </c>
      <c r="B307" s="180">
        <v>0</v>
      </c>
      <c r="C307" s="180">
        <v>0</v>
      </c>
      <c r="D307" s="180">
        <v>0</v>
      </c>
      <c r="E307" s="180">
        <v>0</v>
      </c>
      <c r="F307" s="180">
        <v>0</v>
      </c>
      <c r="G307" s="180">
        <v>0</v>
      </c>
      <c r="H307" s="180">
        <v>0</v>
      </c>
      <c r="I307" s="180">
        <v>0</v>
      </c>
      <c r="J307" s="180">
        <v>0</v>
      </c>
      <c r="K307" s="180">
        <v>0</v>
      </c>
      <c r="L307" s="180">
        <v>0</v>
      </c>
      <c r="M307" s="180">
        <v>0</v>
      </c>
      <c r="N307" s="180">
        <v>0</v>
      </c>
      <c r="O307" s="180">
        <v>0</v>
      </c>
      <c r="P307" s="180">
        <v>0</v>
      </c>
      <c r="Q307" s="180">
        <v>0</v>
      </c>
      <c r="R307" s="180">
        <v>0</v>
      </c>
      <c r="S307" s="180">
        <v>0</v>
      </c>
      <c r="T307" s="180">
        <v>0</v>
      </c>
      <c r="U307" s="180">
        <v>0</v>
      </c>
      <c r="V307" s="180">
        <v>0</v>
      </c>
      <c r="W307" s="180">
        <v>0</v>
      </c>
      <c r="X307" s="180">
        <v>0</v>
      </c>
      <c r="Y307" s="180">
        <v>-21592.056</v>
      </c>
      <c r="Z307" s="180">
        <v>-14805</v>
      </c>
      <c r="AA307" s="180">
        <v>-31843</v>
      </c>
      <c r="AB307" s="180">
        <v>-52118</v>
      </c>
      <c r="AC307" s="180">
        <v>-79797.524999999994</v>
      </c>
      <c r="AD307" s="180">
        <v>-26320</v>
      </c>
      <c r="AE307" s="180">
        <v>-53137</v>
      </c>
      <c r="AF307" s="180">
        <v>-81435</v>
      </c>
      <c r="AG307" s="180">
        <v>-114299.30899999999</v>
      </c>
      <c r="AH307" s="180">
        <v>-33335</v>
      </c>
      <c r="AI307" s="180">
        <v>-66376</v>
      </c>
      <c r="AJ307" s="180">
        <v>-105051</v>
      </c>
      <c r="AK307" s="180">
        <v>-146747.22200000001</v>
      </c>
      <c r="AL307" s="180">
        <v>-39753</v>
      </c>
      <c r="AM307" s="180">
        <v>-89515</v>
      </c>
      <c r="AN307" s="180">
        <v>-135287</v>
      </c>
      <c r="AO307" s="180">
        <v>-180596.74</v>
      </c>
      <c r="AP307" s="180">
        <v>-46345</v>
      </c>
      <c r="AQ307" s="180">
        <v>0</v>
      </c>
      <c r="AR307" s="180">
        <v>0</v>
      </c>
      <c r="AS307" s="180">
        <v>0</v>
      </c>
      <c r="AT307" s="180">
        <v>0</v>
      </c>
      <c r="AU307" s="180">
        <v>0</v>
      </c>
      <c r="AV307" s="180">
        <v>0</v>
      </c>
      <c r="AW307" s="180">
        <v>0</v>
      </c>
      <c r="AX307" s="180">
        <v>-2147608</v>
      </c>
      <c r="AY307" s="180">
        <v>0</v>
      </c>
      <c r="AZ307" s="180">
        <v>0</v>
      </c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80" t="s">
        <v>945</v>
      </c>
      <c r="B308" s="180">
        <v>0</v>
      </c>
      <c r="C308" s="180">
        <v>0</v>
      </c>
      <c r="D308" s="180">
        <v>0</v>
      </c>
      <c r="E308" s="180">
        <v>0</v>
      </c>
      <c r="F308" s="180">
        <v>0</v>
      </c>
      <c r="G308" s="180">
        <v>0</v>
      </c>
      <c r="H308" s="180">
        <v>0</v>
      </c>
      <c r="I308" s="180">
        <v>0</v>
      </c>
      <c r="J308" s="180">
        <v>0</v>
      </c>
      <c r="K308" s="180">
        <v>0</v>
      </c>
      <c r="L308" s="180">
        <v>0</v>
      </c>
      <c r="M308" s="180">
        <v>0</v>
      </c>
      <c r="N308" s="180">
        <v>0</v>
      </c>
      <c r="O308" s="180">
        <v>0</v>
      </c>
      <c r="P308" s="180">
        <v>0</v>
      </c>
      <c r="Q308" s="180">
        <v>0</v>
      </c>
      <c r="R308" s="180">
        <v>0</v>
      </c>
      <c r="S308" s="180">
        <v>0</v>
      </c>
      <c r="T308" s="180">
        <v>0</v>
      </c>
      <c r="U308" s="180">
        <v>0</v>
      </c>
      <c r="V308" s="180">
        <v>0</v>
      </c>
      <c r="W308" s="180">
        <v>0</v>
      </c>
      <c r="X308" s="180">
        <v>0</v>
      </c>
      <c r="Y308" s="180">
        <v>50000000</v>
      </c>
      <c r="Z308" s="180">
        <v>40000000</v>
      </c>
      <c r="AA308" s="180">
        <v>40000000</v>
      </c>
      <c r="AB308" s="180">
        <v>80000000</v>
      </c>
      <c r="AC308" s="180">
        <v>90000000</v>
      </c>
      <c r="AD308" s="180">
        <v>20000000</v>
      </c>
      <c r="AE308" s="180">
        <v>33000000</v>
      </c>
      <c r="AF308" s="180">
        <v>33000000</v>
      </c>
      <c r="AG308" s="180">
        <v>33000000</v>
      </c>
      <c r="AH308" s="180">
        <v>7000000</v>
      </c>
      <c r="AI308" s="180">
        <v>7000000</v>
      </c>
      <c r="AJ308" s="180">
        <v>19000000</v>
      </c>
      <c r="AK308" s="180">
        <v>7158800</v>
      </c>
      <c r="AL308" s="180">
        <v>-9086100</v>
      </c>
      <c r="AM308" s="180">
        <v>-9086100</v>
      </c>
      <c r="AN308" s="180">
        <v>-18649100</v>
      </c>
      <c r="AO308" s="180">
        <v>-14577670.300000001</v>
      </c>
      <c r="AP308" s="180">
        <v>0</v>
      </c>
      <c r="AQ308" s="180">
        <v>-2500000</v>
      </c>
      <c r="AR308" s="180">
        <v>-2500000</v>
      </c>
      <c r="AS308" s="180">
        <v>-14747000</v>
      </c>
      <c r="AT308" s="180">
        <v>3933900</v>
      </c>
      <c r="AU308" s="180">
        <v>3933900</v>
      </c>
      <c r="AV308" s="180">
        <v>-7994300</v>
      </c>
      <c r="AW308" s="180">
        <v>-7994300</v>
      </c>
      <c r="AX308" s="180">
        <v>0</v>
      </c>
      <c r="AY308" s="180">
        <v>5992500</v>
      </c>
      <c r="AZ308" s="180">
        <v>30967500</v>
      </c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80" t="s">
        <v>946</v>
      </c>
      <c r="B309" s="180">
        <v>0</v>
      </c>
      <c r="C309" s="180">
        <v>0</v>
      </c>
      <c r="D309" s="180">
        <v>0</v>
      </c>
      <c r="E309" s="180">
        <v>0</v>
      </c>
      <c r="F309" s="180">
        <v>0</v>
      </c>
      <c r="G309" s="180">
        <v>0</v>
      </c>
      <c r="H309" s="180">
        <v>0</v>
      </c>
      <c r="I309" s="180">
        <v>0</v>
      </c>
      <c r="J309" s="180">
        <v>0</v>
      </c>
      <c r="K309" s="180">
        <v>0</v>
      </c>
      <c r="L309" s="180">
        <v>0</v>
      </c>
      <c r="M309" s="180">
        <v>0</v>
      </c>
      <c r="N309" s="180">
        <v>0</v>
      </c>
      <c r="O309" s="180">
        <v>0</v>
      </c>
      <c r="P309" s="180">
        <v>0</v>
      </c>
      <c r="Q309" s="180">
        <v>0</v>
      </c>
      <c r="R309" s="180">
        <v>0</v>
      </c>
      <c r="S309" s="180">
        <v>0</v>
      </c>
      <c r="T309" s="180">
        <v>0</v>
      </c>
      <c r="U309" s="180">
        <v>0</v>
      </c>
      <c r="V309" s="180">
        <v>0</v>
      </c>
      <c r="W309" s="180">
        <v>0</v>
      </c>
      <c r="X309" s="180">
        <v>0</v>
      </c>
      <c r="Y309" s="180">
        <v>0</v>
      </c>
      <c r="Z309" s="180">
        <v>0</v>
      </c>
      <c r="AA309" s="180">
        <v>0</v>
      </c>
      <c r="AB309" s="180">
        <v>0</v>
      </c>
      <c r="AC309" s="180">
        <v>0</v>
      </c>
      <c r="AD309" s="180">
        <v>0</v>
      </c>
      <c r="AE309" s="180">
        <v>0</v>
      </c>
      <c r="AF309" s="180">
        <v>0</v>
      </c>
      <c r="AG309" s="180">
        <v>0</v>
      </c>
      <c r="AH309" s="180">
        <v>0</v>
      </c>
      <c r="AI309" s="180">
        <v>0</v>
      </c>
      <c r="AJ309" s="180">
        <v>0</v>
      </c>
      <c r="AK309" s="180">
        <v>-11841200</v>
      </c>
      <c r="AL309" s="180">
        <v>-13586100</v>
      </c>
      <c r="AM309" s="180">
        <v>-13586100</v>
      </c>
      <c r="AN309" s="180">
        <v>-26149100</v>
      </c>
      <c r="AO309" s="180">
        <v>-50033900</v>
      </c>
      <c r="AP309" s="180">
        <v>0</v>
      </c>
      <c r="AQ309" s="180">
        <v>-2500000</v>
      </c>
      <c r="AR309" s="180">
        <v>-2500000</v>
      </c>
      <c r="AS309" s="180">
        <v>-14747000</v>
      </c>
      <c r="AT309" s="180">
        <v>-11066100</v>
      </c>
      <c r="AU309" s="180">
        <v>-11066100</v>
      </c>
      <c r="AV309" s="180">
        <v>-22994300</v>
      </c>
      <c r="AW309" s="180">
        <v>-22994300</v>
      </c>
      <c r="AX309" s="180">
        <v>0</v>
      </c>
      <c r="AY309" s="180">
        <v>-1500000</v>
      </c>
      <c r="AZ309" s="180">
        <v>-1500000</v>
      </c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80" t="s">
        <v>947</v>
      </c>
      <c r="B310" s="180">
        <v>0</v>
      </c>
      <c r="C310" s="180">
        <v>0</v>
      </c>
      <c r="D310" s="180">
        <v>0</v>
      </c>
      <c r="E310" s="180">
        <v>0</v>
      </c>
      <c r="F310" s="180">
        <v>0</v>
      </c>
      <c r="G310" s="180">
        <v>0</v>
      </c>
      <c r="H310" s="180">
        <v>0</v>
      </c>
      <c r="I310" s="180">
        <v>0</v>
      </c>
      <c r="J310" s="180">
        <v>0</v>
      </c>
      <c r="K310" s="180">
        <v>0</v>
      </c>
      <c r="L310" s="180">
        <v>0</v>
      </c>
      <c r="M310" s="180">
        <v>0</v>
      </c>
      <c r="N310" s="180">
        <v>0</v>
      </c>
      <c r="O310" s="180">
        <v>0</v>
      </c>
      <c r="P310" s="180">
        <v>0</v>
      </c>
      <c r="Q310" s="180">
        <v>0</v>
      </c>
      <c r="R310" s="180">
        <v>0</v>
      </c>
      <c r="S310" s="180">
        <v>0</v>
      </c>
      <c r="T310" s="180">
        <v>0</v>
      </c>
      <c r="U310" s="180">
        <v>0</v>
      </c>
      <c r="V310" s="180">
        <v>0</v>
      </c>
      <c r="W310" s="180">
        <v>0</v>
      </c>
      <c r="X310" s="180">
        <v>0</v>
      </c>
      <c r="Y310" s="180">
        <v>50000000</v>
      </c>
      <c r="Z310" s="180">
        <v>40000000</v>
      </c>
      <c r="AA310" s="180">
        <v>40000000</v>
      </c>
      <c r="AB310" s="180">
        <v>80000000</v>
      </c>
      <c r="AC310" s="180">
        <v>90000000</v>
      </c>
      <c r="AD310" s="180">
        <v>20000000</v>
      </c>
      <c r="AE310" s="180">
        <v>33000000</v>
      </c>
      <c r="AF310" s="180">
        <v>33000000</v>
      </c>
      <c r="AG310" s="180">
        <v>33000000</v>
      </c>
      <c r="AH310" s="180">
        <v>7000000</v>
      </c>
      <c r="AI310" s="180">
        <v>7000000</v>
      </c>
      <c r="AJ310" s="180">
        <v>19000000</v>
      </c>
      <c r="AK310" s="180">
        <v>19000000</v>
      </c>
      <c r="AL310" s="180">
        <v>4500000</v>
      </c>
      <c r="AM310" s="180">
        <v>4500000</v>
      </c>
      <c r="AN310" s="180">
        <v>7500000</v>
      </c>
      <c r="AO310" s="180">
        <v>35456229.700000003</v>
      </c>
      <c r="AP310" s="180">
        <v>0</v>
      </c>
      <c r="AQ310" s="180">
        <v>0</v>
      </c>
      <c r="AR310" s="180">
        <v>0</v>
      </c>
      <c r="AS310" s="180">
        <v>0</v>
      </c>
      <c r="AT310" s="180">
        <v>15000000</v>
      </c>
      <c r="AU310" s="180">
        <v>15000000</v>
      </c>
      <c r="AV310" s="180">
        <v>15000000</v>
      </c>
      <c r="AW310" s="180">
        <v>15000000</v>
      </c>
      <c r="AX310" s="180">
        <v>0</v>
      </c>
      <c r="AY310" s="180">
        <v>7492500</v>
      </c>
      <c r="AZ310" s="180">
        <v>32467500</v>
      </c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80" t="s">
        <v>948</v>
      </c>
      <c r="B311" s="180">
        <v>109642</v>
      </c>
      <c r="C311" s="180">
        <v>109642</v>
      </c>
      <c r="D311" s="180">
        <v>157321</v>
      </c>
      <c r="E311" s="180">
        <v>157321</v>
      </c>
      <c r="F311" s="180">
        <v>0</v>
      </c>
      <c r="G311" s="180">
        <v>0</v>
      </c>
      <c r="H311" s="180">
        <v>0</v>
      </c>
      <c r="I311" s="180">
        <v>0</v>
      </c>
      <c r="J311" s="180">
        <v>0</v>
      </c>
      <c r="K311" s="180">
        <v>0</v>
      </c>
      <c r="L311" s="180">
        <v>0</v>
      </c>
      <c r="M311" s="180">
        <v>0</v>
      </c>
      <c r="N311" s="180">
        <v>0</v>
      </c>
      <c r="O311" s="180">
        <v>0</v>
      </c>
      <c r="P311" s="180">
        <v>0</v>
      </c>
      <c r="Q311" s="180">
        <v>0</v>
      </c>
      <c r="R311" s="180">
        <v>0</v>
      </c>
      <c r="S311" s="180">
        <v>0</v>
      </c>
      <c r="T311" s="180">
        <v>0</v>
      </c>
      <c r="U311" s="180">
        <v>0</v>
      </c>
      <c r="V311" s="180">
        <v>0</v>
      </c>
      <c r="W311" s="180">
        <v>0</v>
      </c>
      <c r="X311" s="180">
        <v>0</v>
      </c>
      <c r="Y311" s="180">
        <v>0</v>
      </c>
      <c r="Z311" s="180">
        <v>0</v>
      </c>
      <c r="AA311" s="180">
        <v>0</v>
      </c>
      <c r="AB311" s="180">
        <v>0</v>
      </c>
      <c r="AC311" s="180">
        <v>0</v>
      </c>
      <c r="AD311" s="180">
        <v>0</v>
      </c>
      <c r="AE311" s="180">
        <v>0</v>
      </c>
      <c r="AF311" s="180">
        <v>0</v>
      </c>
      <c r="AG311" s="180">
        <v>0</v>
      </c>
      <c r="AH311" s="180">
        <v>0</v>
      </c>
      <c r="AI311" s="180">
        <v>0</v>
      </c>
      <c r="AJ311" s="180">
        <v>0</v>
      </c>
      <c r="AK311" s="180">
        <v>0</v>
      </c>
      <c r="AL311" s="180">
        <v>0</v>
      </c>
      <c r="AM311" s="180">
        <v>0</v>
      </c>
      <c r="AN311" s="180">
        <v>0</v>
      </c>
      <c r="AO311" s="180">
        <v>281515.815</v>
      </c>
      <c r="AP311" s="180">
        <v>19593</v>
      </c>
      <c r="AQ311" s="180">
        <v>10130912</v>
      </c>
      <c r="AR311" s="180">
        <v>10130912</v>
      </c>
      <c r="AS311" s="180">
        <v>10130912</v>
      </c>
      <c r="AT311" s="180">
        <v>-553420</v>
      </c>
      <c r="AU311" s="180">
        <v>-788051</v>
      </c>
      <c r="AV311" s="180">
        <v>-788051</v>
      </c>
      <c r="AW311" s="180">
        <v>-788050.76399999997</v>
      </c>
      <c r="AX311" s="180">
        <v>0</v>
      </c>
      <c r="AY311" s="180">
        <v>0</v>
      </c>
      <c r="AZ311" s="180">
        <v>-12662</v>
      </c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80" t="s">
        <v>949</v>
      </c>
      <c r="B312" s="180">
        <v>0</v>
      </c>
      <c r="C312" s="180">
        <v>-1568545</v>
      </c>
      <c r="D312" s="180">
        <v>-1568545</v>
      </c>
      <c r="E312" s="180">
        <v>-1568548</v>
      </c>
      <c r="F312" s="180">
        <v>0</v>
      </c>
      <c r="G312" s="180">
        <v>-2695890</v>
      </c>
      <c r="H312" s="180">
        <v>-2695892</v>
      </c>
      <c r="I312" s="180">
        <v>-2695893</v>
      </c>
      <c r="J312" s="180">
        <v>0</v>
      </c>
      <c r="K312" s="180">
        <v>-3594519</v>
      </c>
      <c r="L312" s="180">
        <v>-3594523</v>
      </c>
      <c r="M312" s="180">
        <v>-5391784</v>
      </c>
      <c r="N312" s="180">
        <v>0</v>
      </c>
      <c r="O312" s="180">
        <v>-4493153</v>
      </c>
      <c r="P312" s="180">
        <v>-4493153</v>
      </c>
      <c r="Q312" s="180">
        <v>-4493155.29</v>
      </c>
      <c r="R312" s="180">
        <v>0</v>
      </c>
      <c r="S312" s="180">
        <v>-5612444</v>
      </c>
      <c r="T312" s="180">
        <v>-5612444</v>
      </c>
      <c r="U312" s="180">
        <v>-5612445.0099999998</v>
      </c>
      <c r="V312" s="180">
        <v>0</v>
      </c>
      <c r="W312" s="180">
        <v>-8083783</v>
      </c>
      <c r="X312" s="180">
        <v>-8083788</v>
      </c>
      <c r="Y312" s="180">
        <v>-8134713.3190000001</v>
      </c>
      <c r="Z312" s="180">
        <v>-2</v>
      </c>
      <c r="AA312" s="180">
        <v>-8115301</v>
      </c>
      <c r="AB312" s="180">
        <v>-8150949</v>
      </c>
      <c r="AC312" s="180">
        <v>-8150953.602</v>
      </c>
      <c r="AD312" s="180">
        <v>-1</v>
      </c>
      <c r="AE312" s="180">
        <v>-7229139</v>
      </c>
      <c r="AF312" s="180">
        <v>-7269879</v>
      </c>
      <c r="AG312" s="180">
        <v>-7269881.1619999995</v>
      </c>
      <c r="AH312" s="180">
        <v>0</v>
      </c>
      <c r="AI312" s="180">
        <v>-8130729</v>
      </c>
      <c r="AJ312" s="180">
        <v>-8167395</v>
      </c>
      <c r="AK312" s="180">
        <v>-8167395.9539999999</v>
      </c>
      <c r="AL312" s="180">
        <v>0</v>
      </c>
      <c r="AM312" s="180">
        <v>-9032690</v>
      </c>
      <c r="AN312" s="180">
        <v>-9073430</v>
      </c>
      <c r="AO312" s="180">
        <v>-9073437.4039999992</v>
      </c>
      <c r="AP312" s="180">
        <v>0</v>
      </c>
      <c r="AQ312" s="180">
        <v>-9880995</v>
      </c>
      <c r="AR312" s="180">
        <v>-9880995</v>
      </c>
      <c r="AS312" s="180">
        <v>-10070877.423</v>
      </c>
      <c r="AT312" s="180">
        <v>-1</v>
      </c>
      <c r="AU312" s="180">
        <v>-10966308</v>
      </c>
      <c r="AV312" s="180">
        <v>-11099148</v>
      </c>
      <c r="AW312" s="180">
        <v>-11099150.166999999</v>
      </c>
      <c r="AX312" s="180">
        <v>-3</v>
      </c>
      <c r="AY312" s="180">
        <v>-11414950</v>
      </c>
      <c r="AZ312" s="180">
        <v>-11547789</v>
      </c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80" t="s">
        <v>914</v>
      </c>
      <c r="B313" s="180">
        <v>0</v>
      </c>
      <c r="C313" s="180">
        <v>0</v>
      </c>
      <c r="D313" s="180">
        <v>0</v>
      </c>
      <c r="E313" s="180">
        <v>0</v>
      </c>
      <c r="F313" s="180">
        <v>0</v>
      </c>
      <c r="G313" s="180">
        <v>-2741</v>
      </c>
      <c r="H313" s="180">
        <v>-3092</v>
      </c>
      <c r="I313" s="180">
        <v>-3098</v>
      </c>
      <c r="J313" s="180">
        <v>-51</v>
      </c>
      <c r="K313" s="180">
        <v>-110</v>
      </c>
      <c r="L313" s="180">
        <v>-111</v>
      </c>
      <c r="M313" s="180">
        <v>-165</v>
      </c>
      <c r="N313" s="180">
        <v>0</v>
      </c>
      <c r="O313" s="180">
        <v>0</v>
      </c>
      <c r="P313" s="180">
        <v>0</v>
      </c>
      <c r="Q313" s="180">
        <v>0</v>
      </c>
      <c r="R313" s="180">
        <v>-1</v>
      </c>
      <c r="S313" s="180">
        <v>-11</v>
      </c>
      <c r="T313" s="180">
        <v>-19</v>
      </c>
      <c r="U313" s="180">
        <v>-25.260999999999999</v>
      </c>
      <c r="V313" s="180">
        <v>-13</v>
      </c>
      <c r="W313" s="180">
        <v>-26805</v>
      </c>
      <c r="X313" s="180">
        <v>-929804</v>
      </c>
      <c r="Y313" s="180">
        <v>-1710148.1370000001</v>
      </c>
      <c r="Z313" s="180">
        <v>-783741</v>
      </c>
      <c r="AA313" s="180">
        <v>-3309403</v>
      </c>
      <c r="AB313" s="180">
        <v>-5358800</v>
      </c>
      <c r="AC313" s="180">
        <v>-7397299.7319999998</v>
      </c>
      <c r="AD313" s="180">
        <v>-2450630</v>
      </c>
      <c r="AE313" s="180">
        <v>-4221642</v>
      </c>
      <c r="AF313" s="180">
        <v>-6573590</v>
      </c>
      <c r="AG313" s="180">
        <v>-8332798.8049999997</v>
      </c>
      <c r="AH313" s="180">
        <v>-2300785</v>
      </c>
      <c r="AI313" s="180">
        <v>-4065588</v>
      </c>
      <c r="AJ313" s="180">
        <v>-6484220</v>
      </c>
      <c r="AK313" s="180">
        <v>-8260805.7510000002</v>
      </c>
      <c r="AL313" s="180">
        <v>-2580990</v>
      </c>
      <c r="AM313" s="180">
        <v>-4339579</v>
      </c>
      <c r="AN313" s="180">
        <v>-6869082</v>
      </c>
      <c r="AO313" s="180">
        <v>-8825271.5329999998</v>
      </c>
      <c r="AP313" s="180">
        <v>-2135869</v>
      </c>
      <c r="AQ313" s="180">
        <v>-4137576</v>
      </c>
      <c r="AR313" s="180">
        <v>-6439746</v>
      </c>
      <c r="AS313" s="180">
        <v>-8200771.6500000004</v>
      </c>
      <c r="AT313" s="180">
        <v>-2185920</v>
      </c>
      <c r="AU313" s="180">
        <v>-3789615</v>
      </c>
      <c r="AV313" s="180">
        <v>-6030377</v>
      </c>
      <c r="AW313" s="180">
        <v>-7676471.7709999997</v>
      </c>
      <c r="AX313" s="180">
        <v>-2037060</v>
      </c>
      <c r="AY313" s="180">
        <v>-3665055</v>
      </c>
      <c r="AZ313" s="180">
        <v>-5766260</v>
      </c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80" t="s">
        <v>928</v>
      </c>
      <c r="B314" s="180">
        <v>-167169</v>
      </c>
      <c r="C314" s="180">
        <v>-317650</v>
      </c>
      <c r="D314" s="180">
        <v>-486804</v>
      </c>
      <c r="E314" s="180">
        <v>-539208</v>
      </c>
      <c r="F314" s="180">
        <v>-464</v>
      </c>
      <c r="G314" s="180">
        <v>0</v>
      </c>
      <c r="H314" s="180">
        <v>0</v>
      </c>
      <c r="I314" s="180">
        <v>0</v>
      </c>
      <c r="J314" s="180">
        <v>0</v>
      </c>
      <c r="K314" s="180">
        <v>0</v>
      </c>
      <c r="L314" s="180">
        <v>0</v>
      </c>
      <c r="M314" s="180">
        <v>0</v>
      </c>
      <c r="N314" s="180">
        <v>0</v>
      </c>
      <c r="O314" s="180">
        <v>0</v>
      </c>
      <c r="P314" s="180">
        <v>0</v>
      </c>
      <c r="Q314" s="180">
        <v>0</v>
      </c>
      <c r="R314" s="180">
        <v>0</v>
      </c>
      <c r="S314" s="180">
        <v>0</v>
      </c>
      <c r="T314" s="180">
        <v>0</v>
      </c>
      <c r="U314" s="180">
        <v>0</v>
      </c>
      <c r="V314" s="180">
        <v>0</v>
      </c>
      <c r="W314" s="180">
        <v>0</v>
      </c>
      <c r="X314" s="180">
        <v>0</v>
      </c>
      <c r="Y314" s="180">
        <v>0</v>
      </c>
      <c r="Z314" s="180">
        <v>0</v>
      </c>
      <c r="AA314" s="180">
        <v>0</v>
      </c>
      <c r="AB314" s="180">
        <v>0</v>
      </c>
      <c r="AC314" s="180">
        <v>0</v>
      </c>
      <c r="AD314" s="180">
        <v>0</v>
      </c>
      <c r="AE314" s="180">
        <v>0</v>
      </c>
      <c r="AF314" s="180">
        <v>0</v>
      </c>
      <c r="AG314" s="180">
        <v>0</v>
      </c>
      <c r="AH314" s="180">
        <v>0</v>
      </c>
      <c r="AI314" s="180">
        <v>0</v>
      </c>
      <c r="AJ314" s="180">
        <v>0</v>
      </c>
      <c r="AK314" s="180">
        <v>9973815.0899999999</v>
      </c>
      <c r="AL314" s="180">
        <v>0</v>
      </c>
      <c r="AM314" s="180">
        <v>0</v>
      </c>
      <c r="AN314" s="180">
        <v>10145644</v>
      </c>
      <c r="AO314" s="180">
        <v>0</v>
      </c>
      <c r="AP314" s="180">
        <v>10130912</v>
      </c>
      <c r="AQ314" s="180">
        <v>19593</v>
      </c>
      <c r="AR314" s="180">
        <v>19593</v>
      </c>
      <c r="AS314" s="180">
        <v>145289.03</v>
      </c>
      <c r="AT314" s="180">
        <v>0</v>
      </c>
      <c r="AU314" s="180">
        <v>47850</v>
      </c>
      <c r="AV314" s="180">
        <v>47850</v>
      </c>
      <c r="AW314" s="180">
        <v>47850.03</v>
      </c>
      <c r="AX314" s="180">
        <v>0</v>
      </c>
      <c r="AY314" s="180">
        <v>-4282332</v>
      </c>
      <c r="AZ314" s="180">
        <v>-6163671</v>
      </c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80" t="s">
        <v>950</v>
      </c>
      <c r="B315" s="180">
        <v>-263302</v>
      </c>
      <c r="C315" s="180">
        <v>-454386</v>
      </c>
      <c r="D315" s="180">
        <v>-3234263</v>
      </c>
      <c r="E315" s="180">
        <v>-3832951</v>
      </c>
      <c r="F315" s="180">
        <v>-11130</v>
      </c>
      <c r="G315" s="180">
        <v>-2763133</v>
      </c>
      <c r="H315" s="180">
        <v>-2855298</v>
      </c>
      <c r="I315" s="180">
        <v>-2856775</v>
      </c>
      <c r="J315" s="180">
        <v>7724</v>
      </c>
      <c r="K315" s="180">
        <v>-3604841</v>
      </c>
      <c r="L315" s="180">
        <v>-3604846</v>
      </c>
      <c r="M315" s="180">
        <v>-5402161</v>
      </c>
      <c r="N315" s="180">
        <v>3197</v>
      </c>
      <c r="O315" s="180">
        <v>-4493114</v>
      </c>
      <c r="P315" s="180">
        <v>-4493105</v>
      </c>
      <c r="Q315" s="180">
        <v>-4490981.82</v>
      </c>
      <c r="R315" s="180">
        <v>5233</v>
      </c>
      <c r="S315" s="180">
        <v>-5614187</v>
      </c>
      <c r="T315" s="180">
        <v>-5593501</v>
      </c>
      <c r="U315" s="180">
        <v>-5614643.7410000004</v>
      </c>
      <c r="V315" s="180">
        <v>9</v>
      </c>
      <c r="W315" s="180">
        <v>132399077</v>
      </c>
      <c r="X315" s="180">
        <v>172910161</v>
      </c>
      <c r="Y315" s="180">
        <v>171177068.19400001</v>
      </c>
      <c r="Z315" s="180">
        <v>633172</v>
      </c>
      <c r="AA315" s="180">
        <v>-6682692</v>
      </c>
      <c r="AB315" s="180">
        <v>-11212401</v>
      </c>
      <c r="AC315" s="180">
        <v>-2829870.736</v>
      </c>
      <c r="AD315" s="180">
        <v>-12967277</v>
      </c>
      <c r="AE315" s="180">
        <v>-17709582</v>
      </c>
      <c r="AF315" s="180">
        <v>-23429009</v>
      </c>
      <c r="AG315" s="180">
        <v>-24779610.737</v>
      </c>
      <c r="AH315" s="180">
        <v>-544060</v>
      </c>
      <c r="AI315" s="180">
        <v>-8946532</v>
      </c>
      <c r="AJ315" s="180">
        <v>-2546826</v>
      </c>
      <c r="AK315" s="180">
        <v>-7232891.449</v>
      </c>
      <c r="AL315" s="180">
        <v>-9138729</v>
      </c>
      <c r="AM315" s="180">
        <v>-17194735</v>
      </c>
      <c r="AN315" s="180">
        <v>-19964978</v>
      </c>
      <c r="AO315" s="180">
        <v>-30119511.147999998</v>
      </c>
      <c r="AP315" s="180">
        <v>7354762</v>
      </c>
      <c r="AQ315" s="180">
        <v>-4348812</v>
      </c>
      <c r="AR315" s="180">
        <v>-4858007</v>
      </c>
      <c r="AS315" s="180">
        <v>-20714333.136999998</v>
      </c>
      <c r="AT315" s="180">
        <v>-1753049</v>
      </c>
      <c r="AU315" s="180">
        <v>-11544450</v>
      </c>
      <c r="AV315" s="180">
        <v>-20914140</v>
      </c>
      <c r="AW315" s="180">
        <v>-27938607.213</v>
      </c>
      <c r="AX315" s="180">
        <v>-3808102</v>
      </c>
      <c r="AY315" s="180">
        <v>-903966</v>
      </c>
      <c r="AZ315" s="180">
        <v>9749712</v>
      </c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80"/>
      <c r="B316" s="180"/>
      <c r="C316" s="180"/>
      <c r="D316" s="180"/>
      <c r="E316" s="180"/>
      <c r="F316" s="180"/>
      <c r="G316" s="180"/>
      <c r="H316" s="180"/>
      <c r="I316" s="180"/>
      <c r="J316" s="180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80" t="s">
        <v>951</v>
      </c>
      <c r="B317" s="180"/>
      <c r="C317" s="180"/>
      <c r="D317" s="180"/>
      <c r="E317" s="180"/>
      <c r="F317" s="180"/>
      <c r="G317" s="180"/>
      <c r="H317" s="180"/>
      <c r="I317" s="180"/>
      <c r="J317" s="180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80" t="s">
        <v>928</v>
      </c>
      <c r="B318" s="180">
        <v>-65292</v>
      </c>
      <c r="C318" s="180">
        <v>52030</v>
      </c>
      <c r="D318" s="180">
        <v>84891</v>
      </c>
      <c r="E318" s="180">
        <v>84650</v>
      </c>
      <c r="F318" s="180">
        <v>8581</v>
      </c>
      <c r="G318" s="180">
        <v>0</v>
      </c>
      <c r="H318" s="180">
        <v>0</v>
      </c>
      <c r="I318" s="180">
        <v>0</v>
      </c>
      <c r="J318" s="180">
        <v>0</v>
      </c>
      <c r="K318" s="180">
        <v>0</v>
      </c>
      <c r="L318" s="180">
        <v>0</v>
      </c>
      <c r="M318" s="180">
        <v>0</v>
      </c>
      <c r="N318" s="180">
        <v>0</v>
      </c>
      <c r="O318" s="180">
        <v>0</v>
      </c>
      <c r="P318" s="180">
        <v>0</v>
      </c>
      <c r="Q318" s="180">
        <v>0</v>
      </c>
      <c r="R318" s="180">
        <v>0</v>
      </c>
      <c r="S318" s="180">
        <v>0</v>
      </c>
      <c r="T318" s="180">
        <v>0</v>
      </c>
      <c r="U318" s="180">
        <v>0</v>
      </c>
      <c r="V318" s="180">
        <v>0</v>
      </c>
      <c r="W318" s="180">
        <v>0</v>
      </c>
      <c r="X318" s="180">
        <v>0</v>
      </c>
      <c r="Y318" s="180">
        <v>0</v>
      </c>
      <c r="Z318" s="180">
        <v>0</v>
      </c>
      <c r="AA318" s="180">
        <v>0</v>
      </c>
      <c r="AB318" s="180">
        <v>0</v>
      </c>
      <c r="AC318" s="180">
        <v>0</v>
      </c>
      <c r="AD318" s="180">
        <v>0</v>
      </c>
      <c r="AE318" s="180">
        <v>0</v>
      </c>
      <c r="AF318" s="180">
        <v>0</v>
      </c>
      <c r="AG318" s="180">
        <v>0</v>
      </c>
      <c r="AH318" s="180">
        <v>0</v>
      </c>
      <c r="AI318" s="180">
        <v>0</v>
      </c>
      <c r="AJ318" s="180">
        <v>0</v>
      </c>
      <c r="AK318" s="180">
        <v>0</v>
      </c>
      <c r="AL318" s="180">
        <v>0</v>
      </c>
      <c r="AM318" s="180">
        <v>0</v>
      </c>
      <c r="AN318" s="180">
        <v>0</v>
      </c>
      <c r="AO318" s="180">
        <v>0</v>
      </c>
      <c r="AP318" s="180">
        <v>0</v>
      </c>
      <c r="AQ318" s="180">
        <v>0</v>
      </c>
      <c r="AR318" s="180">
        <v>0</v>
      </c>
      <c r="AS318" s="180">
        <v>0</v>
      </c>
      <c r="AT318" s="180">
        <v>0</v>
      </c>
      <c r="AU318" s="180">
        <v>0</v>
      </c>
      <c r="AV318" s="180">
        <v>0</v>
      </c>
      <c r="AW318" s="180">
        <v>0</v>
      </c>
      <c r="AX318" s="180">
        <v>0</v>
      </c>
      <c r="AY318" s="180">
        <v>0</v>
      </c>
      <c r="AZ318" s="180">
        <v>0</v>
      </c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80" t="s">
        <v>952</v>
      </c>
      <c r="B319" s="180">
        <v>-849469</v>
      </c>
      <c r="C319" s="180">
        <v>-1776645</v>
      </c>
      <c r="D319" s="180">
        <v>-2382902</v>
      </c>
      <c r="E319" s="180">
        <v>-185662</v>
      </c>
      <c r="F319" s="180">
        <v>270176</v>
      </c>
      <c r="G319" s="180">
        <v>-1458691</v>
      </c>
      <c r="H319" s="180">
        <v>-1782841</v>
      </c>
      <c r="I319" s="180">
        <v>810051</v>
      </c>
      <c r="J319" s="180">
        <v>2436932</v>
      </c>
      <c r="K319" s="180">
        <v>1266212</v>
      </c>
      <c r="L319" s="180">
        <v>5548967</v>
      </c>
      <c r="M319" s="180">
        <v>3065129</v>
      </c>
      <c r="N319" s="180">
        <v>2664595</v>
      </c>
      <c r="O319" s="180">
        <v>-905695</v>
      </c>
      <c r="P319" s="180">
        <v>-885136</v>
      </c>
      <c r="Q319" s="180">
        <v>-1538673.13</v>
      </c>
      <c r="R319" s="180">
        <v>4821436</v>
      </c>
      <c r="S319" s="180">
        <v>4339792</v>
      </c>
      <c r="T319" s="180">
        <v>6695914</v>
      </c>
      <c r="U319" s="180">
        <v>8914707.1239999998</v>
      </c>
      <c r="V319" s="180">
        <v>-456961</v>
      </c>
      <c r="W319" s="180">
        <v>8964599</v>
      </c>
      <c r="X319" s="180">
        <v>-4802738</v>
      </c>
      <c r="Y319" s="180">
        <v>1392335.0649999999</v>
      </c>
      <c r="Z319" s="180">
        <v>-3941817</v>
      </c>
      <c r="AA319" s="180">
        <v>-9754092</v>
      </c>
      <c r="AB319" s="180">
        <v>-10146815</v>
      </c>
      <c r="AC319" s="180">
        <v>7582740.0159999998</v>
      </c>
      <c r="AD319" s="180">
        <v>-13124478</v>
      </c>
      <c r="AE319" s="180">
        <v>-16680102</v>
      </c>
      <c r="AF319" s="180">
        <v>-17879697</v>
      </c>
      <c r="AG319" s="180">
        <v>-10770043.064999999</v>
      </c>
      <c r="AH319" s="180">
        <v>49525</v>
      </c>
      <c r="AI319" s="180">
        <v>-4405204</v>
      </c>
      <c r="AJ319" s="180">
        <v>8753419</v>
      </c>
      <c r="AK319" s="180">
        <v>11912395.756999999</v>
      </c>
      <c r="AL319" s="180">
        <v>-10044009</v>
      </c>
      <c r="AM319" s="180">
        <v>-14741610</v>
      </c>
      <c r="AN319" s="180">
        <v>-4578996</v>
      </c>
      <c r="AO319" s="180">
        <v>-4343855.9840000002</v>
      </c>
      <c r="AP319" s="180">
        <v>10295849</v>
      </c>
      <c r="AQ319" s="180">
        <v>1912981</v>
      </c>
      <c r="AR319" s="180">
        <v>8126958</v>
      </c>
      <c r="AS319" s="180">
        <v>5158581.2209999999</v>
      </c>
      <c r="AT319" s="180">
        <v>1827956</v>
      </c>
      <c r="AU319" s="180">
        <v>-2567750</v>
      </c>
      <c r="AV319" s="180">
        <v>-8312896</v>
      </c>
      <c r="AW319" s="180">
        <v>-4045308.6170000001</v>
      </c>
      <c r="AX319" s="180">
        <v>-649869</v>
      </c>
      <c r="AY319" s="180">
        <v>-380867</v>
      </c>
      <c r="AZ319" s="180">
        <v>18674584</v>
      </c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80" t="s">
        <v>1262</v>
      </c>
      <c r="B320" s="180">
        <v>0</v>
      </c>
      <c r="C320" s="180">
        <v>0</v>
      </c>
      <c r="D320" s="180">
        <v>0</v>
      </c>
      <c r="E320" s="180">
        <v>0</v>
      </c>
      <c r="F320" s="180">
        <v>0</v>
      </c>
      <c r="G320" s="180">
        <v>0</v>
      </c>
      <c r="H320" s="180">
        <v>0</v>
      </c>
      <c r="I320" s="180">
        <v>0</v>
      </c>
      <c r="J320" s="180">
        <v>0</v>
      </c>
      <c r="K320" s="180">
        <v>0</v>
      </c>
      <c r="L320" s="180">
        <v>0</v>
      </c>
      <c r="M320" s="180">
        <v>0</v>
      </c>
      <c r="N320" s="180">
        <v>0</v>
      </c>
      <c r="O320" s="180">
        <v>0</v>
      </c>
      <c r="P320" s="180">
        <v>0</v>
      </c>
      <c r="Q320" s="180">
        <v>0</v>
      </c>
      <c r="R320" s="180">
        <v>0</v>
      </c>
      <c r="S320" s="180">
        <v>0</v>
      </c>
      <c r="T320" s="180">
        <v>0</v>
      </c>
      <c r="U320" s="180">
        <v>0</v>
      </c>
      <c r="V320" s="180">
        <v>0</v>
      </c>
      <c r="W320" s="180">
        <v>0</v>
      </c>
      <c r="X320" s="180">
        <v>0</v>
      </c>
      <c r="Y320" s="180">
        <v>154941.96900000001</v>
      </c>
      <c r="Z320" s="180">
        <v>0</v>
      </c>
      <c r="AA320" s="180">
        <v>0</v>
      </c>
      <c r="AB320" s="180">
        <v>0</v>
      </c>
      <c r="AC320" s="180">
        <v>0</v>
      </c>
      <c r="AD320" s="180">
        <v>0</v>
      </c>
      <c r="AE320" s="180">
        <v>0</v>
      </c>
      <c r="AF320" s="180">
        <v>0</v>
      </c>
      <c r="AG320" s="180">
        <v>0</v>
      </c>
      <c r="AH320" s="180">
        <v>-56751</v>
      </c>
      <c r="AI320" s="180">
        <v>-46685</v>
      </c>
      <c r="AJ320" s="180">
        <v>0</v>
      </c>
      <c r="AK320" s="180">
        <v>0</v>
      </c>
      <c r="AL320" s="180">
        <v>-100059</v>
      </c>
      <c r="AM320" s="180">
        <v>0</v>
      </c>
      <c r="AN320" s="180">
        <v>0</v>
      </c>
      <c r="AO320" s="180">
        <v>-220503.92199999999</v>
      </c>
      <c r="AP320" s="180">
        <v>-92923</v>
      </c>
      <c r="AQ320" s="180">
        <v>0</v>
      </c>
      <c r="AR320" s="180">
        <v>0</v>
      </c>
      <c r="AS320" s="180">
        <v>0</v>
      </c>
      <c r="AT320" s="180">
        <v>0</v>
      </c>
      <c r="AU320" s="180">
        <v>0</v>
      </c>
      <c r="AV320" s="180">
        <v>0</v>
      </c>
      <c r="AW320" s="180">
        <v>0</v>
      </c>
      <c r="AX320" s="180">
        <v>106449</v>
      </c>
      <c r="AY320" s="180">
        <v>0</v>
      </c>
      <c r="AZ320" s="180">
        <v>0</v>
      </c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80" t="s">
        <v>1197</v>
      </c>
      <c r="B321" s="180">
        <v>0</v>
      </c>
      <c r="C321" s="180">
        <v>0</v>
      </c>
      <c r="D321" s="180">
        <v>0</v>
      </c>
      <c r="E321" s="180">
        <v>0</v>
      </c>
      <c r="F321" s="180">
        <v>0</v>
      </c>
      <c r="G321" s="180">
        <v>-13919</v>
      </c>
      <c r="H321" s="180">
        <v>-20815</v>
      </c>
      <c r="I321" s="180">
        <v>-24494</v>
      </c>
      <c r="J321" s="180">
        <v>-15914</v>
      </c>
      <c r="K321" s="180">
        <v>-15047</v>
      </c>
      <c r="L321" s="180">
        <v>-49044</v>
      </c>
      <c r="M321" s="180">
        <v>-31642</v>
      </c>
      <c r="N321" s="180">
        <v>556</v>
      </c>
      <c r="O321" s="180">
        <v>11006</v>
      </c>
      <c r="P321" s="180">
        <v>26453</v>
      </c>
      <c r="Q321" s="180">
        <v>24616.240000000002</v>
      </c>
      <c r="R321" s="180">
        <v>-16824</v>
      </c>
      <c r="S321" s="180">
        <v>20314</v>
      </c>
      <c r="T321" s="180">
        <v>-25870</v>
      </c>
      <c r="U321" s="180">
        <v>-31443.521000000001</v>
      </c>
      <c r="V321" s="180">
        <v>-58168</v>
      </c>
      <c r="W321" s="180">
        <v>16239</v>
      </c>
      <c r="X321" s="180">
        <v>31962</v>
      </c>
      <c r="Y321" s="180">
        <v>0</v>
      </c>
      <c r="Z321" s="180">
        <v>-17325</v>
      </c>
      <c r="AA321" s="180">
        <v>-18484</v>
      </c>
      <c r="AB321" s="180">
        <v>-25220</v>
      </c>
      <c r="AC321" s="180">
        <v>-10617.596</v>
      </c>
      <c r="AD321" s="180">
        <v>-10330</v>
      </c>
      <c r="AE321" s="180">
        <v>41818</v>
      </c>
      <c r="AF321" s="180">
        <v>155492</v>
      </c>
      <c r="AG321" s="180">
        <v>83919.383000000002</v>
      </c>
      <c r="AH321" s="180">
        <v>0</v>
      </c>
      <c r="AI321" s="180">
        <v>0</v>
      </c>
      <c r="AJ321" s="180">
        <v>-78415</v>
      </c>
      <c r="AK321" s="180">
        <v>12518.371999999999</v>
      </c>
      <c r="AL321" s="180">
        <v>0</v>
      </c>
      <c r="AM321" s="180">
        <v>-109902</v>
      </c>
      <c r="AN321" s="180">
        <v>-155053</v>
      </c>
      <c r="AO321" s="180">
        <v>0</v>
      </c>
      <c r="AP321" s="180">
        <v>0</v>
      </c>
      <c r="AQ321" s="180">
        <v>8466</v>
      </c>
      <c r="AR321" s="180">
        <v>-19356</v>
      </c>
      <c r="AS321" s="180">
        <v>-14278.35</v>
      </c>
      <c r="AT321" s="180">
        <v>-36104</v>
      </c>
      <c r="AU321" s="180">
        <v>-85141</v>
      </c>
      <c r="AV321" s="180">
        <v>-103324</v>
      </c>
      <c r="AW321" s="180">
        <v>-117287.519</v>
      </c>
      <c r="AX321" s="180">
        <v>0</v>
      </c>
      <c r="AY321" s="180">
        <v>43437</v>
      </c>
      <c r="AZ321" s="180">
        <v>79110</v>
      </c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80" t="s">
        <v>953</v>
      </c>
      <c r="B322" s="180">
        <v>12082389</v>
      </c>
      <c r="C322" s="180">
        <v>12082389</v>
      </c>
      <c r="D322" s="180">
        <v>12082389</v>
      </c>
      <c r="E322" s="180">
        <v>12082388</v>
      </c>
      <c r="F322" s="180">
        <v>11896726</v>
      </c>
      <c r="G322" s="180">
        <v>11896726</v>
      </c>
      <c r="H322" s="180">
        <v>11896726</v>
      </c>
      <c r="I322" s="180">
        <v>11896726</v>
      </c>
      <c r="J322" s="180">
        <v>12682283</v>
      </c>
      <c r="K322" s="180">
        <v>12682283</v>
      </c>
      <c r="L322" s="180">
        <v>12682283</v>
      </c>
      <c r="M322" s="180">
        <v>12682283</v>
      </c>
      <c r="N322" s="180">
        <v>15715769</v>
      </c>
      <c r="O322" s="180">
        <v>15715769</v>
      </c>
      <c r="P322" s="180">
        <v>15715769</v>
      </c>
      <c r="Q322" s="180">
        <v>15715769.1</v>
      </c>
      <c r="R322" s="180">
        <v>14201712</v>
      </c>
      <c r="S322" s="180">
        <v>14201712</v>
      </c>
      <c r="T322" s="180">
        <v>14201712</v>
      </c>
      <c r="U322" s="180">
        <v>14201712.209000001</v>
      </c>
      <c r="V322" s="180">
        <v>23084976</v>
      </c>
      <c r="W322" s="180">
        <v>23084976</v>
      </c>
      <c r="X322" s="180">
        <v>23084976</v>
      </c>
      <c r="Y322" s="180">
        <v>23084975.811999999</v>
      </c>
      <c r="Z322" s="180">
        <v>24632253</v>
      </c>
      <c r="AA322" s="180">
        <v>24632253</v>
      </c>
      <c r="AB322" s="180">
        <v>24632253</v>
      </c>
      <c r="AC322" s="180">
        <v>24632252.846000001</v>
      </c>
      <c r="AD322" s="180">
        <v>32204375</v>
      </c>
      <c r="AE322" s="180">
        <v>32204375</v>
      </c>
      <c r="AF322" s="180">
        <v>32204375</v>
      </c>
      <c r="AG322" s="180">
        <v>32204375.265999999</v>
      </c>
      <c r="AH322" s="180">
        <v>21518252</v>
      </c>
      <c r="AI322" s="180">
        <v>21518252</v>
      </c>
      <c r="AJ322" s="180">
        <v>21518252</v>
      </c>
      <c r="AK322" s="180">
        <v>21518251.583999999</v>
      </c>
      <c r="AL322" s="180">
        <v>33443166</v>
      </c>
      <c r="AM322" s="180">
        <v>33443166</v>
      </c>
      <c r="AN322" s="180">
        <v>33443166</v>
      </c>
      <c r="AO322" s="180">
        <v>33443165.713</v>
      </c>
      <c r="AP322" s="180">
        <v>28878806</v>
      </c>
      <c r="AQ322" s="180">
        <v>28878806</v>
      </c>
      <c r="AR322" s="180">
        <v>28878806</v>
      </c>
      <c r="AS322" s="180">
        <v>28878805.807</v>
      </c>
      <c r="AT322" s="180">
        <v>34023109</v>
      </c>
      <c r="AU322" s="180">
        <v>34023109</v>
      </c>
      <c r="AV322" s="180">
        <v>34023109</v>
      </c>
      <c r="AW322" s="180">
        <v>34023108.678000003</v>
      </c>
      <c r="AX322" s="180">
        <v>29860513</v>
      </c>
      <c r="AY322" s="180">
        <v>29860513</v>
      </c>
      <c r="AZ322" s="180">
        <v>29860513</v>
      </c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80" t="s">
        <v>954</v>
      </c>
      <c r="B323" s="180">
        <v>11232920</v>
      </c>
      <c r="C323" s="180">
        <v>10305744</v>
      </c>
      <c r="D323" s="180">
        <v>9699487</v>
      </c>
      <c r="E323" s="180">
        <v>11896726</v>
      </c>
      <c r="F323" s="180">
        <v>12166902</v>
      </c>
      <c r="G323" s="180">
        <v>10424116</v>
      </c>
      <c r="H323" s="180">
        <v>10093070</v>
      </c>
      <c r="I323" s="180">
        <v>12682283</v>
      </c>
      <c r="J323" s="180">
        <v>15103301</v>
      </c>
      <c r="K323" s="180">
        <v>13933448</v>
      </c>
      <c r="L323" s="180">
        <v>18182206</v>
      </c>
      <c r="M323" s="180">
        <v>15715769</v>
      </c>
      <c r="N323" s="180">
        <v>18380920</v>
      </c>
      <c r="O323" s="180">
        <v>14821080</v>
      </c>
      <c r="P323" s="180">
        <v>14857086</v>
      </c>
      <c r="Q323" s="180">
        <v>14201712.210000001</v>
      </c>
      <c r="R323" s="180">
        <v>19006324</v>
      </c>
      <c r="S323" s="180">
        <v>18561818</v>
      </c>
      <c r="T323" s="180">
        <v>20871756</v>
      </c>
      <c r="U323" s="180">
        <v>23084975.811999999</v>
      </c>
      <c r="V323" s="180">
        <v>22569847</v>
      </c>
      <c r="W323" s="180">
        <v>32065814</v>
      </c>
      <c r="X323" s="180">
        <v>18314200</v>
      </c>
      <c r="Y323" s="180">
        <v>24632252.846000001</v>
      </c>
      <c r="Z323" s="180">
        <v>20673111</v>
      </c>
      <c r="AA323" s="180">
        <v>14859677</v>
      </c>
      <c r="AB323" s="180">
        <v>14460218</v>
      </c>
      <c r="AC323" s="180">
        <v>32204375.265999999</v>
      </c>
      <c r="AD323" s="180">
        <v>19069567</v>
      </c>
      <c r="AE323" s="180">
        <v>15566091</v>
      </c>
      <c r="AF323" s="180">
        <v>14480170</v>
      </c>
      <c r="AG323" s="180">
        <v>21518251.583999999</v>
      </c>
      <c r="AH323" s="180">
        <v>21511026</v>
      </c>
      <c r="AI323" s="180">
        <v>17066363</v>
      </c>
      <c r="AJ323" s="180">
        <v>30193256</v>
      </c>
      <c r="AK323" s="180">
        <v>33443165.713</v>
      </c>
      <c r="AL323" s="180">
        <v>23299098</v>
      </c>
      <c r="AM323" s="180">
        <v>18591654</v>
      </c>
      <c r="AN323" s="180">
        <v>28709117</v>
      </c>
      <c r="AO323" s="180">
        <v>28878805.807</v>
      </c>
      <c r="AP323" s="180">
        <v>39081732</v>
      </c>
      <c r="AQ323" s="180">
        <v>30800253</v>
      </c>
      <c r="AR323" s="180">
        <v>36986408</v>
      </c>
      <c r="AS323" s="180">
        <v>34023108.678000003</v>
      </c>
      <c r="AT323" s="180">
        <v>35814961</v>
      </c>
      <c r="AU323" s="180">
        <v>31370218</v>
      </c>
      <c r="AV323" s="180">
        <v>25606889</v>
      </c>
      <c r="AW323" s="180">
        <v>29860512.541999999</v>
      </c>
      <c r="AX323" s="180">
        <v>29317093</v>
      </c>
      <c r="AY323" s="180">
        <v>29523083</v>
      </c>
      <c r="AZ323" s="180">
        <v>48614207</v>
      </c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70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70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70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70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70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70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3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  <c r="AM330" s="70"/>
      <c r="AN330" s="70"/>
      <c r="AO330" s="70"/>
      <c r="AP330" s="70"/>
      <c r="AQ330" s="70"/>
      <c r="AR330" s="70"/>
      <c r="AS330" s="70"/>
      <c r="AT330" s="70"/>
      <c r="AU330" s="70"/>
      <c r="AV330" s="70"/>
      <c r="AW330" s="70"/>
      <c r="AX330" s="70"/>
      <c r="AY330" s="70"/>
      <c r="AZ330" s="70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3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  <c r="AM331" s="70"/>
      <c r="AN331" s="70"/>
      <c r="AO331" s="70"/>
      <c r="AP331" s="70"/>
      <c r="AQ331" s="70"/>
      <c r="AR331" s="70"/>
      <c r="AS331" s="70"/>
      <c r="AT331" s="70"/>
      <c r="AU331" s="70"/>
      <c r="AV331" s="70"/>
      <c r="AW331" s="70"/>
      <c r="AX331" s="70"/>
      <c r="AY331" s="70"/>
      <c r="AZ331" s="70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3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3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  <c r="AM333" s="70"/>
      <c r="AN333" s="70"/>
      <c r="AO333" s="70"/>
      <c r="AP333" s="70"/>
      <c r="AQ333" s="70"/>
      <c r="AR333" s="70"/>
      <c r="AS333" s="70"/>
      <c r="AT333" s="70"/>
      <c r="AU333" s="70"/>
      <c r="AV333" s="70"/>
      <c r="AW333" s="70"/>
      <c r="AX333" s="70"/>
      <c r="AY333" s="70"/>
      <c r="AZ333" s="70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3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  <c r="AM334" s="70"/>
      <c r="AN334" s="70"/>
      <c r="AO334" s="70"/>
      <c r="AP334" s="70"/>
      <c r="AQ334" s="70"/>
      <c r="AR334" s="70"/>
      <c r="AS334" s="70"/>
      <c r="AT334" s="70"/>
      <c r="AU334" s="70"/>
      <c r="AV334" s="70"/>
      <c r="AW334" s="70"/>
      <c r="AX334" s="70"/>
      <c r="AY334" s="70"/>
      <c r="AZ334" s="70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3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  <c r="AM335" s="70"/>
      <c r="AN335" s="70"/>
      <c r="AO335" s="70"/>
      <c r="AP335" s="70"/>
      <c r="AQ335" s="70"/>
      <c r="AR335" s="70"/>
      <c r="AS335" s="70"/>
      <c r="AT335" s="70"/>
      <c r="AU335" s="70"/>
      <c r="AV335" s="70"/>
      <c r="AW335" s="70"/>
      <c r="AX335" s="70"/>
      <c r="AY335" s="70"/>
      <c r="AZ335" s="70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3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  <c r="AM336" s="70"/>
      <c r="AN336" s="70"/>
      <c r="AO336" s="70"/>
      <c r="AP336" s="70"/>
      <c r="AQ336" s="70"/>
      <c r="AR336" s="70"/>
      <c r="AS336" s="70"/>
      <c r="AT336" s="70"/>
      <c r="AU336" s="70"/>
      <c r="AV336" s="70"/>
      <c r="AW336" s="70"/>
      <c r="AX336" s="70"/>
      <c r="AY336" s="70"/>
      <c r="AZ336" s="70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3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  <c r="AM337" s="70"/>
      <c r="AN337" s="70"/>
      <c r="AO337" s="70"/>
      <c r="AP337" s="70"/>
      <c r="AQ337" s="70"/>
      <c r="AR337" s="70"/>
      <c r="AS337" s="70"/>
      <c r="AT337" s="70"/>
      <c r="AU337" s="70"/>
      <c r="AV337" s="70"/>
      <c r="AW337" s="70"/>
      <c r="AX337" s="70"/>
      <c r="AY337" s="70"/>
      <c r="AZ337" s="70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3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  <c r="AM338" s="70"/>
      <c r="AN338" s="70"/>
      <c r="AO338" s="70"/>
      <c r="AP338" s="70"/>
      <c r="AQ338" s="70"/>
      <c r="AR338" s="70"/>
      <c r="AS338" s="70"/>
      <c r="AT338" s="70"/>
      <c r="AU338" s="70"/>
      <c r="AV338" s="70"/>
      <c r="AW338" s="70"/>
      <c r="AX338" s="70"/>
      <c r="AY338" s="70"/>
      <c r="AZ338" s="70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3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  <c r="AM339" s="70"/>
      <c r="AN339" s="70"/>
      <c r="AO339" s="70"/>
      <c r="AP339" s="70"/>
      <c r="AQ339" s="70"/>
      <c r="AR339" s="70"/>
      <c r="AS339" s="70"/>
      <c r="AT339" s="70"/>
      <c r="AU339" s="70"/>
      <c r="AV339" s="70"/>
      <c r="AW339" s="70"/>
      <c r="AX339" s="70"/>
      <c r="AY339" s="70"/>
      <c r="AZ339" s="70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3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  <c r="AM340" s="70"/>
      <c r="AN340" s="70"/>
      <c r="AO340" s="70"/>
      <c r="AP340" s="70"/>
      <c r="AQ340" s="70"/>
      <c r="AR340" s="70"/>
      <c r="AS340" s="70"/>
      <c r="AT340" s="70"/>
      <c r="AU340" s="70"/>
      <c r="AV340" s="70"/>
      <c r="AW340" s="70"/>
      <c r="AX340" s="70"/>
      <c r="AY340" s="70"/>
      <c r="AZ340" s="70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8"/>
      <c r="B345" s="9">
        <v>2008</v>
      </c>
      <c r="C345" s="9">
        <v>2009</v>
      </c>
      <c r="D345" s="9">
        <v>2010</v>
      </c>
      <c r="E345" s="9">
        <v>2011</v>
      </c>
      <c r="F345" s="9">
        <v>2012</v>
      </c>
      <c r="G345" s="9">
        <v>2013</v>
      </c>
      <c r="H345" s="9">
        <v>2014</v>
      </c>
      <c r="I345" s="9">
        <v>2015</v>
      </c>
      <c r="J345" s="9">
        <v>2016</v>
      </c>
      <c r="K345" s="9">
        <v>2017</v>
      </c>
      <c r="L345" s="9">
        <v>2018</v>
      </c>
      <c r="M345" s="9">
        <v>2019</v>
      </c>
      <c r="N345" s="9">
        <v>2020</v>
      </c>
      <c r="O345" s="10"/>
      <c r="P345" s="9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</row>
    <row r="346" spans="1:71" x14ac:dyDescent="0.25">
      <c r="A346" s="11"/>
      <c r="B346" s="210" t="s">
        <v>955</v>
      </c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3"/>
      <c r="O346" s="12"/>
      <c r="P346" s="5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3"/>
      <c r="B347" s="211" t="s">
        <v>784</v>
      </c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3"/>
      <c r="O347" s="12"/>
      <c r="P347" s="5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3"/>
      <c r="B348" s="13">
        <f t="shared" ref="B348:N350" si="6">IFERROR(VLOOKUP($B$347,$4:$130,MATCH($P348&amp;"/"&amp;B$345,$2:$2,0),FALSE),"")</f>
        <v>11232920</v>
      </c>
      <c r="C348" s="13">
        <f t="shared" si="6"/>
        <v>12166902</v>
      </c>
      <c r="D348" s="13">
        <f t="shared" si="6"/>
        <v>15103301</v>
      </c>
      <c r="E348" s="13">
        <f t="shared" si="6"/>
        <v>18380920</v>
      </c>
      <c r="F348" s="13">
        <f t="shared" si="6"/>
        <v>19006324</v>
      </c>
      <c r="G348" s="13">
        <f t="shared" si="6"/>
        <v>22569847</v>
      </c>
      <c r="H348" s="13">
        <f t="shared" si="6"/>
        <v>20673111</v>
      </c>
      <c r="I348" s="13">
        <f t="shared" si="6"/>
        <v>19069567</v>
      </c>
      <c r="J348" s="13">
        <f t="shared" si="6"/>
        <v>21511026</v>
      </c>
      <c r="K348" s="13">
        <f t="shared" si="6"/>
        <v>23299098</v>
      </c>
      <c r="L348" s="13">
        <f t="shared" si="6"/>
        <v>39081732</v>
      </c>
      <c r="M348" s="13">
        <f t="shared" si="6"/>
        <v>35814961</v>
      </c>
      <c r="N348" s="14">
        <f t="shared" si="6"/>
        <v>29317093</v>
      </c>
      <c r="O348" s="12"/>
      <c r="P348" s="15" t="s">
        <v>956</v>
      </c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3"/>
      <c r="B349" s="13">
        <f t="shared" si="6"/>
        <v>10305744</v>
      </c>
      <c r="C349" s="13">
        <f t="shared" si="6"/>
        <v>10424116</v>
      </c>
      <c r="D349" s="13">
        <f t="shared" si="6"/>
        <v>13933448</v>
      </c>
      <c r="E349" s="13">
        <f t="shared" si="6"/>
        <v>14821080</v>
      </c>
      <c r="F349" s="13">
        <f t="shared" si="6"/>
        <v>18561818</v>
      </c>
      <c r="G349" s="13">
        <f t="shared" si="6"/>
        <v>32065814</v>
      </c>
      <c r="H349" s="13">
        <f t="shared" si="6"/>
        <v>14859677</v>
      </c>
      <c r="I349" s="13">
        <f t="shared" si="6"/>
        <v>15566091</v>
      </c>
      <c r="J349" s="13">
        <f t="shared" si="6"/>
        <v>17066363</v>
      </c>
      <c r="K349" s="13">
        <f t="shared" si="6"/>
        <v>18591654</v>
      </c>
      <c r="L349" s="13">
        <f t="shared" si="6"/>
        <v>30800253</v>
      </c>
      <c r="M349" s="13">
        <f t="shared" si="6"/>
        <v>31370218</v>
      </c>
      <c r="N349" s="14">
        <f t="shared" si="6"/>
        <v>29523083</v>
      </c>
      <c r="O349" s="12"/>
      <c r="P349" s="15" t="s">
        <v>957</v>
      </c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3"/>
      <c r="B350" s="13">
        <f t="shared" si="6"/>
        <v>9699487</v>
      </c>
      <c r="C350" s="13">
        <f t="shared" si="6"/>
        <v>10093070</v>
      </c>
      <c r="D350" s="13">
        <f t="shared" si="6"/>
        <v>18182206</v>
      </c>
      <c r="E350" s="13">
        <f t="shared" si="6"/>
        <v>14857086</v>
      </c>
      <c r="F350" s="13">
        <f t="shared" si="6"/>
        <v>20871756</v>
      </c>
      <c r="G350" s="13">
        <f t="shared" si="6"/>
        <v>18314200</v>
      </c>
      <c r="H350" s="13">
        <f t="shared" si="6"/>
        <v>14460218</v>
      </c>
      <c r="I350" s="13">
        <f t="shared" si="6"/>
        <v>14480170</v>
      </c>
      <c r="J350" s="13">
        <f t="shared" si="6"/>
        <v>30193256</v>
      </c>
      <c r="K350" s="13">
        <f t="shared" si="6"/>
        <v>28709117</v>
      </c>
      <c r="L350" s="13">
        <f t="shared" si="6"/>
        <v>36986408</v>
      </c>
      <c r="M350" s="13">
        <f t="shared" si="6"/>
        <v>25606889</v>
      </c>
      <c r="N350" s="14">
        <f t="shared" si="6"/>
        <v>48614207</v>
      </c>
      <c r="O350" s="12"/>
      <c r="P350" s="15" t="s">
        <v>958</v>
      </c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3"/>
      <c r="B351" s="13">
        <f t="shared" ref="B351:M351" si="7">IFERROR(VLOOKUP($B$347,$4:$130,MATCH($P351&amp;"/"&amp;B$345,$2:$2,0),FALSE),"")</f>
        <v>11896726</v>
      </c>
      <c r="C351" s="13">
        <f t="shared" si="7"/>
        <v>12682283</v>
      </c>
      <c r="D351" s="13">
        <f t="shared" si="7"/>
        <v>15715769</v>
      </c>
      <c r="E351" s="13">
        <f t="shared" si="7"/>
        <v>14201712.210000001</v>
      </c>
      <c r="F351" s="13">
        <f t="shared" si="7"/>
        <v>23084975.811999999</v>
      </c>
      <c r="G351" s="13">
        <f t="shared" si="7"/>
        <v>24632252.846000001</v>
      </c>
      <c r="H351" s="13">
        <f t="shared" si="7"/>
        <v>32204375.265999999</v>
      </c>
      <c r="I351" s="13">
        <f t="shared" si="7"/>
        <v>21518251.583999999</v>
      </c>
      <c r="J351" s="13">
        <f t="shared" si="7"/>
        <v>33443165.713</v>
      </c>
      <c r="K351" s="13">
        <f t="shared" si="7"/>
        <v>28878805.807</v>
      </c>
      <c r="L351" s="13">
        <f t="shared" si="7"/>
        <v>34023108.678000003</v>
      </c>
      <c r="M351" s="13">
        <f t="shared" si="7"/>
        <v>29860512.541999999</v>
      </c>
      <c r="N351" s="14">
        <f>IFERROR(VLOOKUP($B$347,$4:$130,MATCH($P351&amp;"/"&amp;N$345,$2:$2,0),FALSE),IFERROR(VLOOKUP($B$347,$4:$130,MATCH($P350&amp;"/"&amp;N$345,$2:$2,0),FALSE),IFERROR(VLOOKUP($B$347,$4:$130,MATCH($P349&amp;"/"&amp;N$345,$2:$2,0),FALSE),IFERROR(VLOOKUP($B$347,$4:$130,MATCH($P348&amp;"/"&amp;N$345,$2:$2,0),FALSE),""))))</f>
        <v>48614207</v>
      </c>
      <c r="O351" s="12"/>
      <c r="P351" s="15" t="s">
        <v>959</v>
      </c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3"/>
      <c r="B352" s="16">
        <f t="shared" ref="B352:N352" si="8">+B351/B$399</f>
        <v>0.29624329353433687</v>
      </c>
      <c r="C352" s="16">
        <f t="shared" si="8"/>
        <v>0.28537051086729526</v>
      </c>
      <c r="D352" s="16">
        <f t="shared" si="8"/>
        <v>0.32806718888065506</v>
      </c>
      <c r="E352" s="16">
        <f t="shared" si="8"/>
        <v>0.2566225078112721</v>
      </c>
      <c r="F352" s="16">
        <f t="shared" si="8"/>
        <v>0.32152464261093899</v>
      </c>
      <c r="G352" s="16">
        <f t="shared" si="8"/>
        <v>8.5331480335368998E-2</v>
      </c>
      <c r="H352" s="16">
        <f t="shared" si="8"/>
        <v>9.8662328948433034E-2</v>
      </c>
      <c r="I352" s="16">
        <f t="shared" si="8"/>
        <v>6.5388536059885718E-2</v>
      </c>
      <c r="J352" s="16">
        <f t="shared" si="8"/>
        <v>9.4936697949980164E-2</v>
      </c>
      <c r="K352" s="16">
        <f t="shared" si="8"/>
        <v>8.0152430672980349E-2</v>
      </c>
      <c r="L352" s="16">
        <f t="shared" si="8"/>
        <v>9.1033770725939905E-2</v>
      </c>
      <c r="M352" s="16">
        <f t="shared" si="8"/>
        <v>7.9497137857402936E-2</v>
      </c>
      <c r="N352" s="16">
        <f t="shared" si="8"/>
        <v>0.10957785515044483</v>
      </c>
      <c r="O352" s="12">
        <f>RATE(M$345-B$345,,-B352,M352)</f>
        <v>-0.11271343431127798</v>
      </c>
      <c r="P352" s="17" t="s">
        <v>960</v>
      </c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3"/>
      <c r="B353" s="212" t="s">
        <v>1058</v>
      </c>
      <c r="C353" s="199"/>
      <c r="D353" s="199"/>
      <c r="E353" s="199"/>
      <c r="F353" s="199"/>
      <c r="G353" s="199"/>
      <c r="H353" s="199"/>
      <c r="I353" s="199"/>
      <c r="J353" s="199"/>
      <c r="K353" s="199"/>
      <c r="L353" s="199"/>
      <c r="M353" s="199"/>
      <c r="N353" s="200"/>
      <c r="O353" s="12"/>
      <c r="P353" s="5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3"/>
      <c r="B354" s="14">
        <f t="shared" ref="B354:N357" si="9">IFERROR(VLOOKUP($B$353,$4:$130,MATCH($P354&amp;"/"&amp;B$345,$2:$2,0),FALSE),IFERROR(VLOOKUP($B$353,$4:$130,MATCH($P353&amp;"/"&amp;B$345,$2:$2,0),FALSE),IFERROR(VLOOKUP($B$353,$4:$130,MATCH($P352&amp;"/"&amp;B$345,$2:$2,0),FALSE),IFERROR(VLOOKUP($B$353,$4:$130,MATCH($P351&amp;"/"&amp;B$345,$2:$2,0),FALSE),"0"))))</f>
        <v>778056</v>
      </c>
      <c r="C354" s="14">
        <f t="shared" si="9"/>
        <v>529585</v>
      </c>
      <c r="D354" s="14">
        <f t="shared" si="9"/>
        <v>946010</v>
      </c>
      <c r="E354" s="14">
        <f t="shared" si="9"/>
        <v>4202344</v>
      </c>
      <c r="F354" s="14">
        <f t="shared" si="9"/>
        <v>9415364</v>
      </c>
      <c r="G354" s="14">
        <f t="shared" si="9"/>
        <v>12417635</v>
      </c>
      <c r="H354" s="14">
        <f t="shared" si="9"/>
        <v>1050000</v>
      </c>
      <c r="I354" s="14">
        <f t="shared" si="9"/>
        <v>1222000</v>
      </c>
      <c r="J354" s="14">
        <f t="shared" si="9"/>
        <v>1393350</v>
      </c>
      <c r="K354" s="14">
        <f t="shared" si="9"/>
        <v>1406044</v>
      </c>
      <c r="L354" s="14">
        <f t="shared" si="9"/>
        <v>1704811</v>
      </c>
      <c r="M354" s="14">
        <f t="shared" si="9"/>
        <v>1586727</v>
      </c>
      <c r="N354" s="14">
        <f t="shared" si="9"/>
        <v>183605</v>
      </c>
      <c r="O354" s="12"/>
      <c r="P354" s="15" t="s">
        <v>956</v>
      </c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3"/>
      <c r="B355" s="14">
        <f t="shared" si="9"/>
        <v>1169325</v>
      </c>
      <c r="C355" s="14">
        <f t="shared" si="9"/>
        <v>389584</v>
      </c>
      <c r="D355" s="14">
        <f t="shared" si="9"/>
        <v>200727</v>
      </c>
      <c r="E355" s="14">
        <f t="shared" si="9"/>
        <v>3793083</v>
      </c>
      <c r="F355" s="14">
        <f t="shared" si="9"/>
        <v>7674552</v>
      </c>
      <c r="G355" s="14">
        <f t="shared" si="9"/>
        <v>3648489</v>
      </c>
      <c r="H355" s="14">
        <f t="shared" si="9"/>
        <v>1152000</v>
      </c>
      <c r="I355" s="14">
        <f t="shared" si="9"/>
        <v>1332000</v>
      </c>
      <c r="J355" s="14">
        <f t="shared" si="9"/>
        <v>1386185</v>
      </c>
      <c r="K355" s="14">
        <f t="shared" si="9"/>
        <v>1387360</v>
      </c>
      <c r="L355" s="14">
        <f t="shared" si="9"/>
        <v>1411564</v>
      </c>
      <c r="M355" s="14">
        <f t="shared" si="9"/>
        <v>708947</v>
      </c>
      <c r="N355" s="14">
        <f t="shared" si="9"/>
        <v>222016</v>
      </c>
      <c r="O355" s="12"/>
      <c r="P355" s="15" t="s">
        <v>957</v>
      </c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3"/>
      <c r="B356" s="14">
        <f t="shared" si="9"/>
        <v>2517557</v>
      </c>
      <c r="C356" s="14">
        <f t="shared" si="9"/>
        <v>869603</v>
      </c>
      <c r="D356" s="14">
        <f t="shared" si="9"/>
        <v>399144</v>
      </c>
      <c r="E356" s="14">
        <f t="shared" si="9"/>
        <v>6700682</v>
      </c>
      <c r="F356" s="14">
        <f t="shared" si="9"/>
        <v>9968062</v>
      </c>
      <c r="G356" s="14">
        <f t="shared" si="9"/>
        <v>975607</v>
      </c>
      <c r="H356" s="14">
        <f t="shared" si="9"/>
        <v>1202000</v>
      </c>
      <c r="I356" s="14">
        <f t="shared" si="9"/>
        <v>1338221</v>
      </c>
      <c r="J356" s="14">
        <f t="shared" si="9"/>
        <v>1383140</v>
      </c>
      <c r="K356" s="14">
        <f t="shared" si="9"/>
        <v>1372000</v>
      </c>
      <c r="L356" s="14">
        <f t="shared" si="9"/>
        <v>1461815</v>
      </c>
      <c r="M356" s="14">
        <f t="shared" si="9"/>
        <v>615867</v>
      </c>
      <c r="N356" s="14">
        <f t="shared" si="9"/>
        <v>198758</v>
      </c>
      <c r="O356" s="12"/>
      <c r="P356" s="15" t="s">
        <v>958</v>
      </c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3"/>
      <c r="B357" s="14">
        <f t="shared" si="9"/>
        <v>750318</v>
      </c>
      <c r="C357" s="14">
        <f t="shared" si="9"/>
        <v>1196010</v>
      </c>
      <c r="D357" s="14">
        <f t="shared" si="9"/>
        <v>4435563</v>
      </c>
      <c r="E357" s="14">
        <f t="shared" si="9"/>
        <v>9893328.6799999997</v>
      </c>
      <c r="F357" s="14">
        <f t="shared" si="9"/>
        <v>11970669.339</v>
      </c>
      <c r="G357" s="14">
        <f t="shared" si="9"/>
        <v>1050000</v>
      </c>
      <c r="H357" s="14">
        <f t="shared" si="9"/>
        <v>1232027.2520000001</v>
      </c>
      <c r="I357" s="14">
        <f t="shared" si="9"/>
        <v>1402447.5719999999</v>
      </c>
      <c r="J357" s="14">
        <f t="shared" si="9"/>
        <v>1375805.321</v>
      </c>
      <c r="K357" s="14">
        <f t="shared" si="9"/>
        <v>1384828.45</v>
      </c>
      <c r="L357" s="14">
        <f t="shared" si="9"/>
        <v>1467226.8030000001</v>
      </c>
      <c r="M357" s="14">
        <f t="shared" si="9"/>
        <v>658571.91899999999</v>
      </c>
      <c r="N357" s="14">
        <f t="shared" si="9"/>
        <v>198758</v>
      </c>
      <c r="O357" s="12"/>
      <c r="P357" s="15" t="s">
        <v>959</v>
      </c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3"/>
      <c r="B358" s="16">
        <f t="shared" ref="B358:N358" si="10">+B357/B$399</f>
        <v>1.8683852642995775E-2</v>
      </c>
      <c r="C358" s="16">
        <f t="shared" si="10"/>
        <v>2.6912030326274362E-2</v>
      </c>
      <c r="D358" s="16">
        <f t="shared" si="10"/>
        <v>9.2592521849426845E-2</v>
      </c>
      <c r="E358" s="16">
        <f t="shared" si="10"/>
        <v>0.17877075516817434</v>
      </c>
      <c r="F358" s="16">
        <f t="shared" si="10"/>
        <v>0.16672597850568197</v>
      </c>
      <c r="G358" s="16">
        <f t="shared" si="10"/>
        <v>3.6374283307459292E-3</v>
      </c>
      <c r="H358" s="16">
        <f t="shared" si="10"/>
        <v>3.7744771325711832E-3</v>
      </c>
      <c r="I358" s="16">
        <f t="shared" si="10"/>
        <v>4.2616842393462919E-3</v>
      </c>
      <c r="J358" s="16">
        <f t="shared" si="10"/>
        <v>3.9055637052619148E-3</v>
      </c>
      <c r="K358" s="16">
        <f t="shared" si="10"/>
        <v>3.8435580430299832E-3</v>
      </c>
      <c r="L358" s="16">
        <f t="shared" si="10"/>
        <v>3.9257784951797457E-3</v>
      </c>
      <c r="M358" s="16">
        <f t="shared" si="10"/>
        <v>1.7533048891950063E-3</v>
      </c>
      <c r="N358" s="16">
        <f t="shared" si="10"/>
        <v>4.4800638903751144E-4</v>
      </c>
      <c r="O358" s="12">
        <f>RATE(M$345-B$345,,-B358,M358)</f>
        <v>-0.1935433991635416</v>
      </c>
      <c r="P358" s="17" t="s">
        <v>960</v>
      </c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3"/>
      <c r="B359" s="212" t="s">
        <v>1059</v>
      </c>
      <c r="C359" s="199"/>
      <c r="D359" s="199"/>
      <c r="E359" s="199"/>
      <c r="F359" s="199"/>
      <c r="G359" s="199"/>
      <c r="H359" s="199"/>
      <c r="I359" s="199"/>
      <c r="J359" s="199"/>
      <c r="K359" s="199"/>
      <c r="L359" s="199"/>
      <c r="M359" s="199"/>
      <c r="N359" s="200"/>
      <c r="O359" s="12"/>
      <c r="P359" s="5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3"/>
      <c r="B360" s="14">
        <f t="shared" ref="B360:N362" si="11">IFERROR(VLOOKUP($B$359,$4:$130,MATCH($P360&amp;"/"&amp;B$345,$2:$2,0),FALSE),"")</f>
        <v>613111</v>
      </c>
      <c r="C360" s="14">
        <f t="shared" si="11"/>
        <v>378734</v>
      </c>
      <c r="D360" s="14">
        <f t="shared" si="11"/>
        <v>364633</v>
      </c>
      <c r="E360" s="14">
        <f t="shared" si="11"/>
        <v>376167</v>
      </c>
      <c r="F360" s="14">
        <f t="shared" si="11"/>
        <v>474805</v>
      </c>
      <c r="G360" s="14">
        <f t="shared" si="11"/>
        <v>539434</v>
      </c>
      <c r="H360" s="14">
        <f t="shared" si="11"/>
        <v>687729</v>
      </c>
      <c r="I360" s="14">
        <f t="shared" si="11"/>
        <v>705439</v>
      </c>
      <c r="J360" s="14">
        <f t="shared" si="11"/>
        <v>830327</v>
      </c>
      <c r="K360" s="14">
        <f t="shared" si="11"/>
        <v>1345644</v>
      </c>
      <c r="L360" s="14">
        <f t="shared" si="11"/>
        <v>1396450</v>
      </c>
      <c r="M360" s="14">
        <f t="shared" si="11"/>
        <v>1525599</v>
      </c>
      <c r="N360" s="14">
        <f t="shared" si="11"/>
        <v>1286164</v>
      </c>
      <c r="O360" s="12"/>
      <c r="P360" s="15" t="s">
        <v>956</v>
      </c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3"/>
      <c r="B361" s="14">
        <f t="shared" si="11"/>
        <v>715806</v>
      </c>
      <c r="C361" s="14">
        <f t="shared" si="11"/>
        <v>434369</v>
      </c>
      <c r="D361" s="14">
        <f t="shared" si="11"/>
        <v>385894</v>
      </c>
      <c r="E361" s="14">
        <f t="shared" si="11"/>
        <v>423659</v>
      </c>
      <c r="F361" s="14">
        <f t="shared" si="11"/>
        <v>507526</v>
      </c>
      <c r="G361" s="14">
        <f t="shared" si="11"/>
        <v>739814</v>
      </c>
      <c r="H361" s="14">
        <f t="shared" si="11"/>
        <v>782012</v>
      </c>
      <c r="I361" s="14">
        <f t="shared" si="11"/>
        <v>704185</v>
      </c>
      <c r="J361" s="14">
        <f t="shared" si="11"/>
        <v>786481</v>
      </c>
      <c r="K361" s="14">
        <f t="shared" si="11"/>
        <v>1317729</v>
      </c>
      <c r="L361" s="14">
        <f t="shared" si="11"/>
        <v>1373798</v>
      </c>
      <c r="M361" s="14">
        <f t="shared" si="11"/>
        <v>1429676</v>
      </c>
      <c r="N361" s="14">
        <f t="shared" si="11"/>
        <v>1334156</v>
      </c>
      <c r="O361" s="12"/>
      <c r="P361" s="15" t="s">
        <v>957</v>
      </c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3"/>
      <c r="B362" s="14">
        <f t="shared" si="11"/>
        <v>767543</v>
      </c>
      <c r="C362" s="14">
        <f t="shared" si="11"/>
        <v>468285</v>
      </c>
      <c r="D362" s="14">
        <f t="shared" si="11"/>
        <v>426402</v>
      </c>
      <c r="E362" s="14">
        <f t="shared" si="11"/>
        <v>437739</v>
      </c>
      <c r="F362" s="14">
        <f t="shared" si="11"/>
        <v>526466</v>
      </c>
      <c r="G362" s="14">
        <f t="shared" si="11"/>
        <v>719924</v>
      </c>
      <c r="H362" s="14">
        <f t="shared" si="11"/>
        <v>776399</v>
      </c>
      <c r="I362" s="14">
        <f t="shared" si="11"/>
        <v>784361</v>
      </c>
      <c r="J362" s="14">
        <f t="shared" si="11"/>
        <v>946597</v>
      </c>
      <c r="K362" s="14">
        <f t="shared" si="11"/>
        <v>1449924</v>
      </c>
      <c r="L362" s="14">
        <f t="shared" si="11"/>
        <v>1465424</v>
      </c>
      <c r="M362" s="14">
        <f t="shared" si="11"/>
        <v>1601397</v>
      </c>
      <c r="N362" s="14">
        <f t="shared" si="11"/>
        <v>1599015</v>
      </c>
      <c r="O362" s="12"/>
      <c r="P362" s="15" t="s">
        <v>958</v>
      </c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3"/>
      <c r="B363" s="14">
        <f t="shared" ref="B363:M363" si="12">IFERROR(VLOOKUP($B$359,$4:$130,MATCH($P363&amp;"/"&amp;B$345,$2:$2,0),FALSE),"")</f>
        <v>544612</v>
      </c>
      <c r="C363" s="14">
        <f t="shared" si="12"/>
        <v>438829</v>
      </c>
      <c r="D363" s="14">
        <f t="shared" si="12"/>
        <v>473505</v>
      </c>
      <c r="E363" s="14">
        <f t="shared" si="12"/>
        <v>476647.51</v>
      </c>
      <c r="F363" s="14">
        <f t="shared" si="12"/>
        <v>541203.76</v>
      </c>
      <c r="G363" s="14">
        <f t="shared" si="12"/>
        <v>848215.28099999996</v>
      </c>
      <c r="H363" s="14">
        <f t="shared" si="12"/>
        <v>910175.81900000002</v>
      </c>
      <c r="I363" s="14">
        <f t="shared" si="12"/>
        <v>854058.58100000001</v>
      </c>
      <c r="J363" s="14">
        <f t="shared" si="12"/>
        <v>1026397.3419999999</v>
      </c>
      <c r="K363" s="14">
        <f t="shared" si="12"/>
        <v>1600923.067</v>
      </c>
      <c r="L363" s="14">
        <f t="shared" si="12"/>
        <v>2039650.878</v>
      </c>
      <c r="M363" s="14">
        <f t="shared" si="12"/>
        <v>1718002</v>
      </c>
      <c r="N363" s="14">
        <f>IFERROR(VLOOKUP($B$359,$4:$130,MATCH($P363&amp;"/"&amp;N$345,$2:$2,0),FALSE),IFERROR(VLOOKUP($B$359,$4:$130,MATCH($P362&amp;"/"&amp;N$345,$2:$2,0),FALSE),IFERROR(VLOOKUP($B$359,$4:$130,MATCH($P361&amp;"/"&amp;N$345,$2:$2,0),FALSE),IFERROR(VLOOKUP($B$359,$4:$130,MATCH($P360&amp;"/"&amp;N$345,$2:$2,0),FALSE),""))))</f>
        <v>1599015</v>
      </c>
      <c r="O363" s="12">
        <f t="shared" ref="O363:O364" si="13">RATE(M$345-B$345,,-B363,M363)</f>
        <v>0.11008915510754144</v>
      </c>
      <c r="P363" s="15" t="s">
        <v>959</v>
      </c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3"/>
      <c r="B364" s="16">
        <f t="shared" ref="B364:N364" si="14">+B363/B$399</f>
        <v>1.3561517057577207E-2</v>
      </c>
      <c r="C364" s="16">
        <f t="shared" si="14"/>
        <v>9.8743148937288586E-3</v>
      </c>
      <c r="D364" s="16">
        <f t="shared" si="14"/>
        <v>9.8844322712388164E-3</v>
      </c>
      <c r="E364" s="16">
        <f t="shared" si="14"/>
        <v>8.6129388871905889E-3</v>
      </c>
      <c r="F364" s="16">
        <f t="shared" si="14"/>
        <v>7.5378179700427749E-3</v>
      </c>
      <c r="G364" s="16">
        <f t="shared" si="14"/>
        <v>2.9384021844581134E-3</v>
      </c>
      <c r="H364" s="16">
        <f t="shared" si="14"/>
        <v>2.7884430395982412E-3</v>
      </c>
      <c r="I364" s="16">
        <f t="shared" si="14"/>
        <v>2.5952684911676386E-3</v>
      </c>
      <c r="J364" s="16">
        <f t="shared" si="14"/>
        <v>2.9136827317827333E-3</v>
      </c>
      <c r="K364" s="16">
        <f t="shared" si="14"/>
        <v>4.4433234531252438E-3</v>
      </c>
      <c r="L364" s="16">
        <f t="shared" si="14"/>
        <v>5.4573822793822606E-3</v>
      </c>
      <c r="M364" s="16">
        <f t="shared" si="14"/>
        <v>4.5738076880359651E-3</v>
      </c>
      <c r="N364" s="16">
        <f t="shared" si="14"/>
        <v>3.6042269300698153E-3</v>
      </c>
      <c r="O364" s="12">
        <f t="shared" si="13"/>
        <v>-9.408354591939791E-2</v>
      </c>
      <c r="P364" s="17" t="s">
        <v>960</v>
      </c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3"/>
      <c r="B365" s="212" t="s">
        <v>1061</v>
      </c>
      <c r="C365" s="199"/>
      <c r="D365" s="199"/>
      <c r="E365" s="199"/>
      <c r="F365" s="199"/>
      <c r="G365" s="199"/>
      <c r="H365" s="199"/>
      <c r="I365" s="199"/>
      <c r="J365" s="199"/>
      <c r="K365" s="199"/>
      <c r="L365" s="199"/>
      <c r="M365" s="199"/>
      <c r="N365" s="200"/>
      <c r="O365" s="12"/>
      <c r="P365" s="5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3"/>
      <c r="B366" s="14">
        <f t="shared" ref="B366:N368" si="15">IFERROR(VLOOKUP($B$365,$4:$130,MATCH($P366&amp;"/"&amp;B$345,$2:$2,0),FALSE),"")</f>
        <v>7072186</v>
      </c>
      <c r="C366" s="14">
        <f t="shared" si="15"/>
        <v>5199666</v>
      </c>
      <c r="D366" s="14">
        <f t="shared" si="15"/>
        <v>5725390</v>
      </c>
      <c r="E366" s="14">
        <f t="shared" si="15"/>
        <v>6820748</v>
      </c>
      <c r="F366" s="14">
        <f t="shared" si="15"/>
        <v>8338278</v>
      </c>
      <c r="G366" s="14">
        <f t="shared" si="15"/>
        <v>9486318</v>
      </c>
      <c r="H366" s="14">
        <f t="shared" si="15"/>
        <v>19923819</v>
      </c>
      <c r="I366" s="14">
        <f t="shared" si="15"/>
        <v>22111368</v>
      </c>
      <c r="J366" s="14">
        <f t="shared" si="15"/>
        <v>24671548</v>
      </c>
      <c r="K366" s="14">
        <f t="shared" si="15"/>
        <v>26807925</v>
      </c>
      <c r="L366" s="14">
        <f t="shared" si="15"/>
        <v>27849746</v>
      </c>
      <c r="M366" s="14">
        <f t="shared" si="15"/>
        <v>29407105</v>
      </c>
      <c r="N366" s="14">
        <f t="shared" si="15"/>
        <v>31760769</v>
      </c>
      <c r="O366" s="12"/>
      <c r="P366" s="15" t="s">
        <v>956</v>
      </c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3"/>
      <c r="B367" s="14">
        <f t="shared" si="15"/>
        <v>7232098</v>
      </c>
      <c r="C367" s="14">
        <f t="shared" si="15"/>
        <v>4926677</v>
      </c>
      <c r="D367" s="14">
        <f t="shared" si="15"/>
        <v>5468468</v>
      </c>
      <c r="E367" s="14">
        <f t="shared" si="15"/>
        <v>6447579</v>
      </c>
      <c r="F367" s="14">
        <f t="shared" si="15"/>
        <v>8226437</v>
      </c>
      <c r="G367" s="14">
        <f t="shared" si="15"/>
        <v>16553733</v>
      </c>
      <c r="H367" s="14">
        <f t="shared" si="15"/>
        <v>19609044</v>
      </c>
      <c r="I367" s="14">
        <f t="shared" si="15"/>
        <v>21415054</v>
      </c>
      <c r="J367" s="14">
        <f t="shared" si="15"/>
        <v>23560938</v>
      </c>
      <c r="K367" s="14">
        <f t="shared" si="15"/>
        <v>24296878</v>
      </c>
      <c r="L367" s="14">
        <f t="shared" si="15"/>
        <v>26014749</v>
      </c>
      <c r="M367" s="14">
        <f t="shared" si="15"/>
        <v>27956525</v>
      </c>
      <c r="N367" s="14">
        <f t="shared" si="15"/>
        <v>28859753</v>
      </c>
      <c r="O367" s="12"/>
      <c r="P367" s="15" t="s">
        <v>957</v>
      </c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3"/>
      <c r="B368" s="14">
        <f t="shared" si="15"/>
        <v>7815923</v>
      </c>
      <c r="C368" s="14">
        <f t="shared" si="15"/>
        <v>5275641</v>
      </c>
      <c r="D368" s="14">
        <f t="shared" si="15"/>
        <v>5754042</v>
      </c>
      <c r="E368" s="14">
        <f t="shared" si="15"/>
        <v>6519536</v>
      </c>
      <c r="F368" s="14">
        <f t="shared" si="15"/>
        <v>8312716</v>
      </c>
      <c r="G368" s="14">
        <f t="shared" si="15"/>
        <v>17326923</v>
      </c>
      <c r="H368" s="14">
        <f t="shared" si="15"/>
        <v>19350562</v>
      </c>
      <c r="I368" s="14">
        <f t="shared" si="15"/>
        <v>22072286</v>
      </c>
      <c r="J368" s="14">
        <f t="shared" si="15"/>
        <v>23087813</v>
      </c>
      <c r="K368" s="14">
        <f t="shared" si="15"/>
        <v>24929014</v>
      </c>
      <c r="L368" s="14">
        <f t="shared" si="15"/>
        <v>26440566</v>
      </c>
      <c r="M368" s="14">
        <f t="shared" si="15"/>
        <v>28178451</v>
      </c>
      <c r="N368" s="14">
        <f t="shared" si="15"/>
        <v>29684404</v>
      </c>
      <c r="O368" s="12"/>
      <c r="P368" s="15" t="s">
        <v>958</v>
      </c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3"/>
      <c r="B369" s="14">
        <f t="shared" ref="B369:M369" si="16">IFERROR(VLOOKUP($B$365,$4:$130,MATCH($P369&amp;"/"&amp;B$345,$2:$2,0),FALSE),"")</f>
        <v>5443906</v>
      </c>
      <c r="C369" s="14">
        <f t="shared" si="16"/>
        <v>5900343</v>
      </c>
      <c r="D369" s="14">
        <f t="shared" si="16"/>
        <v>6517559</v>
      </c>
      <c r="E369" s="14">
        <f t="shared" si="16"/>
        <v>8642208.5800000001</v>
      </c>
      <c r="F369" s="14">
        <f t="shared" si="16"/>
        <v>9148331.0730000008</v>
      </c>
      <c r="G369" s="14">
        <f t="shared" si="16"/>
        <v>19915860.237</v>
      </c>
      <c r="H369" s="14">
        <f t="shared" si="16"/>
        <v>22167148.169</v>
      </c>
      <c r="I369" s="14">
        <f t="shared" si="16"/>
        <v>25072218.353999998</v>
      </c>
      <c r="J369" s="14">
        <f t="shared" si="16"/>
        <v>26704519.921</v>
      </c>
      <c r="K369" s="14">
        <f t="shared" si="16"/>
        <v>27376288.300999999</v>
      </c>
      <c r="L369" s="14">
        <f t="shared" si="16"/>
        <v>29570068.385000002</v>
      </c>
      <c r="M369" s="14">
        <f t="shared" si="16"/>
        <v>31537849.390000001</v>
      </c>
      <c r="N369" s="14">
        <f>IFERROR(VLOOKUP($B$365,$4:$130,MATCH($P369&amp;"/"&amp;N$345,$2:$2,0),FALSE),IFERROR(VLOOKUP($B$365,$4:$130,MATCH($P368&amp;"/"&amp;N$345,$2:$2,0),FALSE),IFERROR(VLOOKUP($B$365,$4:$130,MATCH($P367&amp;"/"&amp;N$345,$2:$2,0),FALSE),IFERROR(VLOOKUP($B$365,$4:$130,MATCH($P366&amp;"/"&amp;N$345,$2:$2,0),FALSE),""))))</f>
        <v>29684404</v>
      </c>
      <c r="O369" s="12">
        <f t="shared" ref="O369:O370" si="17">RATE(M$345-B$345,,-B369,M369)</f>
        <v>0.17315797195131144</v>
      </c>
      <c r="P369" s="15" t="s">
        <v>959</v>
      </c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3"/>
      <c r="B370" s="151">
        <f t="shared" ref="B370:N370" si="18">+B369/B$399</f>
        <v>0.13556003921846546</v>
      </c>
      <c r="C370" s="151">
        <f t="shared" si="18"/>
        <v>0.13276662381704221</v>
      </c>
      <c r="D370" s="151">
        <f t="shared" si="18"/>
        <v>0.13605425604651059</v>
      </c>
      <c r="E370" s="151">
        <f t="shared" si="18"/>
        <v>0.15616322919612893</v>
      </c>
      <c r="F370" s="151">
        <f t="shared" si="18"/>
        <v>0.12741680574791298</v>
      </c>
      <c r="G370" s="151">
        <f t="shared" si="18"/>
        <v>6.8992870721181085E-2</v>
      </c>
      <c r="H370" s="151">
        <f t="shared" si="18"/>
        <v>6.7911966819227204E-2</v>
      </c>
      <c r="I370" s="151">
        <f t="shared" si="18"/>
        <v>7.6188144168779393E-2</v>
      </c>
      <c r="J370" s="151">
        <f t="shared" si="18"/>
        <v>7.580738508417309E-2</v>
      </c>
      <c r="K370" s="151">
        <f t="shared" si="18"/>
        <v>7.5982229486703703E-2</v>
      </c>
      <c r="L370" s="151">
        <f t="shared" si="18"/>
        <v>7.9119014408318075E-2</v>
      </c>
      <c r="M370" s="151">
        <f t="shared" si="18"/>
        <v>8.3962683398565538E-2</v>
      </c>
      <c r="N370" s="151">
        <f t="shared" si="18"/>
        <v>6.6909521361508267E-2</v>
      </c>
      <c r="O370" s="12">
        <f t="shared" si="17"/>
        <v>-4.2614635827548465E-2</v>
      </c>
      <c r="P370" s="17" t="s">
        <v>960</v>
      </c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1"/>
      <c r="B371" s="211" t="s">
        <v>1067</v>
      </c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3"/>
      <c r="O371" s="12"/>
      <c r="P371" s="5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3"/>
      <c r="B372" s="14">
        <f t="shared" ref="B372:N374" si="19">IFERROR(VLOOKUP($B$371,$4:$130,MATCH($P372&amp;"/"&amp;B$345,$2:$2,0),FALSE),"")</f>
        <v>22000281</v>
      </c>
      <c r="C372" s="14">
        <f t="shared" si="19"/>
        <v>20240042</v>
      </c>
      <c r="D372" s="14">
        <f t="shared" si="19"/>
        <v>24057702</v>
      </c>
      <c r="E372" s="14">
        <f t="shared" si="19"/>
        <v>32233724</v>
      </c>
      <c r="F372" s="14">
        <f t="shared" si="19"/>
        <v>40462374</v>
      </c>
      <c r="G372" s="14">
        <f t="shared" si="19"/>
        <v>48591692</v>
      </c>
      <c r="H372" s="14">
        <f t="shared" si="19"/>
        <v>49723023</v>
      </c>
      <c r="I372" s="14">
        <f t="shared" si="19"/>
        <v>50432978</v>
      </c>
      <c r="J372" s="14">
        <f t="shared" si="19"/>
        <v>56340481</v>
      </c>
      <c r="K372" s="14">
        <f t="shared" si="19"/>
        <v>59649203</v>
      </c>
      <c r="L372" s="14">
        <f t="shared" si="19"/>
        <v>76746067</v>
      </c>
      <c r="M372" s="14">
        <f t="shared" si="19"/>
        <v>75379308</v>
      </c>
      <c r="N372" s="14">
        <f t="shared" si="19"/>
        <v>69972520</v>
      </c>
      <c r="O372" s="12"/>
      <c r="P372" s="15" t="s">
        <v>956</v>
      </c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3"/>
      <c r="B373" s="14">
        <f t="shared" si="19"/>
        <v>21579541</v>
      </c>
      <c r="C373" s="14">
        <f t="shared" si="19"/>
        <v>17843996</v>
      </c>
      <c r="D373" s="14">
        <f t="shared" si="19"/>
        <v>21625438</v>
      </c>
      <c r="E373" s="14">
        <f t="shared" si="19"/>
        <v>27941118</v>
      </c>
      <c r="F373" s="14">
        <f t="shared" si="19"/>
        <v>38106860</v>
      </c>
      <c r="G373" s="14">
        <f t="shared" si="19"/>
        <v>60595245</v>
      </c>
      <c r="H373" s="14">
        <f t="shared" si="19"/>
        <v>43774321</v>
      </c>
      <c r="I373" s="14">
        <f t="shared" si="19"/>
        <v>46904133</v>
      </c>
      <c r="J373" s="14">
        <f t="shared" si="19"/>
        <v>50335075</v>
      </c>
      <c r="K373" s="14">
        <f t="shared" si="19"/>
        <v>52188715</v>
      </c>
      <c r="L373" s="14">
        <f t="shared" si="19"/>
        <v>66291233</v>
      </c>
      <c r="M373" s="14">
        <f t="shared" si="19"/>
        <v>68394343</v>
      </c>
      <c r="N373" s="14">
        <f t="shared" si="19"/>
        <v>66285353</v>
      </c>
      <c r="O373" s="12"/>
      <c r="P373" s="15" t="s">
        <v>957</v>
      </c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3"/>
      <c r="B374" s="14">
        <f t="shared" si="19"/>
        <v>22991551</v>
      </c>
      <c r="C374" s="14">
        <f t="shared" si="19"/>
        <v>18435698</v>
      </c>
      <c r="D374" s="14">
        <f t="shared" si="19"/>
        <v>26497025</v>
      </c>
      <c r="E374" s="14">
        <f t="shared" si="19"/>
        <v>31125501</v>
      </c>
      <c r="F374" s="14">
        <f t="shared" si="19"/>
        <v>43383236</v>
      </c>
      <c r="G374" s="14">
        <f t="shared" si="19"/>
        <v>44849223</v>
      </c>
      <c r="H374" s="14">
        <f t="shared" si="19"/>
        <v>43060699</v>
      </c>
      <c r="I374" s="14">
        <f t="shared" si="19"/>
        <v>46556023</v>
      </c>
      <c r="J374" s="14">
        <f t="shared" si="19"/>
        <v>62037313</v>
      </c>
      <c r="K374" s="14">
        <f t="shared" si="19"/>
        <v>63550174</v>
      </c>
      <c r="L374" s="14">
        <f t="shared" si="19"/>
        <v>73141024</v>
      </c>
      <c r="M374" s="14">
        <f t="shared" si="19"/>
        <v>63275900</v>
      </c>
      <c r="N374" s="14">
        <f t="shared" si="19"/>
        <v>86983532</v>
      </c>
      <c r="O374" s="12"/>
      <c r="P374" s="15" t="s">
        <v>958</v>
      </c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3"/>
      <c r="B375" s="14">
        <f t="shared" ref="B375:M375" si="20">IFERROR(VLOOKUP($B$371,$4:$130,MATCH($P375&amp;"/"&amp;B$345,$2:$2,0),FALSE),"")</f>
        <v>20907009</v>
      </c>
      <c r="C375" s="14">
        <f t="shared" si="20"/>
        <v>23124986</v>
      </c>
      <c r="D375" s="14">
        <f t="shared" si="20"/>
        <v>30712885</v>
      </c>
      <c r="E375" s="14">
        <f t="shared" si="20"/>
        <v>36404053.960000001</v>
      </c>
      <c r="F375" s="14">
        <f t="shared" si="20"/>
        <v>48854220.097000003</v>
      </c>
      <c r="G375" s="14">
        <f t="shared" si="20"/>
        <v>53962577.659999996</v>
      </c>
      <c r="H375" s="14">
        <f t="shared" si="20"/>
        <v>64684148.600000001</v>
      </c>
      <c r="I375" s="14">
        <f t="shared" si="20"/>
        <v>56972912.836999997</v>
      </c>
      <c r="J375" s="14">
        <f t="shared" si="20"/>
        <v>69899131.650000006</v>
      </c>
      <c r="K375" s="14">
        <f t="shared" si="20"/>
        <v>66573268.949000001</v>
      </c>
      <c r="L375" s="14">
        <f t="shared" si="20"/>
        <v>74993709.197999999</v>
      </c>
      <c r="M375" s="14">
        <f t="shared" si="20"/>
        <v>71923196.423999995</v>
      </c>
      <c r="N375" s="14">
        <f>IFERROR(VLOOKUP($B$371,$4:$130,MATCH($P375&amp;"/"&amp;N$345,$2:$2,0),FALSE),IFERROR(VLOOKUP($B$371,$4:$130,MATCH($P374&amp;"/"&amp;N$345,$2:$2,0),FALSE),IFERROR(VLOOKUP($B$371,$4:$130,MATCH($P373&amp;"/"&amp;N$345,$2:$2,0),FALSE),IFERROR(VLOOKUP($B$371,$4:$130,MATCH($P372&amp;"/"&amp;N$345,$2:$2,0),FALSE),""))))</f>
        <v>86983532</v>
      </c>
      <c r="O375" s="12">
        <f t="shared" ref="O375:O376" si="21">RATE(M$345-B$345,,-B375,M375)</f>
        <v>0.11887026955246985</v>
      </c>
      <c r="P375" s="15" t="s">
        <v>959</v>
      </c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3"/>
      <c r="B376" s="16">
        <f t="shared" ref="B376:N376" si="22">+B375/B$399</f>
        <v>0.52061056160426178</v>
      </c>
      <c r="C376" s="16">
        <f t="shared" si="22"/>
        <v>0.52034709118374434</v>
      </c>
      <c r="D376" s="16">
        <f t="shared" si="22"/>
        <v>0.64113247301896825</v>
      </c>
      <c r="E376" s="16">
        <f t="shared" si="22"/>
        <v>0.65781502142635462</v>
      </c>
      <c r="F376" s="16">
        <f t="shared" si="22"/>
        <v>0.68043543925044336</v>
      </c>
      <c r="G376" s="16">
        <f t="shared" si="22"/>
        <v>0.18693810360053462</v>
      </c>
      <c r="H376" s="16">
        <f t="shared" si="22"/>
        <v>0.1981683760113257</v>
      </c>
      <c r="I376" s="16">
        <f t="shared" si="22"/>
        <v>0.17312630400924028</v>
      </c>
      <c r="J376" s="16">
        <f t="shared" si="22"/>
        <v>0.19842597454350475</v>
      </c>
      <c r="K376" s="16">
        <f t="shared" si="22"/>
        <v>0.18477250616834684</v>
      </c>
      <c r="L376" s="16">
        <f t="shared" si="22"/>
        <v>0.20065656532534859</v>
      </c>
      <c r="M376" s="16">
        <f t="shared" si="22"/>
        <v>0.19147991024004166</v>
      </c>
      <c r="N376" s="16">
        <f t="shared" si="22"/>
        <v>0.19606344437481171</v>
      </c>
      <c r="O376" s="12">
        <f t="shared" si="21"/>
        <v>-8.6917494414233243E-2</v>
      </c>
      <c r="P376" s="17" t="s">
        <v>960</v>
      </c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3"/>
      <c r="B377" s="211" t="s">
        <v>794</v>
      </c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3"/>
      <c r="O377" s="12"/>
      <c r="P377" s="5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3"/>
      <c r="B378" s="14">
        <f t="shared" ref="B378:N380" si="23">IFERROR(VLOOKUP($B$377,$4:$130,MATCH($P378&amp;"/"&amp;B$345,$2:$2,0),FALSE),"")</f>
        <v>18823285</v>
      </c>
      <c r="C378" s="14">
        <f t="shared" si="23"/>
        <v>12869951</v>
      </c>
      <c r="D378" s="14">
        <f t="shared" si="23"/>
        <v>13739346</v>
      </c>
      <c r="E378" s="14">
        <f t="shared" si="23"/>
        <v>14756728</v>
      </c>
      <c r="F378" s="14">
        <f t="shared" si="23"/>
        <v>15502047</v>
      </c>
      <c r="G378" s="14">
        <f t="shared" si="23"/>
        <v>19581282</v>
      </c>
      <c r="H378" s="14">
        <f t="shared" si="23"/>
        <v>73592405</v>
      </c>
      <c r="I378" s="14">
        <f t="shared" si="23"/>
        <v>82040383</v>
      </c>
      <c r="J378" s="14">
        <f t="shared" si="23"/>
        <v>91367979</v>
      </c>
      <c r="K378" s="14">
        <f t="shared" si="23"/>
        <v>100366882</v>
      </c>
      <c r="L378" s="14">
        <f t="shared" si="23"/>
        <v>107001178</v>
      </c>
      <c r="M378" s="14">
        <f t="shared" si="23"/>
        <v>112962278</v>
      </c>
      <c r="N378" s="14">
        <f t="shared" si="23"/>
        <v>117502584</v>
      </c>
      <c r="O378" s="12"/>
      <c r="P378" s="15" t="s">
        <v>956</v>
      </c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3"/>
      <c r="B379" s="14">
        <f t="shared" si="23"/>
        <v>19706361</v>
      </c>
      <c r="C379" s="14">
        <f t="shared" si="23"/>
        <v>13067679</v>
      </c>
      <c r="D379" s="14">
        <f t="shared" si="23"/>
        <v>13824319</v>
      </c>
      <c r="E379" s="14">
        <f t="shared" si="23"/>
        <v>14946877</v>
      </c>
      <c r="F379" s="14">
        <f t="shared" si="23"/>
        <v>16003208</v>
      </c>
      <c r="G379" s="14">
        <f t="shared" si="23"/>
        <v>38506756</v>
      </c>
      <c r="H379" s="14">
        <f t="shared" si="23"/>
        <v>74919953</v>
      </c>
      <c r="I379" s="14">
        <f t="shared" si="23"/>
        <v>83709633</v>
      </c>
      <c r="J379" s="14">
        <f t="shared" si="23"/>
        <v>93588667</v>
      </c>
      <c r="K379" s="14">
        <f t="shared" si="23"/>
        <v>102415222</v>
      </c>
      <c r="L379" s="14">
        <f t="shared" si="23"/>
        <v>108161339</v>
      </c>
      <c r="M379" s="14">
        <f t="shared" si="23"/>
        <v>113525538</v>
      </c>
      <c r="N379" s="14">
        <f t="shared" si="23"/>
        <v>118357290</v>
      </c>
      <c r="O379" s="12"/>
      <c r="P379" s="15" t="s">
        <v>957</v>
      </c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3"/>
      <c r="B380" s="14">
        <f t="shared" si="23"/>
        <v>20088757</v>
      </c>
      <c r="C380" s="14">
        <f t="shared" si="23"/>
        <v>13171968</v>
      </c>
      <c r="D380" s="14">
        <f t="shared" si="23"/>
        <v>14402506</v>
      </c>
      <c r="E380" s="14">
        <f t="shared" si="23"/>
        <v>15171673</v>
      </c>
      <c r="F380" s="14">
        <f t="shared" si="23"/>
        <v>16790057</v>
      </c>
      <c r="G380" s="14">
        <f t="shared" si="23"/>
        <v>40527968</v>
      </c>
      <c r="H380" s="14">
        <f t="shared" si="23"/>
        <v>77397314</v>
      </c>
      <c r="I380" s="14">
        <f t="shared" si="23"/>
        <v>86448801</v>
      </c>
      <c r="J380" s="14">
        <f t="shared" si="23"/>
        <v>96179383</v>
      </c>
      <c r="K380" s="14">
        <f t="shared" si="23"/>
        <v>104282644</v>
      </c>
      <c r="L380" s="14">
        <f t="shared" si="23"/>
        <v>108652285</v>
      </c>
      <c r="M380" s="14">
        <f t="shared" si="23"/>
        <v>114201159</v>
      </c>
      <c r="N380" s="14">
        <f t="shared" si="23"/>
        <v>119613468</v>
      </c>
      <c r="O380" s="12"/>
      <c r="P380" s="15" t="s">
        <v>958</v>
      </c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3"/>
      <c r="B381" s="14">
        <f t="shared" ref="B381:M381" si="24">IFERROR(VLOOKUP($B$377,$4:$130,MATCH($P381&amp;"/"&amp;B$345,$2:$2,0),FALSE),"")</f>
        <v>12659917</v>
      </c>
      <c r="C381" s="14">
        <f t="shared" si="24"/>
        <v>13491490</v>
      </c>
      <c r="D381" s="14">
        <f t="shared" si="24"/>
        <v>14524790</v>
      </c>
      <c r="E381" s="14">
        <f t="shared" si="24"/>
        <v>14993990.439999999</v>
      </c>
      <c r="F381" s="14">
        <f t="shared" si="24"/>
        <v>18094249.109000001</v>
      </c>
      <c r="G381" s="14">
        <f t="shared" si="24"/>
        <v>71272531.128999993</v>
      </c>
      <c r="H381" s="14">
        <f t="shared" si="24"/>
        <v>80201060.849999994</v>
      </c>
      <c r="I381" s="14">
        <f t="shared" si="24"/>
        <v>89447351.068000004</v>
      </c>
      <c r="J381" s="14">
        <f t="shared" si="24"/>
        <v>99127338.209999993</v>
      </c>
      <c r="K381" s="14">
        <f t="shared" si="24"/>
        <v>106394003.141</v>
      </c>
      <c r="L381" s="14">
        <f t="shared" si="24"/>
        <v>111287431.83499999</v>
      </c>
      <c r="M381" s="14">
        <f t="shared" si="24"/>
        <v>116082072.184</v>
      </c>
      <c r="N381" s="14">
        <f>IFERROR(VLOOKUP($B$377,$4:$130,MATCH($P381&amp;"/"&amp;N$345,$2:$2,0),FALSE),IFERROR(VLOOKUP($B$377,$4:$130,MATCH($P380&amp;"/"&amp;N$345,$2:$2,0),FALSE),IFERROR(VLOOKUP($B$377,$4:$130,MATCH($P379&amp;"/"&amp;N$345,$2:$2,0),FALSE),IFERROR(VLOOKUP($B$377,$4:$130,MATCH($P378&amp;"/"&amp;N$345,$2:$2,0),FALSE),""))))</f>
        <v>119613468</v>
      </c>
      <c r="O381" s="12">
        <f t="shared" ref="O381:O382" si="25">RATE(M$345-B$345,,-B381,M381)</f>
        <v>0.22316469086096238</v>
      </c>
      <c r="P381" s="15" t="s">
        <v>959</v>
      </c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1"/>
      <c r="B382" s="16">
        <f t="shared" ref="B382:N382" si="26">+B381/B$399</f>
        <v>0.31524769990931467</v>
      </c>
      <c r="C382" s="16">
        <f t="shared" si="26"/>
        <v>0.30357888983087705</v>
      </c>
      <c r="D382" s="16">
        <f t="shared" si="26"/>
        <v>0.30320546353041011</v>
      </c>
      <c r="E382" s="16">
        <f t="shared" si="26"/>
        <v>0.27093883976198663</v>
      </c>
      <c r="F382" s="16">
        <f t="shared" si="26"/>
        <v>0.25201442814856029</v>
      </c>
      <c r="G382" s="16">
        <f t="shared" si="26"/>
        <v>0.2469035466024721</v>
      </c>
      <c r="H382" s="16">
        <f t="shared" si="26"/>
        <v>0.24570647255964673</v>
      </c>
      <c r="I382" s="16">
        <f t="shared" si="26"/>
        <v>0.27180792630569034</v>
      </c>
      <c r="J382" s="16">
        <f t="shared" si="26"/>
        <v>0.28139746837932061</v>
      </c>
      <c r="K382" s="16">
        <f t="shared" si="26"/>
        <v>0.2952939958034137</v>
      </c>
      <c r="L382" s="16">
        <f t="shared" si="26"/>
        <v>0.29776569361214483</v>
      </c>
      <c r="M382" s="16">
        <f t="shared" si="26"/>
        <v>0.30904333883099383</v>
      </c>
      <c r="N382" s="16">
        <f t="shared" si="26"/>
        <v>0.26961228166380186</v>
      </c>
      <c r="O382" s="12">
        <f t="shared" si="25"/>
        <v>-1.8053825649442074E-3</v>
      </c>
      <c r="P382" s="17" t="s">
        <v>960</v>
      </c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3"/>
      <c r="B383" s="212" t="s">
        <v>798</v>
      </c>
      <c r="C383" s="199"/>
      <c r="D383" s="199"/>
      <c r="E383" s="199"/>
      <c r="F383" s="199"/>
      <c r="G383" s="199"/>
      <c r="H383" s="199"/>
      <c r="I383" s="199"/>
      <c r="J383" s="199"/>
      <c r="K383" s="199"/>
      <c r="L383" s="199"/>
      <c r="M383" s="199"/>
      <c r="N383" s="200"/>
      <c r="O383" s="12"/>
      <c r="P383" s="5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3"/>
      <c r="B384" s="14">
        <f t="shared" ref="B384:N386" si="27">IFERROR(VLOOKUP($B$383,$4:$130,MATCH($P384&amp;"/"&amp;B$345,$2:$2,0),FALSE),"")</f>
        <v>1529491</v>
      </c>
      <c r="C384" s="14">
        <f t="shared" si="27"/>
        <v>1106617</v>
      </c>
      <c r="D384" s="14">
        <f t="shared" si="27"/>
        <v>798936</v>
      </c>
      <c r="E384" s="14">
        <f t="shared" si="27"/>
        <v>797104</v>
      </c>
      <c r="F384" s="14">
        <f t="shared" si="27"/>
        <v>818664</v>
      </c>
      <c r="G384" s="14">
        <f t="shared" si="27"/>
        <v>1034311</v>
      </c>
      <c r="H384" s="14">
        <f t="shared" si="27"/>
        <v>48363415</v>
      </c>
      <c r="I384" s="14">
        <f t="shared" si="27"/>
        <v>49777240</v>
      </c>
      <c r="J384" s="14">
        <f t="shared" si="27"/>
        <v>50110806</v>
      </c>
      <c r="K384" s="14">
        <f t="shared" si="27"/>
        <v>50626988</v>
      </c>
      <c r="L384" s="14">
        <f t="shared" si="27"/>
        <v>51243112</v>
      </c>
      <c r="M384" s="14">
        <f t="shared" si="27"/>
        <v>51380464</v>
      </c>
      <c r="N384" s="14">
        <f t="shared" si="27"/>
        <v>51399783</v>
      </c>
      <c r="O384" s="12"/>
      <c r="P384" s="15" t="s">
        <v>956</v>
      </c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3"/>
      <c r="B385" s="14">
        <f t="shared" si="27"/>
        <v>1565789</v>
      </c>
      <c r="C385" s="14">
        <f t="shared" si="27"/>
        <v>759646</v>
      </c>
      <c r="D385" s="14">
        <f t="shared" si="27"/>
        <v>794823</v>
      </c>
      <c r="E385" s="14">
        <f t="shared" si="27"/>
        <v>802679</v>
      </c>
      <c r="F385" s="14">
        <f t="shared" si="27"/>
        <v>849999</v>
      </c>
      <c r="G385" s="14">
        <f t="shared" si="27"/>
        <v>3985490</v>
      </c>
      <c r="H385" s="14">
        <f t="shared" si="27"/>
        <v>48370353</v>
      </c>
      <c r="I385" s="14">
        <f t="shared" si="27"/>
        <v>49860232</v>
      </c>
      <c r="J385" s="14">
        <f t="shared" si="27"/>
        <v>50019400</v>
      </c>
      <c r="K385" s="14">
        <f t="shared" si="27"/>
        <v>50749841</v>
      </c>
      <c r="L385" s="14">
        <f t="shared" si="27"/>
        <v>51256289</v>
      </c>
      <c r="M385" s="14">
        <f t="shared" si="27"/>
        <v>51360124</v>
      </c>
      <c r="N385" s="14">
        <f t="shared" si="27"/>
        <v>51367782</v>
      </c>
      <c r="O385" s="12"/>
      <c r="P385" s="15" t="s">
        <v>957</v>
      </c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3"/>
      <c r="B386" s="14">
        <f t="shared" si="27"/>
        <v>1588118</v>
      </c>
      <c r="C386" s="14">
        <f t="shared" si="27"/>
        <v>763854</v>
      </c>
      <c r="D386" s="14">
        <f t="shared" si="27"/>
        <v>787281</v>
      </c>
      <c r="E386" s="14">
        <f t="shared" si="27"/>
        <v>809079</v>
      </c>
      <c r="F386" s="14">
        <f t="shared" si="27"/>
        <v>945930</v>
      </c>
      <c r="G386" s="14">
        <f t="shared" si="27"/>
        <v>4221459</v>
      </c>
      <c r="H386" s="14">
        <f t="shared" si="27"/>
        <v>48436903</v>
      </c>
      <c r="I386" s="14">
        <f t="shared" si="27"/>
        <v>49950911</v>
      </c>
      <c r="J386" s="14">
        <f t="shared" si="27"/>
        <v>50055931</v>
      </c>
      <c r="K386" s="14">
        <f t="shared" si="27"/>
        <v>50926548</v>
      </c>
      <c r="L386" s="14">
        <f t="shared" si="27"/>
        <v>51274242</v>
      </c>
      <c r="M386" s="14">
        <f t="shared" si="27"/>
        <v>51346325</v>
      </c>
      <c r="N386" s="14">
        <f t="shared" si="27"/>
        <v>51608838</v>
      </c>
      <c r="O386" s="12"/>
      <c r="P386" s="15" t="s">
        <v>958</v>
      </c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3"/>
      <c r="B387" s="14">
        <f t="shared" ref="B387:M387" si="28">IFERROR(VLOOKUP($B$383,$4:$130,MATCH($P387&amp;"/"&amp;B$345,$2:$2,0),FALSE),"")</f>
        <v>1064356</v>
      </c>
      <c r="C387" s="14">
        <f t="shared" si="28"/>
        <v>780083</v>
      </c>
      <c r="D387" s="14">
        <f t="shared" si="28"/>
        <v>783129</v>
      </c>
      <c r="E387" s="14">
        <f t="shared" si="28"/>
        <v>821084.17</v>
      </c>
      <c r="F387" s="14">
        <f t="shared" si="28"/>
        <v>1033379.833</v>
      </c>
      <c r="G387" s="14">
        <f t="shared" si="28"/>
        <v>33545826.598999999</v>
      </c>
      <c r="H387" s="14">
        <f t="shared" si="28"/>
        <v>49665430.652000003</v>
      </c>
      <c r="I387" s="14">
        <f t="shared" si="28"/>
        <v>50156747.998000003</v>
      </c>
      <c r="J387" s="14">
        <f t="shared" si="28"/>
        <v>50276019.608000003</v>
      </c>
      <c r="K387" s="14">
        <f t="shared" si="28"/>
        <v>51249433.794</v>
      </c>
      <c r="L387" s="14">
        <f t="shared" si="28"/>
        <v>51435443.460000001</v>
      </c>
      <c r="M387" s="14">
        <f t="shared" si="28"/>
        <v>51383824.998000003</v>
      </c>
      <c r="N387" s="14">
        <f>IFERROR(VLOOKUP($B$383,$4:$130,MATCH($P387&amp;"/"&amp;N$345,$2:$2,0),FALSE),IFERROR(VLOOKUP($B$383,$4:$130,MATCH($P386&amp;"/"&amp;N$345,$2:$2,0),FALSE),IFERROR(VLOOKUP($B$383,$4:$130,MATCH($P385&amp;"/"&amp;N$345,$2:$2,0),FALSE),IFERROR(VLOOKUP($B$383,$4:$130,MATCH($P384&amp;"/"&amp;N$345,$2:$2,0),FALSE),""))))</f>
        <v>51608838</v>
      </c>
      <c r="O387" s="12">
        <f t="shared" ref="O387:O388" si="29">RATE(M$345-B$345,,-B387,M387)</f>
        <v>0.4225489808230441</v>
      </c>
      <c r="P387" s="15" t="s">
        <v>959</v>
      </c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3"/>
      <c r="B388" s="16">
        <f t="shared" ref="B388:N388" si="30">+B387/B$399</f>
        <v>2.6503789944648019E-2</v>
      </c>
      <c r="C388" s="16">
        <f t="shared" si="30"/>
        <v>1.7553045002141356E-2</v>
      </c>
      <c r="D388" s="16">
        <f t="shared" si="30"/>
        <v>1.6347843338809481E-2</v>
      </c>
      <c r="E388" s="16">
        <f t="shared" si="30"/>
        <v>1.4836850353943123E-2</v>
      </c>
      <c r="F388" s="16">
        <f t="shared" si="30"/>
        <v>1.4392784475605273E-2</v>
      </c>
      <c r="G388" s="16">
        <f t="shared" si="30"/>
        <v>0.11621003814237424</v>
      </c>
      <c r="H388" s="16">
        <f t="shared" si="30"/>
        <v>0.15215656307192946</v>
      </c>
      <c r="I388" s="16">
        <f t="shared" si="30"/>
        <v>0.15241369924090131</v>
      </c>
      <c r="J388" s="16">
        <f t="shared" si="30"/>
        <v>0.14272091729033309</v>
      </c>
      <c r="K388" s="16">
        <f t="shared" si="30"/>
        <v>0.14224157039787949</v>
      </c>
      <c r="L388" s="16">
        <f t="shared" si="30"/>
        <v>0.13762300239637981</v>
      </c>
      <c r="M388" s="16">
        <f t="shared" si="30"/>
        <v>0.13679828883583781</v>
      </c>
      <c r="N388" s="16">
        <f t="shared" si="30"/>
        <v>0.1163278416707851</v>
      </c>
      <c r="O388" s="12">
        <f t="shared" si="29"/>
        <v>0.16090723211936558</v>
      </c>
      <c r="P388" s="17" t="s">
        <v>960</v>
      </c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1"/>
      <c r="B389" s="225" t="s">
        <v>1086</v>
      </c>
      <c r="C389" s="219"/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20"/>
      <c r="O389" s="12"/>
      <c r="P389" s="5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3"/>
      <c r="B390" s="14">
        <f t="shared" ref="B390:N392" si="31">IFERROR(VLOOKUP($B$389,$4:$130,MATCH($P390&amp;"/"&amp;B$345,$2:$2,0),FALSE),"")</f>
        <v>22619185</v>
      </c>
      <c r="C390" s="14">
        <f t="shared" si="31"/>
        <v>19614258</v>
      </c>
      <c r="D390" s="14">
        <f t="shared" si="31"/>
        <v>21520843</v>
      </c>
      <c r="E390" s="14">
        <f t="shared" si="31"/>
        <v>17759702</v>
      </c>
      <c r="F390" s="14">
        <f t="shared" si="31"/>
        <v>19665623</v>
      </c>
      <c r="G390" s="14">
        <f t="shared" si="31"/>
        <v>24853641</v>
      </c>
      <c r="H390" s="14">
        <f t="shared" si="31"/>
        <v>253092716</v>
      </c>
      <c r="I390" s="14">
        <f t="shared" si="31"/>
        <v>263966944</v>
      </c>
      <c r="J390" s="14">
        <f t="shared" si="31"/>
        <v>274220136</v>
      </c>
      <c r="K390" s="14">
        <f t="shared" si="31"/>
        <v>286457401</v>
      </c>
      <c r="L390" s="14">
        <f t="shared" si="31"/>
        <v>294391406</v>
      </c>
      <c r="M390" s="14">
        <f t="shared" si="31"/>
        <v>300414472</v>
      </c>
      <c r="N390" s="14">
        <f t="shared" si="31"/>
        <v>352616305</v>
      </c>
      <c r="O390" s="12"/>
      <c r="P390" s="15" t="s">
        <v>956</v>
      </c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3"/>
      <c r="B391" s="14">
        <f t="shared" si="31"/>
        <v>23577973</v>
      </c>
      <c r="C391" s="14">
        <f t="shared" si="31"/>
        <v>19609703</v>
      </c>
      <c r="D391" s="14">
        <f t="shared" si="31"/>
        <v>19912354</v>
      </c>
      <c r="E391" s="14">
        <f t="shared" si="31"/>
        <v>18724930</v>
      </c>
      <c r="F391" s="14">
        <f t="shared" si="31"/>
        <v>20479948</v>
      </c>
      <c r="G391" s="14">
        <f t="shared" si="31"/>
        <v>172357676</v>
      </c>
      <c r="H391" s="14">
        <f t="shared" si="31"/>
        <v>254754450</v>
      </c>
      <c r="I391" s="14">
        <f t="shared" si="31"/>
        <v>265816863</v>
      </c>
      <c r="J391" s="14">
        <f t="shared" si="31"/>
        <v>276432084</v>
      </c>
      <c r="K391" s="14">
        <f t="shared" si="31"/>
        <v>289246001</v>
      </c>
      <c r="L391" s="14">
        <f t="shared" si="31"/>
        <v>295560291</v>
      </c>
      <c r="M391" s="14">
        <f t="shared" si="31"/>
        <v>301272132</v>
      </c>
      <c r="N391" s="14">
        <f t="shared" si="31"/>
        <v>354466176</v>
      </c>
      <c r="O391" s="12"/>
      <c r="P391" s="15" t="s">
        <v>957</v>
      </c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3"/>
      <c r="B392" s="14">
        <f t="shared" si="31"/>
        <v>24185806</v>
      </c>
      <c r="C392" s="14">
        <f t="shared" si="31"/>
        <v>20948666</v>
      </c>
      <c r="D392" s="14">
        <f t="shared" si="31"/>
        <v>16967628</v>
      </c>
      <c r="E392" s="14">
        <f t="shared" si="31"/>
        <v>19022729</v>
      </c>
      <c r="F392" s="14">
        <f t="shared" si="31"/>
        <v>21400040</v>
      </c>
      <c r="G392" s="14">
        <f t="shared" si="31"/>
        <v>232798101</v>
      </c>
      <c r="H392" s="14">
        <f t="shared" si="31"/>
        <v>257299768</v>
      </c>
      <c r="I392" s="14">
        <f t="shared" si="31"/>
        <v>268872269</v>
      </c>
      <c r="J392" s="14">
        <f t="shared" si="31"/>
        <v>279067412</v>
      </c>
      <c r="K392" s="14">
        <f t="shared" si="31"/>
        <v>291276552</v>
      </c>
      <c r="L392" s="14">
        <f t="shared" si="31"/>
        <v>296107446</v>
      </c>
      <c r="M392" s="14">
        <f t="shared" si="31"/>
        <v>301860098</v>
      </c>
      <c r="N392" s="14">
        <f t="shared" si="31"/>
        <v>356666391</v>
      </c>
      <c r="O392" s="12"/>
      <c r="P392" s="15" t="s">
        <v>958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3"/>
      <c r="B393" s="14">
        <f t="shared" ref="B393:M393" si="32">IFERROR(VLOOKUP($B$389,$4:$130,MATCH($P393&amp;"/"&amp;B$345,$2:$2,0),FALSE),"")</f>
        <v>19251625</v>
      </c>
      <c r="C393" s="14">
        <f t="shared" si="32"/>
        <v>21316477</v>
      </c>
      <c r="D393" s="14">
        <f t="shared" si="32"/>
        <v>17191232</v>
      </c>
      <c r="E393" s="14">
        <f t="shared" si="32"/>
        <v>18936813.57</v>
      </c>
      <c r="F393" s="14">
        <f t="shared" si="32"/>
        <v>22944244.943</v>
      </c>
      <c r="G393" s="14">
        <f t="shared" si="32"/>
        <v>234702903.69800001</v>
      </c>
      <c r="H393" s="14">
        <f t="shared" si="32"/>
        <v>261725896.74599999</v>
      </c>
      <c r="I393" s="14">
        <f t="shared" si="32"/>
        <v>272110025.55900002</v>
      </c>
      <c r="J393" s="14">
        <f t="shared" si="32"/>
        <v>282368921.01200002</v>
      </c>
      <c r="K393" s="14">
        <f t="shared" si="32"/>
        <v>293725296.72799999</v>
      </c>
      <c r="L393" s="14">
        <f t="shared" si="32"/>
        <v>298747907.86000001</v>
      </c>
      <c r="M393" s="14">
        <f t="shared" si="32"/>
        <v>303694257.824</v>
      </c>
      <c r="N393" s="14">
        <f>IFERROR(VLOOKUP($B$389,$4:$130,MATCH($P393&amp;"/"&amp;N$345,$2:$2,0),FALSE),IFERROR(VLOOKUP($B$389,$4:$130,MATCH($P392&amp;"/"&amp;N$345,$2:$2,0),FALSE),IFERROR(VLOOKUP($B$389,$4:$130,MATCH($P391&amp;"/"&amp;N$345,$2:$2,0),FALSE),IFERROR(VLOOKUP($B$389,$4:$130,MATCH($P390&amp;"/"&amp;N$345,$2:$2,0),FALSE),""))))</f>
        <v>356666391</v>
      </c>
      <c r="O393" s="12">
        <f t="shared" ref="O393:O394" si="33">RATE(M$345-B$345,,-B393,M393)</f>
        <v>0.28500935599091876</v>
      </c>
      <c r="P393" s="15" t="s">
        <v>959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20"/>
      <c r="B394" s="16">
        <f t="shared" ref="B394:N394" si="34">+B393/B$399</f>
        <v>0.47938943839573828</v>
      </c>
      <c r="C394" s="16">
        <f t="shared" si="34"/>
        <v>0.47965290881625566</v>
      </c>
      <c r="D394" s="16">
        <f t="shared" si="34"/>
        <v>0.35886752698103169</v>
      </c>
      <c r="E394" s="16">
        <f t="shared" si="34"/>
        <v>0.34218497857364544</v>
      </c>
      <c r="F394" s="16">
        <f t="shared" si="34"/>
        <v>0.31956456074955664</v>
      </c>
      <c r="G394" s="16">
        <f t="shared" si="34"/>
        <v>0.81306189639946547</v>
      </c>
      <c r="H394" s="16">
        <f t="shared" si="34"/>
        <v>0.80183162398867425</v>
      </c>
      <c r="I394" s="16">
        <f t="shared" si="34"/>
        <v>0.82687369599075966</v>
      </c>
      <c r="J394" s="16">
        <f t="shared" si="34"/>
        <v>0.80157402545649536</v>
      </c>
      <c r="K394" s="16">
        <f t="shared" si="34"/>
        <v>0.81522749383165316</v>
      </c>
      <c r="L394" s="16">
        <f t="shared" si="34"/>
        <v>0.79934343467465141</v>
      </c>
      <c r="M394" s="16">
        <f t="shared" si="34"/>
        <v>0.80852008975995826</v>
      </c>
      <c r="N394" s="16">
        <f t="shared" si="34"/>
        <v>0.80393655562518829</v>
      </c>
      <c r="O394" s="12">
        <f t="shared" si="33"/>
        <v>4.8664527424305083E-2</v>
      </c>
      <c r="P394" s="17" t="s">
        <v>960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3"/>
      <c r="B395" s="226" t="s">
        <v>808</v>
      </c>
      <c r="C395" s="219"/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20"/>
      <c r="O395" s="12"/>
      <c r="P395" s="5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3"/>
      <c r="B396" s="14">
        <f t="shared" ref="B396:N398" si="35">IFERROR(VLOOKUP($B$395,$4:$130,MATCH($P396&amp;"/"&amp;B$345,$2:$2,0),FALSE),"")</f>
        <v>44619466</v>
      </c>
      <c r="C396" s="14">
        <f t="shared" si="35"/>
        <v>39854300</v>
      </c>
      <c r="D396" s="14">
        <f t="shared" si="35"/>
        <v>45578545</v>
      </c>
      <c r="E396" s="14">
        <f t="shared" si="35"/>
        <v>49993426</v>
      </c>
      <c r="F396" s="14">
        <f t="shared" si="35"/>
        <v>60127997</v>
      </c>
      <c r="G396" s="14">
        <f t="shared" si="35"/>
        <v>73445333</v>
      </c>
      <c r="H396" s="14">
        <f t="shared" si="35"/>
        <v>302815739</v>
      </c>
      <c r="I396" s="14">
        <f t="shared" si="35"/>
        <v>314399922</v>
      </c>
      <c r="J396" s="14">
        <f t="shared" si="35"/>
        <v>330560617</v>
      </c>
      <c r="K396" s="14">
        <f t="shared" si="35"/>
        <v>346106604</v>
      </c>
      <c r="L396" s="14">
        <f t="shared" si="35"/>
        <v>371137473</v>
      </c>
      <c r="M396" s="14">
        <f t="shared" si="35"/>
        <v>375793780</v>
      </c>
      <c r="N396" s="14">
        <f t="shared" si="35"/>
        <v>422588825</v>
      </c>
      <c r="O396" s="12"/>
      <c r="P396" s="15" t="s">
        <v>956</v>
      </c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3"/>
      <c r="B397" s="14">
        <f t="shared" si="35"/>
        <v>45157514</v>
      </c>
      <c r="C397" s="14">
        <f t="shared" si="35"/>
        <v>37453699</v>
      </c>
      <c r="D397" s="14">
        <f t="shared" si="35"/>
        <v>41537792</v>
      </c>
      <c r="E397" s="14">
        <f t="shared" si="35"/>
        <v>46666048</v>
      </c>
      <c r="F397" s="14">
        <f t="shared" si="35"/>
        <v>58586808</v>
      </c>
      <c r="G397" s="14">
        <f t="shared" si="35"/>
        <v>232952921</v>
      </c>
      <c r="H397" s="14">
        <f t="shared" si="35"/>
        <v>298528771</v>
      </c>
      <c r="I397" s="14">
        <f t="shared" si="35"/>
        <v>312720996</v>
      </c>
      <c r="J397" s="14">
        <f t="shared" si="35"/>
        <v>326767159</v>
      </c>
      <c r="K397" s="14">
        <f t="shared" si="35"/>
        <v>341434716</v>
      </c>
      <c r="L397" s="14">
        <f t="shared" si="35"/>
        <v>361851524</v>
      </c>
      <c r="M397" s="14">
        <f t="shared" si="35"/>
        <v>369666475</v>
      </c>
      <c r="N397" s="14">
        <f t="shared" si="35"/>
        <v>420751529</v>
      </c>
      <c r="O397" s="12"/>
      <c r="P397" s="15" t="s">
        <v>957</v>
      </c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3"/>
      <c r="B398" s="14">
        <f t="shared" si="35"/>
        <v>47177357</v>
      </c>
      <c r="C398" s="14">
        <f t="shared" si="35"/>
        <v>39384364</v>
      </c>
      <c r="D398" s="14">
        <f t="shared" si="35"/>
        <v>43464653</v>
      </c>
      <c r="E398" s="14">
        <f t="shared" si="35"/>
        <v>50148230</v>
      </c>
      <c r="F398" s="14">
        <f t="shared" si="35"/>
        <v>64783276</v>
      </c>
      <c r="G398" s="14">
        <f t="shared" si="35"/>
        <v>277647324</v>
      </c>
      <c r="H398" s="14">
        <f t="shared" si="35"/>
        <v>300360467</v>
      </c>
      <c r="I398" s="14">
        <f t="shared" si="35"/>
        <v>315428292</v>
      </c>
      <c r="J398" s="14">
        <f t="shared" si="35"/>
        <v>341104725</v>
      </c>
      <c r="K398" s="14">
        <f t="shared" si="35"/>
        <v>354826726</v>
      </c>
      <c r="L398" s="14">
        <f t="shared" si="35"/>
        <v>369248470</v>
      </c>
      <c r="M398" s="14">
        <f t="shared" si="35"/>
        <v>365135998</v>
      </c>
      <c r="N398" s="14">
        <f t="shared" si="35"/>
        <v>443649923</v>
      </c>
      <c r="O398" s="12"/>
      <c r="P398" s="15" t="s">
        <v>958</v>
      </c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3"/>
      <c r="B399" s="14">
        <f t="shared" ref="B399:M399" si="36">IFERROR(VLOOKUP($B$395,$4:$130,MATCH($P399&amp;"/"&amp;B$345,$2:$2,0),FALSE),"")</f>
        <v>40158634</v>
      </c>
      <c r="C399" s="14">
        <f t="shared" si="36"/>
        <v>44441463</v>
      </c>
      <c r="D399" s="14">
        <f t="shared" si="36"/>
        <v>47904117</v>
      </c>
      <c r="E399" s="14">
        <f t="shared" si="36"/>
        <v>55340867.530000001</v>
      </c>
      <c r="F399" s="14">
        <f t="shared" si="36"/>
        <v>71798465.040000007</v>
      </c>
      <c r="G399" s="14">
        <f t="shared" si="36"/>
        <v>288665481.35799998</v>
      </c>
      <c r="H399" s="14">
        <f t="shared" si="36"/>
        <v>326410045.34600002</v>
      </c>
      <c r="I399" s="14">
        <f t="shared" si="36"/>
        <v>329082938.39600003</v>
      </c>
      <c r="J399" s="14">
        <f t="shared" si="36"/>
        <v>352268052.662</v>
      </c>
      <c r="K399" s="14">
        <f t="shared" si="36"/>
        <v>360298565.67699999</v>
      </c>
      <c r="L399" s="14">
        <f t="shared" si="36"/>
        <v>373741617.05800003</v>
      </c>
      <c r="M399" s="14">
        <f t="shared" si="36"/>
        <v>375617454.24800003</v>
      </c>
      <c r="N399" s="14">
        <f>IFERROR(VLOOKUP($B$395,$4:$130,MATCH($P399&amp;"/"&amp;N$345,$2:$2,0),FALSE),IFERROR(VLOOKUP($B$395,$4:$130,MATCH($P398&amp;"/"&amp;N$345,$2:$2,0),FALSE),IFERROR(VLOOKUP($B$395,$4:$130,MATCH($P397&amp;"/"&amp;N$345,$2:$2,0),FALSE),IFERROR(VLOOKUP($B$395,$4:$130,MATCH($P396&amp;"/"&amp;N$345,$2:$2,0),FALSE),""))))</f>
        <v>443649923</v>
      </c>
      <c r="O399" s="12">
        <f>RATE(M$345-B$345,,-B399,M399)</f>
        <v>0.22537696506920243</v>
      </c>
      <c r="P399" s="15" t="s">
        <v>959</v>
      </c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3"/>
      <c r="B400" s="213" t="s">
        <v>809</v>
      </c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3"/>
      <c r="B401" s="214" t="s">
        <v>1088</v>
      </c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3"/>
      <c r="O401" s="12"/>
      <c r="P401" s="5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3"/>
      <c r="B402" s="14">
        <f t="shared" ref="B402:N404" si="37">IFERROR(VLOOKUP($B$401,$4:$130,MATCH($P402&amp;"/"&amp;B$345,$2:$2,0),FALSE),"")</f>
        <v>23833351</v>
      </c>
      <c r="C402" s="14">
        <f t="shared" si="37"/>
        <v>16262221</v>
      </c>
      <c r="D402" s="14">
        <f t="shared" si="37"/>
        <v>18481898</v>
      </c>
      <c r="E402" s="14">
        <f t="shared" si="37"/>
        <v>21310222</v>
      </c>
      <c r="F402" s="14">
        <f t="shared" si="37"/>
        <v>25960787</v>
      </c>
      <c r="G402" s="14">
        <f t="shared" si="37"/>
        <v>31535400</v>
      </c>
      <c r="H402" s="14">
        <f t="shared" si="37"/>
        <v>49618679</v>
      </c>
      <c r="I402" s="14">
        <f t="shared" si="37"/>
        <v>54722184</v>
      </c>
      <c r="J402" s="14">
        <f t="shared" si="37"/>
        <v>58512407</v>
      </c>
      <c r="K402" s="14">
        <f t="shared" si="37"/>
        <v>61872700</v>
      </c>
      <c r="L402" s="14">
        <f t="shared" si="37"/>
        <v>70960162</v>
      </c>
      <c r="M402" s="14">
        <f t="shared" si="37"/>
        <v>75611591</v>
      </c>
      <c r="N402" s="14">
        <f t="shared" si="37"/>
        <v>72863884</v>
      </c>
      <c r="O402" s="12"/>
      <c r="P402" s="15" t="s">
        <v>956</v>
      </c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3"/>
      <c r="B403" s="14">
        <f t="shared" si="37"/>
        <v>23627856</v>
      </c>
      <c r="C403" s="14">
        <f t="shared" si="37"/>
        <v>15697160</v>
      </c>
      <c r="D403" s="14">
        <f t="shared" si="37"/>
        <v>17718970</v>
      </c>
      <c r="E403" s="14">
        <f t="shared" si="37"/>
        <v>20316025</v>
      </c>
      <c r="F403" s="14">
        <f t="shared" si="37"/>
        <v>26969870</v>
      </c>
      <c r="G403" s="14">
        <f t="shared" si="37"/>
        <v>45337364</v>
      </c>
      <c r="H403" s="14">
        <f t="shared" si="37"/>
        <v>48383932</v>
      </c>
      <c r="I403" s="14">
        <f t="shared" si="37"/>
        <v>52710419</v>
      </c>
      <c r="J403" s="14">
        <f t="shared" si="37"/>
        <v>57787758</v>
      </c>
      <c r="K403" s="14">
        <f t="shared" si="37"/>
        <v>59310760</v>
      </c>
      <c r="L403" s="14">
        <f t="shared" si="37"/>
        <v>67454502</v>
      </c>
      <c r="M403" s="14">
        <f t="shared" si="37"/>
        <v>73410776</v>
      </c>
      <c r="N403" s="14">
        <f t="shared" si="37"/>
        <v>63667317</v>
      </c>
      <c r="O403" s="12"/>
      <c r="P403" s="15" t="s">
        <v>957</v>
      </c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3"/>
      <c r="B404" s="14">
        <f t="shared" si="37"/>
        <v>25088427</v>
      </c>
      <c r="C404" s="14">
        <f t="shared" si="37"/>
        <v>16632155</v>
      </c>
      <c r="D404" s="14">
        <f t="shared" si="37"/>
        <v>18280517</v>
      </c>
      <c r="E404" s="14">
        <f t="shared" si="37"/>
        <v>21643360</v>
      </c>
      <c r="F404" s="14">
        <f t="shared" si="37"/>
        <v>29932997</v>
      </c>
      <c r="G404" s="14">
        <f t="shared" si="37"/>
        <v>46008036</v>
      </c>
      <c r="H404" s="14">
        <f t="shared" si="37"/>
        <v>47915313</v>
      </c>
      <c r="I404" s="14">
        <f t="shared" si="37"/>
        <v>53393393</v>
      </c>
      <c r="J404" s="14">
        <f t="shared" si="37"/>
        <v>57202445</v>
      </c>
      <c r="K404" s="14">
        <f t="shared" si="37"/>
        <v>66372688</v>
      </c>
      <c r="L404" s="14">
        <f t="shared" si="37"/>
        <v>67504167</v>
      </c>
      <c r="M404" s="14">
        <f t="shared" si="37"/>
        <v>70097241</v>
      </c>
      <c r="N404" s="14">
        <f t="shared" si="37"/>
        <v>65323586</v>
      </c>
      <c r="O404" s="12"/>
      <c r="P404" s="15" t="s">
        <v>958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3"/>
      <c r="B405" s="14">
        <f t="shared" ref="B405:M405" si="38">IFERROR(VLOOKUP($B$401,$4:$130,MATCH($P405&amp;"/"&amp;B$345,$2:$2,0),FALSE),"")</f>
        <v>17733297</v>
      </c>
      <c r="C405" s="14">
        <f t="shared" si="38"/>
        <v>19189031</v>
      </c>
      <c r="D405" s="14">
        <f t="shared" si="38"/>
        <v>21612698</v>
      </c>
      <c r="E405" s="14">
        <f t="shared" si="38"/>
        <v>24393114.289999999</v>
      </c>
      <c r="F405" s="14">
        <f t="shared" si="38"/>
        <v>32579806.956999999</v>
      </c>
      <c r="G405" s="14">
        <f t="shared" si="38"/>
        <v>54734077.696999997</v>
      </c>
      <c r="H405" s="14">
        <f t="shared" si="38"/>
        <v>59311725.850000001</v>
      </c>
      <c r="I405" s="14">
        <f t="shared" si="38"/>
        <v>62623567.181999996</v>
      </c>
      <c r="J405" s="14">
        <f t="shared" si="38"/>
        <v>66958801.792000003</v>
      </c>
      <c r="K405" s="14">
        <f t="shared" si="38"/>
        <v>74742349.126000002</v>
      </c>
      <c r="L405" s="14">
        <f t="shared" si="38"/>
        <v>78790390.772</v>
      </c>
      <c r="M405" s="14">
        <f t="shared" si="38"/>
        <v>78549536.719999999</v>
      </c>
      <c r="N405" s="14">
        <f>IFERROR(VLOOKUP($B$401,$4:$130,MATCH($P405&amp;"/"&amp;N$345,$2:$2,0),FALSE),IFERROR(VLOOKUP($B$401,$4:$130,MATCH($P404&amp;"/"&amp;N$345,$2:$2,0),FALSE),IFERROR(VLOOKUP($B$401,$4:$130,MATCH($P403&amp;"/"&amp;N$345,$2:$2,0),FALSE),IFERROR(VLOOKUP($B$401,$4:$130,MATCH($P402&amp;"/"&amp;N$345,$2:$2,0),FALSE),""))))</f>
        <v>65323586</v>
      </c>
      <c r="O405" s="12">
        <f t="shared" ref="O405:O406" si="39">RATE(M$345-B$345,,-B405,M405)</f>
        <v>0.14487867815918901</v>
      </c>
      <c r="P405" s="15" t="s">
        <v>959</v>
      </c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1"/>
      <c r="B406" s="16">
        <f t="shared" ref="B406:N406" si="40">+B405/B$399</f>
        <v>0.44158118027620163</v>
      </c>
      <c r="C406" s="16">
        <f t="shared" si="40"/>
        <v>0.4317821625269177</v>
      </c>
      <c r="D406" s="16">
        <f t="shared" si="40"/>
        <v>0.45116577349708792</v>
      </c>
      <c r="E406" s="16">
        <f t="shared" si="40"/>
        <v>0.4407793982769897</v>
      </c>
      <c r="F406" s="16">
        <f t="shared" si="40"/>
        <v>0.45376745782586436</v>
      </c>
      <c r="G406" s="16">
        <f t="shared" si="40"/>
        <v>0.18961074749744447</v>
      </c>
      <c r="H406" s="16">
        <f t="shared" si="40"/>
        <v>0.18170925403698468</v>
      </c>
      <c r="I406" s="16">
        <f t="shared" si="40"/>
        <v>0.19029721652309514</v>
      </c>
      <c r="J406" s="16">
        <f t="shared" si="40"/>
        <v>0.19007912095919396</v>
      </c>
      <c r="K406" s="16">
        <f t="shared" si="40"/>
        <v>0.20744559164580448</v>
      </c>
      <c r="L406" s="16">
        <f t="shared" si="40"/>
        <v>0.21081513852328818</v>
      </c>
      <c r="M406" s="16">
        <f t="shared" si="40"/>
        <v>0.20912110401594372</v>
      </c>
      <c r="N406" s="16">
        <f t="shared" si="40"/>
        <v>0.14724128781151619</v>
      </c>
      <c r="O406" s="12">
        <f t="shared" si="39"/>
        <v>-6.5692671891558335E-2</v>
      </c>
      <c r="P406" s="17" t="s">
        <v>960</v>
      </c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1"/>
      <c r="B407" s="214" t="s">
        <v>1105</v>
      </c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3"/>
      <c r="O407" s="12"/>
      <c r="P407" s="5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3"/>
      <c r="B408" s="14">
        <f t="shared" ref="B408:N410" si="41">IFERROR(VLOOKUP($B$407,$4:$130,MATCH($P408&amp;"/"&amp;B$345,$2:$2,0),FALSE),"")</f>
        <v>35647277</v>
      </c>
      <c r="C408" s="14">
        <f t="shared" si="41"/>
        <v>19987225</v>
      </c>
      <c r="D408" s="14">
        <f t="shared" si="41"/>
        <v>23098798</v>
      </c>
      <c r="E408" s="14">
        <f t="shared" si="41"/>
        <v>27150028</v>
      </c>
      <c r="F408" s="14">
        <f t="shared" si="41"/>
        <v>32326107</v>
      </c>
      <c r="G408" s="14">
        <f t="shared" si="41"/>
        <v>39148063</v>
      </c>
      <c r="H408" s="14">
        <f t="shared" si="41"/>
        <v>63401506</v>
      </c>
      <c r="I408" s="14">
        <f t="shared" si="41"/>
        <v>77899999</v>
      </c>
      <c r="J408" s="14">
        <f t="shared" si="41"/>
        <v>105159296</v>
      </c>
      <c r="K408" s="14">
        <f t="shared" si="41"/>
        <v>96938825</v>
      </c>
      <c r="L408" s="14">
        <f t="shared" si="41"/>
        <v>116132573</v>
      </c>
      <c r="M408" s="14">
        <f t="shared" si="41"/>
        <v>105562967</v>
      </c>
      <c r="N408" s="14">
        <f t="shared" si="41"/>
        <v>128994272</v>
      </c>
      <c r="O408" s="12"/>
      <c r="P408" s="15" t="s">
        <v>956</v>
      </c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3"/>
      <c r="B409" s="14">
        <f t="shared" si="41"/>
        <v>38459816</v>
      </c>
      <c r="C409" s="14">
        <f t="shared" si="41"/>
        <v>19189682</v>
      </c>
      <c r="D409" s="14">
        <f t="shared" si="41"/>
        <v>22517562</v>
      </c>
      <c r="E409" s="14">
        <f t="shared" si="41"/>
        <v>25918847</v>
      </c>
      <c r="F409" s="14">
        <f t="shared" si="41"/>
        <v>33549370</v>
      </c>
      <c r="G409" s="14">
        <f t="shared" si="41"/>
        <v>200245258</v>
      </c>
      <c r="H409" s="14">
        <f t="shared" si="41"/>
        <v>65542079</v>
      </c>
      <c r="I409" s="14">
        <f t="shared" si="41"/>
        <v>81863827</v>
      </c>
      <c r="J409" s="14">
        <f t="shared" si="41"/>
        <v>105286828</v>
      </c>
      <c r="K409" s="14">
        <f t="shared" si="41"/>
        <v>98438451</v>
      </c>
      <c r="L409" s="14">
        <f t="shared" si="41"/>
        <v>111953099</v>
      </c>
      <c r="M409" s="14">
        <f t="shared" si="41"/>
        <v>107238071</v>
      </c>
      <c r="N409" s="14">
        <f t="shared" si="41"/>
        <v>131053510</v>
      </c>
      <c r="O409" s="12"/>
      <c r="P409" s="15" t="s">
        <v>957</v>
      </c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3"/>
      <c r="B410" s="14">
        <f t="shared" si="41"/>
        <v>37965451</v>
      </c>
      <c r="C410" s="14">
        <f t="shared" si="41"/>
        <v>19688115</v>
      </c>
      <c r="D410" s="14">
        <f t="shared" si="41"/>
        <v>22895903</v>
      </c>
      <c r="E410" s="14">
        <f t="shared" si="41"/>
        <v>27007957</v>
      </c>
      <c r="F410" s="14">
        <f t="shared" si="41"/>
        <v>36884199</v>
      </c>
      <c r="G410" s="14">
        <f t="shared" si="41"/>
        <v>242226983</v>
      </c>
      <c r="H410" s="14">
        <f t="shared" si="41"/>
        <v>65249425</v>
      </c>
      <c r="I410" s="14">
        <f t="shared" si="41"/>
        <v>80698149</v>
      </c>
      <c r="J410" s="14">
        <f t="shared" si="41"/>
        <v>109308851</v>
      </c>
      <c r="K410" s="14">
        <f t="shared" si="41"/>
        <v>99967784</v>
      </c>
      <c r="L410" s="14">
        <f t="shared" si="41"/>
        <v>125007166</v>
      </c>
      <c r="M410" s="14">
        <f t="shared" si="41"/>
        <v>97562475</v>
      </c>
      <c r="N410" s="14">
        <f t="shared" si="41"/>
        <v>127216517</v>
      </c>
      <c r="O410" s="12"/>
      <c r="P410" s="15" t="s">
        <v>958</v>
      </c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3"/>
      <c r="B411" s="14">
        <f t="shared" ref="B411:M411" si="42">IFERROR(VLOOKUP($B$407,$4:$130,MATCH($P411&amp;"/"&amp;B$345,$2:$2,0),FALSE),"")</f>
        <v>21675745</v>
      </c>
      <c r="C411" s="14">
        <f t="shared" si="42"/>
        <v>23570017</v>
      </c>
      <c r="D411" s="14">
        <f t="shared" si="42"/>
        <v>27369327</v>
      </c>
      <c r="E411" s="14">
        <f t="shared" si="42"/>
        <v>30479086.079999998</v>
      </c>
      <c r="F411" s="14">
        <f t="shared" si="42"/>
        <v>41024700.427000001</v>
      </c>
      <c r="G411" s="14">
        <f t="shared" si="42"/>
        <v>200798277.479</v>
      </c>
      <c r="H411" s="14">
        <f t="shared" si="42"/>
        <v>92014800.827999994</v>
      </c>
      <c r="I411" s="14">
        <f t="shared" si="42"/>
        <v>101131036.061</v>
      </c>
      <c r="J411" s="14">
        <f t="shared" si="42"/>
        <v>113818110.311</v>
      </c>
      <c r="K411" s="14">
        <f t="shared" si="42"/>
        <v>112106958.882</v>
      </c>
      <c r="L411" s="14">
        <f t="shared" si="42"/>
        <v>123751687.93799999</v>
      </c>
      <c r="M411" s="14">
        <f t="shared" si="42"/>
        <v>112917155.714</v>
      </c>
      <c r="N411" s="14">
        <f>IFERROR(VLOOKUP($B$407,$4:$130,MATCH($P411&amp;"/"&amp;N$345,$2:$2,0),FALSE),IFERROR(VLOOKUP($B$407,$4:$130,MATCH($P410&amp;"/"&amp;N$345,$2:$2,0),FALSE),IFERROR(VLOOKUP($B$407,$4:$130,MATCH($P409&amp;"/"&amp;N$345,$2:$2,0),FALSE),IFERROR(VLOOKUP($B$407,$4:$130,MATCH($P408&amp;"/"&amp;N$345,$2:$2,0),FALSE),""))))</f>
        <v>127216517</v>
      </c>
      <c r="O411" s="12">
        <f t="shared" ref="O411:O412" si="43">RATE(M$345-B$345,,-B411,M411)</f>
        <v>0.16188288458043601</v>
      </c>
      <c r="P411" s="15" t="s">
        <v>959</v>
      </c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3"/>
      <c r="B412" s="16">
        <f t="shared" ref="B412:N412" si="44">+B411/B$399</f>
        <v>0.53975304538496005</v>
      </c>
      <c r="C412" s="16">
        <f t="shared" si="44"/>
        <v>0.53036096043912861</v>
      </c>
      <c r="D412" s="16">
        <f t="shared" si="44"/>
        <v>0.57133559105160003</v>
      </c>
      <c r="E412" s="16">
        <f t="shared" si="44"/>
        <v>0.55075186639380813</v>
      </c>
      <c r="F412" s="16">
        <f t="shared" si="44"/>
        <v>0.57138687302220903</v>
      </c>
      <c r="G412" s="16">
        <f t="shared" si="44"/>
        <v>0.69560889834961603</v>
      </c>
      <c r="H412" s="16">
        <f t="shared" si="44"/>
        <v>0.28189941498418897</v>
      </c>
      <c r="I412" s="16">
        <f t="shared" si="44"/>
        <v>0.30731169641892697</v>
      </c>
      <c r="J412" s="16">
        <f t="shared" si="44"/>
        <v>0.32310085870945582</v>
      </c>
      <c r="K412" s="16">
        <f t="shared" si="44"/>
        <v>0.31115016700483206</v>
      </c>
      <c r="L412" s="16">
        <f t="shared" si="44"/>
        <v>0.33111562183559362</v>
      </c>
      <c r="M412" s="16">
        <f t="shared" si="44"/>
        <v>0.30061743520429396</v>
      </c>
      <c r="N412" s="16">
        <f t="shared" si="44"/>
        <v>0.28674977815785624</v>
      </c>
      <c r="O412" s="12">
        <f t="shared" si="43"/>
        <v>-5.1815957292108271E-2</v>
      </c>
      <c r="P412" s="17" t="s">
        <v>960</v>
      </c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3"/>
      <c r="B413" s="214" t="s">
        <v>1125</v>
      </c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3"/>
      <c r="O413" s="12"/>
      <c r="P413" s="5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3"/>
      <c r="B414" s="14">
        <f t="shared" ref="B414:N416" si="45">IFERROR(VLOOKUP($B$413,$4:$130,MATCH($P414&amp;"/"&amp;B$345,$2:$2,0),FALSE),"")</f>
        <v>7336569</v>
      </c>
      <c r="C414" s="14">
        <f t="shared" si="45"/>
        <v>157329</v>
      </c>
      <c r="D414" s="14">
        <f t="shared" si="45"/>
        <v>17987</v>
      </c>
      <c r="E414" s="14">
        <f t="shared" si="45"/>
        <v>3197</v>
      </c>
      <c r="F414" s="14">
        <f t="shared" si="45"/>
        <v>7407</v>
      </c>
      <c r="G414" s="14">
        <f t="shared" si="45"/>
        <v>22</v>
      </c>
      <c r="H414" s="14">
        <f t="shared" si="45"/>
        <v>3261155</v>
      </c>
      <c r="I414" s="14">
        <f t="shared" si="45"/>
        <v>10645640</v>
      </c>
      <c r="J414" s="14">
        <f t="shared" si="45"/>
        <v>32179823</v>
      </c>
      <c r="K414" s="14">
        <f t="shared" si="45"/>
        <v>19999414</v>
      </c>
      <c r="L414" s="14">
        <f t="shared" si="45"/>
        <v>28586367</v>
      </c>
      <c r="M414" s="14">
        <f t="shared" si="45"/>
        <v>12800889</v>
      </c>
      <c r="N414" s="14">
        <f t="shared" si="45"/>
        <v>37748717</v>
      </c>
      <c r="O414" s="12"/>
      <c r="P414" s="15" t="s">
        <v>956</v>
      </c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3"/>
      <c r="B415" s="14">
        <f t="shared" si="45"/>
        <v>10311072</v>
      </c>
      <c r="C415" s="14">
        <f t="shared" si="45"/>
        <v>103493</v>
      </c>
      <c r="D415" s="14">
        <f t="shared" si="45"/>
        <v>0</v>
      </c>
      <c r="E415" s="14">
        <f t="shared" si="45"/>
        <v>39</v>
      </c>
      <c r="F415" s="14">
        <f t="shared" si="45"/>
        <v>442</v>
      </c>
      <c r="G415" s="14">
        <f t="shared" si="45"/>
        <v>143332789</v>
      </c>
      <c r="H415" s="14">
        <f t="shared" si="45"/>
        <v>7220467</v>
      </c>
      <c r="I415" s="14">
        <f t="shared" si="45"/>
        <v>16799555</v>
      </c>
      <c r="J415" s="14">
        <f t="shared" si="45"/>
        <v>33707732</v>
      </c>
      <c r="K415" s="14">
        <f t="shared" si="45"/>
        <v>24483759</v>
      </c>
      <c r="L415" s="14">
        <f t="shared" si="45"/>
        <v>28990013</v>
      </c>
      <c r="M415" s="14">
        <f t="shared" si="45"/>
        <v>17349746</v>
      </c>
      <c r="N415" s="14">
        <f t="shared" si="45"/>
        <v>49487022</v>
      </c>
      <c r="O415" s="12"/>
      <c r="P415" s="15" t="s">
        <v>957</v>
      </c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3"/>
      <c r="B416" s="14">
        <f t="shared" si="45"/>
        <v>5693294</v>
      </c>
      <c r="C416" s="14">
        <f t="shared" si="45"/>
        <v>11681</v>
      </c>
      <c r="D416" s="14">
        <f t="shared" si="45"/>
        <v>0</v>
      </c>
      <c r="E416" s="14">
        <f t="shared" si="45"/>
        <v>48</v>
      </c>
      <c r="F416" s="14">
        <f t="shared" si="45"/>
        <v>21136</v>
      </c>
      <c r="G416" s="14">
        <f t="shared" si="45"/>
        <v>186157179</v>
      </c>
      <c r="H416" s="14">
        <f t="shared" si="45"/>
        <v>5717910</v>
      </c>
      <c r="I416" s="14">
        <f t="shared" si="45"/>
        <v>13511060</v>
      </c>
      <c r="J416" s="14">
        <f t="shared" si="45"/>
        <v>36750511</v>
      </c>
      <c r="K416" s="14">
        <f t="shared" si="45"/>
        <v>17361971</v>
      </c>
      <c r="L416" s="14">
        <f t="shared" si="45"/>
        <v>40833229</v>
      </c>
      <c r="M416" s="14">
        <f t="shared" si="45"/>
        <v>10377552</v>
      </c>
      <c r="N416" s="14">
        <f t="shared" si="45"/>
        <v>45184216</v>
      </c>
      <c r="O416" s="12"/>
      <c r="P416" s="15" t="s">
        <v>958</v>
      </c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3"/>
      <c r="B417" s="14">
        <f t="shared" ref="B417:M417" si="46">IFERROR(VLOOKUP($B$413,$4:$130,MATCH($P417&amp;"/"&amp;B$345,$2:$2,0),FALSE),"")</f>
        <v>167995</v>
      </c>
      <c r="C417" s="14">
        <f t="shared" si="46"/>
        <v>10212</v>
      </c>
      <c r="D417" s="14">
        <f t="shared" si="46"/>
        <v>0</v>
      </c>
      <c r="E417" s="14">
        <f t="shared" si="46"/>
        <v>2173.4699999999998</v>
      </c>
      <c r="F417" s="14">
        <f t="shared" si="46"/>
        <v>0</v>
      </c>
      <c r="G417" s="14">
        <f t="shared" si="46"/>
        <v>135171211.00400001</v>
      </c>
      <c r="H417" s="14">
        <f t="shared" si="46"/>
        <v>19701190.623</v>
      </c>
      <c r="I417" s="14">
        <f t="shared" si="46"/>
        <v>23802760.359999999</v>
      </c>
      <c r="J417" s="14">
        <f t="shared" si="46"/>
        <v>31554045.638</v>
      </c>
      <c r="K417" s="14">
        <f t="shared" si="46"/>
        <v>21222438.566</v>
      </c>
      <c r="L417" s="14">
        <f t="shared" si="46"/>
        <v>26777566.486000001</v>
      </c>
      <c r="M417" s="14">
        <f t="shared" si="46"/>
        <v>15962093.013</v>
      </c>
      <c r="N417" s="14">
        <f>IFERROR(VLOOKUP($B$413,$4:$130,MATCH($P417&amp;"/"&amp;N$345,$2:$2,0),FALSE),IFERROR(VLOOKUP($B$413,$4:$130,MATCH($P416&amp;"/"&amp;N$345,$2:$2,0),FALSE),IFERROR(VLOOKUP($B$413,$4:$130,MATCH($P415&amp;"/"&amp;N$345,$2:$2,0),FALSE),IFERROR(VLOOKUP($B$413,$4:$130,MATCH($P414&amp;"/"&amp;N$345,$2:$2,0),FALSE),""))))</f>
        <v>45184216</v>
      </c>
      <c r="O417" s="12" t="e">
        <f t="shared" ref="O417:O418" si="47">RATE(M$345-B$345,,-B417,M417)</f>
        <v>#NUM!</v>
      </c>
      <c r="P417" s="15" t="s">
        <v>959</v>
      </c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3"/>
      <c r="B418" s="16">
        <f t="shared" ref="B418:N418" si="48">+B417/B$399</f>
        <v>4.1832847202920298E-3</v>
      </c>
      <c r="C418" s="16">
        <f t="shared" si="48"/>
        <v>2.2978541458007357E-4</v>
      </c>
      <c r="D418" s="16">
        <f t="shared" si="48"/>
        <v>0</v>
      </c>
      <c r="E418" s="16">
        <f t="shared" si="48"/>
        <v>3.9274230726899484E-5</v>
      </c>
      <c r="F418" s="16">
        <f t="shared" si="48"/>
        <v>0</v>
      </c>
      <c r="G418" s="16">
        <f t="shared" si="48"/>
        <v>0.4682624689592243</v>
      </c>
      <c r="H418" s="16">
        <f t="shared" si="48"/>
        <v>6.03571823352324E-2</v>
      </c>
      <c r="I418" s="16">
        <f t="shared" si="48"/>
        <v>7.2330581694749208E-2</v>
      </c>
      <c r="J418" s="16">
        <f t="shared" si="48"/>
        <v>8.9573963348518582E-2</v>
      </c>
      <c r="K418" s="16">
        <f t="shared" si="48"/>
        <v>5.8902367613157432E-2</v>
      </c>
      <c r="L418" s="16">
        <f t="shared" si="48"/>
        <v>7.1647269835203975E-2</v>
      </c>
      <c r="M418" s="16">
        <f t="shared" si="48"/>
        <v>4.2495610447487585E-2</v>
      </c>
      <c r="N418" s="16">
        <f t="shared" si="48"/>
        <v>0.10184655436083553</v>
      </c>
      <c r="O418" s="12">
        <f t="shared" si="47"/>
        <v>0.23460972981528547</v>
      </c>
      <c r="P418" s="17" t="s">
        <v>960</v>
      </c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3"/>
      <c r="B419" s="214" t="s">
        <v>1126</v>
      </c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3"/>
      <c r="O419" s="12"/>
      <c r="P419" s="5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3"/>
      <c r="B420" s="14">
        <f t="shared" ref="B420:N422" si="49">IFERROR(VLOOKUP($B$419,$4:$130,MATCH($P420&amp;"/"&amp;B$345,$2:$2,0),FALSE),"")</f>
        <v>734061</v>
      </c>
      <c r="C420" s="14">
        <f t="shared" si="49"/>
        <v>0</v>
      </c>
      <c r="D420" s="14">
        <f t="shared" si="49"/>
        <v>0</v>
      </c>
      <c r="E420" s="14">
        <f t="shared" si="49"/>
        <v>0</v>
      </c>
      <c r="F420" s="14">
        <f t="shared" si="49"/>
        <v>0</v>
      </c>
      <c r="G420" s="14">
        <f t="shared" si="49"/>
        <v>0</v>
      </c>
      <c r="H420" s="14">
        <f t="shared" si="49"/>
        <v>198935648</v>
      </c>
      <c r="I420" s="14">
        <f t="shared" si="49"/>
        <v>177329318</v>
      </c>
      <c r="J420" s="14">
        <f t="shared" si="49"/>
        <v>159078129</v>
      </c>
      <c r="K420" s="14">
        <f t="shared" si="49"/>
        <v>162942283</v>
      </c>
      <c r="L420" s="14">
        <f t="shared" si="49"/>
        <v>137708374</v>
      </c>
      <c r="M420" s="14">
        <f t="shared" si="49"/>
        <v>142461639</v>
      </c>
      <c r="N420" s="14">
        <f t="shared" si="49"/>
        <v>156481733</v>
      </c>
      <c r="O420" s="12"/>
      <c r="P420" s="15" t="s">
        <v>956</v>
      </c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3"/>
      <c r="B421" s="14">
        <f t="shared" si="49"/>
        <v>0</v>
      </c>
      <c r="C421" s="14">
        <f t="shared" si="49"/>
        <v>0</v>
      </c>
      <c r="D421" s="14">
        <f t="shared" si="49"/>
        <v>0</v>
      </c>
      <c r="E421" s="14">
        <f t="shared" si="49"/>
        <v>0</v>
      </c>
      <c r="F421" s="14">
        <f t="shared" si="49"/>
        <v>0</v>
      </c>
      <c r="G421" s="14">
        <f t="shared" si="49"/>
        <v>92180</v>
      </c>
      <c r="H421" s="14">
        <f t="shared" si="49"/>
        <v>198351083</v>
      </c>
      <c r="I421" s="14">
        <f t="shared" si="49"/>
        <v>175446422</v>
      </c>
      <c r="J421" s="14">
        <f t="shared" si="49"/>
        <v>159057792</v>
      </c>
      <c r="K421" s="14">
        <f t="shared" si="49"/>
        <v>161246636</v>
      </c>
      <c r="L421" s="14">
        <f t="shared" si="49"/>
        <v>137649750</v>
      </c>
      <c r="M421" s="14">
        <f t="shared" si="49"/>
        <v>140773706</v>
      </c>
      <c r="N421" s="14">
        <f t="shared" si="49"/>
        <v>122232436</v>
      </c>
      <c r="O421" s="12"/>
      <c r="P421" s="15" t="s">
        <v>957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3"/>
      <c r="B422" s="14">
        <f t="shared" si="49"/>
        <v>2036947</v>
      </c>
      <c r="C422" s="14">
        <f t="shared" si="49"/>
        <v>0</v>
      </c>
      <c r="D422" s="14">
        <f t="shared" si="49"/>
        <v>0</v>
      </c>
      <c r="E422" s="14">
        <f t="shared" si="49"/>
        <v>0</v>
      </c>
      <c r="F422" s="14">
        <f t="shared" si="49"/>
        <v>0</v>
      </c>
      <c r="G422" s="14">
        <f t="shared" si="49"/>
        <v>169131</v>
      </c>
      <c r="H422" s="14">
        <f t="shared" si="49"/>
        <v>197622791</v>
      </c>
      <c r="I422" s="14">
        <f t="shared" si="49"/>
        <v>175517122</v>
      </c>
      <c r="J422" s="14">
        <f t="shared" si="49"/>
        <v>165195073</v>
      </c>
      <c r="K422" s="14">
        <f t="shared" si="49"/>
        <v>157999317</v>
      </c>
      <c r="L422" s="14">
        <f t="shared" si="49"/>
        <v>127569783</v>
      </c>
      <c r="M422" s="14">
        <f t="shared" si="49"/>
        <v>140679646</v>
      </c>
      <c r="N422" s="14">
        <f t="shared" si="49"/>
        <v>142072785</v>
      </c>
      <c r="O422" s="12"/>
      <c r="P422" s="15" t="s">
        <v>958</v>
      </c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3"/>
      <c r="B423" s="14">
        <f t="shared" ref="B423:M423" si="50">IFERROR(VLOOKUP($B$419,$4:$130,MATCH($P423&amp;"/"&amp;B$345,$2:$2,0),FALSE),"")</f>
        <v>0</v>
      </c>
      <c r="C423" s="14">
        <f t="shared" si="50"/>
        <v>0</v>
      </c>
      <c r="D423" s="14">
        <f t="shared" si="50"/>
        <v>0</v>
      </c>
      <c r="E423" s="14">
        <f t="shared" si="50"/>
        <v>0</v>
      </c>
      <c r="F423" s="14">
        <f t="shared" si="50"/>
        <v>0</v>
      </c>
      <c r="G423" s="14">
        <f t="shared" si="50"/>
        <v>50165512.439999998</v>
      </c>
      <c r="H423" s="14">
        <f t="shared" si="50"/>
        <v>194083290.59</v>
      </c>
      <c r="I423" s="14">
        <f t="shared" si="50"/>
        <v>165683622.45100001</v>
      </c>
      <c r="J423" s="14">
        <f t="shared" si="50"/>
        <v>157551926.47799999</v>
      </c>
      <c r="K423" s="14">
        <f t="shared" si="50"/>
        <v>145815549.27900001</v>
      </c>
      <c r="L423" s="14">
        <f t="shared" si="50"/>
        <v>127485633.395</v>
      </c>
      <c r="M423" s="14">
        <f t="shared" si="50"/>
        <v>129742491.26199999</v>
      </c>
      <c r="N423" s="14">
        <f>IFERROR(VLOOKUP($B$419,$4:$130,MATCH($P423&amp;"/"&amp;N$345,$2:$2,0),FALSE),IFERROR(VLOOKUP($B$419,$4:$130,MATCH($P422&amp;"/"&amp;N$345,$2:$2,0),FALSE),IFERROR(VLOOKUP($B$419,$4:$130,MATCH($P421&amp;"/"&amp;N$345,$2:$2,0),FALSE),IFERROR(VLOOKUP($B$419,$4:$130,MATCH($P420&amp;"/"&amp;N$345,$2:$2,0),FALSE),""))))</f>
        <v>142072785</v>
      </c>
      <c r="O423" s="12" t="e">
        <f t="shared" ref="O423:O424" si="51">RATE(M$345-B$345,,-B423,M423)</f>
        <v>#NUM!</v>
      </c>
      <c r="P423" s="15" t="s">
        <v>959</v>
      </c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3"/>
      <c r="B424" s="16">
        <f t="shared" ref="B424:N424" si="52">+B423/B$399</f>
        <v>0</v>
      </c>
      <c r="C424" s="16">
        <f t="shared" si="52"/>
        <v>0</v>
      </c>
      <c r="D424" s="16">
        <f t="shared" si="52"/>
        <v>0</v>
      </c>
      <c r="E424" s="16">
        <f t="shared" si="52"/>
        <v>0</v>
      </c>
      <c r="F424" s="16">
        <f t="shared" si="52"/>
        <v>0</v>
      </c>
      <c r="G424" s="16">
        <f t="shared" si="52"/>
        <v>0.17378424397680317</v>
      </c>
      <c r="H424" s="16">
        <f t="shared" si="52"/>
        <v>0.59459962509508102</v>
      </c>
      <c r="I424" s="16">
        <f t="shared" si="52"/>
        <v>0.50347071549368994</v>
      </c>
      <c r="J424" s="16">
        <f t="shared" si="52"/>
        <v>0.44725011333676212</v>
      </c>
      <c r="K424" s="16">
        <f t="shared" si="52"/>
        <v>0.40470754859934843</v>
      </c>
      <c r="L424" s="16">
        <f t="shared" si="52"/>
        <v>0.34110633543712587</v>
      </c>
      <c r="M424" s="16">
        <f t="shared" si="52"/>
        <v>0.34541124166274234</v>
      </c>
      <c r="N424" s="16">
        <f t="shared" si="52"/>
        <v>0.32023624401710987</v>
      </c>
      <c r="O424" s="12" t="e">
        <f t="shared" si="51"/>
        <v>#NUM!</v>
      </c>
      <c r="P424" s="17" t="s">
        <v>960</v>
      </c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3"/>
      <c r="B425" s="214" t="s">
        <v>1127</v>
      </c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3"/>
      <c r="O425" s="12"/>
      <c r="P425" s="5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3"/>
      <c r="B426" s="14">
        <f t="shared" ref="B426:N428" si="53">IFERROR(VLOOKUP($B$425,$4:$130,MATCH($P426&amp;"/"&amp;B$345,$2:$2,0),FALSE),"")</f>
        <v>8070630</v>
      </c>
      <c r="C426" s="14">
        <f t="shared" si="53"/>
        <v>157329</v>
      </c>
      <c r="D426" s="14">
        <f t="shared" si="53"/>
        <v>17987</v>
      </c>
      <c r="E426" s="14">
        <f t="shared" si="53"/>
        <v>3197</v>
      </c>
      <c r="F426" s="14">
        <f t="shared" si="53"/>
        <v>7407</v>
      </c>
      <c r="G426" s="14">
        <f t="shared" si="53"/>
        <v>22</v>
      </c>
      <c r="H426" s="14">
        <f t="shared" si="53"/>
        <v>202196803</v>
      </c>
      <c r="I426" s="14">
        <f t="shared" si="53"/>
        <v>187974958</v>
      </c>
      <c r="J426" s="14">
        <f t="shared" si="53"/>
        <v>191257952</v>
      </c>
      <c r="K426" s="14">
        <f t="shared" si="53"/>
        <v>182941697</v>
      </c>
      <c r="L426" s="14">
        <f t="shared" si="53"/>
        <v>166294741</v>
      </c>
      <c r="M426" s="14">
        <f t="shared" si="53"/>
        <v>155262528</v>
      </c>
      <c r="N426" s="14">
        <f t="shared" si="53"/>
        <v>194230450</v>
      </c>
      <c r="O426" s="12"/>
      <c r="P426" s="15" t="s">
        <v>956</v>
      </c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3"/>
      <c r="B427" s="14">
        <f t="shared" si="53"/>
        <v>10311072</v>
      </c>
      <c r="C427" s="14">
        <f t="shared" si="53"/>
        <v>103493</v>
      </c>
      <c r="D427" s="14">
        <f t="shared" si="53"/>
        <v>0</v>
      </c>
      <c r="E427" s="14">
        <f t="shared" si="53"/>
        <v>39</v>
      </c>
      <c r="F427" s="14">
        <f t="shared" si="53"/>
        <v>442</v>
      </c>
      <c r="G427" s="14">
        <f t="shared" si="53"/>
        <v>143424969</v>
      </c>
      <c r="H427" s="14">
        <f t="shared" si="53"/>
        <v>205571550</v>
      </c>
      <c r="I427" s="14">
        <f t="shared" si="53"/>
        <v>192245977</v>
      </c>
      <c r="J427" s="14">
        <f t="shared" si="53"/>
        <v>192765524</v>
      </c>
      <c r="K427" s="14">
        <f t="shared" si="53"/>
        <v>185730395</v>
      </c>
      <c r="L427" s="14">
        <f t="shared" si="53"/>
        <v>166639763</v>
      </c>
      <c r="M427" s="14">
        <f t="shared" si="53"/>
        <v>158123452</v>
      </c>
      <c r="N427" s="14">
        <f t="shared" si="53"/>
        <v>171719458</v>
      </c>
      <c r="O427" s="12"/>
      <c r="P427" s="15" t="s">
        <v>957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3"/>
      <c r="B428" s="14">
        <f t="shared" si="53"/>
        <v>7730241</v>
      </c>
      <c r="C428" s="14">
        <f t="shared" si="53"/>
        <v>11681</v>
      </c>
      <c r="D428" s="14">
        <f t="shared" si="53"/>
        <v>0</v>
      </c>
      <c r="E428" s="14">
        <f t="shared" si="53"/>
        <v>48</v>
      </c>
      <c r="F428" s="14">
        <f t="shared" si="53"/>
        <v>21136</v>
      </c>
      <c r="G428" s="14">
        <f t="shared" si="53"/>
        <v>186326310</v>
      </c>
      <c r="H428" s="14">
        <f t="shared" si="53"/>
        <v>203340701</v>
      </c>
      <c r="I428" s="14">
        <f t="shared" si="53"/>
        <v>189028182</v>
      </c>
      <c r="J428" s="14">
        <f t="shared" si="53"/>
        <v>201945584</v>
      </c>
      <c r="K428" s="14">
        <f t="shared" si="53"/>
        <v>175361288</v>
      </c>
      <c r="L428" s="14">
        <f t="shared" si="53"/>
        <v>168403012</v>
      </c>
      <c r="M428" s="14">
        <f t="shared" si="53"/>
        <v>151057198</v>
      </c>
      <c r="N428" s="14">
        <f t="shared" si="53"/>
        <v>187257001</v>
      </c>
      <c r="O428" s="12"/>
      <c r="P428" s="15" t="s">
        <v>958</v>
      </c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3"/>
      <c r="B429" s="14">
        <f t="shared" ref="B429:M429" si="54">IFERROR(VLOOKUP($B$425,$4:$130,MATCH($P429&amp;"/"&amp;B$345,$2:$2,0),FALSE),"")</f>
        <v>167995</v>
      </c>
      <c r="C429" s="14">
        <f t="shared" si="54"/>
        <v>10212</v>
      </c>
      <c r="D429" s="14">
        <f t="shared" si="54"/>
        <v>0</v>
      </c>
      <c r="E429" s="14">
        <f t="shared" si="54"/>
        <v>2173.4699999999998</v>
      </c>
      <c r="F429" s="14">
        <f t="shared" si="54"/>
        <v>0</v>
      </c>
      <c r="G429" s="14">
        <f t="shared" si="54"/>
        <v>185336723.44400001</v>
      </c>
      <c r="H429" s="14">
        <f t="shared" si="54"/>
        <v>213784481.213</v>
      </c>
      <c r="I429" s="14">
        <f t="shared" si="54"/>
        <v>189486382.81099999</v>
      </c>
      <c r="J429" s="14">
        <f t="shared" si="54"/>
        <v>189105972.116</v>
      </c>
      <c r="K429" s="14">
        <f t="shared" si="54"/>
        <v>167037987.84500003</v>
      </c>
      <c r="L429" s="14">
        <f t="shared" si="54"/>
        <v>154263199.88099998</v>
      </c>
      <c r="M429" s="14">
        <f t="shared" si="54"/>
        <v>145704584.27500001</v>
      </c>
      <c r="N429" s="14">
        <f>IFERROR(VLOOKUP($B$425,$4:$130,MATCH($P429&amp;"/"&amp;N$345,$2:$2,0),FALSE),IFERROR(VLOOKUP($B$425,$4:$130,MATCH($P428&amp;"/"&amp;N$345,$2:$2,0),FALSE),IFERROR(VLOOKUP($B$425,$4:$130,MATCH($P427&amp;"/"&amp;N$345,$2:$2,0),FALSE),IFERROR(VLOOKUP($B$425,$4:$130,MATCH($P426&amp;"/"&amp;N$345,$2:$2,0),FALSE),""))))</f>
        <v>187257001</v>
      </c>
      <c r="O429" s="12" t="e">
        <f t="shared" ref="O429:O430" si="55">RATE(M$345-B$345,,-B429,M429)</f>
        <v>#NUM!</v>
      </c>
      <c r="P429" s="15" t="s">
        <v>959</v>
      </c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52"/>
      <c r="B430" s="19">
        <f t="shared" ref="B430:N430" si="56">+B429/B$454</f>
        <v>1.0036337402074096E-2</v>
      </c>
      <c r="C430" s="19">
        <f t="shared" si="56"/>
        <v>5.4492117932853355E-4</v>
      </c>
      <c r="D430" s="19">
        <f t="shared" si="56"/>
        <v>0</v>
      </c>
      <c r="E430" s="19">
        <f t="shared" si="56"/>
        <v>1.0113582294448578E-4</v>
      </c>
      <c r="F430" s="19">
        <f t="shared" si="56"/>
        <v>0</v>
      </c>
      <c r="G430" s="19">
        <f t="shared" si="56"/>
        <v>6.4395630562617834</v>
      </c>
      <c r="H430" s="19">
        <f t="shared" si="56"/>
        <v>6.9450668317989654</v>
      </c>
      <c r="I430" s="19">
        <f t="shared" si="56"/>
        <v>5.0733391294239363</v>
      </c>
      <c r="J430" s="19">
        <f t="shared" si="56"/>
        <v>3.4260706993460639</v>
      </c>
      <c r="K430" s="19">
        <f t="shared" si="56"/>
        <v>2.2173307180261057</v>
      </c>
      <c r="L430" s="19">
        <f t="shared" si="56"/>
        <v>1.818480947464149</v>
      </c>
      <c r="M430" s="19">
        <f t="shared" si="56"/>
        <v>1.5543669550593966</v>
      </c>
      <c r="N430" s="19">
        <f t="shared" si="56"/>
        <v>2.0124959990710947</v>
      </c>
      <c r="O430" s="12" t="e">
        <f t="shared" si="55"/>
        <v>#NUM!</v>
      </c>
      <c r="P430" s="17" t="s">
        <v>961</v>
      </c>
      <c r="Q430" s="152"/>
      <c r="R430" s="152"/>
      <c r="S430" s="152"/>
      <c r="T430" s="152"/>
      <c r="U430" s="152"/>
      <c r="V430" s="152"/>
      <c r="W430" s="152"/>
      <c r="X430" s="152"/>
      <c r="Y430" s="152"/>
      <c r="Z430" s="152"/>
      <c r="AA430" s="152"/>
      <c r="AB430" s="152"/>
      <c r="AC430" s="152"/>
      <c r="AD430" s="152"/>
      <c r="AE430" s="152"/>
      <c r="AF430" s="152"/>
      <c r="AG430" s="152"/>
      <c r="AH430" s="152"/>
      <c r="AI430" s="152"/>
      <c r="AJ430" s="152"/>
      <c r="AK430" s="152"/>
      <c r="AL430" s="152"/>
      <c r="AM430" s="152"/>
      <c r="AN430" s="152"/>
      <c r="AO430" s="152"/>
      <c r="AP430" s="152"/>
      <c r="AQ430" s="152"/>
      <c r="AR430" s="152"/>
      <c r="AS430" s="152"/>
      <c r="AT430" s="152"/>
      <c r="AU430" s="152"/>
      <c r="AV430" s="152"/>
      <c r="AW430" s="152"/>
      <c r="AX430" s="152"/>
      <c r="AY430" s="152"/>
      <c r="AZ430" s="152"/>
      <c r="BA430" s="152"/>
      <c r="BB430" s="152"/>
      <c r="BC430" s="152"/>
      <c r="BD430" s="152"/>
      <c r="BE430" s="152"/>
      <c r="BF430" s="152"/>
      <c r="BG430" s="152"/>
      <c r="BH430" s="152"/>
      <c r="BI430" s="152"/>
      <c r="BJ430" s="152"/>
      <c r="BK430" s="152"/>
      <c r="BL430" s="152"/>
      <c r="BM430" s="152"/>
      <c r="BN430" s="152"/>
      <c r="BO430" s="152"/>
      <c r="BP430" s="152"/>
      <c r="BQ430" s="152"/>
      <c r="BR430" s="152"/>
      <c r="BS430" s="152"/>
    </row>
    <row r="431" spans="1:71" x14ac:dyDescent="0.25">
      <c r="A431" s="11"/>
      <c r="B431" s="214" t="s">
        <v>1117</v>
      </c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3"/>
      <c r="O431" s="12"/>
      <c r="P431" s="5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3"/>
      <c r="B432" s="14">
        <f t="shared" ref="B432:N434" si="57">IFERROR(VLOOKUP($B$431,$4:$130,MATCH($P432&amp;"/"&amp;B$345,$2:$2,0),FALSE),"")</f>
        <v>1964504</v>
      </c>
      <c r="C432" s="14">
        <f t="shared" si="57"/>
        <v>1645478</v>
      </c>
      <c r="D432" s="14">
        <f t="shared" si="57"/>
        <v>2055645</v>
      </c>
      <c r="E432" s="14">
        <f t="shared" si="57"/>
        <v>2779106</v>
      </c>
      <c r="F432" s="14">
        <f t="shared" si="57"/>
        <v>3466348</v>
      </c>
      <c r="G432" s="14">
        <f t="shared" si="57"/>
        <v>3937988</v>
      </c>
      <c r="H432" s="14">
        <f t="shared" si="57"/>
        <v>203768337</v>
      </c>
      <c r="I432" s="14">
        <f t="shared" si="57"/>
        <v>198045037</v>
      </c>
      <c r="J432" s="14">
        <f t="shared" si="57"/>
        <v>179787039</v>
      </c>
      <c r="K432" s="14">
        <f t="shared" si="57"/>
        <v>184762968</v>
      </c>
      <c r="L432" s="14">
        <f t="shared" si="57"/>
        <v>159736508</v>
      </c>
      <c r="M432" s="14">
        <f t="shared" si="57"/>
        <v>165305299</v>
      </c>
      <c r="N432" s="14">
        <f t="shared" si="57"/>
        <v>180384802</v>
      </c>
      <c r="O432" s="12"/>
      <c r="P432" s="15" t="s">
        <v>956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3"/>
      <c r="B433" s="14">
        <f t="shared" si="57"/>
        <v>1320633</v>
      </c>
      <c r="C433" s="14">
        <f t="shared" si="57"/>
        <v>1734554</v>
      </c>
      <c r="D433" s="14">
        <f t="shared" si="57"/>
        <v>2178462</v>
      </c>
      <c r="E433" s="14">
        <f t="shared" si="57"/>
        <v>2940658</v>
      </c>
      <c r="F433" s="14">
        <f t="shared" si="57"/>
        <v>3579215</v>
      </c>
      <c r="G433" s="14">
        <f t="shared" si="57"/>
        <v>4495302</v>
      </c>
      <c r="H433" s="14">
        <f t="shared" si="57"/>
        <v>203221729</v>
      </c>
      <c r="I433" s="14">
        <f t="shared" si="57"/>
        <v>196292883</v>
      </c>
      <c r="J433" s="14">
        <f t="shared" si="57"/>
        <v>179964757</v>
      </c>
      <c r="K433" s="14">
        <f t="shared" si="57"/>
        <v>183036810</v>
      </c>
      <c r="L433" s="14">
        <f t="shared" si="57"/>
        <v>159849864</v>
      </c>
      <c r="M433" s="14">
        <f t="shared" si="57"/>
        <v>164604689</v>
      </c>
      <c r="N433" s="14">
        <f t="shared" si="57"/>
        <v>188479607</v>
      </c>
      <c r="O433" s="12"/>
      <c r="P433" s="15" t="s">
        <v>957</v>
      </c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3"/>
      <c r="B434" s="14">
        <f t="shared" si="57"/>
        <v>3449132</v>
      </c>
      <c r="C434" s="14">
        <f t="shared" si="57"/>
        <v>1847839</v>
      </c>
      <c r="D434" s="14">
        <f t="shared" si="57"/>
        <v>2339879</v>
      </c>
      <c r="E434" s="14">
        <f t="shared" si="57"/>
        <v>3098066</v>
      </c>
      <c r="F434" s="14">
        <f t="shared" si="57"/>
        <v>3660174</v>
      </c>
      <c r="G434" s="14">
        <f t="shared" si="57"/>
        <v>4658590</v>
      </c>
      <c r="H434" s="14">
        <f t="shared" si="57"/>
        <v>202657837</v>
      </c>
      <c r="I434" s="14">
        <f t="shared" si="57"/>
        <v>196777839</v>
      </c>
      <c r="J434" s="14">
        <f t="shared" si="57"/>
        <v>186429801</v>
      </c>
      <c r="K434" s="14">
        <f t="shared" si="57"/>
        <v>179944242</v>
      </c>
      <c r="L434" s="14">
        <f t="shared" si="57"/>
        <v>149929278</v>
      </c>
      <c r="M434" s="14">
        <f t="shared" si="57"/>
        <v>164763556</v>
      </c>
      <c r="N434" s="14">
        <f t="shared" si="57"/>
        <v>208668379</v>
      </c>
      <c r="O434" s="12"/>
      <c r="P434" s="15" t="s">
        <v>958</v>
      </c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3"/>
      <c r="B435" s="14">
        <f t="shared" ref="B435:M435" si="58">IFERROR(VLOOKUP($B$431,$4:$130,MATCH($P435&amp;"/"&amp;B$345,$2:$2,0),FALSE),"")</f>
        <v>1583357</v>
      </c>
      <c r="C435" s="14">
        <f t="shared" si="58"/>
        <v>1934905</v>
      </c>
      <c r="D435" s="14">
        <f t="shared" si="58"/>
        <v>2576605</v>
      </c>
      <c r="E435" s="14">
        <f t="shared" si="58"/>
        <v>3162927.62</v>
      </c>
      <c r="F435" s="14">
        <f t="shared" si="58"/>
        <v>3787672.3480000002</v>
      </c>
      <c r="G435" s="14">
        <f t="shared" si="58"/>
        <v>54859777.652000003</v>
      </c>
      <c r="H435" s="14">
        <f t="shared" si="58"/>
        <v>199337403.99599999</v>
      </c>
      <c r="I435" s="14">
        <f t="shared" si="58"/>
        <v>186276164.83899999</v>
      </c>
      <c r="J435" s="14">
        <f t="shared" si="58"/>
        <v>178846738.234</v>
      </c>
      <c r="K435" s="14">
        <f t="shared" si="58"/>
        <v>167962826.52399999</v>
      </c>
      <c r="L435" s="14">
        <f t="shared" si="58"/>
        <v>150171244.26100001</v>
      </c>
      <c r="M435" s="14">
        <f t="shared" si="58"/>
        <v>154332502.046</v>
      </c>
      <c r="N435" s="14">
        <f>IFERROR(VLOOKUP($B$431,$4:$130,MATCH($P435&amp;"/"&amp;N$345,$2:$2,0),FALSE),IFERROR(VLOOKUP($B$431,$4:$130,MATCH($P434&amp;"/"&amp;N$345,$2:$2,0),FALSE),IFERROR(VLOOKUP($B$431,$4:$130,MATCH($P433&amp;"/"&amp;N$345,$2:$2,0),FALSE),IFERROR(VLOOKUP($B$431,$4:$130,MATCH($P432&amp;"/"&amp;N$345,$2:$2,0),FALSE),""))))</f>
        <v>208668379</v>
      </c>
      <c r="O435" s="12" t="e">
        <f t="shared" ref="O435:O436" si="59">RATE(M$345-B$345,,-B435,M435)</f>
        <v>#NUM!</v>
      </c>
      <c r="P435" s="15" t="s">
        <v>959</v>
      </c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3"/>
      <c r="B436" s="16">
        <f t="shared" ref="B436:N436" si="60">+B435/B$399</f>
        <v>3.9427561206389641E-2</v>
      </c>
      <c r="C436" s="16">
        <f t="shared" si="60"/>
        <v>4.3538283156879874E-2</v>
      </c>
      <c r="D436" s="16">
        <f t="shared" si="60"/>
        <v>5.3786713154529077E-2</v>
      </c>
      <c r="E436" s="16">
        <f t="shared" si="60"/>
        <v>5.715356049099507E-2</v>
      </c>
      <c r="F436" s="16">
        <f t="shared" si="60"/>
        <v>5.275422456301581E-2</v>
      </c>
      <c r="G436" s="16">
        <f t="shared" si="60"/>
        <v>0.19004619947600684</v>
      </c>
      <c r="H436" s="16">
        <f t="shared" si="60"/>
        <v>0.61069629087149901</v>
      </c>
      <c r="I436" s="16">
        <f t="shared" si="60"/>
        <v>0.56604625492569793</v>
      </c>
      <c r="J436" s="16">
        <f t="shared" si="60"/>
        <v>0.50770070371837783</v>
      </c>
      <c r="K436" s="16">
        <f t="shared" si="60"/>
        <v>0.46617678371380222</v>
      </c>
      <c r="L436" s="16">
        <f t="shared" si="60"/>
        <v>0.401804983461864</v>
      </c>
      <c r="M436" s="16">
        <f t="shared" si="60"/>
        <v>0.41087681176845031</v>
      </c>
      <c r="N436" s="16">
        <f t="shared" si="60"/>
        <v>0.47034467534439311</v>
      </c>
      <c r="O436" s="12">
        <f t="shared" si="59"/>
        <v>0.23747783507580955</v>
      </c>
      <c r="P436" s="17" t="s">
        <v>960</v>
      </c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3"/>
      <c r="B437" s="215" t="s">
        <v>823</v>
      </c>
      <c r="C437" s="199"/>
      <c r="D437" s="199"/>
      <c r="E437" s="199"/>
      <c r="F437" s="199"/>
      <c r="G437" s="199"/>
      <c r="H437" s="199"/>
      <c r="I437" s="199"/>
      <c r="J437" s="199"/>
      <c r="K437" s="199"/>
      <c r="L437" s="199"/>
      <c r="M437" s="199"/>
      <c r="N437" s="200"/>
      <c r="O437" s="12"/>
      <c r="P437" s="5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3"/>
      <c r="B438" s="14">
        <f t="shared" ref="B438:N440" si="61">IFERROR(VLOOKUP($B$437,$4:$130,MATCH($P438&amp;"/"&amp;B$345,$2:$2,0),FALSE),"")</f>
        <v>37611781</v>
      </c>
      <c r="C438" s="14">
        <f t="shared" si="61"/>
        <v>21632703</v>
      </c>
      <c r="D438" s="14">
        <f t="shared" si="61"/>
        <v>25154443</v>
      </c>
      <c r="E438" s="14">
        <f t="shared" si="61"/>
        <v>29929134</v>
      </c>
      <c r="F438" s="14">
        <f t="shared" si="61"/>
        <v>35792455</v>
      </c>
      <c r="G438" s="14">
        <f t="shared" si="61"/>
        <v>43086051</v>
      </c>
      <c r="H438" s="14">
        <f t="shared" si="61"/>
        <v>267169843</v>
      </c>
      <c r="I438" s="14">
        <f t="shared" si="61"/>
        <v>275945036</v>
      </c>
      <c r="J438" s="14">
        <f t="shared" si="61"/>
        <v>284946335</v>
      </c>
      <c r="K438" s="14">
        <f t="shared" si="61"/>
        <v>281701793</v>
      </c>
      <c r="L438" s="14">
        <f t="shared" si="61"/>
        <v>275869081</v>
      </c>
      <c r="M438" s="14">
        <f t="shared" si="61"/>
        <v>270868266</v>
      </c>
      <c r="N438" s="14">
        <f t="shared" si="61"/>
        <v>309379074</v>
      </c>
      <c r="O438" s="12"/>
      <c r="P438" s="15" t="s">
        <v>956</v>
      </c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3"/>
      <c r="B439" s="14">
        <f t="shared" si="61"/>
        <v>39780449</v>
      </c>
      <c r="C439" s="14">
        <f t="shared" si="61"/>
        <v>20924236</v>
      </c>
      <c r="D439" s="14">
        <f t="shared" si="61"/>
        <v>24696024</v>
      </c>
      <c r="E439" s="14">
        <f t="shared" si="61"/>
        <v>28859505</v>
      </c>
      <c r="F439" s="14">
        <f t="shared" si="61"/>
        <v>37128585</v>
      </c>
      <c r="G439" s="14">
        <f t="shared" si="61"/>
        <v>204740560</v>
      </c>
      <c r="H439" s="14">
        <f t="shared" si="61"/>
        <v>268763808</v>
      </c>
      <c r="I439" s="14">
        <f t="shared" si="61"/>
        <v>278156710</v>
      </c>
      <c r="J439" s="14">
        <f t="shared" si="61"/>
        <v>285251585</v>
      </c>
      <c r="K439" s="14">
        <f t="shared" si="61"/>
        <v>281475261</v>
      </c>
      <c r="L439" s="14">
        <f t="shared" si="61"/>
        <v>271802963</v>
      </c>
      <c r="M439" s="14">
        <f t="shared" si="61"/>
        <v>271842760</v>
      </c>
      <c r="N439" s="14">
        <f t="shared" si="61"/>
        <v>319533117</v>
      </c>
      <c r="O439" s="12"/>
      <c r="P439" s="15" t="s">
        <v>957</v>
      </c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3"/>
      <c r="B440" s="14">
        <f t="shared" si="61"/>
        <v>41414583</v>
      </c>
      <c r="C440" s="14">
        <f t="shared" si="61"/>
        <v>21535954</v>
      </c>
      <c r="D440" s="14">
        <f t="shared" si="61"/>
        <v>25235782</v>
      </c>
      <c r="E440" s="14">
        <f t="shared" si="61"/>
        <v>30106023</v>
      </c>
      <c r="F440" s="14">
        <f t="shared" si="61"/>
        <v>40544373</v>
      </c>
      <c r="G440" s="14">
        <f t="shared" si="61"/>
        <v>246885573</v>
      </c>
      <c r="H440" s="14">
        <f t="shared" si="61"/>
        <v>267907262</v>
      </c>
      <c r="I440" s="14">
        <f t="shared" si="61"/>
        <v>277475988</v>
      </c>
      <c r="J440" s="14">
        <f t="shared" si="61"/>
        <v>295738652</v>
      </c>
      <c r="K440" s="14">
        <f t="shared" si="61"/>
        <v>279912026</v>
      </c>
      <c r="L440" s="14">
        <f t="shared" si="61"/>
        <v>274936444</v>
      </c>
      <c r="M440" s="14">
        <f t="shared" si="61"/>
        <v>262326031</v>
      </c>
      <c r="N440" s="14">
        <f t="shared" si="61"/>
        <v>335884896</v>
      </c>
      <c r="O440" s="12"/>
      <c r="P440" s="15" t="s">
        <v>958</v>
      </c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3"/>
      <c r="B441" s="14">
        <f t="shared" ref="B441:M441" si="62">IFERROR(VLOOKUP($B$437,$4:$130,MATCH($P441&amp;"/"&amp;B$345,$2:$2,0),FALSE),"")</f>
        <v>23259102</v>
      </c>
      <c r="C441" s="14">
        <f t="shared" si="62"/>
        <v>25504921</v>
      </c>
      <c r="D441" s="14">
        <f t="shared" si="62"/>
        <v>29945931</v>
      </c>
      <c r="E441" s="14">
        <f t="shared" si="62"/>
        <v>33642013.710000001</v>
      </c>
      <c r="F441" s="14">
        <f t="shared" si="62"/>
        <v>44812372.774999999</v>
      </c>
      <c r="G441" s="14">
        <f t="shared" si="62"/>
        <v>255658055.13100001</v>
      </c>
      <c r="H441" s="14">
        <f t="shared" si="62"/>
        <v>291352204.824</v>
      </c>
      <c r="I441" s="14">
        <f t="shared" si="62"/>
        <v>287407200.89999998</v>
      </c>
      <c r="J441" s="14">
        <f t="shared" si="62"/>
        <v>292664848.54500002</v>
      </c>
      <c r="K441" s="14">
        <f t="shared" si="62"/>
        <v>280069785.40600002</v>
      </c>
      <c r="L441" s="14">
        <f t="shared" si="62"/>
        <v>273922932.199</v>
      </c>
      <c r="M441" s="14">
        <f t="shared" si="62"/>
        <v>267249657.75999999</v>
      </c>
      <c r="N441" s="14">
        <f>IFERROR(VLOOKUP($B$437,$4:$130,MATCH($P441&amp;"/"&amp;N$345,$2:$2,0),FALSE),IFERROR(VLOOKUP($B$437,$4:$130,MATCH($P440&amp;"/"&amp;N$345,$2:$2,0),FALSE),IFERROR(VLOOKUP($B$437,$4:$130,MATCH($P439&amp;"/"&amp;N$345,$2:$2,0),FALSE),IFERROR(VLOOKUP($B$437,$4:$130,MATCH($P438&amp;"/"&amp;N$345,$2:$2,0),FALSE),""))))</f>
        <v>335884896</v>
      </c>
      <c r="O441" s="12">
        <f t="shared" ref="O441:O442" si="63">RATE(M$345-B$345,,-B441,M441)</f>
        <v>0.24851311974918935</v>
      </c>
      <c r="P441" s="15" t="s">
        <v>959</v>
      </c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3"/>
      <c r="B442" s="16">
        <f t="shared" ref="B442:N442" si="64">+B441/B$399</f>
        <v>0.57918060659134973</v>
      </c>
      <c r="C442" s="16">
        <f t="shared" si="64"/>
        <v>0.57389922109449909</v>
      </c>
      <c r="D442" s="16">
        <f t="shared" si="64"/>
        <v>0.62512228333109654</v>
      </c>
      <c r="E442" s="16">
        <f t="shared" si="64"/>
        <v>0.60790542706550155</v>
      </c>
      <c r="F442" s="16">
        <f t="shared" si="64"/>
        <v>0.62414109758522485</v>
      </c>
      <c r="G442" s="16">
        <f t="shared" si="64"/>
        <v>0.88565509782562291</v>
      </c>
      <c r="H442" s="16">
        <f t="shared" si="64"/>
        <v>0.89259570585568793</v>
      </c>
      <c r="I442" s="16">
        <f t="shared" si="64"/>
        <v>0.87335795134462491</v>
      </c>
      <c r="J442" s="16">
        <f t="shared" si="64"/>
        <v>0.83080156242783376</v>
      </c>
      <c r="K442" s="16">
        <f t="shared" si="64"/>
        <v>0.77732695071863434</v>
      </c>
      <c r="L442" s="16">
        <f t="shared" si="64"/>
        <v>0.73292060529745762</v>
      </c>
      <c r="M442" s="16">
        <f t="shared" si="64"/>
        <v>0.71149424697274422</v>
      </c>
      <c r="N442" s="16">
        <f t="shared" si="64"/>
        <v>0.75709445350224935</v>
      </c>
      <c r="O442" s="12">
        <f t="shared" si="63"/>
        <v>1.8880846743092195E-2</v>
      </c>
      <c r="P442" s="17" t="s">
        <v>960</v>
      </c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3"/>
      <c r="B443" s="216" t="s">
        <v>962</v>
      </c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3"/>
      <c r="O443" s="12"/>
      <c r="P443" s="17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3"/>
      <c r="B444" s="217" t="s">
        <v>832</v>
      </c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3"/>
      <c r="B445" s="14">
        <f t="shared" ref="B445:N447" si="65">IFERROR(VLOOKUP($B$444,$4:$130,MATCH($P445&amp;"/"&amp;B$345,$2:$2,0),FALSE),"")</f>
        <v>3760260</v>
      </c>
      <c r="C445" s="14">
        <f t="shared" si="65"/>
        <v>5656224</v>
      </c>
      <c r="D445" s="14">
        <f t="shared" si="65"/>
        <v>8381689</v>
      </c>
      <c r="E445" s="14">
        <f t="shared" si="65"/>
        <v>13794061</v>
      </c>
      <c r="F445" s="14">
        <f t="shared" si="65"/>
        <v>17982875</v>
      </c>
      <c r="G445" s="14">
        <f t="shared" si="65"/>
        <v>19230739</v>
      </c>
      <c r="H445" s="14">
        <f t="shared" si="65"/>
        <v>21202397</v>
      </c>
      <c r="I445" s="14">
        <f t="shared" si="65"/>
        <v>23940444</v>
      </c>
      <c r="J445" s="14">
        <f t="shared" si="65"/>
        <v>30958853</v>
      </c>
      <c r="K445" s="14">
        <f t="shared" si="65"/>
        <v>40108844</v>
      </c>
      <c r="L445" s="14">
        <f t="shared" si="65"/>
        <v>50893034</v>
      </c>
      <c r="M445" s="14">
        <f t="shared" si="65"/>
        <v>61248268</v>
      </c>
      <c r="N445" s="14">
        <f t="shared" si="65"/>
        <v>69834842</v>
      </c>
      <c r="O445" s="12"/>
      <c r="P445" s="15" t="s">
        <v>956</v>
      </c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3"/>
      <c r="B446" s="14">
        <f t="shared" si="65"/>
        <v>3056156</v>
      </c>
      <c r="C446" s="14">
        <f t="shared" si="65"/>
        <v>4194727</v>
      </c>
      <c r="D446" s="14">
        <f t="shared" si="65"/>
        <v>6556517</v>
      </c>
      <c r="E446" s="14">
        <f t="shared" si="65"/>
        <v>11470690</v>
      </c>
      <c r="F446" s="14">
        <f t="shared" si="65"/>
        <v>10023681</v>
      </c>
      <c r="G446" s="14">
        <f t="shared" si="65"/>
        <v>13795160</v>
      </c>
      <c r="H446" s="14">
        <f t="shared" si="65"/>
        <v>15328895</v>
      </c>
      <c r="I446" s="14">
        <f t="shared" si="65"/>
        <v>19893558</v>
      </c>
      <c r="J446" s="14">
        <f t="shared" si="65"/>
        <v>27070010</v>
      </c>
      <c r="K446" s="14">
        <f t="shared" si="65"/>
        <v>35524982</v>
      </c>
      <c r="L446" s="14">
        <f t="shared" si="65"/>
        <v>45542853</v>
      </c>
      <c r="M446" s="14">
        <f t="shared" si="65"/>
        <v>55015215</v>
      </c>
      <c r="N446" s="14">
        <f t="shared" si="65"/>
        <v>61243678</v>
      </c>
      <c r="O446" s="12"/>
      <c r="P446" s="15" t="s">
        <v>957</v>
      </c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3"/>
      <c r="B447" s="14">
        <f t="shared" si="65"/>
        <v>3899823</v>
      </c>
      <c r="C447" s="14">
        <f t="shared" si="65"/>
        <v>5610694</v>
      </c>
      <c r="D447" s="14">
        <f t="shared" si="65"/>
        <v>11959430</v>
      </c>
      <c r="E447" s="14">
        <f t="shared" si="65"/>
        <v>13643724</v>
      </c>
      <c r="F447" s="14">
        <f t="shared" si="65"/>
        <v>12926169</v>
      </c>
      <c r="G447" s="14">
        <f t="shared" si="65"/>
        <v>16454741</v>
      </c>
      <c r="H447" s="14">
        <f t="shared" si="65"/>
        <v>18016545</v>
      </c>
      <c r="I447" s="14">
        <f t="shared" si="65"/>
        <v>23041663</v>
      </c>
      <c r="J447" s="14">
        <f t="shared" si="65"/>
        <v>31055082</v>
      </c>
      <c r="K447" s="14">
        <f t="shared" si="65"/>
        <v>40495320</v>
      </c>
      <c r="L447" s="14">
        <f t="shared" si="65"/>
        <v>50476694</v>
      </c>
      <c r="M447" s="14">
        <f t="shared" si="65"/>
        <v>60379105</v>
      </c>
      <c r="N447" s="14">
        <f t="shared" si="65"/>
        <v>64992066</v>
      </c>
      <c r="O447" s="12"/>
      <c r="P447" s="15" t="s">
        <v>958</v>
      </c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3"/>
      <c r="B448" s="14">
        <f t="shared" ref="B448:M448" si="66">IFERROR(VLOOKUP($B$444,$4:$130,MATCH($P448&amp;"/"&amp;B$345,$2:$2,0),FALSE),"")</f>
        <v>4408990</v>
      </c>
      <c r="C448" s="14">
        <f t="shared" si="66"/>
        <v>6705795</v>
      </c>
      <c r="D448" s="14">
        <f t="shared" si="66"/>
        <v>11710128</v>
      </c>
      <c r="E448" s="14">
        <f t="shared" si="66"/>
        <v>15224548.630000001</v>
      </c>
      <c r="F448" s="14">
        <f t="shared" si="66"/>
        <v>15688196.662</v>
      </c>
      <c r="G448" s="14">
        <f t="shared" si="66"/>
        <v>18497197.993000001</v>
      </c>
      <c r="H448" s="14">
        <f t="shared" si="66"/>
        <v>20532100.190000001</v>
      </c>
      <c r="I448" s="14">
        <f t="shared" si="66"/>
        <v>26894168.921999998</v>
      </c>
      <c r="J448" s="14">
        <f t="shared" si="66"/>
        <v>35343853.721000001</v>
      </c>
      <c r="K448" s="14">
        <f t="shared" si="66"/>
        <v>45728253.122000001</v>
      </c>
      <c r="L448" s="14">
        <f t="shared" si="66"/>
        <v>55731138.105999999</v>
      </c>
      <c r="M448" s="14">
        <f t="shared" si="66"/>
        <v>65853268.522</v>
      </c>
      <c r="N448" s="14">
        <f>IFERROR(VLOOKUP($B$444,$4:$130,MATCH($P448&amp;"/"&amp;N$345,$2:$2,0),FALSE),IFERROR(VLOOKUP($B$444,$4:$130,MATCH($P447&amp;"/"&amp;N$345,$2:$2,0),FALSE),IFERROR(VLOOKUP($B$444,$4:$130,MATCH($P446&amp;"/"&amp;N$345,$2:$2,0),FALSE),IFERROR(VLOOKUP($B$444,$4:$130,MATCH($P445&amp;"/"&amp;N$345,$2:$2,0),FALSE),""))))</f>
        <v>64992066</v>
      </c>
      <c r="O448" s="12">
        <f t="shared" ref="O448:O449" si="67">RATE(M$345-B$345,,-B448,M448)</f>
        <v>0.27864189246773369</v>
      </c>
      <c r="P448" s="15" t="s">
        <v>959</v>
      </c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20"/>
      <c r="B449" s="16">
        <f t="shared" ref="B449:N449" si="68">+B448/B$399</f>
        <v>0.1097893419382741</v>
      </c>
      <c r="C449" s="16">
        <f t="shared" si="68"/>
        <v>0.15089050961261108</v>
      </c>
      <c r="D449" s="16">
        <f t="shared" si="68"/>
        <v>0.24444930276034521</v>
      </c>
      <c r="E449" s="16">
        <f t="shared" si="68"/>
        <v>0.27510498677576478</v>
      </c>
      <c r="F449" s="16">
        <f t="shared" si="68"/>
        <v>0.21850323197382937</v>
      </c>
      <c r="G449" s="16">
        <f t="shared" si="68"/>
        <v>6.4078316208718997E-2</v>
      </c>
      <c r="H449" s="16">
        <f t="shared" si="68"/>
        <v>6.2902782811833008E-2</v>
      </c>
      <c r="I449" s="16">
        <f t="shared" si="68"/>
        <v>8.1724592144114927E-2</v>
      </c>
      <c r="J449" s="16">
        <f t="shared" si="68"/>
        <v>0.10033227099055816</v>
      </c>
      <c r="K449" s="16">
        <f t="shared" si="68"/>
        <v>0.12691766628622778</v>
      </c>
      <c r="L449" s="16">
        <f t="shared" si="68"/>
        <v>0.14911675757359188</v>
      </c>
      <c r="M449" s="16">
        <f t="shared" si="68"/>
        <v>0.17532004377656163</v>
      </c>
      <c r="N449" s="16">
        <f t="shared" si="68"/>
        <v>0.14649403196222352</v>
      </c>
      <c r="O449" s="12">
        <f t="shared" si="67"/>
        <v>4.3468197066654314E-2</v>
      </c>
      <c r="P449" s="17" t="s">
        <v>960</v>
      </c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3"/>
      <c r="B450" s="216" t="s">
        <v>837</v>
      </c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3"/>
      <c r="B451" s="14">
        <f t="shared" ref="B451:N453" si="69">IFERROR(VLOOKUP($B$450,$4:$130,MATCH($P451&amp;"/"&amp;B$345,$2:$2,0),FALSE),"")</f>
        <v>10621937</v>
      </c>
      <c r="C451" s="14">
        <f t="shared" si="69"/>
        <v>18080821</v>
      </c>
      <c r="D451" s="14">
        <f t="shared" si="69"/>
        <v>20226509</v>
      </c>
      <c r="E451" s="14">
        <f t="shared" si="69"/>
        <v>19859154</v>
      </c>
      <c r="F451" s="14">
        <f t="shared" si="69"/>
        <v>24126201</v>
      </c>
      <c r="G451" s="14">
        <f t="shared" si="69"/>
        <v>30096960</v>
      </c>
      <c r="H451" s="14">
        <f t="shared" si="69"/>
        <v>31388181</v>
      </c>
      <c r="I451" s="14">
        <f t="shared" si="69"/>
        <v>34142065</v>
      </c>
      <c r="J451" s="14">
        <f t="shared" si="69"/>
        <v>41253541</v>
      </c>
      <c r="K451" s="14">
        <f t="shared" si="69"/>
        <v>59764975</v>
      </c>
      <c r="L451" s="14">
        <f t="shared" si="69"/>
        <v>80438417</v>
      </c>
      <c r="M451" s="14">
        <f t="shared" si="69"/>
        <v>90160829</v>
      </c>
      <c r="N451" s="14">
        <f t="shared" si="69"/>
        <v>98403438</v>
      </c>
      <c r="O451" s="12"/>
      <c r="P451" s="15" t="s">
        <v>956</v>
      </c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3"/>
      <c r="B452" s="14">
        <f t="shared" si="69"/>
        <v>9610515</v>
      </c>
      <c r="C452" s="14">
        <f t="shared" si="69"/>
        <v>16395780</v>
      </c>
      <c r="D452" s="14">
        <f t="shared" si="69"/>
        <v>16646216</v>
      </c>
      <c r="E452" s="14">
        <f t="shared" si="69"/>
        <v>17599304</v>
      </c>
      <c r="F452" s="14">
        <f t="shared" si="69"/>
        <v>21243668</v>
      </c>
      <c r="G452" s="14">
        <f t="shared" si="69"/>
        <v>23184013</v>
      </c>
      <c r="H452" s="14">
        <f t="shared" si="69"/>
        <v>25516223</v>
      </c>
      <c r="I452" s="14">
        <f t="shared" si="69"/>
        <v>30265213</v>
      </c>
      <c r="J452" s="14">
        <f t="shared" si="69"/>
        <v>37168076</v>
      </c>
      <c r="K452" s="14">
        <f t="shared" si="69"/>
        <v>55225336</v>
      </c>
      <c r="L452" s="14">
        <f t="shared" si="69"/>
        <v>75203346</v>
      </c>
      <c r="M452" s="14">
        <f t="shared" si="69"/>
        <v>83260746</v>
      </c>
      <c r="N452" s="14">
        <f t="shared" si="69"/>
        <v>86588102</v>
      </c>
      <c r="O452" s="12"/>
      <c r="P452" s="15" t="s">
        <v>957</v>
      </c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3"/>
      <c r="B453" s="14">
        <f t="shared" si="69"/>
        <v>10414772</v>
      </c>
      <c r="C453" s="14">
        <f t="shared" si="69"/>
        <v>17719054</v>
      </c>
      <c r="D453" s="14">
        <f t="shared" si="69"/>
        <v>18034631</v>
      </c>
      <c r="E453" s="14">
        <f t="shared" si="69"/>
        <v>19833280</v>
      </c>
      <c r="F453" s="14">
        <f t="shared" si="69"/>
        <v>24006200</v>
      </c>
      <c r="G453" s="14">
        <f t="shared" si="69"/>
        <v>26524004</v>
      </c>
      <c r="H453" s="14">
        <f t="shared" si="69"/>
        <v>28211841</v>
      </c>
      <c r="I453" s="14">
        <f t="shared" si="69"/>
        <v>33655678</v>
      </c>
      <c r="J453" s="14">
        <f t="shared" si="69"/>
        <v>41017466</v>
      </c>
      <c r="K453" s="14">
        <f t="shared" si="69"/>
        <v>70113613</v>
      </c>
      <c r="L453" s="14">
        <f t="shared" si="69"/>
        <v>79548788</v>
      </c>
      <c r="M453" s="14">
        <f t="shared" si="69"/>
        <v>88302718</v>
      </c>
      <c r="N453" s="14">
        <f t="shared" si="69"/>
        <v>93047142</v>
      </c>
      <c r="O453" s="12"/>
      <c r="P453" s="15" t="s">
        <v>958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3"/>
      <c r="B454" s="14">
        <f t="shared" ref="B454:M454" si="70">IFERROR(VLOOKUP($B$450,$4:$130,MATCH($P454&amp;"/"&amp;B$345,$2:$2,0),FALSE),"")</f>
        <v>16738676</v>
      </c>
      <c r="C454" s="14">
        <f t="shared" si="70"/>
        <v>18740325</v>
      </c>
      <c r="D454" s="14">
        <f t="shared" si="70"/>
        <v>17755671</v>
      </c>
      <c r="E454" s="14">
        <f t="shared" si="70"/>
        <v>21490604.780000001</v>
      </c>
      <c r="F454" s="14">
        <f t="shared" si="70"/>
        <v>26743766.147</v>
      </c>
      <c r="G454" s="14">
        <f t="shared" si="70"/>
        <v>28780947.065000001</v>
      </c>
      <c r="H454" s="14">
        <f t="shared" si="70"/>
        <v>30782206.477000002</v>
      </c>
      <c r="I454" s="14">
        <f t="shared" si="70"/>
        <v>37349441.457999997</v>
      </c>
      <c r="J454" s="14">
        <f t="shared" si="70"/>
        <v>55196167.479000002</v>
      </c>
      <c r="K454" s="14">
        <f t="shared" si="70"/>
        <v>75332915.603</v>
      </c>
      <c r="L454" s="14">
        <f t="shared" si="70"/>
        <v>84830803.476999998</v>
      </c>
      <c r="M454" s="14">
        <f t="shared" si="70"/>
        <v>93738858.640000001</v>
      </c>
      <c r="N454" s="14">
        <f>IFERROR(VLOOKUP($B$450,$4:$130,MATCH($P454&amp;"/"&amp;N$345,$2:$2,0),FALSE),IFERROR(VLOOKUP($B$450,$4:$130,MATCH($P453&amp;"/"&amp;N$345,$2:$2,0),FALSE),IFERROR(VLOOKUP($B$450,$4:$130,MATCH($P452&amp;"/"&amp;N$345,$2:$2,0),FALSE),IFERROR(VLOOKUP($B$450,$4:$130,MATCH($P451&amp;"/"&amp;N$345,$2:$2,0),FALSE),""))))</f>
        <v>93047142</v>
      </c>
      <c r="O454" s="12">
        <f t="shared" ref="O454:O455" si="71">RATE(M$345-B$345,,-B454,M454)</f>
        <v>0.16954800037098058</v>
      </c>
      <c r="P454" s="15" t="s">
        <v>959</v>
      </c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20"/>
      <c r="B455" s="16">
        <f t="shared" ref="B455:N455" si="72">+B454/B$399</f>
        <v>0.41681387867923991</v>
      </c>
      <c r="C455" s="16">
        <f t="shared" si="72"/>
        <v>0.42168560022427704</v>
      </c>
      <c r="D455" s="16">
        <f t="shared" si="72"/>
        <v>0.37065020945903249</v>
      </c>
      <c r="E455" s="16">
        <f t="shared" si="72"/>
        <v>0.38833154844112361</v>
      </c>
      <c r="F455" s="16">
        <f t="shared" si="72"/>
        <v>0.3724838146901977</v>
      </c>
      <c r="G455" s="16">
        <f t="shared" si="72"/>
        <v>9.9703459276123715E-2</v>
      </c>
      <c r="H455" s="16">
        <f t="shared" si="72"/>
        <v>9.4305328270060926E-2</v>
      </c>
      <c r="I455" s="16">
        <f t="shared" si="72"/>
        <v>0.11349552681171142</v>
      </c>
      <c r="J455" s="16">
        <f t="shared" si="72"/>
        <v>0.1566879740070001</v>
      </c>
      <c r="K455" s="16">
        <f t="shared" si="72"/>
        <v>0.20908469469327379</v>
      </c>
      <c r="L455" s="16">
        <f t="shared" si="72"/>
        <v>0.22697714036977401</v>
      </c>
      <c r="M455" s="16">
        <f t="shared" si="72"/>
        <v>0.24955937904341705</v>
      </c>
      <c r="N455" s="16">
        <f t="shared" si="72"/>
        <v>0.20973099999839287</v>
      </c>
      <c r="O455" s="12">
        <f t="shared" si="71"/>
        <v>-4.5560644838029581E-2</v>
      </c>
      <c r="P455" s="17" t="s">
        <v>960</v>
      </c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3"/>
      <c r="B456" s="210" t="s">
        <v>963</v>
      </c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3"/>
      <c r="O456" s="12"/>
      <c r="P456" s="21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3"/>
      <c r="B457" s="210" t="s">
        <v>1129</v>
      </c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3"/>
      <c r="O457" s="12"/>
      <c r="P457" s="15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3"/>
      <c r="B458" s="22">
        <f t="shared" ref="B458:N461" si="73">IFERROR(VLOOKUP($B$457,$134:$224,MATCH($P458&amp;"/"&amp;B$345,$132:$132,0),FALSE),"")</f>
        <v>31450686</v>
      </c>
      <c r="C458" s="22">
        <f t="shared" si="73"/>
        <v>25917834</v>
      </c>
      <c r="D458" s="22">
        <f t="shared" si="73"/>
        <v>31981948</v>
      </c>
      <c r="E458" s="22">
        <f t="shared" si="73"/>
        <v>37170465</v>
      </c>
      <c r="F458" s="22">
        <f t="shared" si="73"/>
        <v>43014463</v>
      </c>
      <c r="G458" s="22">
        <f t="shared" si="73"/>
        <v>50439114</v>
      </c>
      <c r="H458" s="22">
        <f t="shared" si="73"/>
        <v>86158017</v>
      </c>
      <c r="I458" s="22">
        <f t="shared" si="73"/>
        <v>95553652</v>
      </c>
      <c r="J458" s="22">
        <f t="shared" si="73"/>
        <v>104968767</v>
      </c>
      <c r="K458" s="22">
        <f t="shared" si="73"/>
        <v>113328832</v>
      </c>
      <c r="L458" s="22">
        <f t="shared" si="73"/>
        <v>123651803</v>
      </c>
      <c r="M458" s="22">
        <f t="shared" si="73"/>
        <v>134317668</v>
      </c>
      <c r="N458" s="22">
        <f t="shared" si="73"/>
        <v>140970512</v>
      </c>
      <c r="O458" s="23"/>
      <c r="P458" s="15" t="s">
        <v>956</v>
      </c>
      <c r="Q458" s="24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3"/>
      <c r="B459" s="13">
        <f t="shared" si="73"/>
        <v>30817922</v>
      </c>
      <c r="C459" s="13">
        <f t="shared" si="73"/>
        <v>27394918</v>
      </c>
      <c r="D459" s="13">
        <f t="shared" si="73"/>
        <v>33188480</v>
      </c>
      <c r="E459" s="13">
        <f t="shared" si="73"/>
        <v>38982979</v>
      </c>
      <c r="F459" s="13">
        <f t="shared" si="73"/>
        <v>45615209</v>
      </c>
      <c r="G459" s="13">
        <f t="shared" si="73"/>
        <v>51081934</v>
      </c>
      <c r="H459" s="13">
        <f t="shared" si="73"/>
        <v>88945118</v>
      </c>
      <c r="I459" s="13">
        <f t="shared" si="73"/>
        <v>97292252</v>
      </c>
      <c r="J459" s="13">
        <f t="shared" si="73"/>
        <v>109997677</v>
      </c>
      <c r="K459" s="13">
        <f t="shared" si="73"/>
        <v>116133912</v>
      </c>
      <c r="L459" s="13">
        <f t="shared" si="73"/>
        <v>124914898</v>
      </c>
      <c r="M459" s="13">
        <f t="shared" si="73"/>
        <v>138395714</v>
      </c>
      <c r="N459" s="13">
        <f t="shared" si="73"/>
        <v>123101061</v>
      </c>
      <c r="O459" s="23"/>
      <c r="P459" s="15" t="s">
        <v>957</v>
      </c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3"/>
      <c r="B460" s="13">
        <f t="shared" si="73"/>
        <v>33043923</v>
      </c>
      <c r="C460" s="13">
        <f t="shared" si="73"/>
        <v>28395618</v>
      </c>
      <c r="D460" s="13">
        <f t="shared" si="73"/>
        <v>33285270</v>
      </c>
      <c r="E460" s="13">
        <f t="shared" si="73"/>
        <v>40046338</v>
      </c>
      <c r="F460" s="13">
        <f t="shared" si="73"/>
        <v>48503536</v>
      </c>
      <c r="G460" s="13">
        <f t="shared" si="73"/>
        <v>82350552</v>
      </c>
      <c r="H460" s="13">
        <f t="shared" si="73"/>
        <v>87672418</v>
      </c>
      <c r="I460" s="13">
        <f t="shared" si="73"/>
        <v>96363864</v>
      </c>
      <c r="J460" s="13">
        <f t="shared" si="73"/>
        <v>108642041</v>
      </c>
      <c r="K460" s="13">
        <f t="shared" si="73"/>
        <v>118241828</v>
      </c>
      <c r="L460" s="13">
        <f t="shared" si="73"/>
        <v>125482337</v>
      </c>
      <c r="M460" s="13">
        <f t="shared" si="73"/>
        <v>135762706</v>
      </c>
      <c r="N460" s="13">
        <f t="shared" si="73"/>
        <v>129990020</v>
      </c>
      <c r="O460" s="23"/>
      <c r="P460" s="15" t="s">
        <v>958</v>
      </c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3"/>
      <c r="B461" s="25">
        <f t="shared" si="73"/>
        <v>28770180</v>
      </c>
      <c r="C461" s="25">
        <f t="shared" si="73"/>
        <v>30668554</v>
      </c>
      <c r="D461" s="25">
        <f t="shared" si="73"/>
        <v>36498116</v>
      </c>
      <c r="E461" s="25">
        <f t="shared" si="73"/>
        <v>39160084.920000002</v>
      </c>
      <c r="F461" s="25">
        <f t="shared" si="73"/>
        <v>51568839.484999999</v>
      </c>
      <c r="G461" s="25">
        <f t="shared" si="73"/>
        <v>88413932.784999996</v>
      </c>
      <c r="H461" s="25">
        <f t="shared" si="73"/>
        <v>94990804.732999995</v>
      </c>
      <c r="I461" s="25">
        <f t="shared" si="73"/>
        <v>102607555.26000001</v>
      </c>
      <c r="J461" s="25">
        <f t="shared" si="73"/>
        <v>111103385.911</v>
      </c>
      <c r="K461" s="25">
        <f t="shared" si="73"/>
        <v>123364653.169</v>
      </c>
      <c r="L461" s="25">
        <f t="shared" si="73"/>
        <v>134503438.958</v>
      </c>
      <c r="M461" s="25">
        <f t="shared" si="73"/>
        <v>142510625.53600001</v>
      </c>
      <c r="N461" s="25" t="str">
        <f t="shared" si="73"/>
        <v/>
      </c>
      <c r="O461" s="23"/>
      <c r="P461" s="15" t="s">
        <v>964</v>
      </c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3"/>
      <c r="B462" s="22">
        <f t="shared" ref="B462:M462" si="74">SUM(B458:B461)</f>
        <v>124082711</v>
      </c>
      <c r="C462" s="22">
        <f t="shared" si="74"/>
        <v>112376924</v>
      </c>
      <c r="D462" s="22">
        <f t="shared" si="74"/>
        <v>134953814</v>
      </c>
      <c r="E462" s="22">
        <f t="shared" si="74"/>
        <v>155359866.92000002</v>
      </c>
      <c r="F462" s="22">
        <f t="shared" si="74"/>
        <v>188702047.48500001</v>
      </c>
      <c r="G462" s="22">
        <f t="shared" si="74"/>
        <v>272285532.78499997</v>
      </c>
      <c r="H462" s="22">
        <f t="shared" si="74"/>
        <v>357766357.73299998</v>
      </c>
      <c r="I462" s="22">
        <f t="shared" si="74"/>
        <v>391817323.25999999</v>
      </c>
      <c r="J462" s="22">
        <f t="shared" si="74"/>
        <v>434711870.91100001</v>
      </c>
      <c r="K462" s="22">
        <f t="shared" si="74"/>
        <v>471069225.16900003</v>
      </c>
      <c r="L462" s="22">
        <f t="shared" si="74"/>
        <v>508552476.958</v>
      </c>
      <c r="M462" s="22">
        <f t="shared" si="74"/>
        <v>550986713.53600001</v>
      </c>
      <c r="N462" s="22">
        <f>IF(N459="",N458*4,IF(N460="",(N459+N458)*2,IF(N461="",((N460+N459+N458)/3)*4,SUM(N458:N461))))</f>
        <v>525415457.33333331</v>
      </c>
      <c r="O462" s="12">
        <f>RATE(M$345-B$345,,-B462,M462)</f>
        <v>0.14513650473047324</v>
      </c>
      <c r="P462" s="15" t="s">
        <v>959</v>
      </c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52"/>
      <c r="B463" s="26"/>
      <c r="C463" s="27">
        <f t="shared" ref="C463:N463" si="75">C462/B462-1</f>
        <v>-9.4338581947971734E-2</v>
      </c>
      <c r="D463" s="27">
        <f t="shared" si="75"/>
        <v>0.20090325661521047</v>
      </c>
      <c r="E463" s="27">
        <f t="shared" si="75"/>
        <v>0.1512076785025136</v>
      </c>
      <c r="F463" s="27">
        <f t="shared" si="75"/>
        <v>0.21461257161200464</v>
      </c>
      <c r="G463" s="27">
        <f t="shared" si="75"/>
        <v>0.44293894217890784</v>
      </c>
      <c r="H463" s="27">
        <f t="shared" si="75"/>
        <v>0.31393818126759143</v>
      </c>
      <c r="I463" s="27">
        <f t="shared" si="75"/>
        <v>9.5176544107627326E-2</v>
      </c>
      <c r="J463" s="27">
        <f t="shared" si="75"/>
        <v>0.10947588354212789</v>
      </c>
      <c r="K463" s="27">
        <f t="shared" si="75"/>
        <v>8.3635522033957965E-2</v>
      </c>
      <c r="L463" s="27">
        <f t="shared" si="75"/>
        <v>7.9570580683874015E-2</v>
      </c>
      <c r="M463" s="27">
        <f t="shared" si="75"/>
        <v>8.3441215018414949E-2</v>
      </c>
      <c r="N463" s="16">
        <f t="shared" si="75"/>
        <v>-4.6409932534599907E-2</v>
      </c>
      <c r="O463" s="23"/>
      <c r="P463" s="17" t="s">
        <v>965</v>
      </c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  <c r="AC463" s="152"/>
      <c r="AD463" s="152"/>
      <c r="AE463" s="152"/>
      <c r="AF463" s="152"/>
      <c r="AG463" s="152"/>
      <c r="AH463" s="152"/>
      <c r="AI463" s="152"/>
      <c r="AJ463" s="152"/>
      <c r="AK463" s="152"/>
      <c r="AL463" s="152"/>
      <c r="AM463" s="152"/>
      <c r="AN463" s="152"/>
      <c r="AO463" s="152"/>
      <c r="AP463" s="152"/>
      <c r="AQ463" s="152"/>
      <c r="AR463" s="152"/>
      <c r="AS463" s="152"/>
      <c r="AT463" s="152"/>
      <c r="AU463" s="152"/>
      <c r="AV463" s="152"/>
      <c r="AW463" s="152"/>
      <c r="AX463" s="152"/>
      <c r="AY463" s="152"/>
      <c r="AZ463" s="152"/>
      <c r="BA463" s="152"/>
      <c r="BB463" s="152"/>
      <c r="BC463" s="152"/>
      <c r="BD463" s="152"/>
      <c r="BE463" s="152"/>
      <c r="BF463" s="152"/>
      <c r="BG463" s="152"/>
      <c r="BH463" s="152"/>
      <c r="BI463" s="152"/>
      <c r="BJ463" s="152"/>
      <c r="BK463" s="152"/>
      <c r="BL463" s="152"/>
      <c r="BM463" s="152"/>
      <c r="BN463" s="152"/>
      <c r="BO463" s="152"/>
      <c r="BP463" s="152"/>
      <c r="BQ463" s="152"/>
      <c r="BR463" s="152"/>
      <c r="BS463" s="152"/>
    </row>
    <row r="464" spans="1:71" x14ac:dyDescent="0.25">
      <c r="A464" s="3"/>
      <c r="B464" s="210" t="s">
        <v>1133</v>
      </c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3"/>
      <c r="O464" s="12"/>
      <c r="P464" s="15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3"/>
      <c r="B465" s="22">
        <f t="shared" ref="B465:N468" si="76">IFERROR(VLOOKUP($B$464,$134:$224,MATCH($P465&amp;"/"&amp;B$345,$132:$132,0),FALSE),"")</f>
        <v>1409679</v>
      </c>
      <c r="C465" s="22">
        <f t="shared" si="76"/>
        <v>1358643</v>
      </c>
      <c r="D465" s="22">
        <f t="shared" si="76"/>
        <v>1442840</v>
      </c>
      <c r="E465" s="22">
        <f t="shared" si="76"/>
        <v>1730392</v>
      </c>
      <c r="F465" s="22">
        <f t="shared" si="76"/>
        <v>1659985</v>
      </c>
      <c r="G465" s="22">
        <f t="shared" si="76"/>
        <v>2465880</v>
      </c>
      <c r="H465" s="22">
        <f t="shared" si="76"/>
        <v>3167882</v>
      </c>
      <c r="I465" s="22">
        <f t="shared" si="76"/>
        <v>3227054</v>
      </c>
      <c r="J465" s="22">
        <f t="shared" si="76"/>
        <v>3816767</v>
      </c>
      <c r="K465" s="22">
        <f t="shared" si="76"/>
        <v>4183699</v>
      </c>
      <c r="L465" s="22">
        <f t="shared" si="76"/>
        <v>4394069</v>
      </c>
      <c r="M465" s="22">
        <f t="shared" si="76"/>
        <v>4578046</v>
      </c>
      <c r="N465" s="22">
        <f t="shared" si="76"/>
        <v>4885454</v>
      </c>
      <c r="O465" s="12"/>
      <c r="P465" s="15" t="s">
        <v>956</v>
      </c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3"/>
      <c r="B466" s="13">
        <f t="shared" si="76"/>
        <v>1320342</v>
      </c>
      <c r="C466" s="13">
        <f t="shared" si="76"/>
        <v>1177544</v>
      </c>
      <c r="D466" s="13">
        <f t="shared" si="76"/>
        <v>1439717</v>
      </c>
      <c r="E466" s="13">
        <f t="shared" si="76"/>
        <v>1757463</v>
      </c>
      <c r="F466" s="13">
        <f t="shared" si="76"/>
        <v>2116118</v>
      </c>
      <c r="G466" s="13">
        <f t="shared" si="76"/>
        <v>2550861</v>
      </c>
      <c r="H466" s="13">
        <f t="shared" si="76"/>
        <v>3188784</v>
      </c>
      <c r="I466" s="13">
        <f t="shared" si="76"/>
        <v>3383909</v>
      </c>
      <c r="J466" s="13">
        <f t="shared" si="76"/>
        <v>4630966</v>
      </c>
      <c r="K466" s="13">
        <f t="shared" si="76"/>
        <v>4518026</v>
      </c>
      <c r="L466" s="13">
        <f t="shared" si="76"/>
        <v>4791382</v>
      </c>
      <c r="M466" s="13">
        <f t="shared" si="76"/>
        <v>4930028</v>
      </c>
      <c r="N466" s="13">
        <f t="shared" si="76"/>
        <v>4926259</v>
      </c>
      <c r="O466" s="12"/>
      <c r="P466" s="15" t="s">
        <v>957</v>
      </c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3"/>
      <c r="B467" s="13">
        <f t="shared" si="76"/>
        <v>1199355</v>
      </c>
      <c r="C467" s="13">
        <f t="shared" si="76"/>
        <v>1284304</v>
      </c>
      <c r="D467" s="13">
        <f t="shared" si="76"/>
        <v>1457169</v>
      </c>
      <c r="E467" s="13">
        <f t="shared" si="76"/>
        <v>1769601</v>
      </c>
      <c r="F467" s="13">
        <f t="shared" si="76"/>
        <v>2763505</v>
      </c>
      <c r="G467" s="13">
        <f t="shared" si="76"/>
        <v>3805153</v>
      </c>
      <c r="H467" s="13">
        <f t="shared" si="76"/>
        <v>3629388</v>
      </c>
      <c r="I467" s="13">
        <f t="shared" si="76"/>
        <v>3698690</v>
      </c>
      <c r="J467" s="13">
        <f t="shared" si="76"/>
        <v>4385585</v>
      </c>
      <c r="K467" s="13">
        <f t="shared" si="76"/>
        <v>4973242</v>
      </c>
      <c r="L467" s="13">
        <f t="shared" si="76"/>
        <v>5069939</v>
      </c>
      <c r="M467" s="13">
        <f t="shared" si="76"/>
        <v>5309542</v>
      </c>
      <c r="N467" s="13">
        <f t="shared" si="76"/>
        <v>5510058</v>
      </c>
      <c r="O467" s="12"/>
      <c r="P467" s="15" t="s">
        <v>958</v>
      </c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3"/>
      <c r="B468" s="25">
        <f t="shared" si="76"/>
        <v>1442373</v>
      </c>
      <c r="C468" s="25">
        <f t="shared" si="76"/>
        <v>1565795</v>
      </c>
      <c r="D468" s="25">
        <f t="shared" si="76"/>
        <v>1798360</v>
      </c>
      <c r="E468" s="25">
        <f t="shared" si="76"/>
        <v>1272459.1100000001</v>
      </c>
      <c r="F468" s="25">
        <f t="shared" si="76"/>
        <v>2602505.7250000001</v>
      </c>
      <c r="G468" s="25">
        <f t="shared" si="76"/>
        <v>3565917.804</v>
      </c>
      <c r="H468" s="25">
        <f t="shared" si="76"/>
        <v>3548664.0989999999</v>
      </c>
      <c r="I468" s="25">
        <f t="shared" si="76"/>
        <v>3791797.3089999999</v>
      </c>
      <c r="J468" s="25">
        <f t="shared" si="76"/>
        <v>4393658.8669999996</v>
      </c>
      <c r="K468" s="25">
        <f t="shared" si="76"/>
        <v>4668643.6009999998</v>
      </c>
      <c r="L468" s="25">
        <f t="shared" si="76"/>
        <v>5062616.4160000002</v>
      </c>
      <c r="M468" s="25">
        <f t="shared" si="76"/>
        <v>5415882.227</v>
      </c>
      <c r="N468" s="25" t="str">
        <f t="shared" si="76"/>
        <v/>
      </c>
      <c r="O468" s="12"/>
      <c r="P468" s="15" t="s">
        <v>964</v>
      </c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3"/>
      <c r="B469" s="25">
        <f t="shared" ref="B469:M469" si="77">SUM(B465:B468)</f>
        <v>5371749</v>
      </c>
      <c r="C469" s="25">
        <f t="shared" si="77"/>
        <v>5386286</v>
      </c>
      <c r="D469" s="25">
        <f t="shared" si="77"/>
        <v>6138086</v>
      </c>
      <c r="E469" s="25">
        <f t="shared" si="77"/>
        <v>6529915.1100000003</v>
      </c>
      <c r="F469" s="25">
        <f t="shared" si="77"/>
        <v>9142113.7249999996</v>
      </c>
      <c r="G469" s="25">
        <f t="shared" si="77"/>
        <v>12387811.804</v>
      </c>
      <c r="H469" s="25">
        <f t="shared" si="77"/>
        <v>13534718.098999999</v>
      </c>
      <c r="I469" s="25">
        <f t="shared" si="77"/>
        <v>14101450.309</v>
      </c>
      <c r="J469" s="25">
        <f t="shared" si="77"/>
        <v>17226976.866999999</v>
      </c>
      <c r="K469" s="25">
        <f t="shared" si="77"/>
        <v>18343610.601</v>
      </c>
      <c r="L469" s="25">
        <f t="shared" si="77"/>
        <v>19318006.416000001</v>
      </c>
      <c r="M469" s="25">
        <f t="shared" si="77"/>
        <v>20233498.226999998</v>
      </c>
      <c r="N469" s="25">
        <f>IF(N466="",N465*4,IF(N467="",(N466+N465)*2,IF(N468="",((N467+N466+N465)/3)*4,SUM(N465:N468))))</f>
        <v>20429028</v>
      </c>
      <c r="O469" s="12">
        <f>RATE(M$345-B$345,,-B469,M469)</f>
        <v>0.12813109365768516</v>
      </c>
      <c r="P469" s="15" t="s">
        <v>959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3"/>
      <c r="B470" s="210" t="s">
        <v>966</v>
      </c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3"/>
      <c r="O470" s="12"/>
      <c r="P470" s="15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3"/>
      <c r="B471" s="13">
        <f t="shared" ref="B471:N474" si="78">B465+B458</f>
        <v>32860365</v>
      </c>
      <c r="C471" s="13">
        <f t="shared" si="78"/>
        <v>27276477</v>
      </c>
      <c r="D471" s="13">
        <f t="shared" si="78"/>
        <v>33424788</v>
      </c>
      <c r="E471" s="13">
        <f t="shared" si="78"/>
        <v>38900857</v>
      </c>
      <c r="F471" s="13">
        <f t="shared" si="78"/>
        <v>44674448</v>
      </c>
      <c r="G471" s="13">
        <f t="shared" si="78"/>
        <v>52904994</v>
      </c>
      <c r="H471" s="13">
        <f t="shared" si="78"/>
        <v>89325899</v>
      </c>
      <c r="I471" s="13">
        <f t="shared" si="78"/>
        <v>98780706</v>
      </c>
      <c r="J471" s="13">
        <f t="shared" si="78"/>
        <v>108785534</v>
      </c>
      <c r="K471" s="13">
        <f t="shared" si="78"/>
        <v>117512531</v>
      </c>
      <c r="L471" s="13">
        <f t="shared" si="78"/>
        <v>128045872</v>
      </c>
      <c r="M471" s="13">
        <f t="shared" si="78"/>
        <v>138895714</v>
      </c>
      <c r="N471" s="13">
        <f t="shared" si="78"/>
        <v>145855966</v>
      </c>
      <c r="O471" s="12"/>
      <c r="P471" s="15" t="s">
        <v>956</v>
      </c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3"/>
      <c r="B472" s="13">
        <f t="shared" si="78"/>
        <v>32138264</v>
      </c>
      <c r="C472" s="13">
        <f t="shared" si="78"/>
        <v>28572462</v>
      </c>
      <c r="D472" s="13">
        <f t="shared" si="78"/>
        <v>34628197</v>
      </c>
      <c r="E472" s="13">
        <f t="shared" si="78"/>
        <v>40740442</v>
      </c>
      <c r="F472" s="13">
        <f t="shared" si="78"/>
        <v>47731327</v>
      </c>
      <c r="G472" s="13">
        <f t="shared" si="78"/>
        <v>53632795</v>
      </c>
      <c r="H472" s="13">
        <f t="shared" si="78"/>
        <v>92133902</v>
      </c>
      <c r="I472" s="13">
        <f t="shared" si="78"/>
        <v>100676161</v>
      </c>
      <c r="J472" s="13">
        <f t="shared" si="78"/>
        <v>114628643</v>
      </c>
      <c r="K472" s="13">
        <f t="shared" si="78"/>
        <v>120651938</v>
      </c>
      <c r="L472" s="13">
        <f t="shared" si="78"/>
        <v>129706280</v>
      </c>
      <c r="M472" s="13">
        <f t="shared" si="78"/>
        <v>143325742</v>
      </c>
      <c r="N472" s="13">
        <f t="shared" si="78"/>
        <v>128027320</v>
      </c>
      <c r="O472" s="12"/>
      <c r="P472" s="15" t="s">
        <v>957</v>
      </c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3"/>
      <c r="B473" s="13">
        <f t="shared" si="78"/>
        <v>34243278</v>
      </c>
      <c r="C473" s="13">
        <f t="shared" si="78"/>
        <v>29679922</v>
      </c>
      <c r="D473" s="13">
        <f t="shared" si="78"/>
        <v>34742439</v>
      </c>
      <c r="E473" s="13">
        <f t="shared" si="78"/>
        <v>41815939</v>
      </c>
      <c r="F473" s="13">
        <f t="shared" si="78"/>
        <v>51267041</v>
      </c>
      <c r="G473" s="13">
        <f t="shared" si="78"/>
        <v>86155705</v>
      </c>
      <c r="H473" s="13">
        <f t="shared" si="78"/>
        <v>91301806</v>
      </c>
      <c r="I473" s="13">
        <f t="shared" si="78"/>
        <v>100062554</v>
      </c>
      <c r="J473" s="13">
        <f t="shared" si="78"/>
        <v>113027626</v>
      </c>
      <c r="K473" s="13">
        <f t="shared" si="78"/>
        <v>123215070</v>
      </c>
      <c r="L473" s="13">
        <f t="shared" si="78"/>
        <v>130552276</v>
      </c>
      <c r="M473" s="13">
        <f t="shared" si="78"/>
        <v>141072248</v>
      </c>
      <c r="N473" s="13" t="str">
        <f>IFERROR(VLOOKUP($B$426,$135:$223,MATCH($P473&amp;"/"&amp;N$336,$133:$133,0),FALSE),"")</f>
        <v/>
      </c>
      <c r="O473" s="12"/>
      <c r="P473" s="15" t="s">
        <v>958</v>
      </c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3"/>
      <c r="B474" s="13">
        <f t="shared" si="78"/>
        <v>30212553</v>
      </c>
      <c r="C474" s="13">
        <f t="shared" si="78"/>
        <v>32234349</v>
      </c>
      <c r="D474" s="13">
        <f t="shared" si="78"/>
        <v>38296476</v>
      </c>
      <c r="E474" s="13">
        <f t="shared" si="78"/>
        <v>40432544.030000001</v>
      </c>
      <c r="F474" s="13">
        <f t="shared" si="78"/>
        <v>54171345.210000001</v>
      </c>
      <c r="G474" s="13">
        <f t="shared" si="78"/>
        <v>91979850.589000002</v>
      </c>
      <c r="H474" s="13">
        <f t="shared" si="78"/>
        <v>98539468.832000002</v>
      </c>
      <c r="I474" s="13">
        <f t="shared" si="78"/>
        <v>106399352.56900001</v>
      </c>
      <c r="J474" s="13">
        <f t="shared" si="78"/>
        <v>115497044.778</v>
      </c>
      <c r="K474" s="13">
        <f t="shared" si="78"/>
        <v>128033296.77</v>
      </c>
      <c r="L474" s="13">
        <f t="shared" si="78"/>
        <v>139566055.37400001</v>
      </c>
      <c r="M474" s="13">
        <f t="shared" si="78"/>
        <v>147926507.76300001</v>
      </c>
      <c r="N474" s="13" t="str">
        <f>IFERROR(VLOOKUP($B$426,$135:$223,MATCH($P474&amp;"/"&amp;N$336,$133:$133,0),FALSE),"")</f>
        <v/>
      </c>
      <c r="O474" s="12"/>
      <c r="P474" s="15" t="s">
        <v>964</v>
      </c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3"/>
      <c r="B475" s="28">
        <f t="shared" ref="B475:M475" si="79">SUM(B471:B474)</f>
        <v>129454460</v>
      </c>
      <c r="C475" s="28">
        <f t="shared" si="79"/>
        <v>117763210</v>
      </c>
      <c r="D475" s="28">
        <f t="shared" si="79"/>
        <v>141091900</v>
      </c>
      <c r="E475" s="28">
        <f t="shared" si="79"/>
        <v>161889782.03</v>
      </c>
      <c r="F475" s="28">
        <f t="shared" si="79"/>
        <v>197844161.21000001</v>
      </c>
      <c r="G475" s="28">
        <f t="shared" si="79"/>
        <v>284673344.58899999</v>
      </c>
      <c r="H475" s="28">
        <f t="shared" si="79"/>
        <v>371301075.83200002</v>
      </c>
      <c r="I475" s="28">
        <f t="shared" si="79"/>
        <v>405918773.56900001</v>
      </c>
      <c r="J475" s="28">
        <f t="shared" si="79"/>
        <v>451938847.778</v>
      </c>
      <c r="K475" s="28">
        <f t="shared" si="79"/>
        <v>489412835.76999998</v>
      </c>
      <c r="L475" s="28">
        <f t="shared" si="79"/>
        <v>527870483.37400001</v>
      </c>
      <c r="M475" s="28">
        <f t="shared" si="79"/>
        <v>571220211.76300001</v>
      </c>
      <c r="N475" s="28">
        <f>IF(N472="",N471*4,IF(N473="",(N472+N471)*2,IF(N474="",((N473+N472+N471)/3)*4,SUM(N471:N474))))</f>
        <v>547766572</v>
      </c>
      <c r="O475" s="12">
        <f>RATE(M$345-B$345,,-B475,M475)</f>
        <v>0.14447910490464574</v>
      </c>
      <c r="P475" s="15" t="s">
        <v>959</v>
      </c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3"/>
      <c r="B476" s="215" t="s">
        <v>967</v>
      </c>
      <c r="C476" s="199"/>
      <c r="D476" s="199"/>
      <c r="E476" s="199"/>
      <c r="F476" s="199"/>
      <c r="G476" s="199"/>
      <c r="H476" s="199"/>
      <c r="I476" s="199"/>
      <c r="J476" s="199"/>
      <c r="K476" s="199"/>
      <c r="L476" s="199"/>
      <c r="M476" s="199"/>
      <c r="N476" s="200"/>
      <c r="O476" s="12"/>
      <c r="P476" s="15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3"/>
      <c r="B477" s="218" t="s">
        <v>1141</v>
      </c>
      <c r="C477" s="219"/>
      <c r="D477" s="219"/>
      <c r="E477" s="219"/>
      <c r="F477" s="219"/>
      <c r="G477" s="219"/>
      <c r="H477" s="219"/>
      <c r="I477" s="219"/>
      <c r="J477" s="219"/>
      <c r="K477" s="219"/>
      <c r="L477" s="219"/>
      <c r="M477" s="219"/>
      <c r="N477" s="220"/>
      <c r="O477" s="12"/>
      <c r="P477" s="15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3"/>
      <c r="B478" s="22">
        <f t="shared" ref="B478:N481" si="80">IFERROR(VLOOKUP($B$477,$134:$224,MATCH($P478&amp;"/"&amp;B$345,$132:$132,0),FALSE),"")</f>
        <v>24190319</v>
      </c>
      <c r="C478" s="22">
        <f t="shared" si="80"/>
        <v>19129633</v>
      </c>
      <c r="D478" s="22">
        <f t="shared" si="80"/>
        <v>23508220</v>
      </c>
      <c r="E478" s="22">
        <f t="shared" si="80"/>
        <v>27958524</v>
      </c>
      <c r="F478" s="22">
        <f t="shared" si="80"/>
        <v>31966248</v>
      </c>
      <c r="G478" s="22">
        <f t="shared" si="80"/>
        <v>37388877</v>
      </c>
      <c r="H478" s="22">
        <f t="shared" si="80"/>
        <v>68151816</v>
      </c>
      <c r="I478" s="22">
        <f t="shared" si="80"/>
        <v>75124884</v>
      </c>
      <c r="J478" s="22">
        <f t="shared" si="80"/>
        <v>82252728</v>
      </c>
      <c r="K478" s="22">
        <f t="shared" si="80"/>
        <v>88434390</v>
      </c>
      <c r="L478" s="22">
        <f t="shared" si="80"/>
        <v>96214167</v>
      </c>
      <c r="M478" s="22">
        <f t="shared" si="80"/>
        <v>104244085</v>
      </c>
      <c r="N478" s="22">
        <f t="shared" si="80"/>
        <v>109788727</v>
      </c>
      <c r="O478" s="12"/>
      <c r="P478" s="15" t="s">
        <v>956</v>
      </c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3"/>
      <c r="B479" s="13">
        <f t="shared" si="80"/>
        <v>23352368</v>
      </c>
      <c r="C479" s="13">
        <f t="shared" si="80"/>
        <v>20099355</v>
      </c>
      <c r="D479" s="13">
        <f t="shared" si="80"/>
        <v>24179394</v>
      </c>
      <c r="E479" s="13">
        <f t="shared" si="80"/>
        <v>29317441</v>
      </c>
      <c r="F479" s="13">
        <f t="shared" si="80"/>
        <v>33724856</v>
      </c>
      <c r="G479" s="13">
        <f t="shared" si="80"/>
        <v>37655206</v>
      </c>
      <c r="H479" s="13">
        <f t="shared" si="80"/>
        <v>70030538</v>
      </c>
      <c r="I479" s="13">
        <f t="shared" si="80"/>
        <v>76134726</v>
      </c>
      <c r="J479" s="13">
        <f t="shared" si="80"/>
        <v>86035371</v>
      </c>
      <c r="K479" s="13">
        <f t="shared" si="80"/>
        <v>90333235</v>
      </c>
      <c r="L479" s="13">
        <f t="shared" si="80"/>
        <v>97508629</v>
      </c>
      <c r="M479" s="13">
        <f t="shared" si="80"/>
        <v>107180802</v>
      </c>
      <c r="N479" s="13">
        <f t="shared" si="80"/>
        <v>96659238</v>
      </c>
      <c r="O479" s="12"/>
      <c r="P479" s="15" t="s">
        <v>957</v>
      </c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3"/>
      <c r="B480" s="13">
        <f t="shared" si="80"/>
        <v>25160698</v>
      </c>
      <c r="C480" s="13">
        <f t="shared" si="80"/>
        <v>20835831</v>
      </c>
      <c r="D480" s="13">
        <f t="shared" si="80"/>
        <v>24302607</v>
      </c>
      <c r="E480" s="13">
        <f t="shared" si="80"/>
        <v>29934076</v>
      </c>
      <c r="F480" s="13">
        <f t="shared" si="80"/>
        <v>35981672</v>
      </c>
      <c r="G480" s="13">
        <f t="shared" si="80"/>
        <v>65137805</v>
      </c>
      <c r="H480" s="13">
        <f t="shared" si="80"/>
        <v>68841769</v>
      </c>
      <c r="I480" s="13">
        <f t="shared" si="80"/>
        <v>75068073</v>
      </c>
      <c r="J480" s="13">
        <f t="shared" si="80"/>
        <v>84599591</v>
      </c>
      <c r="K480" s="13">
        <f t="shared" si="80"/>
        <v>91742078</v>
      </c>
      <c r="L480" s="13">
        <f t="shared" si="80"/>
        <v>97474391</v>
      </c>
      <c r="M480" s="13">
        <f t="shared" si="80"/>
        <v>104585596</v>
      </c>
      <c r="N480" s="13">
        <f t="shared" si="80"/>
        <v>101422483</v>
      </c>
      <c r="O480" s="12"/>
      <c r="P480" s="15" t="s">
        <v>958</v>
      </c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3"/>
      <c r="B481" s="25">
        <f t="shared" si="80"/>
        <v>21650557</v>
      </c>
      <c r="C481" s="25">
        <f t="shared" si="80"/>
        <v>22653316</v>
      </c>
      <c r="D481" s="25">
        <f t="shared" si="80"/>
        <v>26846817</v>
      </c>
      <c r="E481" s="25">
        <f t="shared" si="80"/>
        <v>29652526.469999999</v>
      </c>
      <c r="F481" s="25">
        <f t="shared" si="80"/>
        <v>38418391.664999999</v>
      </c>
      <c r="G481" s="25">
        <f t="shared" si="80"/>
        <v>70474869.732999995</v>
      </c>
      <c r="H481" s="25">
        <f t="shared" si="80"/>
        <v>74419302.134000003</v>
      </c>
      <c r="I481" s="25">
        <f t="shared" si="80"/>
        <v>80190984.368000001</v>
      </c>
      <c r="J481" s="25">
        <f t="shared" si="80"/>
        <v>86800357.959000006</v>
      </c>
      <c r="K481" s="25">
        <f t="shared" si="80"/>
        <v>95492591.766000003</v>
      </c>
      <c r="L481" s="25">
        <f t="shared" si="80"/>
        <v>104120052.86300001</v>
      </c>
      <c r="M481" s="25">
        <f t="shared" si="80"/>
        <v>110138600.88699999</v>
      </c>
      <c r="N481" s="25" t="str">
        <f t="shared" si="80"/>
        <v/>
      </c>
      <c r="O481" s="12"/>
      <c r="P481" s="15" t="s">
        <v>964</v>
      </c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3"/>
      <c r="B482" s="25">
        <f t="shared" ref="B482:M482" si="81">SUM(B478:B481)</f>
        <v>94353942</v>
      </c>
      <c r="C482" s="25">
        <f t="shared" si="81"/>
        <v>82718135</v>
      </c>
      <c r="D482" s="25">
        <f t="shared" si="81"/>
        <v>98837038</v>
      </c>
      <c r="E482" s="25">
        <f t="shared" si="81"/>
        <v>116862567.47</v>
      </c>
      <c r="F482" s="25">
        <f t="shared" si="81"/>
        <v>140091167.66499999</v>
      </c>
      <c r="G482" s="25">
        <f t="shared" si="81"/>
        <v>210656757.73299998</v>
      </c>
      <c r="H482" s="25">
        <f t="shared" si="81"/>
        <v>281443425.134</v>
      </c>
      <c r="I482" s="25">
        <f t="shared" si="81"/>
        <v>306518667.36800003</v>
      </c>
      <c r="J482" s="25">
        <f t="shared" si="81"/>
        <v>339688047.95899999</v>
      </c>
      <c r="K482" s="25">
        <f t="shared" si="81"/>
        <v>366002294.76600003</v>
      </c>
      <c r="L482" s="25">
        <f t="shared" si="81"/>
        <v>395317239.86300004</v>
      </c>
      <c r="M482" s="25">
        <f t="shared" si="81"/>
        <v>426149083.88699996</v>
      </c>
      <c r="N482" s="25">
        <f>IF(N479="",N478*4,IF(N480="",(N479+N478)*2,IF(N481="",((N480+N479+N478)/3)*4,SUM(N478:N481))))</f>
        <v>410493930.66666669</v>
      </c>
      <c r="O482" s="12">
        <f t="shared" ref="O482:O483" si="82">RATE(M$345-B$345,,-B482,M482)</f>
        <v>0.14690490471846399</v>
      </c>
      <c r="P482" s="15" t="s">
        <v>959</v>
      </c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3"/>
      <c r="B483" s="29">
        <f t="shared" ref="B483:N483" si="83">B482/B$462</f>
        <v>0.76041167411308408</v>
      </c>
      <c r="C483" s="30">
        <f t="shared" si="83"/>
        <v>0.73607758653369082</v>
      </c>
      <c r="D483" s="30">
        <f t="shared" si="83"/>
        <v>0.73237676706195198</v>
      </c>
      <c r="E483" s="30">
        <f t="shared" si="83"/>
        <v>0.75220563577192323</v>
      </c>
      <c r="F483" s="30">
        <f t="shared" si="83"/>
        <v>0.74239346913358684</v>
      </c>
      <c r="G483" s="30">
        <f t="shared" si="83"/>
        <v>0.77366122091891376</v>
      </c>
      <c r="H483" s="30">
        <f t="shared" si="83"/>
        <v>0.7866682236903908</v>
      </c>
      <c r="I483" s="30">
        <f t="shared" si="83"/>
        <v>0.78229993716893942</v>
      </c>
      <c r="J483" s="30">
        <f t="shared" si="83"/>
        <v>0.78140964323595719</v>
      </c>
      <c r="K483" s="30">
        <f t="shared" si="83"/>
        <v>0.77696074209622512</v>
      </c>
      <c r="L483" s="30">
        <f t="shared" si="83"/>
        <v>0.77733814655207789</v>
      </c>
      <c r="M483" s="30">
        <f t="shared" si="83"/>
        <v>0.77342896555917862</v>
      </c>
      <c r="N483" s="31">
        <f t="shared" si="83"/>
        <v>0.78127494145312459</v>
      </c>
      <c r="O483" s="12">
        <f t="shared" si="82"/>
        <v>1.5442700330421492E-3</v>
      </c>
      <c r="P483" s="17" t="s">
        <v>960</v>
      </c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52"/>
      <c r="B484" s="26"/>
      <c r="C484" s="16">
        <f t="shared" ref="C484:N484" si="84">C482/B482-1</f>
        <v>-0.1233208359222554</v>
      </c>
      <c r="D484" s="16">
        <f t="shared" si="84"/>
        <v>0.19486540647948614</v>
      </c>
      <c r="E484" s="16">
        <f t="shared" si="84"/>
        <v>0.18237626131612727</v>
      </c>
      <c r="F484" s="16">
        <f t="shared" si="84"/>
        <v>0.19876852526762301</v>
      </c>
      <c r="G484" s="16">
        <f t="shared" si="84"/>
        <v>0.50371191306466567</v>
      </c>
      <c r="H484" s="16">
        <f t="shared" si="84"/>
        <v>0.33602846717464252</v>
      </c>
      <c r="I484" s="16">
        <f t="shared" si="84"/>
        <v>8.9095143089810147E-2</v>
      </c>
      <c r="J484" s="16">
        <f t="shared" si="84"/>
        <v>0.10821324807333021</v>
      </c>
      <c r="K484" s="16">
        <f t="shared" si="84"/>
        <v>7.7465918995702099E-2</v>
      </c>
      <c r="L484" s="16">
        <f t="shared" si="84"/>
        <v>8.0094976223420211E-2</v>
      </c>
      <c r="M484" s="16">
        <f t="shared" si="84"/>
        <v>7.7992662385999001E-2</v>
      </c>
      <c r="N484" s="16">
        <f t="shared" si="84"/>
        <v>-3.6736329637363396E-2</v>
      </c>
      <c r="O484" s="23"/>
      <c r="P484" s="17" t="s">
        <v>965</v>
      </c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  <c r="AB484" s="152"/>
      <c r="AC484" s="152"/>
      <c r="AD484" s="152"/>
      <c r="AE484" s="152"/>
      <c r="AF484" s="152"/>
      <c r="AG484" s="152"/>
      <c r="AH484" s="152"/>
      <c r="AI484" s="152"/>
      <c r="AJ484" s="152"/>
      <c r="AK484" s="152"/>
      <c r="AL484" s="152"/>
      <c r="AM484" s="152"/>
      <c r="AN484" s="152"/>
      <c r="AO484" s="152"/>
      <c r="AP484" s="152"/>
      <c r="AQ484" s="152"/>
      <c r="AR484" s="152"/>
      <c r="AS484" s="152"/>
      <c r="AT484" s="152"/>
      <c r="AU484" s="152"/>
      <c r="AV484" s="152"/>
      <c r="AW484" s="152"/>
      <c r="AX484" s="152"/>
      <c r="AY484" s="152"/>
      <c r="AZ484" s="152"/>
      <c r="BA484" s="152"/>
      <c r="BB484" s="152"/>
      <c r="BC484" s="152"/>
      <c r="BD484" s="152"/>
      <c r="BE484" s="152"/>
      <c r="BF484" s="152"/>
      <c r="BG484" s="152"/>
      <c r="BH484" s="152"/>
      <c r="BI484" s="152"/>
      <c r="BJ484" s="152"/>
      <c r="BK484" s="152"/>
      <c r="BL484" s="152"/>
      <c r="BM484" s="152"/>
      <c r="BN484" s="152"/>
      <c r="BO484" s="152"/>
      <c r="BP484" s="152"/>
      <c r="BQ484" s="152"/>
      <c r="BR484" s="152"/>
      <c r="BS484" s="152"/>
    </row>
    <row r="485" spans="1:71" x14ac:dyDescent="0.25">
      <c r="A485" s="3"/>
      <c r="B485" s="216" t="s">
        <v>1198</v>
      </c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3"/>
      <c r="O485" s="12"/>
      <c r="P485" s="15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3"/>
      <c r="B486" s="22">
        <f t="shared" ref="B486:N490" si="85">IFERROR(B458-B478,"")</f>
        <v>7260367</v>
      </c>
      <c r="C486" s="22">
        <f t="shared" si="85"/>
        <v>6788201</v>
      </c>
      <c r="D486" s="22">
        <f t="shared" si="85"/>
        <v>8473728</v>
      </c>
      <c r="E486" s="22">
        <f t="shared" si="85"/>
        <v>9211941</v>
      </c>
      <c r="F486" s="22">
        <f t="shared" si="85"/>
        <v>11048215</v>
      </c>
      <c r="G486" s="22">
        <f t="shared" si="85"/>
        <v>13050237</v>
      </c>
      <c r="H486" s="22">
        <f t="shared" si="85"/>
        <v>18006201</v>
      </c>
      <c r="I486" s="22">
        <f t="shared" si="85"/>
        <v>20428768</v>
      </c>
      <c r="J486" s="22">
        <f t="shared" si="85"/>
        <v>22716039</v>
      </c>
      <c r="K486" s="22">
        <f t="shared" si="85"/>
        <v>24894442</v>
      </c>
      <c r="L486" s="22">
        <f t="shared" si="85"/>
        <v>27437636</v>
      </c>
      <c r="M486" s="22">
        <f t="shared" si="85"/>
        <v>30073583</v>
      </c>
      <c r="N486" s="22">
        <f t="shared" si="85"/>
        <v>31181785</v>
      </c>
      <c r="O486" s="12"/>
      <c r="P486" s="15" t="s">
        <v>956</v>
      </c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3"/>
      <c r="B487" s="13">
        <f t="shared" si="85"/>
        <v>7465554</v>
      </c>
      <c r="C487" s="13">
        <f t="shared" si="85"/>
        <v>7295563</v>
      </c>
      <c r="D487" s="13">
        <f t="shared" si="85"/>
        <v>9009086</v>
      </c>
      <c r="E487" s="13">
        <f t="shared" si="85"/>
        <v>9665538</v>
      </c>
      <c r="F487" s="13">
        <f t="shared" si="85"/>
        <v>11890353</v>
      </c>
      <c r="G487" s="13">
        <f t="shared" si="85"/>
        <v>13426728</v>
      </c>
      <c r="H487" s="13">
        <f t="shared" si="85"/>
        <v>18914580</v>
      </c>
      <c r="I487" s="13">
        <f t="shared" si="85"/>
        <v>21157526</v>
      </c>
      <c r="J487" s="13">
        <f t="shared" si="85"/>
        <v>23962306</v>
      </c>
      <c r="K487" s="13">
        <f t="shared" si="85"/>
        <v>25800677</v>
      </c>
      <c r="L487" s="13">
        <f t="shared" si="85"/>
        <v>27406269</v>
      </c>
      <c r="M487" s="13">
        <f t="shared" si="85"/>
        <v>31214912</v>
      </c>
      <c r="N487" s="13">
        <f t="shared" si="85"/>
        <v>26441823</v>
      </c>
      <c r="O487" s="12"/>
      <c r="P487" s="15" t="s">
        <v>957</v>
      </c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3"/>
      <c r="B488" s="13">
        <f t="shared" si="85"/>
        <v>7883225</v>
      </c>
      <c r="C488" s="13">
        <f t="shared" si="85"/>
        <v>7559787</v>
      </c>
      <c r="D488" s="13">
        <f t="shared" si="85"/>
        <v>8982663</v>
      </c>
      <c r="E488" s="13">
        <f t="shared" si="85"/>
        <v>10112262</v>
      </c>
      <c r="F488" s="13">
        <f t="shared" si="85"/>
        <v>12521864</v>
      </c>
      <c r="G488" s="13">
        <f t="shared" si="85"/>
        <v>17212747</v>
      </c>
      <c r="H488" s="13">
        <f t="shared" si="85"/>
        <v>18830649</v>
      </c>
      <c r="I488" s="13">
        <f t="shared" si="85"/>
        <v>21295791</v>
      </c>
      <c r="J488" s="13">
        <f t="shared" si="85"/>
        <v>24042450</v>
      </c>
      <c r="K488" s="13">
        <f t="shared" si="85"/>
        <v>26499750</v>
      </c>
      <c r="L488" s="13">
        <f t="shared" si="85"/>
        <v>28007946</v>
      </c>
      <c r="M488" s="13">
        <f t="shared" si="85"/>
        <v>31177110</v>
      </c>
      <c r="N488" s="13">
        <f t="shared" si="85"/>
        <v>28567537</v>
      </c>
      <c r="O488" s="12"/>
      <c r="P488" s="15" t="s">
        <v>958</v>
      </c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3"/>
      <c r="B489" s="25">
        <f t="shared" si="85"/>
        <v>7119623</v>
      </c>
      <c r="C489" s="25">
        <f t="shared" si="85"/>
        <v>8015238</v>
      </c>
      <c r="D489" s="25">
        <f t="shared" si="85"/>
        <v>9651299</v>
      </c>
      <c r="E489" s="25">
        <f t="shared" si="85"/>
        <v>9507558.450000003</v>
      </c>
      <c r="F489" s="25">
        <f t="shared" si="85"/>
        <v>13150447.82</v>
      </c>
      <c r="G489" s="25">
        <f t="shared" si="85"/>
        <v>17939063.052000001</v>
      </c>
      <c r="H489" s="25">
        <f t="shared" si="85"/>
        <v>20571502.598999992</v>
      </c>
      <c r="I489" s="25">
        <f t="shared" si="85"/>
        <v>22416570.892000005</v>
      </c>
      <c r="J489" s="25">
        <f t="shared" si="85"/>
        <v>24303027.951999992</v>
      </c>
      <c r="K489" s="25">
        <f t="shared" si="85"/>
        <v>27872061.402999997</v>
      </c>
      <c r="L489" s="25">
        <f t="shared" si="85"/>
        <v>30383386.094999999</v>
      </c>
      <c r="M489" s="25">
        <f t="shared" si="85"/>
        <v>32372024.649000019</v>
      </c>
      <c r="N489" s="25" t="str">
        <f t="shared" si="85"/>
        <v/>
      </c>
      <c r="O489" s="12"/>
      <c r="P489" s="15" t="s">
        <v>964</v>
      </c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3"/>
      <c r="B490" s="22">
        <f t="shared" si="85"/>
        <v>29728769</v>
      </c>
      <c r="C490" s="22">
        <f t="shared" si="85"/>
        <v>29658789</v>
      </c>
      <c r="D490" s="22">
        <f t="shared" si="85"/>
        <v>36116776</v>
      </c>
      <c r="E490" s="22">
        <f t="shared" si="85"/>
        <v>38497299.450000018</v>
      </c>
      <c r="F490" s="22">
        <f t="shared" si="85"/>
        <v>48610879.820000023</v>
      </c>
      <c r="G490" s="22">
        <f t="shared" si="85"/>
        <v>61628775.051999986</v>
      </c>
      <c r="H490" s="22">
        <f t="shared" si="85"/>
        <v>76322932.598999977</v>
      </c>
      <c r="I490" s="22">
        <f t="shared" si="85"/>
        <v>85298655.89199996</v>
      </c>
      <c r="J490" s="22">
        <f t="shared" si="85"/>
        <v>95023822.952000022</v>
      </c>
      <c r="K490" s="22">
        <f t="shared" si="85"/>
        <v>105066930.403</v>
      </c>
      <c r="L490" s="22">
        <f t="shared" si="85"/>
        <v>113235237.09499997</v>
      </c>
      <c r="M490" s="22">
        <f t="shared" si="85"/>
        <v>124837629.64900005</v>
      </c>
      <c r="N490" s="22">
        <f t="shared" si="85"/>
        <v>114921526.66666663</v>
      </c>
      <c r="O490" s="12">
        <f t="shared" ref="O490:O491" si="86">RATE(M$345-B$345,,-B490,M490)</f>
        <v>0.13933565795552735</v>
      </c>
      <c r="P490" s="15" t="s">
        <v>959</v>
      </c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3"/>
      <c r="B491" s="16">
        <f t="shared" ref="B491:N491" si="87">B490/B$462</f>
        <v>0.23958832588691586</v>
      </c>
      <c r="C491" s="16">
        <f t="shared" si="87"/>
        <v>0.26392241346630912</v>
      </c>
      <c r="D491" s="16">
        <f t="shared" si="87"/>
        <v>0.26762323293804796</v>
      </c>
      <c r="E491" s="16">
        <f t="shared" si="87"/>
        <v>0.24779436422807677</v>
      </c>
      <c r="F491" s="16">
        <f t="shared" si="87"/>
        <v>0.25760653086641316</v>
      </c>
      <c r="G491" s="16">
        <f t="shared" si="87"/>
        <v>0.22633877908108629</v>
      </c>
      <c r="H491" s="16">
        <f t="shared" si="87"/>
        <v>0.2133317763096092</v>
      </c>
      <c r="I491" s="16">
        <f t="shared" si="87"/>
        <v>0.21770006283106055</v>
      </c>
      <c r="J491" s="16">
        <f t="shared" si="87"/>
        <v>0.21859035676404281</v>
      </c>
      <c r="K491" s="16">
        <f t="shared" si="87"/>
        <v>0.22303925790377488</v>
      </c>
      <c r="L491" s="16">
        <f t="shared" si="87"/>
        <v>0.22266185344792208</v>
      </c>
      <c r="M491" s="16">
        <f t="shared" si="87"/>
        <v>0.22657103444082138</v>
      </c>
      <c r="N491" s="16">
        <f t="shared" si="87"/>
        <v>0.21872505854687538</v>
      </c>
      <c r="O491" s="12">
        <f t="shared" si="86"/>
        <v>-5.0656378090621831E-3</v>
      </c>
      <c r="P491" s="32" t="s">
        <v>969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52"/>
      <c r="B492" s="26"/>
      <c r="C492" s="16">
        <f t="shared" ref="C492:N492" si="88">C490/B490-1</f>
        <v>-2.353948796198102E-3</v>
      </c>
      <c r="D492" s="16">
        <f t="shared" si="88"/>
        <v>0.21774277432568123</v>
      </c>
      <c r="E492" s="16">
        <f t="shared" si="88"/>
        <v>6.591184800105121E-2</v>
      </c>
      <c r="F492" s="16">
        <f t="shared" si="88"/>
        <v>0.26270882670966156</v>
      </c>
      <c r="G492" s="16">
        <f t="shared" si="88"/>
        <v>0.26779797609513745</v>
      </c>
      <c r="H492" s="16">
        <f t="shared" si="88"/>
        <v>0.23843014135201668</v>
      </c>
      <c r="I492" s="16">
        <f t="shared" si="88"/>
        <v>0.11760191841891543</v>
      </c>
      <c r="J492" s="16">
        <f t="shared" si="88"/>
        <v>0.11401313371588739</v>
      </c>
      <c r="K492" s="16">
        <f t="shared" si="88"/>
        <v>0.10569041677130908</v>
      </c>
      <c r="L492" s="16">
        <f t="shared" si="88"/>
        <v>7.7743840623012428E-2</v>
      </c>
      <c r="M492" s="16">
        <f t="shared" si="88"/>
        <v>0.10246273908771109</v>
      </c>
      <c r="N492" s="16">
        <f t="shared" si="88"/>
        <v>-7.9432003076428614E-2</v>
      </c>
      <c r="O492" s="23"/>
      <c r="P492" s="17" t="s">
        <v>965</v>
      </c>
      <c r="Q492" s="152"/>
      <c r="R492" s="152"/>
      <c r="S492" s="152"/>
      <c r="T492" s="152"/>
      <c r="U492" s="152"/>
      <c r="V492" s="152"/>
      <c r="W492" s="152"/>
      <c r="X492" s="152"/>
      <c r="Y492" s="152"/>
      <c r="Z492" s="152"/>
      <c r="AA492" s="152"/>
      <c r="AB492" s="152"/>
      <c r="AC492" s="152"/>
      <c r="AD492" s="152"/>
      <c r="AE492" s="152"/>
      <c r="AF492" s="152"/>
      <c r="AG492" s="152"/>
      <c r="AH492" s="152"/>
      <c r="AI492" s="152"/>
      <c r="AJ492" s="152"/>
      <c r="AK492" s="152"/>
      <c r="AL492" s="152"/>
      <c r="AM492" s="152"/>
      <c r="AN492" s="152"/>
      <c r="AO492" s="152"/>
      <c r="AP492" s="152"/>
      <c r="AQ492" s="152"/>
      <c r="AR492" s="152"/>
      <c r="AS492" s="152"/>
      <c r="AT492" s="152"/>
      <c r="AU492" s="152"/>
      <c r="AV492" s="152"/>
      <c r="AW492" s="152"/>
      <c r="AX492" s="152"/>
      <c r="AY492" s="152"/>
      <c r="AZ492" s="152"/>
      <c r="BA492" s="152"/>
      <c r="BB492" s="152"/>
      <c r="BC492" s="152"/>
      <c r="BD492" s="152"/>
      <c r="BE492" s="152"/>
      <c r="BF492" s="152"/>
      <c r="BG492" s="152"/>
      <c r="BH492" s="152"/>
      <c r="BI492" s="152"/>
      <c r="BJ492" s="152"/>
      <c r="BK492" s="152"/>
      <c r="BL492" s="152"/>
      <c r="BM492" s="152"/>
      <c r="BN492" s="152"/>
      <c r="BO492" s="152"/>
      <c r="BP492" s="152"/>
      <c r="BQ492" s="152"/>
      <c r="BR492" s="152"/>
      <c r="BS492" s="152"/>
    </row>
    <row r="493" spans="1:71" x14ac:dyDescent="0.25">
      <c r="A493" s="3"/>
      <c r="B493" s="213" t="s">
        <v>970</v>
      </c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3"/>
      <c r="O493" s="12"/>
      <c r="P493" s="5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3"/>
      <c r="B494" s="214" t="s">
        <v>1199</v>
      </c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3"/>
      <c r="O494" s="12"/>
      <c r="P494" s="5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3"/>
      <c r="B495" s="22">
        <f t="shared" ref="B495:N498" si="89">IFERROR(VLOOKUP($B$494,$134:$224,MATCH($P495&amp;"/"&amp;B$345,$132:$132,0),FALSE),"")</f>
        <v>0</v>
      </c>
      <c r="C495" s="22">
        <f t="shared" si="89"/>
        <v>0</v>
      </c>
      <c r="D495" s="22">
        <f t="shared" si="89"/>
        <v>5470380</v>
      </c>
      <c r="E495" s="22">
        <f t="shared" si="89"/>
        <v>6297196</v>
      </c>
      <c r="F495" s="22">
        <f t="shared" si="89"/>
        <v>7492022</v>
      </c>
      <c r="G495" s="22">
        <f t="shared" si="89"/>
        <v>9736244</v>
      </c>
      <c r="H495" s="22">
        <f t="shared" si="89"/>
        <v>12262903</v>
      </c>
      <c r="I495" s="22">
        <f t="shared" si="89"/>
        <v>14153287</v>
      </c>
      <c r="J495" s="22">
        <f t="shared" si="89"/>
        <v>16509115</v>
      </c>
      <c r="K495" s="22">
        <f t="shared" si="89"/>
        <v>17840384</v>
      </c>
      <c r="L495" s="22">
        <f t="shared" si="89"/>
        <v>19838773</v>
      </c>
      <c r="M495" s="22">
        <f t="shared" si="89"/>
        <v>21834905</v>
      </c>
      <c r="N495" s="22">
        <f t="shared" si="89"/>
        <v>22878915</v>
      </c>
      <c r="O495" s="12"/>
      <c r="P495" s="15" t="s">
        <v>956</v>
      </c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3"/>
      <c r="B496" s="13">
        <f t="shared" si="89"/>
        <v>0</v>
      </c>
      <c r="C496" s="13">
        <f t="shared" si="89"/>
        <v>4978867</v>
      </c>
      <c r="D496" s="13">
        <f t="shared" si="89"/>
        <v>5829805</v>
      </c>
      <c r="E496" s="13">
        <f t="shared" si="89"/>
        <v>6906899</v>
      </c>
      <c r="F496" s="13">
        <f t="shared" si="89"/>
        <v>8924611</v>
      </c>
      <c r="G496" s="13">
        <f t="shared" si="89"/>
        <v>10551328</v>
      </c>
      <c r="H496" s="13">
        <f t="shared" si="89"/>
        <v>14133158</v>
      </c>
      <c r="I496" s="13">
        <f t="shared" si="89"/>
        <v>15481647</v>
      </c>
      <c r="J496" s="13">
        <f t="shared" si="89"/>
        <v>18435327</v>
      </c>
      <c r="K496" s="13">
        <f t="shared" si="89"/>
        <v>19150619</v>
      </c>
      <c r="L496" s="13">
        <f t="shared" si="89"/>
        <v>20770693</v>
      </c>
      <c r="M496" s="13">
        <f t="shared" si="89"/>
        <v>23869872</v>
      </c>
      <c r="N496" s="13">
        <f t="shared" si="89"/>
        <v>22042799</v>
      </c>
      <c r="O496" s="12"/>
      <c r="P496" s="15" t="s">
        <v>957</v>
      </c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3"/>
      <c r="B497" s="13">
        <f t="shared" si="89"/>
        <v>0</v>
      </c>
      <c r="C497" s="13">
        <f t="shared" si="89"/>
        <v>5119062</v>
      </c>
      <c r="D497" s="13">
        <f t="shared" si="89"/>
        <v>5997966</v>
      </c>
      <c r="E497" s="13">
        <f t="shared" si="89"/>
        <v>7120128</v>
      </c>
      <c r="F497" s="13">
        <f t="shared" si="89"/>
        <v>9747647</v>
      </c>
      <c r="G497" s="13">
        <f t="shared" si="89"/>
        <v>12773097</v>
      </c>
      <c r="H497" s="13">
        <f t="shared" si="89"/>
        <v>13913869</v>
      </c>
      <c r="I497" s="13">
        <f t="shared" si="89"/>
        <v>15994853</v>
      </c>
      <c r="J497" s="13">
        <f t="shared" si="89"/>
        <v>18063436</v>
      </c>
      <c r="K497" s="13">
        <f t="shared" si="89"/>
        <v>20003348</v>
      </c>
      <c r="L497" s="13">
        <f t="shared" si="89"/>
        <v>21170349</v>
      </c>
      <c r="M497" s="13">
        <f t="shared" si="89"/>
        <v>23638917</v>
      </c>
      <c r="N497" s="13">
        <f t="shared" si="89"/>
        <v>23032080</v>
      </c>
      <c r="O497" s="12"/>
      <c r="P497" s="15" t="s">
        <v>958</v>
      </c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3"/>
      <c r="B498" s="25">
        <f t="shared" si="89"/>
        <v>0</v>
      </c>
      <c r="C498" s="25">
        <f t="shared" si="89"/>
        <v>5825006</v>
      </c>
      <c r="D498" s="25">
        <f t="shared" si="89"/>
        <v>6902482</v>
      </c>
      <c r="E498" s="25">
        <f t="shared" si="89"/>
        <v>6809280.0899999999</v>
      </c>
      <c r="F498" s="25">
        <f t="shared" si="89"/>
        <v>10096698.832</v>
      </c>
      <c r="G498" s="25">
        <f t="shared" si="89"/>
        <v>13343917.698999999</v>
      </c>
      <c r="H498" s="25">
        <f t="shared" si="89"/>
        <v>15758619.889</v>
      </c>
      <c r="I498" s="25">
        <f t="shared" si="89"/>
        <v>16379404.729</v>
      </c>
      <c r="J498" s="25">
        <f t="shared" si="89"/>
        <v>18182706.103</v>
      </c>
      <c r="K498" s="25">
        <f t="shared" si="89"/>
        <v>20305500.357999999</v>
      </c>
      <c r="L498" s="25">
        <f t="shared" si="89"/>
        <v>22706258.988000002</v>
      </c>
      <c r="M498" s="25">
        <f t="shared" si="89"/>
        <v>24046681.344999999</v>
      </c>
      <c r="N498" s="25" t="str">
        <f t="shared" si="89"/>
        <v/>
      </c>
      <c r="O498" s="12"/>
      <c r="P498" s="15" t="s">
        <v>964</v>
      </c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3"/>
      <c r="B499" s="25">
        <f t="shared" ref="B499:M499" si="90">SUM(B495:B498)</f>
        <v>0</v>
      </c>
      <c r="C499" s="25">
        <f t="shared" si="90"/>
        <v>15922935</v>
      </c>
      <c r="D499" s="25">
        <f t="shared" si="90"/>
        <v>24200633</v>
      </c>
      <c r="E499" s="25">
        <f t="shared" si="90"/>
        <v>27133503.09</v>
      </c>
      <c r="F499" s="25">
        <f t="shared" si="90"/>
        <v>36260978.832000002</v>
      </c>
      <c r="G499" s="25">
        <f t="shared" si="90"/>
        <v>46404586.699000001</v>
      </c>
      <c r="H499" s="25">
        <f t="shared" si="90"/>
        <v>56068549.888999999</v>
      </c>
      <c r="I499" s="25">
        <f t="shared" si="90"/>
        <v>62009191.729000002</v>
      </c>
      <c r="J499" s="25">
        <f t="shared" si="90"/>
        <v>71190584.103</v>
      </c>
      <c r="K499" s="25">
        <f t="shared" si="90"/>
        <v>77299851.357999995</v>
      </c>
      <c r="L499" s="25">
        <f t="shared" si="90"/>
        <v>84486073.988000005</v>
      </c>
      <c r="M499" s="25">
        <f t="shared" si="90"/>
        <v>93390375.344999999</v>
      </c>
      <c r="N499" s="25">
        <f>IF(N496="",N495*4,IF(N497="",(N496+N495)*2,IF(N498="",((N497+N496+N495)/3)*4,SUM(N495:N498))))</f>
        <v>90605058.666666672</v>
      </c>
      <c r="O499" s="12">
        <f t="shared" ref="O499:O500" si="91">RATE(M$345-C$345,,-C499,M499)</f>
        <v>0.19351505031355321</v>
      </c>
      <c r="P499" s="15" t="s">
        <v>959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3"/>
      <c r="B500" s="16">
        <f t="shared" ref="B500:N500" si="92">+B499/(B$462+B$469)</f>
        <v>0</v>
      </c>
      <c r="C500" s="16">
        <f t="shared" si="92"/>
        <v>0.1352114552583952</v>
      </c>
      <c r="D500" s="16">
        <f t="shared" si="92"/>
        <v>0.17152390037982337</v>
      </c>
      <c r="E500" s="16">
        <f t="shared" si="92"/>
        <v>0.1676047910483433</v>
      </c>
      <c r="F500" s="16">
        <f t="shared" si="92"/>
        <v>0.18328051032808138</v>
      </c>
      <c r="G500" s="16">
        <f t="shared" si="92"/>
        <v>0.16300994659685153</v>
      </c>
      <c r="H500" s="16">
        <f t="shared" si="92"/>
        <v>0.1510056219561533</v>
      </c>
      <c r="I500" s="16">
        <f t="shared" si="92"/>
        <v>0.15276256178986358</v>
      </c>
      <c r="J500" s="16">
        <f t="shared" si="92"/>
        <v>0.15752260389434372</v>
      </c>
      <c r="K500" s="16">
        <f t="shared" si="92"/>
        <v>0.15794406216662271</v>
      </c>
      <c r="L500" s="16">
        <f t="shared" si="92"/>
        <v>0.16005076367973584</v>
      </c>
      <c r="M500" s="16">
        <f t="shared" si="92"/>
        <v>0.16349277112720195</v>
      </c>
      <c r="N500" s="16">
        <f t="shared" si="92"/>
        <v>0.16599060923247486</v>
      </c>
      <c r="O500" s="12">
        <f t="shared" si="91"/>
        <v>1.9174401023300994E-2</v>
      </c>
      <c r="P500" s="17" t="s">
        <v>960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52"/>
      <c r="B501" s="26"/>
      <c r="C501" s="16" t="e">
        <f t="shared" ref="C501:N501" si="93">C499/B499-1</f>
        <v>#DIV/0!</v>
      </c>
      <c r="D501" s="16">
        <f t="shared" si="93"/>
        <v>0.51986006348703939</v>
      </c>
      <c r="E501" s="16">
        <f t="shared" si="93"/>
        <v>0.12118980896078213</v>
      </c>
      <c r="F501" s="16">
        <f t="shared" si="93"/>
        <v>0.33639135026998845</v>
      </c>
      <c r="G501" s="16">
        <f t="shared" si="93"/>
        <v>0.27973894234891294</v>
      </c>
      <c r="H501" s="16">
        <f t="shared" si="93"/>
        <v>0.20825448252959555</v>
      </c>
      <c r="I501" s="16">
        <f t="shared" si="93"/>
        <v>0.10595319215069421</v>
      </c>
      <c r="J501" s="16">
        <f t="shared" si="93"/>
        <v>0.14806502258770959</v>
      </c>
      <c r="K501" s="16">
        <f t="shared" si="93"/>
        <v>8.5815664135596714E-2</v>
      </c>
      <c r="L501" s="16">
        <f t="shared" si="93"/>
        <v>9.2965542672499346E-2</v>
      </c>
      <c r="M501" s="16">
        <f t="shared" si="93"/>
        <v>0.10539371681852217</v>
      </c>
      <c r="N501" s="16">
        <f t="shared" si="93"/>
        <v>-2.9824451053375611E-2</v>
      </c>
      <c r="O501" s="23"/>
      <c r="P501" s="17" t="s">
        <v>965</v>
      </c>
      <c r="Q501" s="152"/>
      <c r="R501" s="152"/>
      <c r="S501" s="152"/>
      <c r="T501" s="152"/>
      <c r="U501" s="152"/>
      <c r="V501" s="152"/>
      <c r="W501" s="152"/>
      <c r="X501" s="152"/>
      <c r="Y501" s="152"/>
      <c r="Z501" s="152"/>
      <c r="AA501" s="152"/>
      <c r="AB501" s="152"/>
      <c r="AC501" s="152"/>
      <c r="AD501" s="152"/>
      <c r="AE501" s="152"/>
      <c r="AF501" s="152"/>
      <c r="AG501" s="152"/>
      <c r="AH501" s="152"/>
      <c r="AI501" s="152"/>
      <c r="AJ501" s="152"/>
      <c r="AK501" s="152"/>
      <c r="AL501" s="152"/>
      <c r="AM501" s="152"/>
      <c r="AN501" s="152"/>
      <c r="AO501" s="152"/>
      <c r="AP501" s="152"/>
      <c r="AQ501" s="152"/>
      <c r="AR501" s="152"/>
      <c r="AS501" s="152"/>
      <c r="AT501" s="152"/>
      <c r="AU501" s="152"/>
      <c r="AV501" s="152"/>
      <c r="AW501" s="152"/>
      <c r="AX501" s="152"/>
      <c r="AY501" s="152"/>
      <c r="AZ501" s="152"/>
      <c r="BA501" s="152"/>
      <c r="BB501" s="152"/>
      <c r="BC501" s="152"/>
      <c r="BD501" s="152"/>
      <c r="BE501" s="152"/>
      <c r="BF501" s="152"/>
      <c r="BG501" s="152"/>
      <c r="BH501" s="152"/>
      <c r="BI501" s="152"/>
      <c r="BJ501" s="152"/>
      <c r="BK501" s="152"/>
      <c r="BL501" s="152"/>
      <c r="BM501" s="152"/>
      <c r="BN501" s="152"/>
      <c r="BO501" s="152"/>
      <c r="BP501" s="152"/>
      <c r="BQ501" s="152"/>
      <c r="BR501" s="152"/>
      <c r="BS501" s="152"/>
    </row>
    <row r="502" spans="1:71" x14ac:dyDescent="0.25">
      <c r="A502" s="3"/>
      <c r="B502" s="214" t="s">
        <v>1146</v>
      </c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3"/>
      <c r="O502" s="12"/>
      <c r="P502" s="5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3"/>
      <c r="B503" s="22">
        <f t="shared" ref="B503:N506" si="94">IFERROR(VLOOKUP($B$502,$134:$224,MATCH($P503&amp;"/"&amp;B$345,$132:$132,0),FALSE),"")</f>
        <v>0</v>
      </c>
      <c r="C503" s="22">
        <f t="shared" si="94"/>
        <v>0</v>
      </c>
      <c r="D503" s="22">
        <f t="shared" si="94"/>
        <v>2074622</v>
      </c>
      <c r="E503" s="22">
        <f t="shared" si="94"/>
        <v>1635101</v>
      </c>
      <c r="F503" s="22">
        <f t="shared" si="94"/>
        <v>1578186</v>
      </c>
      <c r="G503" s="22">
        <f t="shared" si="94"/>
        <v>1845280</v>
      </c>
      <c r="H503" s="22">
        <f t="shared" si="94"/>
        <v>4185904</v>
      </c>
      <c r="I503" s="22">
        <f t="shared" si="94"/>
        <v>2932172</v>
      </c>
      <c r="J503" s="22">
        <f t="shared" si="94"/>
        <v>2910563</v>
      </c>
      <c r="K503" s="22">
        <f t="shared" si="94"/>
        <v>3438191</v>
      </c>
      <c r="L503" s="22">
        <f t="shared" si="94"/>
        <v>3565464</v>
      </c>
      <c r="M503" s="22">
        <f t="shared" si="94"/>
        <v>3985139</v>
      </c>
      <c r="N503" s="22">
        <f t="shared" si="94"/>
        <v>4427930</v>
      </c>
      <c r="O503" s="12"/>
      <c r="P503" s="15" t="s">
        <v>956</v>
      </c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3"/>
      <c r="B504" s="13">
        <f t="shared" si="94"/>
        <v>0</v>
      </c>
      <c r="C504" s="13">
        <f t="shared" si="94"/>
        <v>1691075</v>
      </c>
      <c r="D504" s="13">
        <f t="shared" si="94"/>
        <v>2148519</v>
      </c>
      <c r="E504" s="13">
        <f t="shared" si="94"/>
        <v>1385612</v>
      </c>
      <c r="F504" s="13">
        <f t="shared" si="94"/>
        <v>1600694</v>
      </c>
      <c r="G504" s="13">
        <f t="shared" si="94"/>
        <v>2072594</v>
      </c>
      <c r="H504" s="13">
        <f t="shared" si="94"/>
        <v>2752164</v>
      </c>
      <c r="I504" s="13">
        <f t="shared" si="94"/>
        <v>2972431</v>
      </c>
      <c r="J504" s="13">
        <f t="shared" si="94"/>
        <v>3015486</v>
      </c>
      <c r="K504" s="13">
        <f t="shared" si="94"/>
        <v>3593686</v>
      </c>
      <c r="L504" s="13">
        <f t="shared" si="94"/>
        <v>3833537</v>
      </c>
      <c r="M504" s="13">
        <f t="shared" si="94"/>
        <v>4978941</v>
      </c>
      <c r="N504" s="13">
        <f t="shared" si="94"/>
        <v>3969995</v>
      </c>
      <c r="O504" s="12"/>
      <c r="P504" s="15" t="s">
        <v>957</v>
      </c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3"/>
      <c r="B505" s="13">
        <f t="shared" si="94"/>
        <v>0</v>
      </c>
      <c r="C505" s="13">
        <f t="shared" si="94"/>
        <v>1732415</v>
      </c>
      <c r="D505" s="13">
        <f t="shared" si="94"/>
        <v>2106579</v>
      </c>
      <c r="E505" s="13">
        <f t="shared" si="94"/>
        <v>1740916</v>
      </c>
      <c r="F505" s="13">
        <f t="shared" si="94"/>
        <v>1790613</v>
      </c>
      <c r="G505" s="13">
        <f t="shared" si="94"/>
        <v>3662460</v>
      </c>
      <c r="H505" s="13">
        <f t="shared" si="94"/>
        <v>2818995</v>
      </c>
      <c r="I505" s="13">
        <f t="shared" si="94"/>
        <v>2911367</v>
      </c>
      <c r="J505" s="13">
        <f t="shared" si="94"/>
        <v>3219615</v>
      </c>
      <c r="K505" s="13">
        <f t="shared" si="94"/>
        <v>3621147</v>
      </c>
      <c r="L505" s="13">
        <f t="shared" si="94"/>
        <v>3827296</v>
      </c>
      <c r="M505" s="13">
        <f t="shared" si="94"/>
        <v>4390407</v>
      </c>
      <c r="N505" s="13">
        <f t="shared" si="94"/>
        <v>4274607</v>
      </c>
      <c r="O505" s="12"/>
      <c r="P505" s="15" t="s">
        <v>958</v>
      </c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3"/>
      <c r="B506" s="25">
        <f t="shared" si="94"/>
        <v>0</v>
      </c>
      <c r="C506" s="25">
        <f t="shared" si="94"/>
        <v>2353797</v>
      </c>
      <c r="D506" s="25">
        <f t="shared" si="94"/>
        <v>2191933</v>
      </c>
      <c r="E506" s="25">
        <f t="shared" si="94"/>
        <v>1831646.34</v>
      </c>
      <c r="F506" s="25">
        <f t="shared" si="94"/>
        <v>2143274.4479999999</v>
      </c>
      <c r="G506" s="25">
        <f t="shared" si="94"/>
        <v>4324291.6940000001</v>
      </c>
      <c r="H506" s="25">
        <f t="shared" si="94"/>
        <v>3002406.503</v>
      </c>
      <c r="I506" s="25">
        <f t="shared" si="94"/>
        <v>3076004.44</v>
      </c>
      <c r="J506" s="25">
        <f t="shared" si="94"/>
        <v>3329803.9849999999</v>
      </c>
      <c r="K506" s="25">
        <f t="shared" si="94"/>
        <v>3948853.2540000002</v>
      </c>
      <c r="L506" s="25">
        <f t="shared" si="94"/>
        <v>4482760.2189999996</v>
      </c>
      <c r="M506" s="25">
        <f t="shared" si="94"/>
        <v>4817202.335</v>
      </c>
      <c r="N506" s="25" t="str">
        <f t="shared" si="94"/>
        <v/>
      </c>
      <c r="O506" s="12"/>
      <c r="P506" s="15" t="s">
        <v>964</v>
      </c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3"/>
      <c r="B507" s="25">
        <f t="shared" ref="B507:M507" si="95">SUM(B503:B506)</f>
        <v>0</v>
      </c>
      <c r="C507" s="25">
        <f t="shared" si="95"/>
        <v>5777287</v>
      </c>
      <c r="D507" s="25">
        <f t="shared" si="95"/>
        <v>8521653</v>
      </c>
      <c r="E507" s="25">
        <f t="shared" si="95"/>
        <v>6593275.3399999999</v>
      </c>
      <c r="F507" s="25">
        <f t="shared" si="95"/>
        <v>7112767.4479999999</v>
      </c>
      <c r="G507" s="25">
        <f t="shared" si="95"/>
        <v>11904625.694</v>
      </c>
      <c r="H507" s="25">
        <f t="shared" si="95"/>
        <v>12759469.503</v>
      </c>
      <c r="I507" s="25">
        <f t="shared" si="95"/>
        <v>11891974.439999999</v>
      </c>
      <c r="J507" s="25">
        <f t="shared" si="95"/>
        <v>12475467.984999999</v>
      </c>
      <c r="K507" s="25">
        <f t="shared" si="95"/>
        <v>14601877.254000001</v>
      </c>
      <c r="L507" s="25">
        <f t="shared" si="95"/>
        <v>15709057.219000001</v>
      </c>
      <c r="M507" s="25">
        <f t="shared" si="95"/>
        <v>18171689.335000001</v>
      </c>
      <c r="N507" s="25">
        <f>IF(N504="",N503*4,IF(N505="",(N504+N503)*2,IF(N506="",((N505+N504+N503)/3)*4,SUM(N503:N506))))</f>
        <v>16896709.333333332</v>
      </c>
      <c r="O507" s="12">
        <f t="shared" ref="O507:O508" si="96">RATE(M$345-C$345,,-C507,M507)</f>
        <v>0.12141700162272057</v>
      </c>
      <c r="P507" s="15" t="s">
        <v>959</v>
      </c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3"/>
      <c r="B508" s="16">
        <f t="shared" ref="B508:N508" si="97">+B507/(B$462+B$469)</f>
        <v>0</v>
      </c>
      <c r="C508" s="16">
        <f t="shared" si="97"/>
        <v>4.9058504774114088E-2</v>
      </c>
      <c r="D508" s="16">
        <f t="shared" si="97"/>
        <v>6.03978896024506E-2</v>
      </c>
      <c r="E508" s="16">
        <f t="shared" si="97"/>
        <v>4.0726939386317725E-2</v>
      </c>
      <c r="F508" s="16">
        <f t="shared" si="97"/>
        <v>3.5951363964945186E-2</v>
      </c>
      <c r="G508" s="16">
        <f t="shared" si="97"/>
        <v>4.1818547188488701E-2</v>
      </c>
      <c r="H508" s="16">
        <f t="shared" si="97"/>
        <v>3.4364213662481255E-2</v>
      </c>
      <c r="I508" s="16">
        <f t="shared" si="97"/>
        <v>2.9296438633377338E-2</v>
      </c>
      <c r="J508" s="16">
        <f t="shared" si="97"/>
        <v>2.7604327546385567E-2</v>
      </c>
      <c r="K508" s="16">
        <f t="shared" si="97"/>
        <v>2.9835501210397686E-2</v>
      </c>
      <c r="L508" s="16">
        <f t="shared" si="97"/>
        <v>2.9759302165546585E-2</v>
      </c>
      <c r="M508" s="16">
        <f t="shared" si="97"/>
        <v>3.1812055947592163E-2</v>
      </c>
      <c r="N508" s="16">
        <f t="shared" si="97"/>
        <v>3.0955170909192101E-2</v>
      </c>
      <c r="O508" s="12">
        <f t="shared" si="96"/>
        <v>-4.2392049751512569E-2</v>
      </c>
      <c r="P508" s="17" t="s">
        <v>960</v>
      </c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52"/>
      <c r="B509" s="26"/>
      <c r="C509" s="16" t="e">
        <f t="shared" ref="C509:N509" si="98">C507/B507-1</f>
        <v>#DIV/0!</v>
      </c>
      <c r="D509" s="16">
        <f t="shared" si="98"/>
        <v>0.47502677294723283</v>
      </c>
      <c r="E509" s="16">
        <f t="shared" si="98"/>
        <v>-0.22629150236462336</v>
      </c>
      <c r="F509" s="16">
        <f t="shared" si="98"/>
        <v>7.8791204858130515E-2</v>
      </c>
      <c r="G509" s="16">
        <f t="shared" si="98"/>
        <v>0.67369814647144088</v>
      </c>
      <c r="H509" s="16">
        <f t="shared" si="98"/>
        <v>7.1807701558466164E-2</v>
      </c>
      <c r="I509" s="16">
        <f t="shared" si="98"/>
        <v>-6.7988333119651689E-2</v>
      </c>
      <c r="J509" s="16">
        <f t="shared" si="98"/>
        <v>4.9066162052733064E-2</v>
      </c>
      <c r="K509" s="16">
        <f t="shared" si="98"/>
        <v>0.17044725468869859</v>
      </c>
      <c r="L509" s="16">
        <f t="shared" si="98"/>
        <v>7.5824494737257275E-2</v>
      </c>
      <c r="M509" s="16">
        <f t="shared" si="98"/>
        <v>0.1567651121049749</v>
      </c>
      <c r="N509" s="16">
        <f t="shared" si="98"/>
        <v>-7.0162986949758421E-2</v>
      </c>
      <c r="O509" s="23"/>
      <c r="P509" s="17" t="s">
        <v>965</v>
      </c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  <c r="AB509" s="152"/>
      <c r="AC509" s="152"/>
      <c r="AD509" s="152"/>
      <c r="AE509" s="152"/>
      <c r="AF509" s="152"/>
      <c r="AG509" s="152"/>
      <c r="AH509" s="152"/>
      <c r="AI509" s="152"/>
      <c r="AJ509" s="152"/>
      <c r="AK509" s="152"/>
      <c r="AL509" s="152"/>
      <c r="AM509" s="152"/>
      <c r="AN509" s="152"/>
      <c r="AO509" s="152"/>
      <c r="AP509" s="152"/>
      <c r="AQ509" s="152"/>
      <c r="AR509" s="152"/>
      <c r="AS509" s="152"/>
      <c r="AT509" s="152"/>
      <c r="AU509" s="152"/>
      <c r="AV509" s="152"/>
      <c r="AW509" s="152"/>
      <c r="AX509" s="152"/>
      <c r="AY509" s="152"/>
      <c r="AZ509" s="152"/>
      <c r="BA509" s="152"/>
      <c r="BB509" s="152"/>
      <c r="BC509" s="152"/>
      <c r="BD509" s="152"/>
      <c r="BE509" s="152"/>
      <c r="BF509" s="152"/>
      <c r="BG509" s="152"/>
      <c r="BH509" s="152"/>
      <c r="BI509" s="152"/>
      <c r="BJ509" s="152"/>
      <c r="BK509" s="152"/>
      <c r="BL509" s="152"/>
      <c r="BM509" s="152"/>
      <c r="BN509" s="152"/>
      <c r="BO509" s="152"/>
      <c r="BP509" s="152"/>
      <c r="BQ509" s="152"/>
      <c r="BR509" s="152"/>
      <c r="BS509" s="152"/>
    </row>
    <row r="510" spans="1:71" x14ac:dyDescent="0.25">
      <c r="A510" s="3"/>
      <c r="B510" s="213" t="s">
        <v>1145</v>
      </c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3"/>
      <c r="O510" s="12"/>
      <c r="P510" s="5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3"/>
      <c r="B511" s="22">
        <f t="shared" ref="B511:N514" si="99">IFERROR(VLOOKUP($B$510,$134:$224,MATCH($P511&amp;"/"&amp;B$345,$132:$132,0),FALSE),"")</f>
        <v>7152108</v>
      </c>
      <c r="C511" s="22">
        <f t="shared" si="99"/>
        <v>6305166</v>
      </c>
      <c r="D511" s="22">
        <f t="shared" si="99"/>
        <v>7545002</v>
      </c>
      <c r="E511" s="22">
        <f t="shared" si="99"/>
        <v>7932297</v>
      </c>
      <c r="F511" s="22">
        <f t="shared" si="99"/>
        <v>9070208</v>
      </c>
      <c r="G511" s="22">
        <f t="shared" si="99"/>
        <v>11581524</v>
      </c>
      <c r="H511" s="22">
        <f t="shared" si="99"/>
        <v>16448807</v>
      </c>
      <c r="I511" s="22">
        <f t="shared" si="99"/>
        <v>17085459</v>
      </c>
      <c r="J511" s="22">
        <f t="shared" si="99"/>
        <v>19419678</v>
      </c>
      <c r="K511" s="22">
        <f t="shared" si="99"/>
        <v>21278575</v>
      </c>
      <c r="L511" s="22">
        <f t="shared" si="99"/>
        <v>23404237</v>
      </c>
      <c r="M511" s="22">
        <f t="shared" si="99"/>
        <v>25820044</v>
      </c>
      <c r="N511" s="22">
        <f t="shared" si="99"/>
        <v>27306845</v>
      </c>
      <c r="O511" s="12"/>
      <c r="P511" s="15" t="s">
        <v>956</v>
      </c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3"/>
      <c r="B512" s="13">
        <f t="shared" si="99"/>
        <v>7957131</v>
      </c>
      <c r="C512" s="13">
        <f t="shared" si="99"/>
        <v>6669942</v>
      </c>
      <c r="D512" s="13">
        <f t="shared" si="99"/>
        <v>7978324</v>
      </c>
      <c r="E512" s="13">
        <f t="shared" si="99"/>
        <v>8292511</v>
      </c>
      <c r="F512" s="13">
        <f t="shared" si="99"/>
        <v>10525305</v>
      </c>
      <c r="G512" s="13">
        <f t="shared" si="99"/>
        <v>12623922</v>
      </c>
      <c r="H512" s="13">
        <f t="shared" si="99"/>
        <v>16885322</v>
      </c>
      <c r="I512" s="13">
        <f t="shared" si="99"/>
        <v>18454078</v>
      </c>
      <c r="J512" s="13">
        <f t="shared" si="99"/>
        <v>21450813</v>
      </c>
      <c r="K512" s="13">
        <f t="shared" si="99"/>
        <v>22744305</v>
      </c>
      <c r="L512" s="13">
        <f t="shared" si="99"/>
        <v>24604230</v>
      </c>
      <c r="M512" s="13">
        <f t="shared" si="99"/>
        <v>28848813</v>
      </c>
      <c r="N512" s="13">
        <f t="shared" si="99"/>
        <v>26012794</v>
      </c>
      <c r="O512" s="12"/>
      <c r="P512" s="15" t="s">
        <v>957</v>
      </c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3"/>
      <c r="B513" s="13">
        <f t="shared" si="99"/>
        <v>8184598</v>
      </c>
      <c r="C513" s="13">
        <f t="shared" si="99"/>
        <v>6851477</v>
      </c>
      <c r="D513" s="13">
        <f t="shared" si="99"/>
        <v>8104545</v>
      </c>
      <c r="E513" s="13">
        <f t="shared" si="99"/>
        <v>8861044</v>
      </c>
      <c r="F513" s="13">
        <f t="shared" si="99"/>
        <v>11538260</v>
      </c>
      <c r="G513" s="13">
        <f t="shared" si="99"/>
        <v>16435557</v>
      </c>
      <c r="H513" s="13">
        <f t="shared" si="99"/>
        <v>16732864</v>
      </c>
      <c r="I513" s="13">
        <f t="shared" si="99"/>
        <v>18906220</v>
      </c>
      <c r="J513" s="13">
        <f t="shared" si="99"/>
        <v>21283051</v>
      </c>
      <c r="K513" s="13">
        <f t="shared" si="99"/>
        <v>23624495</v>
      </c>
      <c r="L513" s="13">
        <f t="shared" si="99"/>
        <v>24997645</v>
      </c>
      <c r="M513" s="13">
        <f t="shared" si="99"/>
        <v>28029324</v>
      </c>
      <c r="N513" s="13">
        <f t="shared" si="99"/>
        <v>27306687</v>
      </c>
      <c r="O513" s="12"/>
      <c r="P513" s="15" t="s">
        <v>958</v>
      </c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3"/>
      <c r="B514" s="25">
        <f t="shared" si="99"/>
        <v>7773556</v>
      </c>
      <c r="C514" s="25">
        <f t="shared" si="99"/>
        <v>8178803</v>
      </c>
      <c r="D514" s="25">
        <f t="shared" si="99"/>
        <v>9094415</v>
      </c>
      <c r="E514" s="25">
        <f t="shared" si="99"/>
        <v>8640926.4299999997</v>
      </c>
      <c r="F514" s="25">
        <f t="shared" si="99"/>
        <v>12239973.279999999</v>
      </c>
      <c r="G514" s="25">
        <f t="shared" si="99"/>
        <v>17668209.392999999</v>
      </c>
      <c r="H514" s="25">
        <f t="shared" si="99"/>
        <v>18761026.392000001</v>
      </c>
      <c r="I514" s="25">
        <f t="shared" si="99"/>
        <v>19455409.169</v>
      </c>
      <c r="J514" s="25">
        <f t="shared" si="99"/>
        <v>21512510.088</v>
      </c>
      <c r="K514" s="25">
        <f t="shared" si="99"/>
        <v>24254353.612</v>
      </c>
      <c r="L514" s="25">
        <f t="shared" si="99"/>
        <v>27189019.206999999</v>
      </c>
      <c r="M514" s="25">
        <f t="shared" si="99"/>
        <v>28863883.68</v>
      </c>
      <c r="N514" s="25" t="str">
        <f t="shared" si="99"/>
        <v/>
      </c>
      <c r="O514" s="12"/>
      <c r="P514" s="15" t="s">
        <v>964</v>
      </c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3"/>
      <c r="B515" s="28">
        <f t="shared" ref="B515:M515" si="100">SUM(B511:B514)</f>
        <v>31067393</v>
      </c>
      <c r="C515" s="28">
        <f t="shared" si="100"/>
        <v>28005388</v>
      </c>
      <c r="D515" s="28">
        <f t="shared" si="100"/>
        <v>32722286</v>
      </c>
      <c r="E515" s="28">
        <f t="shared" si="100"/>
        <v>33726778.43</v>
      </c>
      <c r="F515" s="28">
        <f t="shared" si="100"/>
        <v>43373746.280000001</v>
      </c>
      <c r="G515" s="28">
        <f t="shared" si="100"/>
        <v>58309212.392999999</v>
      </c>
      <c r="H515" s="28">
        <f t="shared" si="100"/>
        <v>68828019.392000005</v>
      </c>
      <c r="I515" s="28">
        <f t="shared" si="100"/>
        <v>73901166.169</v>
      </c>
      <c r="J515" s="28">
        <f t="shared" si="100"/>
        <v>83666052.088</v>
      </c>
      <c r="K515" s="28">
        <f t="shared" si="100"/>
        <v>91901728.612000003</v>
      </c>
      <c r="L515" s="28">
        <f t="shared" si="100"/>
        <v>100195131.207</v>
      </c>
      <c r="M515" s="28">
        <f t="shared" si="100"/>
        <v>111562064.68000001</v>
      </c>
      <c r="N515" s="28">
        <f>IF(N512="",N511*4,IF(N513="",(N512+N511)*2,IF(N514="",((N513+N512+N511)/3)*4,SUM(N511:N514))))</f>
        <v>107501768</v>
      </c>
      <c r="O515" s="12">
        <f t="shared" ref="O515:O516" si="101">RATE(M$345-C$345,,-C515,M515)</f>
        <v>0.14822631270411532</v>
      </c>
      <c r="P515" s="15" t="s">
        <v>959</v>
      </c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3"/>
      <c r="B516" s="29">
        <f t="shared" ref="B516:N516" si="102">+B515/(B$462+B$469)</f>
        <v>0.2399870425476264</v>
      </c>
      <c r="C516" s="16">
        <f t="shared" si="102"/>
        <v>0.23781101075624553</v>
      </c>
      <c r="D516" s="16">
        <f t="shared" si="102"/>
        <v>0.23192178998227397</v>
      </c>
      <c r="E516" s="16">
        <f t="shared" si="102"/>
        <v>0.20833173043466105</v>
      </c>
      <c r="F516" s="16">
        <f t="shared" si="102"/>
        <v>0.21923187429302654</v>
      </c>
      <c r="G516" s="16">
        <f t="shared" si="102"/>
        <v>0.20482849378534021</v>
      </c>
      <c r="H516" s="16">
        <f t="shared" si="102"/>
        <v>0.18536983561863457</v>
      </c>
      <c r="I516" s="16">
        <f t="shared" si="102"/>
        <v>0.18205900042324091</v>
      </c>
      <c r="J516" s="16">
        <f t="shared" si="102"/>
        <v>0.18512693144072931</v>
      </c>
      <c r="K516" s="16">
        <f t="shared" si="102"/>
        <v>0.1877795633770204</v>
      </c>
      <c r="L516" s="16">
        <f t="shared" si="102"/>
        <v>0.18981006584528243</v>
      </c>
      <c r="M516" s="16">
        <f t="shared" si="102"/>
        <v>0.19530482707479413</v>
      </c>
      <c r="N516" s="16">
        <f t="shared" si="102"/>
        <v>0.19694578014166694</v>
      </c>
      <c r="O516" s="12">
        <f t="shared" si="101"/>
        <v>-1.9498862475775772E-2</v>
      </c>
      <c r="P516" s="17" t="s">
        <v>960</v>
      </c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52"/>
      <c r="B517" s="26"/>
      <c r="C517" s="16">
        <f t="shared" ref="C517:N517" si="103">C515/B515-1</f>
        <v>-9.8560088385916345E-2</v>
      </c>
      <c r="D517" s="16">
        <f t="shared" si="103"/>
        <v>0.16842823245298377</v>
      </c>
      <c r="E517" s="16">
        <f t="shared" si="103"/>
        <v>3.0697501696550056E-2</v>
      </c>
      <c r="F517" s="16">
        <f t="shared" si="103"/>
        <v>0.28603288837747431</v>
      </c>
      <c r="G517" s="16">
        <f t="shared" si="103"/>
        <v>0.34434346566662311</v>
      </c>
      <c r="H517" s="16">
        <f t="shared" si="103"/>
        <v>0.18039700018762028</v>
      </c>
      <c r="I517" s="16">
        <f t="shared" si="103"/>
        <v>7.3707580456537913E-2</v>
      </c>
      <c r="J517" s="16">
        <f t="shared" si="103"/>
        <v>0.13213439550695716</v>
      </c>
      <c r="K517" s="16">
        <f t="shared" si="103"/>
        <v>9.8435103826074011E-2</v>
      </c>
      <c r="L517" s="16">
        <f t="shared" si="103"/>
        <v>9.0242074009444728E-2</v>
      </c>
      <c r="M517" s="16">
        <f t="shared" si="103"/>
        <v>0.11344796235174615</v>
      </c>
      <c r="N517" s="16">
        <f t="shared" si="103"/>
        <v>-3.6394958193418092E-2</v>
      </c>
      <c r="O517" s="23"/>
      <c r="P517" s="17" t="s">
        <v>965</v>
      </c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  <c r="AC517" s="152"/>
      <c r="AD517" s="152"/>
      <c r="AE517" s="152"/>
      <c r="AF517" s="152"/>
      <c r="AG517" s="152"/>
      <c r="AH517" s="152"/>
      <c r="AI517" s="152"/>
      <c r="AJ517" s="152"/>
      <c r="AK517" s="152"/>
      <c r="AL517" s="152"/>
      <c r="AM517" s="152"/>
      <c r="AN517" s="152"/>
      <c r="AO517" s="152"/>
      <c r="AP517" s="152"/>
      <c r="AQ517" s="152"/>
      <c r="AR517" s="152"/>
      <c r="AS517" s="152"/>
      <c r="AT517" s="152"/>
      <c r="AU517" s="152"/>
      <c r="AV517" s="152"/>
      <c r="AW517" s="152"/>
      <c r="AX517" s="152"/>
      <c r="AY517" s="152"/>
      <c r="AZ517" s="152"/>
      <c r="BA517" s="152"/>
      <c r="BB517" s="152"/>
      <c r="BC517" s="152"/>
      <c r="BD517" s="152"/>
      <c r="BE517" s="152"/>
      <c r="BF517" s="152"/>
      <c r="BG517" s="152"/>
      <c r="BH517" s="152"/>
      <c r="BI517" s="152"/>
      <c r="BJ517" s="152"/>
      <c r="BK517" s="152"/>
      <c r="BL517" s="152"/>
      <c r="BM517" s="152"/>
      <c r="BN517" s="152"/>
      <c r="BO517" s="152"/>
      <c r="BP517" s="152"/>
      <c r="BQ517" s="152"/>
      <c r="BR517" s="152"/>
      <c r="BS517" s="152"/>
    </row>
    <row r="518" spans="1:71" x14ac:dyDescent="0.25">
      <c r="A518" s="3"/>
      <c r="B518" s="214" t="s">
        <v>1158</v>
      </c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3"/>
      <c r="O518" s="12"/>
      <c r="P518" s="5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3"/>
      <c r="B519" s="22">
        <f t="shared" ref="B519:N522" si="104">IFERROR(VLOOKUP($B$518,$134:$224,MATCH($P519&amp;"/"&amp;B$345,$132:$132,0),FALSE),"")</f>
        <v>0</v>
      </c>
      <c r="C519" s="22">
        <f t="shared" si="104"/>
        <v>0</v>
      </c>
      <c r="D519" s="22">
        <f t="shared" si="104"/>
        <v>9258</v>
      </c>
      <c r="E519" s="22">
        <f t="shared" si="104"/>
        <v>0</v>
      </c>
      <c r="F519" s="22">
        <f t="shared" si="104"/>
        <v>0</v>
      </c>
      <c r="G519" s="22">
        <f t="shared" si="104"/>
        <v>0</v>
      </c>
      <c r="H519" s="22">
        <f t="shared" si="104"/>
        <v>0</v>
      </c>
      <c r="I519" s="22">
        <f t="shared" si="104"/>
        <v>19335</v>
      </c>
      <c r="J519" s="22">
        <f t="shared" si="104"/>
        <v>0</v>
      </c>
      <c r="K519" s="22">
        <f t="shared" si="104"/>
        <v>0</v>
      </c>
      <c r="L519" s="22">
        <f t="shared" si="104"/>
        <v>6799</v>
      </c>
      <c r="M519" s="22">
        <f t="shared" si="104"/>
        <v>2012</v>
      </c>
      <c r="N519" s="22">
        <f t="shared" si="104"/>
        <v>0</v>
      </c>
      <c r="O519" s="12"/>
      <c r="P519" s="15" t="s">
        <v>956</v>
      </c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3"/>
      <c r="B520" s="13">
        <f t="shared" si="104"/>
        <v>0</v>
      </c>
      <c r="C520" s="13">
        <f t="shared" si="104"/>
        <v>4873</v>
      </c>
      <c r="D520" s="13">
        <f t="shared" si="104"/>
        <v>14876</v>
      </c>
      <c r="E520" s="13">
        <f t="shared" si="104"/>
        <v>0</v>
      </c>
      <c r="F520" s="13">
        <f t="shared" si="104"/>
        <v>28559</v>
      </c>
      <c r="G520" s="13">
        <f t="shared" si="104"/>
        <v>34449</v>
      </c>
      <c r="H520" s="13">
        <f t="shared" si="104"/>
        <v>0</v>
      </c>
      <c r="I520" s="13">
        <f t="shared" si="104"/>
        <v>36122</v>
      </c>
      <c r="J520" s="13">
        <f t="shared" si="104"/>
        <v>0</v>
      </c>
      <c r="K520" s="13">
        <f t="shared" si="104"/>
        <v>18376</v>
      </c>
      <c r="L520" s="13">
        <f t="shared" si="104"/>
        <v>3933</v>
      </c>
      <c r="M520" s="13">
        <f t="shared" si="104"/>
        <v>0</v>
      </c>
      <c r="N520" s="13">
        <f t="shared" si="104"/>
        <v>2717</v>
      </c>
      <c r="O520" s="12"/>
      <c r="P520" s="15" t="s">
        <v>957</v>
      </c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3"/>
      <c r="B521" s="13">
        <f t="shared" si="104"/>
        <v>0</v>
      </c>
      <c r="C521" s="13">
        <f t="shared" si="104"/>
        <v>-138</v>
      </c>
      <c r="D521" s="13">
        <f t="shared" si="104"/>
        <v>-8351</v>
      </c>
      <c r="E521" s="13">
        <f t="shared" si="104"/>
        <v>0</v>
      </c>
      <c r="F521" s="13">
        <f t="shared" si="104"/>
        <v>0</v>
      </c>
      <c r="G521" s="13">
        <f t="shared" si="104"/>
        <v>391277</v>
      </c>
      <c r="H521" s="13">
        <f t="shared" si="104"/>
        <v>0</v>
      </c>
      <c r="I521" s="13">
        <f t="shared" si="104"/>
        <v>-25535</v>
      </c>
      <c r="J521" s="13">
        <f t="shared" si="104"/>
        <v>0</v>
      </c>
      <c r="K521" s="13">
        <f t="shared" si="104"/>
        <v>-4550</v>
      </c>
      <c r="L521" s="13">
        <f t="shared" si="104"/>
        <v>0</v>
      </c>
      <c r="M521" s="13">
        <f t="shared" si="104"/>
        <v>22214</v>
      </c>
      <c r="N521" s="13">
        <f t="shared" si="104"/>
        <v>523</v>
      </c>
      <c r="O521" s="12"/>
      <c r="P521" s="15" t="s">
        <v>958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3"/>
      <c r="B522" s="25">
        <f t="shared" si="104"/>
        <v>0</v>
      </c>
      <c r="C522" s="25">
        <f t="shared" si="104"/>
        <v>3582</v>
      </c>
      <c r="D522" s="25">
        <f t="shared" si="104"/>
        <v>90825</v>
      </c>
      <c r="E522" s="25">
        <f t="shared" si="104"/>
        <v>0</v>
      </c>
      <c r="F522" s="25">
        <f t="shared" si="104"/>
        <v>0</v>
      </c>
      <c r="G522" s="25">
        <f t="shared" si="104"/>
        <v>146982.79199999999</v>
      </c>
      <c r="H522" s="25">
        <f t="shared" si="104"/>
        <v>0</v>
      </c>
      <c r="I522" s="25">
        <f t="shared" si="104"/>
        <v>-25740.898000000001</v>
      </c>
      <c r="J522" s="25">
        <f t="shared" si="104"/>
        <v>0</v>
      </c>
      <c r="K522" s="25">
        <f t="shared" si="104"/>
        <v>-8250.5630000000001</v>
      </c>
      <c r="L522" s="25">
        <f t="shared" si="104"/>
        <v>0</v>
      </c>
      <c r="M522" s="25">
        <f t="shared" si="104"/>
        <v>0</v>
      </c>
      <c r="N522" s="25" t="str">
        <f t="shared" si="104"/>
        <v/>
      </c>
      <c r="O522" s="12"/>
      <c r="P522" s="15" t="s">
        <v>964</v>
      </c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3"/>
      <c r="B523" s="25">
        <f t="shared" ref="B523:M523" si="105">SUM(B519:B522)</f>
        <v>0</v>
      </c>
      <c r="C523" s="25">
        <f t="shared" si="105"/>
        <v>8317</v>
      </c>
      <c r="D523" s="25">
        <f t="shared" si="105"/>
        <v>106608</v>
      </c>
      <c r="E523" s="25">
        <f t="shared" si="105"/>
        <v>0</v>
      </c>
      <c r="F523" s="25">
        <f t="shared" si="105"/>
        <v>28559</v>
      </c>
      <c r="G523" s="25">
        <f t="shared" si="105"/>
        <v>572708.79200000002</v>
      </c>
      <c r="H523" s="25">
        <f t="shared" si="105"/>
        <v>0</v>
      </c>
      <c r="I523" s="25">
        <f t="shared" si="105"/>
        <v>4181.101999999999</v>
      </c>
      <c r="J523" s="25">
        <f t="shared" si="105"/>
        <v>0</v>
      </c>
      <c r="K523" s="25">
        <f t="shared" si="105"/>
        <v>5575.4369999999999</v>
      </c>
      <c r="L523" s="25">
        <f t="shared" si="105"/>
        <v>10732</v>
      </c>
      <c r="M523" s="25">
        <f t="shared" si="105"/>
        <v>24226</v>
      </c>
      <c r="N523" s="25">
        <f>IF(N520="",N519*4,IF(N521="",(N520+N519)*2,IF(N522="",((N521+N520+N519)/3)*4,SUM(N519:N522))))</f>
        <v>4320</v>
      </c>
      <c r="O523" s="12">
        <f t="shared" ref="O523:O524" si="106">RATE(M$345-C$345,,-C523,M523)</f>
        <v>0.11283685737396877</v>
      </c>
      <c r="P523" s="15" t="s">
        <v>959</v>
      </c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3"/>
      <c r="B524" s="29">
        <f t="shared" ref="B524:N524" si="107">+B523/(B$462+B$469)</f>
        <v>0</v>
      </c>
      <c r="C524" s="30">
        <f t="shared" si="107"/>
        <v>7.062477322077073E-5</v>
      </c>
      <c r="D524" s="30">
        <f t="shared" si="107"/>
        <v>7.5559263146927642E-4</v>
      </c>
      <c r="E524" s="30">
        <f t="shared" si="107"/>
        <v>0</v>
      </c>
      <c r="F524" s="30">
        <f t="shared" si="107"/>
        <v>1.443509872888606E-4</v>
      </c>
      <c r="G524" s="30">
        <f t="shared" si="107"/>
        <v>2.0118103885941765E-3</v>
      </c>
      <c r="H524" s="30">
        <f t="shared" si="107"/>
        <v>0</v>
      </c>
      <c r="I524" s="30">
        <f t="shared" si="107"/>
        <v>1.0300341527045127E-5</v>
      </c>
      <c r="J524" s="30">
        <f t="shared" si="107"/>
        <v>0</v>
      </c>
      <c r="K524" s="30">
        <f t="shared" si="107"/>
        <v>1.1392093938909647E-5</v>
      </c>
      <c r="L524" s="30">
        <f t="shared" si="107"/>
        <v>2.0330744639109326E-5</v>
      </c>
      <c r="M524" s="30">
        <f t="shared" si="107"/>
        <v>4.2410964285086251E-5</v>
      </c>
      <c r="N524" s="31">
        <f t="shared" si="107"/>
        <v>7.9143421177222057E-6</v>
      </c>
      <c r="O524" s="12">
        <f t="shared" si="106"/>
        <v>-4.9718864250484968E-2</v>
      </c>
      <c r="P524" s="17" t="s">
        <v>960</v>
      </c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3"/>
      <c r="B525" s="216" t="s">
        <v>972</v>
      </c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3"/>
      <c r="O525" s="12"/>
      <c r="P525" s="5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3"/>
      <c r="B526" s="22">
        <f t="shared" ref="B526:N530" si="108">IFERROR(B486+B465-B511-B519,"")</f>
        <v>1517938</v>
      </c>
      <c r="C526" s="22">
        <f t="shared" si="108"/>
        <v>1841678</v>
      </c>
      <c r="D526" s="22">
        <f t="shared" si="108"/>
        <v>2362308</v>
      </c>
      <c r="E526" s="22">
        <f t="shared" si="108"/>
        <v>3010036</v>
      </c>
      <c r="F526" s="22">
        <f t="shared" si="108"/>
        <v>3637992</v>
      </c>
      <c r="G526" s="22">
        <f t="shared" si="108"/>
        <v>3934593</v>
      </c>
      <c r="H526" s="22">
        <f t="shared" si="108"/>
        <v>4725276</v>
      </c>
      <c r="I526" s="22">
        <f t="shared" si="108"/>
        <v>6551028</v>
      </c>
      <c r="J526" s="22">
        <f t="shared" si="108"/>
        <v>7113128</v>
      </c>
      <c r="K526" s="22">
        <f t="shared" si="108"/>
        <v>7799566</v>
      </c>
      <c r="L526" s="22">
        <f t="shared" si="108"/>
        <v>8420669</v>
      </c>
      <c r="M526" s="22">
        <f t="shared" si="108"/>
        <v>8829573</v>
      </c>
      <c r="N526" s="22">
        <f t="shared" si="108"/>
        <v>8760394</v>
      </c>
      <c r="O526" s="12"/>
      <c r="P526" s="15" t="s">
        <v>956</v>
      </c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3"/>
      <c r="B527" s="13">
        <f t="shared" si="108"/>
        <v>828765</v>
      </c>
      <c r="C527" s="13">
        <f t="shared" si="108"/>
        <v>1798292</v>
      </c>
      <c r="D527" s="13">
        <f t="shared" si="108"/>
        <v>2455603</v>
      </c>
      <c r="E527" s="13">
        <f t="shared" si="108"/>
        <v>3130490</v>
      </c>
      <c r="F527" s="13">
        <f t="shared" si="108"/>
        <v>3452607</v>
      </c>
      <c r="G527" s="13">
        <f t="shared" si="108"/>
        <v>3319218</v>
      </c>
      <c r="H527" s="13">
        <f t="shared" si="108"/>
        <v>5218042</v>
      </c>
      <c r="I527" s="13">
        <f t="shared" si="108"/>
        <v>6051235</v>
      </c>
      <c r="J527" s="13">
        <f t="shared" si="108"/>
        <v>7142459</v>
      </c>
      <c r="K527" s="13">
        <f t="shared" si="108"/>
        <v>7556022</v>
      </c>
      <c r="L527" s="13">
        <f t="shared" si="108"/>
        <v>7589488</v>
      </c>
      <c r="M527" s="13">
        <f t="shared" si="108"/>
        <v>7296127</v>
      </c>
      <c r="N527" s="13">
        <f t="shared" si="108"/>
        <v>5352571</v>
      </c>
      <c r="O527" s="12"/>
      <c r="P527" s="15" t="s">
        <v>957</v>
      </c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3"/>
      <c r="B528" s="13">
        <f t="shared" si="108"/>
        <v>897982</v>
      </c>
      <c r="C528" s="13">
        <f t="shared" si="108"/>
        <v>1992752</v>
      </c>
      <c r="D528" s="13">
        <f t="shared" si="108"/>
        <v>2343638</v>
      </c>
      <c r="E528" s="13">
        <f t="shared" si="108"/>
        <v>3020819</v>
      </c>
      <c r="F528" s="13">
        <f t="shared" si="108"/>
        <v>3747109</v>
      </c>
      <c r="G528" s="13">
        <f t="shared" si="108"/>
        <v>4191066</v>
      </c>
      <c r="H528" s="13">
        <f t="shared" si="108"/>
        <v>5727173</v>
      </c>
      <c r="I528" s="13">
        <f t="shared" si="108"/>
        <v>6113796</v>
      </c>
      <c r="J528" s="13">
        <f t="shared" si="108"/>
        <v>7144984</v>
      </c>
      <c r="K528" s="13">
        <f t="shared" si="108"/>
        <v>7853047</v>
      </c>
      <c r="L528" s="13">
        <f t="shared" si="108"/>
        <v>8080240</v>
      </c>
      <c r="M528" s="13">
        <f t="shared" si="108"/>
        <v>8435114</v>
      </c>
      <c r="N528" s="13">
        <f t="shared" si="108"/>
        <v>6770385</v>
      </c>
      <c r="O528" s="12"/>
      <c r="P528" s="15" t="s">
        <v>958</v>
      </c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3"/>
      <c r="B529" s="25">
        <f t="shared" si="108"/>
        <v>788440</v>
      </c>
      <c r="C529" s="25">
        <f t="shared" si="108"/>
        <v>1398648</v>
      </c>
      <c r="D529" s="25">
        <f t="shared" si="108"/>
        <v>2264419</v>
      </c>
      <c r="E529" s="25">
        <f t="shared" si="108"/>
        <v>2139091.1300000027</v>
      </c>
      <c r="F529" s="25">
        <f t="shared" si="108"/>
        <v>3512980.2650000006</v>
      </c>
      <c r="G529" s="25">
        <f t="shared" si="108"/>
        <v>3689788.6710000033</v>
      </c>
      <c r="H529" s="25">
        <f t="shared" si="108"/>
        <v>5359140.3059999906</v>
      </c>
      <c r="I529" s="25">
        <f t="shared" si="108"/>
        <v>6778699.9300000053</v>
      </c>
      <c r="J529" s="25">
        <f t="shared" si="108"/>
        <v>7184176.7309999913</v>
      </c>
      <c r="K529" s="25">
        <f t="shared" si="108"/>
        <v>8294601.9549999973</v>
      </c>
      <c r="L529" s="25">
        <f t="shared" si="108"/>
        <v>8256983.3040000014</v>
      </c>
      <c r="M529" s="25">
        <f t="shared" si="108"/>
        <v>8924023.1960000172</v>
      </c>
      <c r="N529" s="25" t="str">
        <f t="shared" si="108"/>
        <v/>
      </c>
      <c r="O529" s="12"/>
      <c r="P529" s="15" t="s">
        <v>964</v>
      </c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3"/>
      <c r="B530" s="28">
        <f t="shared" si="108"/>
        <v>4033125</v>
      </c>
      <c r="C530" s="25">
        <f t="shared" si="108"/>
        <v>7031370</v>
      </c>
      <c r="D530" s="25">
        <f t="shared" si="108"/>
        <v>9425968</v>
      </c>
      <c r="E530" s="25">
        <f t="shared" si="108"/>
        <v>11300436.130000018</v>
      </c>
      <c r="F530" s="25">
        <f t="shared" si="108"/>
        <v>14350688.265000023</v>
      </c>
      <c r="G530" s="25">
        <f t="shared" si="108"/>
        <v>15134665.670999993</v>
      </c>
      <c r="H530" s="25">
        <f t="shared" si="108"/>
        <v>21029631.305999979</v>
      </c>
      <c r="I530" s="25">
        <f t="shared" si="108"/>
        <v>25494758.929999959</v>
      </c>
      <c r="J530" s="25">
        <f t="shared" si="108"/>
        <v>28584747.731000021</v>
      </c>
      <c r="K530" s="25">
        <f t="shared" si="108"/>
        <v>31503236.954999991</v>
      </c>
      <c r="L530" s="25">
        <f t="shared" si="108"/>
        <v>32347380.303999975</v>
      </c>
      <c r="M530" s="25">
        <f t="shared" si="108"/>
        <v>33484837.19600004</v>
      </c>
      <c r="N530" s="25">
        <f t="shared" si="108"/>
        <v>27844466.666666627</v>
      </c>
      <c r="O530" s="12">
        <f t="shared" ref="O530:O531" si="109">RATE(M$345-C$345,,-C530,M530)</f>
        <v>0.16890932705391945</v>
      </c>
      <c r="P530" s="15" t="s">
        <v>959</v>
      </c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3"/>
      <c r="B531" s="16">
        <f t="shared" ref="B531:N531" si="110">+B530/(B$462+B$469)</f>
        <v>3.115477829037331E-2</v>
      </c>
      <c r="C531" s="16">
        <f t="shared" si="110"/>
        <v>5.9707696486873955E-2</v>
      </c>
      <c r="D531" s="16">
        <f t="shared" si="110"/>
        <v>6.6807293685888419E-2</v>
      </c>
      <c r="E531" s="16">
        <f t="shared" si="110"/>
        <v>6.9803269782066399E-2</v>
      </c>
      <c r="F531" s="16">
        <f t="shared" si="110"/>
        <v>7.2535313537848645E-2</v>
      </c>
      <c r="G531" s="16">
        <f t="shared" si="110"/>
        <v>5.3165025664242707E-2</v>
      </c>
      <c r="H531" s="16">
        <f t="shared" si="110"/>
        <v>5.6637679432728363E-2</v>
      </c>
      <c r="I531" s="16">
        <f t="shared" si="110"/>
        <v>6.2807538330488771E-2</v>
      </c>
      <c r="J531" s="16">
        <f t="shared" si="110"/>
        <v>6.3249149462454121E-2</v>
      </c>
      <c r="K531" s="16">
        <f t="shared" si="110"/>
        <v>6.4369453869013285E-2</v>
      </c>
      <c r="L531" s="16">
        <f t="shared" si="110"/>
        <v>6.1279009383598412E-2</v>
      </c>
      <c r="M531" s="16">
        <f t="shared" si="110"/>
        <v>5.8619839610810097E-2</v>
      </c>
      <c r="N531" s="16">
        <f t="shared" si="110"/>
        <v>5.1011721130905491E-2</v>
      </c>
      <c r="O531" s="12">
        <f t="shared" si="109"/>
        <v>-1.8370837193440995E-3</v>
      </c>
      <c r="P531" s="17" t="s">
        <v>973</v>
      </c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52"/>
      <c r="B532" s="26"/>
      <c r="C532" s="16">
        <f t="shared" ref="C532:N532" si="111">C530/B530-1</f>
        <v>0.74340492794049284</v>
      </c>
      <c r="D532" s="16">
        <f t="shared" si="111"/>
        <v>0.34055923667791621</v>
      </c>
      <c r="E532" s="16">
        <f t="shared" si="111"/>
        <v>0.19886213596311997</v>
      </c>
      <c r="F532" s="16">
        <f t="shared" si="111"/>
        <v>0.26992339940777144</v>
      </c>
      <c r="G532" s="16">
        <f t="shared" si="111"/>
        <v>5.4629951645735142E-2</v>
      </c>
      <c r="H532" s="16">
        <f t="shared" si="111"/>
        <v>0.38950088248698589</v>
      </c>
      <c r="I532" s="16">
        <f t="shared" si="111"/>
        <v>0.21232553053490921</v>
      </c>
      <c r="J532" s="16">
        <f t="shared" si="111"/>
        <v>0.12120094210281152</v>
      </c>
      <c r="K532" s="16">
        <f t="shared" si="111"/>
        <v>0.10209952704374858</v>
      </c>
      <c r="L532" s="16">
        <f t="shared" si="111"/>
        <v>2.6795448042554515E-2</v>
      </c>
      <c r="M532" s="16">
        <f t="shared" si="111"/>
        <v>3.5163802487566898E-2</v>
      </c>
      <c r="N532" s="16">
        <f t="shared" si="111"/>
        <v>-0.16844551151072007</v>
      </c>
      <c r="O532" s="23"/>
      <c r="P532" s="17" t="s">
        <v>965</v>
      </c>
      <c r="Q532" s="152"/>
      <c r="R532" s="152"/>
      <c r="S532" s="152"/>
      <c r="T532" s="152"/>
      <c r="U532" s="152"/>
      <c r="V532" s="152"/>
      <c r="W532" s="152"/>
      <c r="X532" s="152"/>
      <c r="Y532" s="152"/>
      <c r="Z532" s="152"/>
      <c r="AA532" s="152"/>
      <c r="AB532" s="152"/>
      <c r="AC532" s="152"/>
      <c r="AD532" s="152"/>
      <c r="AE532" s="152"/>
      <c r="AF532" s="152"/>
      <c r="AG532" s="152"/>
      <c r="AH532" s="152"/>
      <c r="AI532" s="152"/>
      <c r="AJ532" s="152"/>
      <c r="AK532" s="152"/>
      <c r="AL532" s="152"/>
      <c r="AM532" s="152"/>
      <c r="AN532" s="152"/>
      <c r="AO532" s="152"/>
      <c r="AP532" s="152"/>
      <c r="AQ532" s="152"/>
      <c r="AR532" s="152"/>
      <c r="AS532" s="152"/>
      <c r="AT532" s="152"/>
      <c r="AU532" s="152"/>
      <c r="AV532" s="152"/>
      <c r="AW532" s="152"/>
      <c r="AX532" s="152"/>
      <c r="AY532" s="152"/>
      <c r="AZ532" s="152"/>
      <c r="BA532" s="152"/>
      <c r="BB532" s="152"/>
      <c r="BC532" s="152"/>
      <c r="BD532" s="152"/>
      <c r="BE532" s="152"/>
      <c r="BF532" s="152"/>
      <c r="BG532" s="152"/>
      <c r="BH532" s="152"/>
      <c r="BI532" s="152"/>
      <c r="BJ532" s="152"/>
      <c r="BK532" s="152"/>
      <c r="BL532" s="152"/>
      <c r="BM532" s="152"/>
      <c r="BN532" s="152"/>
      <c r="BO532" s="152"/>
      <c r="BP532" s="152"/>
      <c r="BQ532" s="152"/>
      <c r="BR532" s="152"/>
      <c r="BS532" s="152"/>
    </row>
    <row r="533" spans="1:71" x14ac:dyDescent="0.25">
      <c r="A533" s="3"/>
      <c r="B533" s="216" t="s">
        <v>974</v>
      </c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3"/>
      <c r="O533" s="12"/>
      <c r="P533" s="17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3"/>
      <c r="B534" s="22">
        <f t="shared" ref="B534:N534" si="112">IFERROR(B526+B572,"")</f>
        <v>2230668</v>
      </c>
      <c r="C534" s="22">
        <f t="shared" si="112"/>
        <v>2519544</v>
      </c>
      <c r="D534" s="22">
        <f t="shared" si="112"/>
        <v>3101080</v>
      </c>
      <c r="E534" s="22">
        <f t="shared" si="112"/>
        <v>3793734</v>
      </c>
      <c r="F534" s="22">
        <f t="shared" si="112"/>
        <v>4461047</v>
      </c>
      <c r="G534" s="22">
        <f t="shared" si="112"/>
        <v>4824368</v>
      </c>
      <c r="H534" s="22">
        <f t="shared" si="112"/>
        <v>6211249</v>
      </c>
      <c r="I534" s="22">
        <f t="shared" si="112"/>
        <v>8254953</v>
      </c>
      <c r="J534" s="22">
        <f t="shared" si="112"/>
        <v>9053096</v>
      </c>
      <c r="K534" s="22">
        <f t="shared" si="112"/>
        <v>10086337</v>
      </c>
      <c r="L534" s="22">
        <f t="shared" si="112"/>
        <v>10911096</v>
      </c>
      <c r="M534" s="22">
        <f t="shared" si="112"/>
        <v>11500918</v>
      </c>
      <c r="N534" s="22">
        <f t="shared" si="112"/>
        <v>13740571</v>
      </c>
      <c r="O534" s="12"/>
      <c r="P534" s="15" t="s">
        <v>956</v>
      </c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3"/>
      <c r="B535" s="13">
        <f t="shared" ref="B535:N537" si="113">IFERROR(B527+B573-B572,"")</f>
        <v>1581823</v>
      </c>
      <c r="C535" s="13">
        <f t="shared" si="113"/>
        <v>2498685</v>
      </c>
      <c r="D535" s="13">
        <f t="shared" si="113"/>
        <v>3215888</v>
      </c>
      <c r="E535" s="13">
        <f t="shared" si="113"/>
        <v>3939183</v>
      </c>
      <c r="F535" s="13">
        <f t="shared" si="113"/>
        <v>4278058</v>
      </c>
      <c r="G535" s="13">
        <f t="shared" si="113"/>
        <v>4252543</v>
      </c>
      <c r="H535" s="13">
        <f t="shared" si="113"/>
        <v>6742678</v>
      </c>
      <c r="I535" s="13">
        <f t="shared" si="113"/>
        <v>7841947</v>
      </c>
      <c r="J535" s="13">
        <f t="shared" si="113"/>
        <v>9184086</v>
      </c>
      <c r="K535" s="13">
        <f t="shared" si="113"/>
        <v>9920785</v>
      </c>
      <c r="L535" s="13">
        <f t="shared" si="113"/>
        <v>10200589</v>
      </c>
      <c r="M535" s="13">
        <f t="shared" si="113"/>
        <v>10026345</v>
      </c>
      <c r="N535" s="13">
        <f t="shared" si="113"/>
        <v>10483780</v>
      </c>
      <c r="O535" s="12"/>
      <c r="P535" s="15" t="s">
        <v>957</v>
      </c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3"/>
      <c r="B536" s="13">
        <f t="shared" si="113"/>
        <v>1687084</v>
      </c>
      <c r="C536" s="13">
        <f t="shared" si="113"/>
        <v>2718553</v>
      </c>
      <c r="D536" s="13">
        <f t="shared" si="113"/>
        <v>3132844</v>
      </c>
      <c r="E536" s="13">
        <f t="shared" si="113"/>
        <v>3850819</v>
      </c>
      <c r="F536" s="13">
        <f t="shared" si="113"/>
        <v>4596903</v>
      </c>
      <c r="G536" s="13">
        <f t="shared" si="113"/>
        <v>5519569</v>
      </c>
      <c r="H536" s="13">
        <f t="shared" si="113"/>
        <v>7346767</v>
      </c>
      <c r="I536" s="13">
        <f t="shared" si="113"/>
        <v>7999509</v>
      </c>
      <c r="J536" s="13">
        <f t="shared" si="113"/>
        <v>9291035</v>
      </c>
      <c r="K536" s="13">
        <f t="shared" si="113"/>
        <v>10280867</v>
      </c>
      <c r="L536" s="13">
        <f t="shared" si="113"/>
        <v>10740549</v>
      </c>
      <c r="M536" s="13">
        <f t="shared" si="113"/>
        <v>11300748</v>
      </c>
      <c r="N536" s="13">
        <f t="shared" si="113"/>
        <v>11939579</v>
      </c>
      <c r="O536" s="12"/>
      <c r="P536" s="15" t="s">
        <v>958</v>
      </c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3"/>
      <c r="B537" s="25">
        <f t="shared" si="113"/>
        <v>1550839</v>
      </c>
      <c r="C537" s="25">
        <f t="shared" si="113"/>
        <v>2153277</v>
      </c>
      <c r="D537" s="25">
        <f t="shared" si="113"/>
        <v>3069149</v>
      </c>
      <c r="E537" s="25">
        <f t="shared" si="113"/>
        <v>3018702.0100000026</v>
      </c>
      <c r="F537" s="25">
        <f t="shared" si="113"/>
        <v>4383122.2880000006</v>
      </c>
      <c r="G537" s="25">
        <f t="shared" si="113"/>
        <v>5163503.7760000043</v>
      </c>
      <c r="H537" s="25">
        <f t="shared" si="113"/>
        <v>7038706.717999991</v>
      </c>
      <c r="I537" s="25">
        <f t="shared" si="113"/>
        <v>8755846.2600000054</v>
      </c>
      <c r="J537" s="25">
        <f t="shared" si="113"/>
        <v>9370538.7729999907</v>
      </c>
      <c r="K537" s="25">
        <f t="shared" si="113"/>
        <v>10773425.654999997</v>
      </c>
      <c r="L537" s="25">
        <f t="shared" si="113"/>
        <v>10939295.373000003</v>
      </c>
      <c r="M537" s="25">
        <f t="shared" si="113"/>
        <v>11876676.158000015</v>
      </c>
      <c r="N537" s="25" t="str">
        <f t="shared" si="113"/>
        <v/>
      </c>
      <c r="O537" s="12"/>
      <c r="P537" s="15" t="s">
        <v>964</v>
      </c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3"/>
      <c r="B538" s="28">
        <f t="shared" ref="B538:N538" si="114">IFERROR(B530+B575,"")</f>
        <v>7050414</v>
      </c>
      <c r="C538" s="25">
        <f t="shared" si="114"/>
        <v>9890059</v>
      </c>
      <c r="D538" s="25">
        <f t="shared" si="114"/>
        <v>12518961</v>
      </c>
      <c r="E538" s="25">
        <f t="shared" si="114"/>
        <v>14602438.010000017</v>
      </c>
      <c r="F538" s="25">
        <f t="shared" si="114"/>
        <v>17719130.288000025</v>
      </c>
      <c r="G538" s="25">
        <f t="shared" si="114"/>
        <v>19759983.775999993</v>
      </c>
      <c r="H538" s="25">
        <f t="shared" si="114"/>
        <v>27339400.71799998</v>
      </c>
      <c r="I538" s="25">
        <f t="shared" si="114"/>
        <v>32852255.259999961</v>
      </c>
      <c r="J538" s="25">
        <f t="shared" si="114"/>
        <v>36898755.773000024</v>
      </c>
      <c r="K538" s="25">
        <f t="shared" si="114"/>
        <v>41061414.654999986</v>
      </c>
      <c r="L538" s="25">
        <f t="shared" si="114"/>
        <v>42791529.372999974</v>
      </c>
      <c r="M538" s="25">
        <f t="shared" si="114"/>
        <v>44704687.158000037</v>
      </c>
      <c r="N538" s="25">
        <f t="shared" si="114"/>
        <v>48218573.333333299</v>
      </c>
      <c r="O538" s="12">
        <f t="shared" ref="O538:O539" si="115">RATE(M$345-C$345,,-C538,M538)</f>
        <v>0.16282783148345756</v>
      </c>
      <c r="P538" s="15" t="s">
        <v>959</v>
      </c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3"/>
      <c r="B539" s="16">
        <f t="shared" ref="B539:N539" si="116">+B538/(B$462+B$469)</f>
        <v>5.4462503648001002E-2</v>
      </c>
      <c r="C539" s="16">
        <f t="shared" si="116"/>
        <v>8.3982586751838714E-2</v>
      </c>
      <c r="D539" s="16">
        <f t="shared" si="116"/>
        <v>8.8729126193636917E-2</v>
      </c>
      <c r="E539" s="16">
        <f t="shared" si="116"/>
        <v>9.0199874426256363E-2</v>
      </c>
      <c r="F539" s="16">
        <f t="shared" si="116"/>
        <v>8.9561047339639224E-2</v>
      </c>
      <c r="G539" s="16">
        <f t="shared" si="116"/>
        <v>6.9412834575462865E-2</v>
      </c>
      <c r="H539" s="16">
        <f t="shared" si="116"/>
        <v>7.3631353361254606E-2</v>
      </c>
      <c r="I539" s="16">
        <f t="shared" si="116"/>
        <v>8.0933076761022432E-2</v>
      </c>
      <c r="J539" s="16">
        <f t="shared" si="116"/>
        <v>8.1645461447751699E-2</v>
      </c>
      <c r="K539" s="16">
        <f t="shared" si="116"/>
        <v>8.3899341525028634E-2</v>
      </c>
      <c r="L539" s="16">
        <f t="shared" si="116"/>
        <v>8.1064448043180068E-2</v>
      </c>
      <c r="M539" s="16">
        <f t="shared" si="116"/>
        <v>7.8261739058610322E-2</v>
      </c>
      <c r="N539" s="16">
        <f t="shared" si="116"/>
        <v>8.8337566154739935E-2</v>
      </c>
      <c r="O539" s="12">
        <f t="shared" si="115"/>
        <v>-7.0302353295343114E-3</v>
      </c>
      <c r="P539" s="17" t="s">
        <v>975</v>
      </c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52"/>
      <c r="B540" s="26"/>
      <c r="C540" s="16">
        <f t="shared" ref="C540:N540" si="117">C538/B538-1</f>
        <v>0.40276287321567206</v>
      </c>
      <c r="D540" s="16">
        <f t="shared" si="117"/>
        <v>0.26581256997556846</v>
      </c>
      <c r="E540" s="16">
        <f t="shared" si="117"/>
        <v>0.16642571296451969</v>
      </c>
      <c r="F540" s="16">
        <f t="shared" si="117"/>
        <v>0.21343643272894841</v>
      </c>
      <c r="G540" s="16">
        <f t="shared" si="117"/>
        <v>0.11517797176434219</v>
      </c>
      <c r="H540" s="16">
        <f t="shared" si="117"/>
        <v>0.38357404681707119</v>
      </c>
      <c r="I540" s="16">
        <f t="shared" si="117"/>
        <v>0.20164503965774117</v>
      </c>
      <c r="J540" s="16">
        <f t="shared" si="117"/>
        <v>0.12317268574029905</v>
      </c>
      <c r="K540" s="16">
        <f t="shared" si="117"/>
        <v>0.11281298772263515</v>
      </c>
      <c r="L540" s="16">
        <f t="shared" si="117"/>
        <v>4.2134805450238177E-2</v>
      </c>
      <c r="M540" s="16">
        <f t="shared" si="117"/>
        <v>4.4708796648132987E-2</v>
      </c>
      <c r="N540" s="16">
        <f t="shared" si="117"/>
        <v>7.8602186900763149E-2</v>
      </c>
      <c r="O540" s="23"/>
      <c r="P540" s="17" t="s">
        <v>965</v>
      </c>
      <c r="Q540" s="152"/>
      <c r="R540" s="152"/>
      <c r="S540" s="152"/>
      <c r="T540" s="152"/>
      <c r="U540" s="152"/>
      <c r="V540" s="152"/>
      <c r="W540" s="152"/>
      <c r="X540" s="152"/>
      <c r="Y540" s="152"/>
      <c r="Z540" s="152"/>
      <c r="AA540" s="152"/>
      <c r="AB540" s="152"/>
      <c r="AC540" s="152"/>
      <c r="AD540" s="152"/>
      <c r="AE540" s="152"/>
      <c r="AF540" s="152"/>
      <c r="AG540" s="152"/>
      <c r="AH540" s="152"/>
      <c r="AI540" s="152"/>
      <c r="AJ540" s="152"/>
      <c r="AK540" s="152"/>
      <c r="AL540" s="152"/>
      <c r="AM540" s="152"/>
      <c r="AN540" s="152"/>
      <c r="AO540" s="152"/>
      <c r="AP540" s="152"/>
      <c r="AQ540" s="152"/>
      <c r="AR540" s="152"/>
      <c r="AS540" s="152"/>
      <c r="AT540" s="152"/>
      <c r="AU540" s="152"/>
      <c r="AV540" s="152"/>
      <c r="AW540" s="152"/>
      <c r="AX540" s="152"/>
      <c r="AY540" s="152"/>
      <c r="AZ540" s="152"/>
      <c r="BA540" s="152"/>
      <c r="BB540" s="152"/>
      <c r="BC540" s="152"/>
      <c r="BD540" s="152"/>
      <c r="BE540" s="152"/>
      <c r="BF540" s="152"/>
      <c r="BG540" s="152"/>
      <c r="BH540" s="152"/>
      <c r="BI540" s="152"/>
      <c r="BJ540" s="152"/>
      <c r="BK540" s="152"/>
      <c r="BL540" s="152"/>
      <c r="BM540" s="152"/>
      <c r="BN540" s="152"/>
      <c r="BO540" s="152"/>
      <c r="BP540" s="152"/>
      <c r="BQ540" s="152"/>
      <c r="BR540" s="152"/>
      <c r="BS540" s="152"/>
    </row>
    <row r="541" spans="1:71" x14ac:dyDescent="0.25">
      <c r="A541" s="3"/>
      <c r="B541" s="214" t="s">
        <v>899</v>
      </c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3"/>
      <c r="O541" s="12"/>
      <c r="P541" s="5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3"/>
      <c r="B542" s="22">
        <f t="shared" ref="B542:N545" si="118">IFERROR(VLOOKUP($B$541,$134:$224,MATCH($P542&amp;"/"&amp;B$345,$132:$132,0),FALSE),"")</f>
        <v>148861</v>
      </c>
      <c r="C542" s="22">
        <f t="shared" si="118"/>
        <v>902</v>
      </c>
      <c r="D542" s="22">
        <f t="shared" si="118"/>
        <v>50</v>
      </c>
      <c r="E542" s="22">
        <f t="shared" si="118"/>
        <v>0</v>
      </c>
      <c r="F542" s="22">
        <f t="shared" si="118"/>
        <v>1</v>
      </c>
      <c r="G542" s="22">
        <f t="shared" si="118"/>
        <v>13</v>
      </c>
      <c r="H542" s="22">
        <f t="shared" si="118"/>
        <v>1345661</v>
      </c>
      <c r="I542" s="22">
        <f t="shared" si="118"/>
        <v>2263162</v>
      </c>
      <c r="J542" s="22">
        <f t="shared" si="118"/>
        <v>2054419</v>
      </c>
      <c r="K542" s="22">
        <f t="shared" si="118"/>
        <v>2040296</v>
      </c>
      <c r="L542" s="22">
        <f t="shared" si="118"/>
        <v>1788503</v>
      </c>
      <c r="M542" s="22">
        <f t="shared" si="118"/>
        <v>1749106</v>
      </c>
      <c r="N542" s="22">
        <f t="shared" si="118"/>
        <v>1880584</v>
      </c>
      <c r="O542" s="12"/>
      <c r="P542" s="15" t="s">
        <v>956</v>
      </c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3"/>
      <c r="B543" s="13">
        <f t="shared" si="118"/>
        <v>154714</v>
      </c>
      <c r="C543" s="13">
        <f t="shared" si="118"/>
        <v>1220</v>
      </c>
      <c r="D543" s="13">
        <f t="shared" si="118"/>
        <v>58</v>
      </c>
      <c r="E543" s="13">
        <f t="shared" si="118"/>
        <v>3</v>
      </c>
      <c r="F543" s="13">
        <f t="shared" si="118"/>
        <v>10</v>
      </c>
      <c r="G543" s="13">
        <f t="shared" si="118"/>
        <v>127413</v>
      </c>
      <c r="H543" s="13">
        <f t="shared" si="118"/>
        <v>2397968</v>
      </c>
      <c r="I543" s="13">
        <f t="shared" si="118"/>
        <v>2166959</v>
      </c>
      <c r="J543" s="13">
        <f t="shared" si="118"/>
        <v>2096779</v>
      </c>
      <c r="K543" s="13">
        <f t="shared" si="118"/>
        <v>2013538</v>
      </c>
      <c r="L543" s="13">
        <f t="shared" si="118"/>
        <v>1832776</v>
      </c>
      <c r="M543" s="13">
        <f t="shared" si="118"/>
        <v>1683829</v>
      </c>
      <c r="N543" s="13">
        <f t="shared" si="118"/>
        <v>1976254</v>
      </c>
      <c r="O543" s="12"/>
      <c r="P543" s="15" t="s">
        <v>957</v>
      </c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3"/>
      <c r="B544" s="13">
        <f t="shared" si="118"/>
        <v>165490</v>
      </c>
      <c r="C544" s="13">
        <f t="shared" si="118"/>
        <v>346</v>
      </c>
      <c r="D544" s="13">
        <f t="shared" si="118"/>
        <v>1</v>
      </c>
      <c r="E544" s="13">
        <f t="shared" si="118"/>
        <v>2</v>
      </c>
      <c r="F544" s="13">
        <f t="shared" si="118"/>
        <v>8</v>
      </c>
      <c r="G544" s="13">
        <f t="shared" si="118"/>
        <v>910001</v>
      </c>
      <c r="H544" s="13">
        <f t="shared" si="118"/>
        <v>2415337</v>
      </c>
      <c r="I544" s="13">
        <f t="shared" si="118"/>
        <v>2073650</v>
      </c>
      <c r="J544" s="13">
        <f t="shared" si="118"/>
        <v>2159679</v>
      </c>
      <c r="K544" s="13">
        <f t="shared" si="118"/>
        <v>2000204</v>
      </c>
      <c r="L544" s="13">
        <f t="shared" si="118"/>
        <v>1834799</v>
      </c>
      <c r="M544" s="13">
        <f t="shared" si="118"/>
        <v>1671569</v>
      </c>
      <c r="N544" s="13">
        <f t="shared" si="118"/>
        <v>1991291</v>
      </c>
      <c r="O544" s="12"/>
      <c r="P544" s="15" t="s">
        <v>958</v>
      </c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3"/>
      <c r="B545" s="25">
        <f t="shared" si="118"/>
        <v>60897</v>
      </c>
      <c r="C545" s="25">
        <f t="shared" si="118"/>
        <v>6</v>
      </c>
      <c r="D545" s="25">
        <f t="shared" si="118"/>
        <v>3</v>
      </c>
      <c r="E545" s="25">
        <f t="shared" si="118"/>
        <v>6.87</v>
      </c>
      <c r="F545" s="25">
        <f t="shared" si="118"/>
        <v>6.2610000000000001</v>
      </c>
      <c r="G545" s="25">
        <f t="shared" si="118"/>
        <v>1176603.392</v>
      </c>
      <c r="H545" s="25">
        <f t="shared" si="118"/>
        <v>2359528.7349999999</v>
      </c>
      <c r="I545" s="25">
        <f t="shared" si="118"/>
        <v>2081732.362</v>
      </c>
      <c r="J545" s="25">
        <f t="shared" si="118"/>
        <v>2131442.8280000002</v>
      </c>
      <c r="K545" s="25">
        <f t="shared" si="118"/>
        <v>1938561.2279999999</v>
      </c>
      <c r="L545" s="25">
        <f t="shared" si="118"/>
        <v>1739592.7579999999</v>
      </c>
      <c r="M545" s="25">
        <f t="shared" si="118"/>
        <v>1616475.703</v>
      </c>
      <c r="N545" s="25" t="str">
        <f t="shared" si="118"/>
        <v/>
      </c>
      <c r="O545" s="12"/>
      <c r="P545" s="15" t="s">
        <v>964</v>
      </c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3"/>
      <c r="B546" s="25">
        <f t="shared" ref="B546:M546" si="119">SUM(B542:B545)</f>
        <v>529962</v>
      </c>
      <c r="C546" s="25">
        <f t="shared" si="119"/>
        <v>2474</v>
      </c>
      <c r="D546" s="25">
        <f t="shared" si="119"/>
        <v>112</v>
      </c>
      <c r="E546" s="25">
        <f t="shared" si="119"/>
        <v>11.870000000000001</v>
      </c>
      <c r="F546" s="25">
        <f t="shared" si="119"/>
        <v>25.260999999999999</v>
      </c>
      <c r="G546" s="25">
        <f t="shared" si="119"/>
        <v>2214030.392</v>
      </c>
      <c r="H546" s="25">
        <f t="shared" si="119"/>
        <v>8518494.7349999994</v>
      </c>
      <c r="I546" s="25">
        <f t="shared" si="119"/>
        <v>8585503.3619999997</v>
      </c>
      <c r="J546" s="25">
        <f t="shared" si="119"/>
        <v>8442319.8279999997</v>
      </c>
      <c r="K546" s="25">
        <f t="shared" si="119"/>
        <v>7992599.2280000001</v>
      </c>
      <c r="L546" s="25">
        <f t="shared" si="119"/>
        <v>7195670.7579999994</v>
      </c>
      <c r="M546" s="25">
        <f t="shared" si="119"/>
        <v>6720979.7029999997</v>
      </c>
      <c r="N546" s="25">
        <f>IF(N543="",N542*4,IF(N544="",(N543+N542)*2,IF(N545="",((N544+N543+N542)/3)*4,SUM(N542:N545))))</f>
        <v>7797505.333333333</v>
      </c>
      <c r="O546" s="12" t="e">
        <f t="shared" ref="O546:O547" si="120">RATE(M$345-C$345,,-C546,M546)</f>
        <v>#NUM!</v>
      </c>
      <c r="P546" s="15" t="s">
        <v>959</v>
      </c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3"/>
      <c r="B547" s="16">
        <f t="shared" ref="B547:N547" si="121">+B546/(B$462+B$469)</f>
        <v>4.0938102866444311E-3</v>
      </c>
      <c r="C547" s="16">
        <f t="shared" si="121"/>
        <v>2.1008258861150268E-5</v>
      </c>
      <c r="D547" s="16">
        <f t="shared" si="121"/>
        <v>7.9380885791459322E-7</v>
      </c>
      <c r="E547" s="16">
        <f t="shared" si="121"/>
        <v>7.3321489788653583E-8</v>
      </c>
      <c r="F547" s="16">
        <f t="shared" si="121"/>
        <v>1.2768130151279483E-7</v>
      </c>
      <c r="G547" s="16">
        <f t="shared" si="121"/>
        <v>7.7774418788542658E-3</v>
      </c>
      <c r="H547" s="16">
        <f t="shared" si="121"/>
        <v>2.2942284010117719E-2</v>
      </c>
      <c r="I547" s="16">
        <f t="shared" si="121"/>
        <v>2.115079154017151E-2</v>
      </c>
      <c r="J547" s="16">
        <f t="shared" si="121"/>
        <v>1.8680226029489305E-2</v>
      </c>
      <c r="K547" s="16">
        <f t="shared" si="121"/>
        <v>1.6330996336508283E-2</v>
      </c>
      <c r="L547" s="16">
        <f t="shared" si="121"/>
        <v>1.3631508077525552E-2</v>
      </c>
      <c r="M547" s="16">
        <f t="shared" si="121"/>
        <v>1.1766004711661959E-2</v>
      </c>
      <c r="N547" s="16">
        <f t="shared" si="121"/>
        <v>1.4285214090917483E-2</v>
      </c>
      <c r="O547" s="12" t="e">
        <f t="shared" si="120"/>
        <v>#NUM!</v>
      </c>
      <c r="P547" s="17" t="s">
        <v>960</v>
      </c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3"/>
      <c r="B548" s="216" t="s">
        <v>976</v>
      </c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3"/>
      <c r="O548" s="12"/>
      <c r="P548" s="5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3"/>
      <c r="B549" s="22">
        <f t="shared" ref="B549:N552" si="122">IFERROR(B526-B542,"")</f>
        <v>1369077</v>
      </c>
      <c r="C549" s="22">
        <f t="shared" si="122"/>
        <v>1840776</v>
      </c>
      <c r="D549" s="22">
        <f t="shared" si="122"/>
        <v>2362258</v>
      </c>
      <c r="E549" s="22">
        <f t="shared" si="122"/>
        <v>3010036</v>
      </c>
      <c r="F549" s="22">
        <f t="shared" si="122"/>
        <v>3637991</v>
      </c>
      <c r="G549" s="22">
        <f t="shared" si="122"/>
        <v>3934580</v>
      </c>
      <c r="H549" s="22">
        <f t="shared" si="122"/>
        <v>3379615</v>
      </c>
      <c r="I549" s="22">
        <f t="shared" si="122"/>
        <v>4287866</v>
      </c>
      <c r="J549" s="22">
        <f t="shared" si="122"/>
        <v>5058709</v>
      </c>
      <c r="K549" s="22">
        <f t="shared" si="122"/>
        <v>5759270</v>
      </c>
      <c r="L549" s="22">
        <f t="shared" si="122"/>
        <v>6632166</v>
      </c>
      <c r="M549" s="22">
        <f t="shared" si="122"/>
        <v>7080467</v>
      </c>
      <c r="N549" s="22">
        <f t="shared" si="122"/>
        <v>6879810</v>
      </c>
      <c r="O549" s="12"/>
      <c r="P549" s="15" t="s">
        <v>956</v>
      </c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3"/>
      <c r="B550" s="13">
        <f t="shared" si="122"/>
        <v>674051</v>
      </c>
      <c r="C550" s="13">
        <f t="shared" si="122"/>
        <v>1797072</v>
      </c>
      <c r="D550" s="13">
        <f t="shared" si="122"/>
        <v>2455545</v>
      </c>
      <c r="E550" s="13">
        <f t="shared" si="122"/>
        <v>3130487</v>
      </c>
      <c r="F550" s="13">
        <f t="shared" si="122"/>
        <v>3452597</v>
      </c>
      <c r="G550" s="13">
        <f t="shared" si="122"/>
        <v>3191805</v>
      </c>
      <c r="H550" s="13">
        <f t="shared" si="122"/>
        <v>2820074</v>
      </c>
      <c r="I550" s="13">
        <f t="shared" si="122"/>
        <v>3884276</v>
      </c>
      <c r="J550" s="13">
        <f t="shared" si="122"/>
        <v>5045680</v>
      </c>
      <c r="K550" s="13">
        <f t="shared" si="122"/>
        <v>5542484</v>
      </c>
      <c r="L550" s="13">
        <f t="shared" si="122"/>
        <v>5756712</v>
      </c>
      <c r="M550" s="13">
        <f t="shared" si="122"/>
        <v>5612298</v>
      </c>
      <c r="N550" s="13">
        <f t="shared" si="122"/>
        <v>3376317</v>
      </c>
      <c r="O550" s="12"/>
      <c r="P550" s="15" t="s">
        <v>957</v>
      </c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3"/>
      <c r="B551" s="13">
        <f t="shared" si="122"/>
        <v>732492</v>
      </c>
      <c r="C551" s="13">
        <f t="shared" si="122"/>
        <v>1992406</v>
      </c>
      <c r="D551" s="13">
        <f t="shared" si="122"/>
        <v>2343637</v>
      </c>
      <c r="E551" s="13">
        <f t="shared" si="122"/>
        <v>3020817</v>
      </c>
      <c r="F551" s="13">
        <f t="shared" si="122"/>
        <v>3747101</v>
      </c>
      <c r="G551" s="13">
        <f t="shared" si="122"/>
        <v>3281065</v>
      </c>
      <c r="H551" s="13">
        <f t="shared" si="122"/>
        <v>3311836</v>
      </c>
      <c r="I551" s="13">
        <f t="shared" si="122"/>
        <v>4040146</v>
      </c>
      <c r="J551" s="13">
        <f t="shared" si="122"/>
        <v>4985305</v>
      </c>
      <c r="K551" s="13">
        <f t="shared" si="122"/>
        <v>5852843</v>
      </c>
      <c r="L551" s="13">
        <f t="shared" si="122"/>
        <v>6245441</v>
      </c>
      <c r="M551" s="13">
        <f t="shared" si="122"/>
        <v>6763545</v>
      </c>
      <c r="N551" s="13">
        <f t="shared" si="122"/>
        <v>4779094</v>
      </c>
      <c r="O551" s="12"/>
      <c r="P551" s="15" t="s">
        <v>958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3"/>
      <c r="B552" s="13">
        <f t="shared" si="122"/>
        <v>727543</v>
      </c>
      <c r="C552" s="25">
        <f t="shared" si="122"/>
        <v>1398642</v>
      </c>
      <c r="D552" s="25">
        <f t="shared" si="122"/>
        <v>2264416</v>
      </c>
      <c r="E552" s="25">
        <f t="shared" si="122"/>
        <v>2139084.2600000026</v>
      </c>
      <c r="F552" s="25">
        <f t="shared" si="122"/>
        <v>3512974.0040000007</v>
      </c>
      <c r="G552" s="25">
        <f t="shared" si="122"/>
        <v>2513185.2790000034</v>
      </c>
      <c r="H552" s="25">
        <f t="shared" si="122"/>
        <v>2999611.5709999907</v>
      </c>
      <c r="I552" s="25">
        <f t="shared" si="122"/>
        <v>4696967.5680000056</v>
      </c>
      <c r="J552" s="25">
        <f t="shared" si="122"/>
        <v>5052733.9029999916</v>
      </c>
      <c r="K552" s="25">
        <f t="shared" si="122"/>
        <v>6356040.7269999972</v>
      </c>
      <c r="L552" s="25">
        <f t="shared" si="122"/>
        <v>6517390.546000002</v>
      </c>
      <c r="M552" s="25">
        <f t="shared" si="122"/>
        <v>7307547.4930000175</v>
      </c>
      <c r="N552" s="25" t="str">
        <f t="shared" si="122"/>
        <v/>
      </c>
      <c r="O552" s="12"/>
      <c r="P552" s="15" t="s">
        <v>964</v>
      </c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3"/>
      <c r="B553" s="28">
        <f t="shared" ref="B553:M553" si="123">B530-B546</f>
        <v>3503163</v>
      </c>
      <c r="C553" s="25">
        <f t="shared" si="123"/>
        <v>7028896</v>
      </c>
      <c r="D553" s="25">
        <f t="shared" si="123"/>
        <v>9425856</v>
      </c>
      <c r="E553" s="25">
        <f t="shared" si="123"/>
        <v>11300424.260000018</v>
      </c>
      <c r="F553" s="25">
        <f t="shared" si="123"/>
        <v>14350663.004000023</v>
      </c>
      <c r="G553" s="25">
        <f t="shared" si="123"/>
        <v>12920635.278999992</v>
      </c>
      <c r="H553" s="25">
        <f t="shared" si="123"/>
        <v>12511136.57099998</v>
      </c>
      <c r="I553" s="25">
        <f t="shared" si="123"/>
        <v>16909255.567999959</v>
      </c>
      <c r="J553" s="25">
        <f t="shared" si="123"/>
        <v>20142427.903000019</v>
      </c>
      <c r="K553" s="25">
        <f t="shared" si="123"/>
        <v>23510637.726999991</v>
      </c>
      <c r="L553" s="25">
        <f t="shared" si="123"/>
        <v>25151709.545999974</v>
      </c>
      <c r="M553" s="25">
        <f t="shared" si="123"/>
        <v>26763857.493000038</v>
      </c>
      <c r="N553" s="25">
        <f>IFERROR(N530-N546,"")</f>
        <v>20046961.333333295</v>
      </c>
      <c r="O553" s="12">
        <f t="shared" ref="O553:O554" si="124">RATE(M$345-C$345,,-C553,M553)</f>
        <v>0.14305245072601949</v>
      </c>
      <c r="P553" s="15" t="s">
        <v>959</v>
      </c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3"/>
      <c r="B554" s="16">
        <f t="shared" ref="B554:N554" si="125">+B553/(B$462+B$469)</f>
        <v>2.706096800372888E-2</v>
      </c>
      <c r="C554" s="16">
        <f t="shared" si="125"/>
        <v>5.9686688228012805E-2</v>
      </c>
      <c r="D554" s="16">
        <f t="shared" si="125"/>
        <v>6.6806499877030509E-2</v>
      </c>
      <c r="E554" s="16">
        <f t="shared" si="125"/>
        <v>6.9803196460576616E-2</v>
      </c>
      <c r="F554" s="16">
        <f t="shared" si="125"/>
        <v>7.2535185856547127E-2</v>
      </c>
      <c r="G554" s="16">
        <f t="shared" si="125"/>
        <v>4.5387583785388437E-2</v>
      </c>
      <c r="H554" s="16">
        <f t="shared" si="125"/>
        <v>3.3695395422610644E-2</v>
      </c>
      <c r="I554" s="16">
        <f t="shared" si="125"/>
        <v>4.1656746790317258E-2</v>
      </c>
      <c r="J554" s="16">
        <f t="shared" si="125"/>
        <v>4.4568923432964806E-2</v>
      </c>
      <c r="K554" s="16">
        <f t="shared" si="125"/>
        <v>4.8038457532504998E-2</v>
      </c>
      <c r="L554" s="16">
        <f t="shared" si="125"/>
        <v>4.7647501306072856E-2</v>
      </c>
      <c r="M554" s="16">
        <f t="shared" si="125"/>
        <v>4.6853834899148135E-2</v>
      </c>
      <c r="N554" s="16">
        <f t="shared" si="125"/>
        <v>3.6726507039988011E-2</v>
      </c>
      <c r="O554" s="12">
        <f t="shared" si="124"/>
        <v>-2.3916961502573386E-2</v>
      </c>
      <c r="P554" s="17" t="s">
        <v>977</v>
      </c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3"/>
      <c r="B555" s="213" t="s">
        <v>875</v>
      </c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3"/>
      <c r="O555" s="12"/>
      <c r="P555" s="5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3"/>
      <c r="B556" s="22">
        <f t="shared" ref="B556:N559" si="126">IFERROR(VLOOKUP($B$555,$134:$224,MATCH($P556&amp;"/"&amp;B$345,$132:$132,0),FALSE),"")</f>
        <v>369633</v>
      </c>
      <c r="C556" s="22">
        <f t="shared" si="126"/>
        <v>482430</v>
      </c>
      <c r="D556" s="22">
        <f t="shared" si="126"/>
        <v>624226</v>
      </c>
      <c r="E556" s="22">
        <f t="shared" si="126"/>
        <v>856238</v>
      </c>
      <c r="F556" s="22">
        <f t="shared" si="126"/>
        <v>781712</v>
      </c>
      <c r="G556" s="22">
        <f t="shared" si="126"/>
        <v>741250</v>
      </c>
      <c r="H556" s="22">
        <f t="shared" si="126"/>
        <v>643191</v>
      </c>
      <c r="I556" s="22">
        <f t="shared" si="126"/>
        <v>842338</v>
      </c>
      <c r="J556" s="22">
        <f t="shared" si="126"/>
        <v>959576</v>
      </c>
      <c r="K556" s="22">
        <f t="shared" si="126"/>
        <v>950989</v>
      </c>
      <c r="L556" s="22">
        <f t="shared" si="126"/>
        <v>1181100</v>
      </c>
      <c r="M556" s="22">
        <f t="shared" si="126"/>
        <v>1231745</v>
      </c>
      <c r="N556" s="22">
        <f t="shared" si="126"/>
        <v>1132252</v>
      </c>
      <c r="O556" s="12"/>
      <c r="P556" s="15" t="s">
        <v>956</v>
      </c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3"/>
      <c r="B557" s="13">
        <f t="shared" si="126"/>
        <v>322281</v>
      </c>
      <c r="C557" s="13">
        <f t="shared" si="126"/>
        <v>452289</v>
      </c>
      <c r="D557" s="13">
        <f t="shared" si="126"/>
        <v>624261</v>
      </c>
      <c r="E557" s="13">
        <f t="shared" si="126"/>
        <v>827936</v>
      </c>
      <c r="F557" s="13">
        <f t="shared" si="126"/>
        <v>720238</v>
      </c>
      <c r="G557" s="13">
        <f t="shared" si="126"/>
        <v>534474</v>
      </c>
      <c r="H557" s="13">
        <f t="shared" si="126"/>
        <v>542107</v>
      </c>
      <c r="I557" s="13">
        <f t="shared" si="126"/>
        <v>715648</v>
      </c>
      <c r="J557" s="13">
        <f t="shared" si="126"/>
        <v>817142</v>
      </c>
      <c r="K557" s="13">
        <f t="shared" si="126"/>
        <v>866259</v>
      </c>
      <c r="L557" s="13">
        <f t="shared" si="126"/>
        <v>927663</v>
      </c>
      <c r="M557" s="13">
        <f t="shared" si="126"/>
        <v>761854</v>
      </c>
      <c r="N557" s="13">
        <f t="shared" si="126"/>
        <v>433981</v>
      </c>
      <c r="O557" s="12"/>
      <c r="P557" s="15" t="s">
        <v>957</v>
      </c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3"/>
      <c r="B558" s="13">
        <f t="shared" si="126"/>
        <v>284741</v>
      </c>
      <c r="C558" s="13">
        <f t="shared" si="126"/>
        <v>461807</v>
      </c>
      <c r="D558" s="13">
        <f t="shared" si="126"/>
        <v>599821</v>
      </c>
      <c r="E558" s="13">
        <f t="shared" si="126"/>
        <v>791566</v>
      </c>
      <c r="F558" s="13">
        <f t="shared" si="126"/>
        <v>749605</v>
      </c>
      <c r="G558" s="13">
        <f t="shared" si="126"/>
        <v>585600</v>
      </c>
      <c r="H558" s="13">
        <f t="shared" si="126"/>
        <v>595915</v>
      </c>
      <c r="I558" s="13">
        <f t="shared" si="126"/>
        <v>718076</v>
      </c>
      <c r="J558" s="13">
        <f t="shared" si="126"/>
        <v>832198</v>
      </c>
      <c r="K558" s="13">
        <f t="shared" si="126"/>
        <v>852968</v>
      </c>
      <c r="L558" s="13">
        <f t="shared" si="126"/>
        <v>998129</v>
      </c>
      <c r="M558" s="13">
        <f t="shared" si="126"/>
        <v>1067705</v>
      </c>
      <c r="N558" s="13">
        <f t="shared" si="126"/>
        <v>682325</v>
      </c>
      <c r="O558" s="12"/>
      <c r="P558" s="15" t="s">
        <v>958</v>
      </c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3"/>
      <c r="B559" s="25">
        <f t="shared" si="126"/>
        <v>228248</v>
      </c>
      <c r="C559" s="25">
        <f t="shared" si="126"/>
        <v>377441</v>
      </c>
      <c r="D559" s="25">
        <f t="shared" si="126"/>
        <v>639050</v>
      </c>
      <c r="E559" s="25">
        <f t="shared" si="126"/>
        <v>505720.79</v>
      </c>
      <c r="F559" s="25">
        <f t="shared" si="126"/>
        <v>679257.35699999996</v>
      </c>
      <c r="G559" s="25">
        <f t="shared" si="126"/>
        <v>431070.51799999998</v>
      </c>
      <c r="H559" s="25">
        <f t="shared" si="126"/>
        <v>449775.63699999999</v>
      </c>
      <c r="I559" s="25">
        <f t="shared" si="126"/>
        <v>790152.36499999999</v>
      </c>
      <c r="J559" s="25">
        <f t="shared" si="126"/>
        <v>714419.94</v>
      </c>
      <c r="K559" s="25">
        <f t="shared" si="126"/>
        <v>816829.67500000005</v>
      </c>
      <c r="L559" s="25">
        <f t="shared" si="126"/>
        <v>861779.446</v>
      </c>
      <c r="M559" s="25">
        <f t="shared" si="126"/>
        <v>1008438.965</v>
      </c>
      <c r="N559" s="25" t="str">
        <f t="shared" si="126"/>
        <v/>
      </c>
      <c r="O559" s="12"/>
      <c r="P559" s="15" t="s">
        <v>964</v>
      </c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3"/>
      <c r="B560" s="25">
        <f t="shared" ref="B560:M560" si="127">SUM(B556:B559)</f>
        <v>1204903</v>
      </c>
      <c r="C560" s="25">
        <f t="shared" si="127"/>
        <v>1773967</v>
      </c>
      <c r="D560" s="25">
        <f t="shared" si="127"/>
        <v>2487358</v>
      </c>
      <c r="E560" s="25">
        <f t="shared" si="127"/>
        <v>2981460.79</v>
      </c>
      <c r="F560" s="25">
        <f t="shared" si="127"/>
        <v>2930812.3569999998</v>
      </c>
      <c r="G560" s="25">
        <f t="shared" si="127"/>
        <v>2292394.5180000002</v>
      </c>
      <c r="H560" s="25">
        <f t="shared" si="127"/>
        <v>2230988.6370000001</v>
      </c>
      <c r="I560" s="25">
        <f t="shared" si="127"/>
        <v>3066214.3650000002</v>
      </c>
      <c r="J560" s="25">
        <f t="shared" si="127"/>
        <v>3323335.94</v>
      </c>
      <c r="K560" s="25">
        <f t="shared" si="127"/>
        <v>3487045.6749999998</v>
      </c>
      <c r="L560" s="25">
        <f t="shared" si="127"/>
        <v>3968671.446</v>
      </c>
      <c r="M560" s="25">
        <f t="shared" si="127"/>
        <v>4069742.9649999999</v>
      </c>
      <c r="N560" s="25">
        <f>IF(N557="",N556*4,IF(N558="",(N557+N556)*2,IF(N559="",((N558+N557+N556)/3)*4,SUM(N556:N559))))</f>
        <v>2998077.3333333335</v>
      </c>
      <c r="O560" s="12">
        <f t="shared" ref="O560:O561" si="128">RATE(M$345-C$345,,-C560,M560)</f>
        <v>8.658109450447965E-2</v>
      </c>
      <c r="P560" s="15" t="s">
        <v>959</v>
      </c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3"/>
      <c r="B561" s="16">
        <f t="shared" ref="B561:N561" si="129">+B560/B$553</f>
        <v>0.3439471700289139</v>
      </c>
      <c r="C561" s="16">
        <f t="shared" si="129"/>
        <v>0.25238202414717759</v>
      </c>
      <c r="D561" s="16">
        <f t="shared" si="129"/>
        <v>0.26388669633824241</v>
      </c>
      <c r="E561" s="16">
        <f t="shared" si="129"/>
        <v>0.26383618184614915</v>
      </c>
      <c r="F561" s="16">
        <f t="shared" si="129"/>
        <v>0.2042283590788162</v>
      </c>
      <c r="G561" s="16">
        <f t="shared" si="129"/>
        <v>0.17742119241813495</v>
      </c>
      <c r="H561" s="16">
        <f t="shared" si="129"/>
        <v>0.17832022089594082</v>
      </c>
      <c r="I561" s="16">
        <f t="shared" si="129"/>
        <v>0.18133349233911156</v>
      </c>
      <c r="J561" s="16">
        <f t="shared" si="129"/>
        <v>0.16499182501753035</v>
      </c>
      <c r="K561" s="16">
        <f t="shared" si="129"/>
        <v>0.14831778344299956</v>
      </c>
      <c r="L561" s="16">
        <f t="shared" si="129"/>
        <v>0.15778933192360919</v>
      </c>
      <c r="M561" s="16">
        <f t="shared" si="129"/>
        <v>0.152061150604483</v>
      </c>
      <c r="N561" s="16">
        <f t="shared" si="129"/>
        <v>0.14955270694059</v>
      </c>
      <c r="O561" s="12">
        <f t="shared" si="128"/>
        <v>-4.940399382869249E-2</v>
      </c>
      <c r="P561" s="17" t="s">
        <v>978</v>
      </c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3"/>
      <c r="B562" s="216" t="s">
        <v>877</v>
      </c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3"/>
      <c r="O562" s="12"/>
      <c r="P562" s="5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3"/>
      <c r="B563" s="22">
        <f t="shared" ref="B563:N566" si="130">IFERROR(VLOOKUP($B$562,$134:$224,MATCH($P563&amp;"/"&amp;B$345,$132:$132,0),FALSE),"")</f>
        <v>1084194</v>
      </c>
      <c r="C563" s="22">
        <f t="shared" si="130"/>
        <v>1246607</v>
      </c>
      <c r="D563" s="22">
        <f t="shared" si="130"/>
        <v>1675894</v>
      </c>
      <c r="E563" s="22">
        <f t="shared" si="130"/>
        <v>2083933</v>
      </c>
      <c r="F563" s="22">
        <f t="shared" si="130"/>
        <v>2758326</v>
      </c>
      <c r="G563" s="22">
        <f t="shared" si="130"/>
        <v>3185739</v>
      </c>
      <c r="H563" s="22">
        <f t="shared" si="130"/>
        <v>2705199</v>
      </c>
      <c r="I563" s="22">
        <f t="shared" si="130"/>
        <v>3408344</v>
      </c>
      <c r="J563" s="22">
        <f t="shared" si="130"/>
        <v>4064685</v>
      </c>
      <c r="K563" s="22">
        <f t="shared" si="130"/>
        <v>4764990</v>
      </c>
      <c r="L563" s="22">
        <f t="shared" si="130"/>
        <v>5416836</v>
      </c>
      <c r="M563" s="22">
        <f t="shared" si="130"/>
        <v>5769185</v>
      </c>
      <c r="N563" s="22">
        <f t="shared" si="130"/>
        <v>5645110</v>
      </c>
      <c r="O563" s="12"/>
      <c r="P563" s="15" t="s">
        <v>956</v>
      </c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3"/>
      <c r="B564" s="13">
        <f t="shared" si="130"/>
        <v>864441</v>
      </c>
      <c r="C564" s="13">
        <f t="shared" si="130"/>
        <v>1234393</v>
      </c>
      <c r="D564" s="13">
        <f t="shared" si="130"/>
        <v>1769347</v>
      </c>
      <c r="E564" s="13">
        <f t="shared" si="130"/>
        <v>2169777</v>
      </c>
      <c r="F564" s="13">
        <f t="shared" si="130"/>
        <v>2600389</v>
      </c>
      <c r="G564" s="13">
        <f t="shared" si="130"/>
        <v>2649212</v>
      </c>
      <c r="H564" s="13">
        <f t="shared" si="130"/>
        <v>2251570</v>
      </c>
      <c r="I564" s="13">
        <f t="shared" si="130"/>
        <v>3139595</v>
      </c>
      <c r="J564" s="13">
        <f t="shared" si="130"/>
        <v>4195948</v>
      </c>
      <c r="K564" s="13">
        <f t="shared" si="130"/>
        <v>4647184</v>
      </c>
      <c r="L564" s="13">
        <f t="shared" si="130"/>
        <v>4779175</v>
      </c>
      <c r="M564" s="13">
        <f t="shared" si="130"/>
        <v>4794614</v>
      </c>
      <c r="N564" s="13">
        <f t="shared" si="130"/>
        <v>2887028</v>
      </c>
      <c r="O564" s="12"/>
      <c r="P564" s="15" t="s">
        <v>957</v>
      </c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3"/>
      <c r="B565" s="13">
        <f t="shared" si="130"/>
        <v>843667</v>
      </c>
      <c r="C565" s="13">
        <f t="shared" si="130"/>
        <v>1415969</v>
      </c>
      <c r="D565" s="13">
        <f t="shared" si="130"/>
        <v>1670264</v>
      </c>
      <c r="E565" s="13">
        <f t="shared" si="130"/>
        <v>2173034</v>
      </c>
      <c r="F565" s="13">
        <f t="shared" si="130"/>
        <v>2902488</v>
      </c>
      <c r="G565" s="13">
        <f t="shared" si="130"/>
        <v>2659581</v>
      </c>
      <c r="H565" s="13">
        <f t="shared" si="130"/>
        <v>2687650</v>
      </c>
      <c r="I565" s="13">
        <f t="shared" si="130"/>
        <v>3257896</v>
      </c>
      <c r="J565" s="13">
        <f t="shared" si="130"/>
        <v>4115162</v>
      </c>
      <c r="K565" s="13">
        <f t="shared" si="130"/>
        <v>4970338</v>
      </c>
      <c r="L565" s="13">
        <f t="shared" si="130"/>
        <v>5181786</v>
      </c>
      <c r="M565" s="13">
        <f t="shared" si="130"/>
        <v>5611835</v>
      </c>
      <c r="N565" s="13">
        <f t="shared" si="130"/>
        <v>3997703</v>
      </c>
      <c r="O565" s="12"/>
      <c r="P565" s="15" t="s">
        <v>958</v>
      </c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3"/>
      <c r="B566" s="13">
        <f t="shared" si="130"/>
        <v>509169</v>
      </c>
      <c r="C566" s="25">
        <f t="shared" si="130"/>
        <v>1095103</v>
      </c>
      <c r="D566" s="25">
        <f t="shared" si="130"/>
        <v>1547958</v>
      </c>
      <c r="E566" s="25">
        <f t="shared" si="130"/>
        <v>1580824.68</v>
      </c>
      <c r="F566" s="25">
        <f t="shared" si="130"/>
        <v>2762028.0890000002</v>
      </c>
      <c r="G566" s="25">
        <f t="shared" si="130"/>
        <v>2042456.8259999999</v>
      </c>
      <c r="H566" s="25">
        <f t="shared" si="130"/>
        <v>2515555.1150000002</v>
      </c>
      <c r="I566" s="25">
        <f t="shared" si="130"/>
        <v>3876624.324</v>
      </c>
      <c r="J566" s="25">
        <f t="shared" si="130"/>
        <v>4300715.4050000003</v>
      </c>
      <c r="K566" s="25">
        <f t="shared" si="130"/>
        <v>5525196.1610000003</v>
      </c>
      <c r="L566" s="25">
        <f t="shared" si="130"/>
        <v>5551853.3039999995</v>
      </c>
      <c r="M566" s="25">
        <f t="shared" si="130"/>
        <v>6167450.7450000001</v>
      </c>
      <c r="N566" s="25" t="str">
        <f t="shared" si="130"/>
        <v/>
      </c>
      <c r="O566" s="12"/>
      <c r="P566" s="15" t="s">
        <v>964</v>
      </c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3"/>
      <c r="B567" s="33">
        <f t="shared" ref="B567:M567" si="131">SUM(B563:B566)</f>
        <v>3301471</v>
      </c>
      <c r="C567" s="25">
        <f t="shared" si="131"/>
        <v>4992072</v>
      </c>
      <c r="D567" s="25">
        <f t="shared" si="131"/>
        <v>6663463</v>
      </c>
      <c r="E567" s="25">
        <f t="shared" si="131"/>
        <v>8007568.6799999997</v>
      </c>
      <c r="F567" s="25">
        <f t="shared" si="131"/>
        <v>11023231.089</v>
      </c>
      <c r="G567" s="25">
        <f t="shared" si="131"/>
        <v>10536988.825999999</v>
      </c>
      <c r="H567" s="25">
        <f t="shared" si="131"/>
        <v>10159974.115</v>
      </c>
      <c r="I567" s="25">
        <f t="shared" si="131"/>
        <v>13682459.324000001</v>
      </c>
      <c r="J567" s="25">
        <f t="shared" si="131"/>
        <v>16676510.405000001</v>
      </c>
      <c r="K567" s="25">
        <f t="shared" si="131"/>
        <v>19907708.160999998</v>
      </c>
      <c r="L567" s="25">
        <f t="shared" si="131"/>
        <v>20929650.303999998</v>
      </c>
      <c r="M567" s="25">
        <f t="shared" si="131"/>
        <v>22343084.745000001</v>
      </c>
      <c r="N567" s="25">
        <f>IF(N564="",N563*4,IF(N565="",(N564+N563)*2,IF(N566="",((N565+N564+N563)/3)*4,SUM(N563:N566))))</f>
        <v>16706454.666666666</v>
      </c>
      <c r="O567" s="12">
        <f t="shared" ref="O567:O568" si="132">RATE(M$345-C$345,,-C567,M567)</f>
        <v>0.16167924251021421</v>
      </c>
      <c r="P567" s="15" t="s">
        <v>959</v>
      </c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3"/>
      <c r="B568" s="16">
        <f t="shared" ref="B568:N568" si="133">+B567/(B$462+B$469)</f>
        <v>2.5502952930320053E-2</v>
      </c>
      <c r="C568" s="16">
        <f t="shared" si="133"/>
        <v>4.2390760238278154E-2</v>
      </c>
      <c r="D568" s="16">
        <f t="shared" si="133"/>
        <v>4.722782101594776E-2</v>
      </c>
      <c r="E568" s="16">
        <f t="shared" si="133"/>
        <v>4.9463088896593274E-2</v>
      </c>
      <c r="F568" s="16">
        <f t="shared" si="133"/>
        <v>5.5716736958941561E-2</v>
      </c>
      <c r="G568" s="16">
        <f t="shared" si="133"/>
        <v>3.7014314920186447E-2</v>
      </c>
      <c r="H568" s="16">
        <f t="shared" si="133"/>
        <v>2.7363169073059766E-2</v>
      </c>
      <c r="I568" s="16">
        <f t="shared" si="133"/>
        <v>3.3707382399927828E-2</v>
      </c>
      <c r="J568" s="16">
        <f t="shared" si="133"/>
        <v>3.6899926808663691E-2</v>
      </c>
      <c r="K568" s="16">
        <f t="shared" si="133"/>
        <v>4.0676718520630796E-2</v>
      </c>
      <c r="L568" s="16">
        <f t="shared" si="133"/>
        <v>3.964921503135304E-2</v>
      </c>
      <c r="M568" s="16">
        <f t="shared" si="133"/>
        <v>3.9114660659574446E-2</v>
      </c>
      <c r="N568" s="16">
        <f t="shared" si="133"/>
        <v>3.0606619862550158E-2</v>
      </c>
      <c r="O568" s="12">
        <f t="shared" si="132"/>
        <v>-8.0110461525845344E-3</v>
      </c>
      <c r="P568" s="17" t="s">
        <v>979</v>
      </c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52"/>
      <c r="B569" s="26"/>
      <c r="C569" s="16">
        <f t="shared" ref="C569:N569" si="134">C567/B567-1</f>
        <v>0.51207507199063684</v>
      </c>
      <c r="D569" s="16">
        <f t="shared" si="134"/>
        <v>0.33480907326657139</v>
      </c>
      <c r="E569" s="16">
        <f t="shared" si="134"/>
        <v>0.20171278507886958</v>
      </c>
      <c r="F569" s="16">
        <f t="shared" si="134"/>
        <v>0.37660150409100202</v>
      </c>
      <c r="G569" s="16">
        <f t="shared" si="134"/>
        <v>-4.4110683979511012E-2</v>
      </c>
      <c r="H569" s="16">
        <f t="shared" si="134"/>
        <v>-3.5780118706182584E-2</v>
      </c>
      <c r="I569" s="16">
        <f t="shared" si="134"/>
        <v>0.34670218340413572</v>
      </c>
      <c r="J569" s="16">
        <f t="shared" si="134"/>
        <v>0.21882404398953503</v>
      </c>
      <c r="K569" s="16">
        <f t="shared" si="134"/>
        <v>0.19375742751500402</v>
      </c>
      <c r="L569" s="16">
        <f t="shared" si="134"/>
        <v>5.1333992578916021E-2</v>
      </c>
      <c r="M569" s="16">
        <f t="shared" si="134"/>
        <v>6.7532635303030997E-2</v>
      </c>
      <c r="N569" s="16">
        <f t="shared" si="134"/>
        <v>-0.25227626993603536</v>
      </c>
      <c r="O569" s="23"/>
      <c r="P569" s="17" t="s">
        <v>965</v>
      </c>
      <c r="Q569" s="152"/>
      <c r="R569" s="152"/>
      <c r="S569" s="152"/>
      <c r="T569" s="152"/>
      <c r="U569" s="152"/>
      <c r="V569" s="152"/>
      <c r="W569" s="152"/>
      <c r="X569" s="152"/>
      <c r="Y569" s="152"/>
      <c r="Z569" s="152"/>
      <c r="AA569" s="152"/>
      <c r="AB569" s="152"/>
      <c r="AC569" s="152"/>
      <c r="AD569" s="152"/>
      <c r="AE569" s="152"/>
      <c r="AF569" s="152"/>
      <c r="AG569" s="152"/>
      <c r="AH569" s="152"/>
      <c r="AI569" s="152"/>
      <c r="AJ569" s="152"/>
      <c r="AK569" s="152"/>
      <c r="AL569" s="152"/>
      <c r="AM569" s="152"/>
      <c r="AN569" s="152"/>
      <c r="AO569" s="152"/>
      <c r="AP569" s="152"/>
      <c r="AQ569" s="152"/>
      <c r="AR569" s="152"/>
      <c r="AS569" s="152"/>
      <c r="AT569" s="152"/>
      <c r="AU569" s="152"/>
      <c r="AV569" s="152"/>
      <c r="AW569" s="152"/>
      <c r="AX569" s="152"/>
      <c r="AY569" s="152"/>
      <c r="AZ569" s="152"/>
      <c r="BA569" s="152"/>
      <c r="BB569" s="152"/>
      <c r="BC569" s="152"/>
      <c r="BD569" s="152"/>
      <c r="BE569" s="152"/>
      <c r="BF569" s="152"/>
      <c r="BG569" s="152"/>
      <c r="BH569" s="152"/>
      <c r="BI569" s="152"/>
      <c r="BJ569" s="152"/>
      <c r="BK569" s="152"/>
      <c r="BL569" s="152"/>
      <c r="BM569" s="152"/>
      <c r="BN569" s="152"/>
      <c r="BO569" s="152"/>
      <c r="BP569" s="152"/>
      <c r="BQ569" s="152"/>
      <c r="BR569" s="152"/>
      <c r="BS569" s="152"/>
    </row>
    <row r="570" spans="1:71" x14ac:dyDescent="0.25">
      <c r="A570" s="3"/>
      <c r="B570" s="210" t="s">
        <v>884</v>
      </c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3"/>
      <c r="B571" s="211" t="s">
        <v>887</v>
      </c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3"/>
      <c r="B572" s="13">
        <f t="shared" ref="B572:N575" si="135">IFERROR(VLOOKUP($B$571,$229:$340,MATCH($P572&amp;"/"&amp;B$345,$227:$227,0),FALSE),"")</f>
        <v>712730</v>
      </c>
      <c r="C572" s="13">
        <f t="shared" si="135"/>
        <v>677866</v>
      </c>
      <c r="D572" s="13">
        <f t="shared" si="135"/>
        <v>738772</v>
      </c>
      <c r="E572" s="13">
        <f t="shared" si="135"/>
        <v>783698</v>
      </c>
      <c r="F572" s="13">
        <f t="shared" si="135"/>
        <v>823055</v>
      </c>
      <c r="G572" s="13">
        <f t="shared" si="135"/>
        <v>889775</v>
      </c>
      <c r="H572" s="13">
        <f t="shared" si="135"/>
        <v>1485973</v>
      </c>
      <c r="I572" s="13">
        <f t="shared" si="135"/>
        <v>1703925</v>
      </c>
      <c r="J572" s="13">
        <f t="shared" si="135"/>
        <v>1939968</v>
      </c>
      <c r="K572" s="13">
        <f t="shared" si="135"/>
        <v>2286771</v>
      </c>
      <c r="L572" s="13">
        <f t="shared" si="135"/>
        <v>2490427</v>
      </c>
      <c r="M572" s="13">
        <f t="shared" si="135"/>
        <v>2671345</v>
      </c>
      <c r="N572" s="14">
        <f t="shared" si="135"/>
        <v>4980177</v>
      </c>
      <c r="O572" s="12"/>
      <c r="P572" s="15" t="s">
        <v>956</v>
      </c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3"/>
      <c r="B573" s="13">
        <f t="shared" si="135"/>
        <v>1465788</v>
      </c>
      <c r="C573" s="13">
        <f t="shared" si="135"/>
        <v>1378259</v>
      </c>
      <c r="D573" s="13">
        <f t="shared" si="135"/>
        <v>1499057</v>
      </c>
      <c r="E573" s="13">
        <f t="shared" si="135"/>
        <v>1592391</v>
      </c>
      <c r="F573" s="13">
        <f t="shared" si="135"/>
        <v>1648506</v>
      </c>
      <c r="G573" s="13">
        <f t="shared" si="135"/>
        <v>1823100</v>
      </c>
      <c r="H573" s="13">
        <f t="shared" si="135"/>
        <v>3010609</v>
      </c>
      <c r="I573" s="13">
        <f t="shared" si="135"/>
        <v>3494637</v>
      </c>
      <c r="J573" s="13">
        <f t="shared" si="135"/>
        <v>3981595</v>
      </c>
      <c r="K573" s="13">
        <f t="shared" si="135"/>
        <v>4651534</v>
      </c>
      <c r="L573" s="13">
        <f t="shared" si="135"/>
        <v>5101528</v>
      </c>
      <c r="M573" s="13">
        <f t="shared" si="135"/>
        <v>5401563</v>
      </c>
      <c r="N573" s="14">
        <f t="shared" si="135"/>
        <v>10111386</v>
      </c>
      <c r="O573" s="12"/>
      <c r="P573" s="15" t="s">
        <v>957</v>
      </c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3"/>
      <c r="B574" s="13">
        <f t="shared" si="135"/>
        <v>2254890</v>
      </c>
      <c r="C574" s="13">
        <f t="shared" si="135"/>
        <v>2104060</v>
      </c>
      <c r="D574" s="13">
        <f t="shared" si="135"/>
        <v>2288263</v>
      </c>
      <c r="E574" s="13">
        <f t="shared" si="135"/>
        <v>2422391</v>
      </c>
      <c r="F574" s="13">
        <f t="shared" si="135"/>
        <v>2498300</v>
      </c>
      <c r="G574" s="13">
        <f t="shared" si="135"/>
        <v>3151603</v>
      </c>
      <c r="H574" s="13">
        <f t="shared" si="135"/>
        <v>4630203</v>
      </c>
      <c r="I574" s="13">
        <f t="shared" si="135"/>
        <v>5380350</v>
      </c>
      <c r="J574" s="13">
        <f t="shared" si="135"/>
        <v>6127646</v>
      </c>
      <c r="K574" s="13">
        <f t="shared" si="135"/>
        <v>7079354</v>
      </c>
      <c r="L574" s="13">
        <f t="shared" si="135"/>
        <v>7761837</v>
      </c>
      <c r="M574" s="13">
        <f t="shared" si="135"/>
        <v>8267197</v>
      </c>
      <c r="N574" s="14">
        <f t="shared" si="135"/>
        <v>15280580</v>
      </c>
      <c r="O574" s="12"/>
      <c r="P574" s="15" t="s">
        <v>958</v>
      </c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3"/>
      <c r="B575" s="13">
        <f t="shared" si="135"/>
        <v>3017289</v>
      </c>
      <c r="C575" s="13">
        <f t="shared" si="135"/>
        <v>2858689</v>
      </c>
      <c r="D575" s="13">
        <f t="shared" si="135"/>
        <v>3092993</v>
      </c>
      <c r="E575" s="13">
        <f t="shared" si="135"/>
        <v>3302001.88</v>
      </c>
      <c r="F575" s="13">
        <f t="shared" si="135"/>
        <v>3368442.023</v>
      </c>
      <c r="G575" s="13">
        <f t="shared" si="135"/>
        <v>4625318.1050000004</v>
      </c>
      <c r="H575" s="13">
        <f t="shared" si="135"/>
        <v>6309769.4119999995</v>
      </c>
      <c r="I575" s="13">
        <f t="shared" si="135"/>
        <v>7357496.3300000001</v>
      </c>
      <c r="J575" s="13">
        <f t="shared" si="135"/>
        <v>8314008.0420000004</v>
      </c>
      <c r="K575" s="13">
        <f t="shared" si="135"/>
        <v>9558177.6999999993</v>
      </c>
      <c r="L575" s="13">
        <f t="shared" si="135"/>
        <v>10444149.069</v>
      </c>
      <c r="M575" s="13">
        <f t="shared" si="135"/>
        <v>11219849.961999999</v>
      </c>
      <c r="N575" s="14">
        <f>IFERROR(VLOOKUP($B$571,$229:$340,MATCH($P575&amp;"/"&amp;N$345,$227:$227,0),FALSE),IFERROR((VLOOKUP($B$571,$229:$340,MATCH($P574&amp;"/"&amp;N$345,$227:$227,0),FALSE)/3)*4,IFERROR(VLOOKUP($B$571,$229:$340,MATCH($P573&amp;"/"&amp;N$345,$227:$227,0),FALSE)*2,IFERROR(VLOOKUP($B$571,$229:$340,MATCH($P572&amp;"/"&amp;N$345,$227:$227,0),FALSE)*4,""))))</f>
        <v>20374106.666666668</v>
      </c>
      <c r="O575" s="12">
        <f t="shared" ref="O575:O576" si="136">RATE(M$345-C$345,,-C575,M575)</f>
        <v>0.14652100021393252</v>
      </c>
      <c r="P575" s="15" t="s">
        <v>959</v>
      </c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3"/>
      <c r="B576" s="16">
        <f t="shared" ref="B576:N576" si="137">B575/(B$462+B469)</f>
        <v>2.3307725357627693E-2</v>
      </c>
      <c r="C576" s="16">
        <f t="shared" si="137"/>
        <v>2.4274890264964755E-2</v>
      </c>
      <c r="D576" s="16">
        <f t="shared" si="137"/>
        <v>2.1921832507748495E-2</v>
      </c>
      <c r="E576" s="16">
        <f t="shared" si="137"/>
        <v>2.0396604644189964E-2</v>
      </c>
      <c r="F576" s="16">
        <f t="shared" si="137"/>
        <v>1.7025733801790573E-2</v>
      </c>
      <c r="G576" s="16">
        <f t="shared" si="137"/>
        <v>1.6247808911220157E-2</v>
      </c>
      <c r="H576" s="16">
        <f t="shared" si="137"/>
        <v>1.6993673928526232E-2</v>
      </c>
      <c r="I576" s="16">
        <f t="shared" si="137"/>
        <v>1.8125538430533657E-2</v>
      </c>
      <c r="J576" s="16">
        <f t="shared" si="137"/>
        <v>1.8396311985297582E-2</v>
      </c>
      <c r="K576" s="16">
        <f t="shared" si="137"/>
        <v>1.9529887656015366E-2</v>
      </c>
      <c r="L576" s="16">
        <f t="shared" si="137"/>
        <v>1.9785438659581666E-2</v>
      </c>
      <c r="M576" s="16">
        <f t="shared" si="137"/>
        <v>1.9641899447800228E-2</v>
      </c>
      <c r="N576" s="16">
        <f t="shared" si="137"/>
        <v>3.7325845023834438E-2</v>
      </c>
      <c r="O576" s="12">
        <f t="shared" si="136"/>
        <v>-2.0955074389672021E-2</v>
      </c>
      <c r="P576" s="17" t="s">
        <v>960</v>
      </c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3"/>
      <c r="B577" s="214" t="s">
        <v>890</v>
      </c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3"/>
      <c r="B578" s="14">
        <f t="shared" ref="B578:N581" si="138">IFERROR(VLOOKUP($B$577,$229:$340,MATCH($P578&amp;"/"&amp;B$345,$227:$227,0),FALSE),"")</f>
        <v>0</v>
      </c>
      <c r="C578" s="14">
        <f t="shared" si="138"/>
        <v>0</v>
      </c>
      <c r="D578" s="14">
        <f t="shared" si="138"/>
        <v>696</v>
      </c>
      <c r="E578" s="14">
        <f t="shared" si="138"/>
        <v>-81</v>
      </c>
      <c r="F578" s="14">
        <f t="shared" si="138"/>
        <v>-450</v>
      </c>
      <c r="G578" s="14">
        <f t="shared" si="138"/>
        <v>357</v>
      </c>
      <c r="H578" s="14">
        <f t="shared" si="138"/>
        <v>-13</v>
      </c>
      <c r="I578" s="14">
        <f t="shared" si="138"/>
        <v>-6327</v>
      </c>
      <c r="J578" s="14">
        <f t="shared" si="138"/>
        <v>-1750</v>
      </c>
      <c r="K578" s="14">
        <f t="shared" si="138"/>
        <v>1526</v>
      </c>
      <c r="L578" s="14">
        <f t="shared" si="138"/>
        <v>4095</v>
      </c>
      <c r="M578" s="14">
        <f t="shared" si="138"/>
        <v>1123</v>
      </c>
      <c r="N578" s="14">
        <f t="shared" si="138"/>
        <v>0</v>
      </c>
      <c r="O578" s="12"/>
      <c r="P578" s="15" t="s">
        <v>956</v>
      </c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3"/>
      <c r="B579" s="14">
        <f t="shared" si="138"/>
        <v>0</v>
      </c>
      <c r="C579" s="14">
        <f t="shared" si="138"/>
        <v>-179</v>
      </c>
      <c r="D579" s="14">
        <f t="shared" si="138"/>
        <v>469</v>
      </c>
      <c r="E579" s="14">
        <f t="shared" si="138"/>
        <v>-126</v>
      </c>
      <c r="F579" s="14">
        <f t="shared" si="138"/>
        <v>-430</v>
      </c>
      <c r="G579" s="14">
        <f t="shared" si="138"/>
        <v>15181</v>
      </c>
      <c r="H579" s="14">
        <f t="shared" si="138"/>
        <v>-2398</v>
      </c>
      <c r="I579" s="14">
        <f t="shared" si="138"/>
        <v>-5238</v>
      </c>
      <c r="J579" s="14">
        <f t="shared" si="138"/>
        <v>-1028</v>
      </c>
      <c r="K579" s="14">
        <f t="shared" si="138"/>
        <v>4674</v>
      </c>
      <c r="L579" s="14">
        <f t="shared" si="138"/>
        <v>6227</v>
      </c>
      <c r="M579" s="14">
        <f t="shared" si="138"/>
        <v>9816</v>
      </c>
      <c r="N579" s="14">
        <f t="shared" si="138"/>
        <v>0</v>
      </c>
      <c r="O579" s="12"/>
      <c r="P579" s="15" t="s">
        <v>957</v>
      </c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3"/>
      <c r="B580" s="14">
        <f t="shared" si="138"/>
        <v>0</v>
      </c>
      <c r="C580" s="14">
        <f t="shared" si="138"/>
        <v>211</v>
      </c>
      <c r="D580" s="14">
        <f t="shared" si="138"/>
        <v>1584</v>
      </c>
      <c r="E580" s="14">
        <f t="shared" si="138"/>
        <v>-3387</v>
      </c>
      <c r="F580" s="14">
        <f t="shared" si="138"/>
        <v>11355</v>
      </c>
      <c r="G580" s="14">
        <f t="shared" si="138"/>
        <v>15686</v>
      </c>
      <c r="H580" s="14">
        <f t="shared" si="138"/>
        <v>-2475</v>
      </c>
      <c r="I580" s="14">
        <f t="shared" si="138"/>
        <v>-5213</v>
      </c>
      <c r="J580" s="14">
        <f t="shared" si="138"/>
        <v>6011</v>
      </c>
      <c r="K580" s="14">
        <f t="shared" si="138"/>
        <v>1806</v>
      </c>
      <c r="L580" s="14">
        <f t="shared" si="138"/>
        <v>6003</v>
      </c>
      <c r="M580" s="14">
        <f t="shared" si="138"/>
        <v>16302</v>
      </c>
      <c r="N580" s="14">
        <f t="shared" si="138"/>
        <v>0</v>
      </c>
      <c r="O580" s="12"/>
      <c r="P580" s="15" t="s">
        <v>958</v>
      </c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3"/>
      <c r="B581" s="14">
        <f t="shared" si="138"/>
        <v>0</v>
      </c>
      <c r="C581" s="14">
        <f t="shared" si="138"/>
        <v>7768</v>
      </c>
      <c r="D581" s="14">
        <f t="shared" si="138"/>
        <v>2349</v>
      </c>
      <c r="E581" s="14">
        <f t="shared" si="138"/>
        <v>-2437.33</v>
      </c>
      <c r="F581" s="14">
        <f t="shared" si="138"/>
        <v>11386.018</v>
      </c>
      <c r="G581" s="14">
        <f t="shared" si="138"/>
        <v>10895.014999999999</v>
      </c>
      <c r="H581" s="14">
        <f t="shared" si="138"/>
        <v>1189.8420000000001</v>
      </c>
      <c r="I581" s="14">
        <f t="shared" si="138"/>
        <v>-5042.6220000000003</v>
      </c>
      <c r="J581" s="14">
        <f t="shared" si="138"/>
        <v>12187.264999999999</v>
      </c>
      <c r="K581" s="14">
        <f t="shared" si="138"/>
        <v>17845.868999999999</v>
      </c>
      <c r="L581" s="14">
        <f t="shared" si="138"/>
        <v>15355.779</v>
      </c>
      <c r="M581" s="14">
        <f t="shared" si="138"/>
        <v>32879.745000000003</v>
      </c>
      <c r="N581" s="14" t="str">
        <f t="shared" si="138"/>
        <v/>
      </c>
      <c r="O581" s="12"/>
      <c r="P581" s="15" t="s">
        <v>959</v>
      </c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3"/>
      <c r="B582" s="214" t="s">
        <v>980</v>
      </c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3"/>
      <c r="B583" s="13">
        <f t="shared" ref="B583:N586" si="139">IFERROR(VLOOKUP($B$582,$229:$340,MATCH($P583&amp;"/"&amp;B$345,$227:$227,0),FALSE),"")</f>
        <v>0</v>
      </c>
      <c r="C583" s="13">
        <f t="shared" si="139"/>
        <v>0</v>
      </c>
      <c r="D583" s="13">
        <f t="shared" si="139"/>
        <v>-7019</v>
      </c>
      <c r="E583" s="13">
        <f t="shared" si="139"/>
        <v>-19435</v>
      </c>
      <c r="F583" s="13">
        <f t="shared" si="139"/>
        <v>-15256</v>
      </c>
      <c r="G583" s="13">
        <f t="shared" si="139"/>
        <v>1999</v>
      </c>
      <c r="H583" s="13">
        <f t="shared" si="139"/>
        <v>300</v>
      </c>
      <c r="I583" s="13">
        <f t="shared" si="139"/>
        <v>-78245</v>
      </c>
      <c r="J583" s="13">
        <f t="shared" si="139"/>
        <v>220</v>
      </c>
      <c r="K583" s="13">
        <f t="shared" si="139"/>
        <v>-30421</v>
      </c>
      <c r="L583" s="13">
        <f t="shared" si="139"/>
        <v>0</v>
      </c>
      <c r="M583" s="13">
        <f t="shared" si="139"/>
        <v>20905</v>
      </c>
      <c r="N583" s="14">
        <f t="shared" si="139"/>
        <v>0</v>
      </c>
      <c r="O583" s="12"/>
      <c r="P583" s="15" t="s">
        <v>956</v>
      </c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3"/>
      <c r="B584" s="13">
        <f t="shared" si="139"/>
        <v>0</v>
      </c>
      <c r="C584" s="13">
        <f t="shared" si="139"/>
        <v>-13812</v>
      </c>
      <c r="D584" s="13">
        <f t="shared" si="139"/>
        <v>-23305</v>
      </c>
      <c r="E584" s="13">
        <f t="shared" si="139"/>
        <v>-31265</v>
      </c>
      <c r="F584" s="13">
        <f t="shared" si="139"/>
        <v>-21613</v>
      </c>
      <c r="G584" s="13">
        <f t="shared" si="139"/>
        <v>-3013</v>
      </c>
      <c r="H584" s="13">
        <f t="shared" si="139"/>
        <v>-12523</v>
      </c>
      <c r="I584" s="13">
        <f t="shared" si="139"/>
        <v>-84480</v>
      </c>
      <c r="J584" s="13">
        <f t="shared" si="139"/>
        <v>-31382</v>
      </c>
      <c r="K584" s="13">
        <f t="shared" si="139"/>
        <v>-60087</v>
      </c>
      <c r="L584" s="13">
        <f t="shared" si="139"/>
        <v>-46746</v>
      </c>
      <c r="M584" s="13">
        <f t="shared" si="139"/>
        <v>15296</v>
      </c>
      <c r="N584" s="14">
        <f t="shared" si="139"/>
        <v>66093</v>
      </c>
      <c r="O584" s="12"/>
      <c r="P584" s="15" t="s">
        <v>957</v>
      </c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3"/>
      <c r="B585" s="13">
        <f t="shared" si="139"/>
        <v>0</v>
      </c>
      <c r="C585" s="13">
        <f t="shared" si="139"/>
        <v>-15366</v>
      </c>
      <c r="D585" s="13">
        <f t="shared" si="139"/>
        <v>-31710</v>
      </c>
      <c r="E585" s="13">
        <f t="shared" si="139"/>
        <v>-99380</v>
      </c>
      <c r="F585" s="13">
        <f t="shared" si="139"/>
        <v>-30428</v>
      </c>
      <c r="G585" s="13">
        <f t="shared" si="139"/>
        <v>-20246</v>
      </c>
      <c r="H585" s="13">
        <f t="shared" si="139"/>
        <v>64297</v>
      </c>
      <c r="I585" s="13">
        <f t="shared" si="139"/>
        <v>-103762</v>
      </c>
      <c r="J585" s="13">
        <f t="shared" si="139"/>
        <v>-81660</v>
      </c>
      <c r="K585" s="13">
        <f t="shared" si="139"/>
        <v>-66930</v>
      </c>
      <c r="L585" s="13">
        <f t="shared" si="139"/>
        <v>-74231</v>
      </c>
      <c r="M585" s="13">
        <f t="shared" si="139"/>
        <v>-34835</v>
      </c>
      <c r="N585" s="14">
        <f t="shared" si="139"/>
        <v>51411</v>
      </c>
      <c r="O585" s="12"/>
      <c r="P585" s="15" t="s">
        <v>958</v>
      </c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3"/>
      <c r="B586" s="13">
        <f t="shared" si="139"/>
        <v>0</v>
      </c>
      <c r="C586" s="13">
        <f t="shared" si="139"/>
        <v>137372</v>
      </c>
      <c r="D586" s="13">
        <f t="shared" si="139"/>
        <v>209560</v>
      </c>
      <c r="E586" s="13">
        <f t="shared" si="139"/>
        <v>-35630.449999999997</v>
      </c>
      <c r="F586" s="13">
        <f t="shared" si="139"/>
        <v>46710.754999999997</v>
      </c>
      <c r="G586" s="13">
        <f t="shared" si="139"/>
        <v>-158569.71299999999</v>
      </c>
      <c r="H586" s="13">
        <f t="shared" si="139"/>
        <v>126707.75</v>
      </c>
      <c r="I586" s="13">
        <f t="shared" si="139"/>
        <v>126767.27499999999</v>
      </c>
      <c r="J586" s="13">
        <f t="shared" si="139"/>
        <v>-61448.372000000003</v>
      </c>
      <c r="K586" s="13">
        <f t="shared" si="139"/>
        <v>0</v>
      </c>
      <c r="L586" s="13">
        <f t="shared" si="139"/>
        <v>-252994.3</v>
      </c>
      <c r="M586" s="13">
        <f t="shared" si="139"/>
        <v>-21987.739000000001</v>
      </c>
      <c r="N586" s="14" t="str">
        <f t="shared" si="139"/>
        <v/>
      </c>
      <c r="O586" s="12"/>
      <c r="P586" s="15" t="s">
        <v>959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3"/>
      <c r="B587" s="210" t="s">
        <v>916</v>
      </c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3"/>
      <c r="B588" s="13">
        <f t="shared" ref="B588:N591" si="140">IFERROR(VLOOKUP($B$587,$229:$340,MATCH($P588&amp;"/"&amp;B$345,$227:$227,0),FALSE),"")</f>
        <v>1073773</v>
      </c>
      <c r="C588" s="13">
        <f t="shared" si="140"/>
        <v>1005441</v>
      </c>
      <c r="D588" s="13">
        <f t="shared" si="140"/>
        <v>3227391</v>
      </c>
      <c r="E588" s="13">
        <f t="shared" si="140"/>
        <v>3703861</v>
      </c>
      <c r="F588" s="13">
        <f t="shared" si="140"/>
        <v>5868232</v>
      </c>
      <c r="G588" s="13">
        <f t="shared" si="140"/>
        <v>2180334</v>
      </c>
      <c r="H588" s="13">
        <f t="shared" si="140"/>
        <v>-803855</v>
      </c>
      <c r="I588" s="13">
        <f t="shared" si="140"/>
        <v>4198684</v>
      </c>
      <c r="J588" s="13">
        <f t="shared" si="140"/>
        <v>4820491</v>
      </c>
      <c r="K588" s="13">
        <f t="shared" si="140"/>
        <v>4950853</v>
      </c>
      <c r="L588" s="13">
        <f t="shared" si="140"/>
        <v>6353457</v>
      </c>
      <c r="M588" s="13">
        <f t="shared" si="140"/>
        <v>8705827</v>
      </c>
      <c r="N588" s="14">
        <f t="shared" si="140"/>
        <v>7331636</v>
      </c>
      <c r="O588" s="12"/>
      <c r="P588" s="15" t="s">
        <v>956</v>
      </c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3"/>
      <c r="B589" s="13">
        <f t="shared" si="140"/>
        <v>1604786</v>
      </c>
      <c r="C589" s="13">
        <f t="shared" si="140"/>
        <v>2765467</v>
      </c>
      <c r="D589" s="13">
        <f t="shared" si="140"/>
        <v>5631756</v>
      </c>
      <c r="E589" s="13">
        <f t="shared" si="140"/>
        <v>5845350</v>
      </c>
      <c r="F589" s="13">
        <f t="shared" si="140"/>
        <v>10424265</v>
      </c>
      <c r="G589" s="13">
        <f t="shared" si="140"/>
        <v>3432569</v>
      </c>
      <c r="H589" s="13">
        <f t="shared" si="140"/>
        <v>4162378</v>
      </c>
      <c r="I589" s="13">
        <f t="shared" si="140"/>
        <v>8915105</v>
      </c>
      <c r="J589" s="13">
        <f t="shared" si="140"/>
        <v>13043882</v>
      </c>
      <c r="K589" s="13">
        <f t="shared" si="140"/>
        <v>13314855</v>
      </c>
      <c r="L589" s="13">
        <f t="shared" si="140"/>
        <v>12600414</v>
      </c>
      <c r="M589" s="13">
        <f t="shared" si="140"/>
        <v>16764995</v>
      </c>
      <c r="N589" s="14">
        <f t="shared" si="140"/>
        <v>9351412</v>
      </c>
      <c r="O589" s="12"/>
      <c r="P589" s="15" t="s">
        <v>957</v>
      </c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3"/>
      <c r="B590" s="13">
        <f t="shared" si="140"/>
        <v>3642917</v>
      </c>
      <c r="C590" s="13">
        <f t="shared" si="140"/>
        <v>5089701</v>
      </c>
      <c r="D590" s="13">
        <f t="shared" si="140"/>
        <v>8056122</v>
      </c>
      <c r="E590" s="13">
        <f t="shared" si="140"/>
        <v>9580761</v>
      </c>
      <c r="F590" s="13">
        <f t="shared" si="140"/>
        <v>16664977</v>
      </c>
      <c r="G590" s="13">
        <f t="shared" si="140"/>
        <v>10239503</v>
      </c>
      <c r="H590" s="13">
        <f t="shared" si="140"/>
        <v>11777700</v>
      </c>
      <c r="I590" s="13">
        <f t="shared" si="140"/>
        <v>17740280</v>
      </c>
      <c r="J590" s="13">
        <f t="shared" si="140"/>
        <v>24240614</v>
      </c>
      <c r="K590" s="13">
        <f t="shared" si="140"/>
        <v>30581994</v>
      </c>
      <c r="L590" s="13">
        <f t="shared" si="140"/>
        <v>23586649</v>
      </c>
      <c r="M590" s="13">
        <f t="shared" si="140"/>
        <v>24275142</v>
      </c>
      <c r="N590" s="14">
        <f t="shared" si="140"/>
        <v>21969675</v>
      </c>
      <c r="O590" s="12"/>
      <c r="P590" s="15" t="s">
        <v>958</v>
      </c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3"/>
      <c r="B591" s="13">
        <f t="shared" si="140"/>
        <v>9435312</v>
      </c>
      <c r="C591" s="13">
        <f t="shared" si="140"/>
        <v>9005391</v>
      </c>
      <c r="D591" s="13">
        <f t="shared" si="140"/>
        <v>12339910</v>
      </c>
      <c r="E591" s="13">
        <f t="shared" si="140"/>
        <v>12590123.02</v>
      </c>
      <c r="F591" s="13">
        <f t="shared" si="140"/>
        <v>23031587.395</v>
      </c>
      <c r="G591" s="13">
        <f t="shared" si="140"/>
        <v>21624113.458000001</v>
      </c>
      <c r="H591" s="13">
        <f t="shared" si="140"/>
        <v>26370577.269000001</v>
      </c>
      <c r="I591" s="13">
        <f t="shared" si="140"/>
        <v>31418878.692000002</v>
      </c>
      <c r="J591" s="13">
        <f t="shared" si="140"/>
        <v>37939450.545999996</v>
      </c>
      <c r="K591" s="13">
        <f t="shared" si="140"/>
        <v>46157946.152000003</v>
      </c>
      <c r="L591" s="13">
        <f t="shared" si="140"/>
        <v>41226837.309</v>
      </c>
      <c r="M591" s="13">
        <f t="shared" si="140"/>
        <v>40476858.895000003</v>
      </c>
      <c r="N591" s="14" t="str">
        <f t="shared" si="140"/>
        <v/>
      </c>
      <c r="O591" s="12"/>
      <c r="P591" s="15" t="s">
        <v>959</v>
      </c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3"/>
      <c r="B592" s="34">
        <f t="shared" ref="B592:M592" si="141">B591/B$567</f>
        <v>2.8579115188350888</v>
      </c>
      <c r="C592" s="34">
        <f t="shared" si="141"/>
        <v>1.8039385249251212</v>
      </c>
      <c r="D592" s="34">
        <f t="shared" si="141"/>
        <v>1.8518764192132529</v>
      </c>
      <c r="E592" s="34">
        <f t="shared" si="141"/>
        <v>1.5722778689923145</v>
      </c>
      <c r="F592" s="34">
        <f t="shared" si="141"/>
        <v>2.0893680998834405</v>
      </c>
      <c r="G592" s="34">
        <f t="shared" si="141"/>
        <v>2.0522099638791058</v>
      </c>
      <c r="H592" s="34">
        <f t="shared" si="141"/>
        <v>2.5955358715005938</v>
      </c>
      <c r="I592" s="34">
        <f t="shared" si="141"/>
        <v>2.296288843109445</v>
      </c>
      <c r="J592" s="34">
        <f t="shared" si="141"/>
        <v>2.2750233486871978</v>
      </c>
      <c r="K592" s="34">
        <f t="shared" si="141"/>
        <v>2.3185966851988153</v>
      </c>
      <c r="L592" s="34">
        <f t="shared" si="141"/>
        <v>1.9697814684042227</v>
      </c>
      <c r="M592" s="34">
        <f t="shared" si="141"/>
        <v>1.8116056648828684</v>
      </c>
      <c r="N592" s="34">
        <f>IFERROR(N591/N$567,IFERROR(N590/N$567,IFERROR(N589/N$567,N588/N$567)))</f>
        <v>1.3150411286144812</v>
      </c>
      <c r="O592" s="12">
        <f>RATE(M$345-C$345,,-C592,M592)</f>
        <v>4.2421152557939822E-4</v>
      </c>
      <c r="P592" s="17" t="s">
        <v>981</v>
      </c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3"/>
      <c r="B593" s="216" t="s">
        <v>982</v>
      </c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3"/>
      <c r="B594" s="13">
        <f t="shared" ref="B594:N597" si="142">IFERROR(B588+B610,"")</f>
        <v>334533</v>
      </c>
      <c r="C594" s="13">
        <f t="shared" si="142"/>
        <v>115159</v>
      </c>
      <c r="D594" s="13">
        <f t="shared" si="142"/>
        <v>2212956</v>
      </c>
      <c r="E594" s="13">
        <f t="shared" si="142"/>
        <v>2615436</v>
      </c>
      <c r="F594" s="13">
        <f t="shared" si="142"/>
        <v>4621080</v>
      </c>
      <c r="G594" s="13">
        <f t="shared" si="142"/>
        <v>-77577</v>
      </c>
      <c r="H594" s="13">
        <f t="shared" si="142"/>
        <v>-4634700</v>
      </c>
      <c r="I594" s="13">
        <f t="shared" si="142"/>
        <v>-304684</v>
      </c>
      <c r="J594" s="13">
        <f t="shared" si="142"/>
        <v>695564</v>
      </c>
      <c r="K594" s="13">
        <f t="shared" si="142"/>
        <v>1671422</v>
      </c>
      <c r="L594" s="13">
        <f t="shared" si="142"/>
        <v>3276057</v>
      </c>
      <c r="M594" s="13">
        <f t="shared" si="142"/>
        <v>3642002</v>
      </c>
      <c r="N594" s="14">
        <f t="shared" si="142"/>
        <v>3060660</v>
      </c>
      <c r="O594" s="12"/>
      <c r="P594" s="15" t="s">
        <v>956</v>
      </c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3"/>
      <c r="B595" s="13">
        <f t="shared" si="142"/>
        <v>-308089</v>
      </c>
      <c r="C595" s="13">
        <f t="shared" si="142"/>
        <v>855105</v>
      </c>
      <c r="D595" s="13">
        <f t="shared" si="142"/>
        <v>3819090</v>
      </c>
      <c r="E595" s="13">
        <f t="shared" si="142"/>
        <v>3750560</v>
      </c>
      <c r="F595" s="13">
        <f t="shared" si="142"/>
        <v>7861691</v>
      </c>
      <c r="G595" s="13">
        <f t="shared" si="142"/>
        <v>-1275858</v>
      </c>
      <c r="H595" s="13">
        <f t="shared" si="142"/>
        <v>-3098703</v>
      </c>
      <c r="I595" s="13">
        <f t="shared" si="142"/>
        <v>913549</v>
      </c>
      <c r="J595" s="13">
        <f t="shared" si="142"/>
        <v>4619201</v>
      </c>
      <c r="K595" s="13">
        <f t="shared" si="142"/>
        <v>4907861</v>
      </c>
      <c r="L595" s="13">
        <f t="shared" si="142"/>
        <v>6153783</v>
      </c>
      <c r="M595" s="13">
        <f t="shared" si="142"/>
        <v>8037250</v>
      </c>
      <c r="N595" s="14">
        <f t="shared" si="142"/>
        <v>642482</v>
      </c>
      <c r="O595" s="12"/>
      <c r="P595" s="15" t="s">
        <v>957</v>
      </c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3"/>
      <c r="B596" s="13">
        <f t="shared" si="142"/>
        <v>744769</v>
      </c>
      <c r="C596" s="13">
        <f t="shared" si="142"/>
        <v>2367090</v>
      </c>
      <c r="D596" s="13">
        <f t="shared" si="142"/>
        <v>4992932</v>
      </c>
      <c r="E596" s="13">
        <f t="shared" si="142"/>
        <v>6401066</v>
      </c>
      <c r="F596" s="13">
        <f t="shared" si="142"/>
        <v>12427158</v>
      </c>
      <c r="G596" s="13">
        <f t="shared" si="142"/>
        <v>1733026</v>
      </c>
      <c r="H596" s="13">
        <f t="shared" si="142"/>
        <v>1061325</v>
      </c>
      <c r="I596" s="13">
        <f t="shared" si="142"/>
        <v>5409836</v>
      </c>
      <c r="J596" s="13">
        <f t="shared" si="142"/>
        <v>11174255</v>
      </c>
      <c r="K596" s="13">
        <f t="shared" si="142"/>
        <v>17805085</v>
      </c>
      <c r="L596" s="13">
        <f t="shared" si="142"/>
        <v>12891670</v>
      </c>
      <c r="M596" s="13">
        <f t="shared" si="142"/>
        <v>11534255</v>
      </c>
      <c r="N596" s="14">
        <f t="shared" si="142"/>
        <v>9501219</v>
      </c>
      <c r="O596" s="12"/>
      <c r="P596" s="15" t="s">
        <v>958</v>
      </c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3"/>
      <c r="B597" s="13">
        <f t="shared" si="142"/>
        <v>5596266</v>
      </c>
      <c r="C597" s="25">
        <f t="shared" si="142"/>
        <v>5233550</v>
      </c>
      <c r="D597" s="25">
        <f t="shared" si="142"/>
        <v>8310116</v>
      </c>
      <c r="E597" s="25">
        <f t="shared" si="142"/>
        <v>8678044.0499999989</v>
      </c>
      <c r="F597" s="25">
        <f t="shared" si="142"/>
        <v>16576846.558</v>
      </c>
      <c r="G597" s="25">
        <f t="shared" si="142"/>
        <v>9983807.2570000011</v>
      </c>
      <c r="H597" s="25">
        <f t="shared" si="142"/>
        <v>10352057.368000001</v>
      </c>
      <c r="I597" s="25">
        <f t="shared" si="142"/>
        <v>13870017.881000001</v>
      </c>
      <c r="J597" s="25">
        <f t="shared" si="142"/>
        <v>18929884.480999995</v>
      </c>
      <c r="K597" s="25">
        <f t="shared" si="142"/>
        <v>29288132.910000004</v>
      </c>
      <c r="L597" s="25">
        <f t="shared" si="142"/>
        <v>25674161.502999999</v>
      </c>
      <c r="M597" s="25">
        <f t="shared" si="142"/>
        <v>22797793.905000005</v>
      </c>
      <c r="N597" s="25" t="str">
        <f t="shared" si="142"/>
        <v/>
      </c>
      <c r="O597" s="12">
        <f>RATE(M$345-C$345,,-C597,M597)</f>
        <v>0.15853629634118532</v>
      </c>
      <c r="P597" s="15" t="s">
        <v>959</v>
      </c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3"/>
      <c r="B598" s="213" t="s">
        <v>917</v>
      </c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3"/>
      <c r="O598" s="12"/>
      <c r="P598" s="15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3"/>
      <c r="B599" s="214" t="s">
        <v>921</v>
      </c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3"/>
      <c r="B600" s="13">
        <f t="shared" ref="B600:N603" si="143">IFERROR(VLOOKUP($B$599,$229:$340,MATCH($P600&amp;"/"&amp;B$345,$227:$227,0),FALSE),"")</f>
        <v>-739240</v>
      </c>
      <c r="C600" s="13">
        <f t="shared" si="143"/>
        <v>-890282</v>
      </c>
      <c r="D600" s="13">
        <f t="shared" si="143"/>
        <v>-954075</v>
      </c>
      <c r="E600" s="13">
        <f t="shared" si="143"/>
        <v>-1029148</v>
      </c>
      <c r="F600" s="13">
        <f t="shared" si="143"/>
        <v>-1203238</v>
      </c>
      <c r="G600" s="13">
        <f t="shared" si="143"/>
        <v>-2192258</v>
      </c>
      <c r="H600" s="13">
        <f t="shared" si="143"/>
        <v>-3606917</v>
      </c>
      <c r="I600" s="13">
        <f t="shared" si="143"/>
        <v>-3965842</v>
      </c>
      <c r="J600" s="13">
        <f t="shared" si="143"/>
        <v>-3894133</v>
      </c>
      <c r="K600" s="13">
        <f t="shared" si="143"/>
        <v>-3189161</v>
      </c>
      <c r="L600" s="13">
        <f t="shared" si="143"/>
        <v>-2956222</v>
      </c>
      <c r="M600" s="13">
        <f t="shared" si="143"/>
        <v>-4933096</v>
      </c>
      <c r="N600" s="14">
        <f t="shared" si="143"/>
        <v>-4091542</v>
      </c>
      <c r="O600" s="12"/>
      <c r="P600" s="15" t="s">
        <v>956</v>
      </c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3"/>
      <c r="B601" s="13">
        <f t="shared" si="143"/>
        <v>-1912875</v>
      </c>
      <c r="C601" s="13">
        <f t="shared" si="143"/>
        <v>-1793300</v>
      </c>
      <c r="D601" s="13">
        <f t="shared" si="143"/>
        <v>-1718852</v>
      </c>
      <c r="E601" s="13">
        <f t="shared" si="143"/>
        <v>-1993369</v>
      </c>
      <c r="F601" s="13">
        <f t="shared" si="143"/>
        <v>-2438640</v>
      </c>
      <c r="G601" s="13">
        <f t="shared" si="143"/>
        <v>-4581781</v>
      </c>
      <c r="H601" s="13">
        <f t="shared" si="143"/>
        <v>-6550061</v>
      </c>
      <c r="I601" s="13">
        <f t="shared" si="143"/>
        <v>-7047431</v>
      </c>
      <c r="J601" s="13">
        <f t="shared" si="143"/>
        <v>-8065384</v>
      </c>
      <c r="K601" s="13">
        <f t="shared" si="143"/>
        <v>-7283689</v>
      </c>
      <c r="L601" s="13">
        <f t="shared" si="143"/>
        <v>-6092306</v>
      </c>
      <c r="M601" s="13">
        <f t="shared" si="143"/>
        <v>-8250190</v>
      </c>
      <c r="N601" s="14">
        <f t="shared" si="143"/>
        <v>-8312401</v>
      </c>
      <c r="O601" s="12"/>
      <c r="P601" s="15" t="s">
        <v>957</v>
      </c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3"/>
      <c r="B602" s="13">
        <f t="shared" si="143"/>
        <v>-2898148</v>
      </c>
      <c r="C602" s="13">
        <f t="shared" si="143"/>
        <v>-2557877</v>
      </c>
      <c r="D602" s="13">
        <f t="shared" si="143"/>
        <v>-2935596</v>
      </c>
      <c r="E602" s="13">
        <f t="shared" si="143"/>
        <v>-3016981</v>
      </c>
      <c r="F602" s="13">
        <f t="shared" si="143"/>
        <v>-3962148</v>
      </c>
      <c r="G602" s="13">
        <f t="shared" si="143"/>
        <v>-8040166</v>
      </c>
      <c r="H602" s="13">
        <f t="shared" si="143"/>
        <v>-9797539</v>
      </c>
      <c r="I602" s="13">
        <f t="shared" si="143"/>
        <v>-11100277</v>
      </c>
      <c r="J602" s="13">
        <f t="shared" si="143"/>
        <v>-12311349</v>
      </c>
      <c r="K602" s="13">
        <f t="shared" si="143"/>
        <v>-11243132</v>
      </c>
      <c r="L602" s="13">
        <f t="shared" si="143"/>
        <v>-9860000</v>
      </c>
      <c r="M602" s="13">
        <f t="shared" si="143"/>
        <v>-12046693</v>
      </c>
      <c r="N602" s="14">
        <f t="shared" si="143"/>
        <v>-11729903</v>
      </c>
      <c r="O602" s="12"/>
      <c r="P602" s="15" t="s">
        <v>958</v>
      </c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3"/>
      <c r="B603" s="13">
        <f t="shared" si="143"/>
        <v>-3839046</v>
      </c>
      <c r="C603" s="13">
        <f t="shared" si="143"/>
        <v>-3551545</v>
      </c>
      <c r="D603" s="13">
        <f t="shared" si="143"/>
        <v>-3868976</v>
      </c>
      <c r="E603" s="13">
        <f t="shared" si="143"/>
        <v>-3687643.04</v>
      </c>
      <c r="F603" s="13">
        <f t="shared" si="143"/>
        <v>-6039938.6739999996</v>
      </c>
      <c r="G603" s="13">
        <f t="shared" si="143"/>
        <v>-11191140.324999999</v>
      </c>
      <c r="H603" s="13">
        <f t="shared" si="143"/>
        <v>-13834997.834000001</v>
      </c>
      <c r="I603" s="13">
        <f t="shared" si="143"/>
        <v>-16002712.882999999</v>
      </c>
      <c r="J603" s="13">
        <f t="shared" si="143"/>
        <v>-17591399.679000001</v>
      </c>
      <c r="K603" s="13">
        <f t="shared" si="143"/>
        <v>-15811626.282</v>
      </c>
      <c r="L603" s="13">
        <f t="shared" si="143"/>
        <v>-14230185.984999999</v>
      </c>
      <c r="M603" s="13">
        <f t="shared" si="143"/>
        <v>-16628571.530999999</v>
      </c>
      <c r="N603" s="14" t="str">
        <f t="shared" si="143"/>
        <v/>
      </c>
      <c r="O603" s="12"/>
      <c r="P603" s="15" t="s">
        <v>959</v>
      </c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3"/>
      <c r="B604" s="214" t="s">
        <v>924</v>
      </c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3"/>
      <c r="B605" s="13">
        <f t="shared" ref="B605:N608" si="144">IFERROR(VLOOKUP($B$604,$229:$340,MATCH($P605&amp;"/"&amp;B$345,$227:$227,0),FALSE),"")</f>
        <v>0</v>
      </c>
      <c r="C605" s="13">
        <f t="shared" si="144"/>
        <v>0</v>
      </c>
      <c r="D605" s="13">
        <f t="shared" si="144"/>
        <v>-60360</v>
      </c>
      <c r="E605" s="13">
        <f t="shared" si="144"/>
        <v>-59277</v>
      </c>
      <c r="F605" s="13">
        <f t="shared" si="144"/>
        <v>-43914</v>
      </c>
      <c r="G605" s="13">
        <f t="shared" si="144"/>
        <v>-65653</v>
      </c>
      <c r="H605" s="13">
        <f t="shared" si="144"/>
        <v>-223928</v>
      </c>
      <c r="I605" s="13">
        <f t="shared" si="144"/>
        <v>-537526</v>
      </c>
      <c r="J605" s="13">
        <f t="shared" si="144"/>
        <v>-230794</v>
      </c>
      <c r="K605" s="13">
        <f t="shared" si="144"/>
        <v>-90270</v>
      </c>
      <c r="L605" s="13">
        <f t="shared" si="144"/>
        <v>-121178</v>
      </c>
      <c r="M605" s="13">
        <f t="shared" si="144"/>
        <v>-130729</v>
      </c>
      <c r="N605" s="14">
        <f t="shared" si="144"/>
        <v>-179434</v>
      </c>
      <c r="O605" s="12"/>
      <c r="P605" s="15" t="s">
        <v>956</v>
      </c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3"/>
      <c r="B606" s="13">
        <f t="shared" si="144"/>
        <v>0</v>
      </c>
      <c r="C606" s="13">
        <f t="shared" si="144"/>
        <v>-117062</v>
      </c>
      <c r="D606" s="13">
        <f t="shared" si="144"/>
        <v>-93814</v>
      </c>
      <c r="E606" s="13">
        <f t="shared" si="144"/>
        <v>-101421</v>
      </c>
      <c r="F606" s="13">
        <f t="shared" si="144"/>
        <v>-123934</v>
      </c>
      <c r="G606" s="13">
        <f t="shared" si="144"/>
        <v>-126646</v>
      </c>
      <c r="H606" s="13">
        <f t="shared" si="144"/>
        <v>-711020</v>
      </c>
      <c r="I606" s="13">
        <f t="shared" si="144"/>
        <v>-954125</v>
      </c>
      <c r="J606" s="13">
        <f t="shared" si="144"/>
        <v>-359297</v>
      </c>
      <c r="K606" s="13">
        <f t="shared" si="144"/>
        <v>-1123305</v>
      </c>
      <c r="L606" s="13">
        <f t="shared" si="144"/>
        <v>-354325</v>
      </c>
      <c r="M606" s="13">
        <f t="shared" si="144"/>
        <v>-477555</v>
      </c>
      <c r="N606" s="14">
        <f t="shared" si="144"/>
        <v>-396529</v>
      </c>
      <c r="O606" s="12"/>
      <c r="P606" s="15" t="s">
        <v>957</v>
      </c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3"/>
      <c r="B607" s="13">
        <f t="shared" si="144"/>
        <v>0</v>
      </c>
      <c r="C607" s="13">
        <f t="shared" si="144"/>
        <v>-164734</v>
      </c>
      <c r="D607" s="13">
        <f t="shared" si="144"/>
        <v>-127594</v>
      </c>
      <c r="E607" s="13">
        <f t="shared" si="144"/>
        <v>-162714</v>
      </c>
      <c r="F607" s="13">
        <f t="shared" si="144"/>
        <v>-275671</v>
      </c>
      <c r="G607" s="13">
        <f t="shared" si="144"/>
        <v>-466311</v>
      </c>
      <c r="H607" s="13">
        <f t="shared" si="144"/>
        <v>-918836</v>
      </c>
      <c r="I607" s="13">
        <f t="shared" si="144"/>
        <v>-1230167</v>
      </c>
      <c r="J607" s="13">
        <f t="shared" si="144"/>
        <v>-755010</v>
      </c>
      <c r="K607" s="13">
        <f t="shared" si="144"/>
        <v>-1533777</v>
      </c>
      <c r="L607" s="13">
        <f t="shared" si="144"/>
        <v>-834979</v>
      </c>
      <c r="M607" s="13">
        <f t="shared" si="144"/>
        <v>-694194</v>
      </c>
      <c r="N607" s="14">
        <f t="shared" si="144"/>
        <v>-738553</v>
      </c>
      <c r="O607" s="12"/>
      <c r="P607" s="15" t="s">
        <v>958</v>
      </c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3"/>
      <c r="B608" s="13">
        <f t="shared" si="144"/>
        <v>0</v>
      </c>
      <c r="C608" s="13">
        <f t="shared" si="144"/>
        <v>-220296</v>
      </c>
      <c r="D608" s="13">
        <f t="shared" si="144"/>
        <v>-160818</v>
      </c>
      <c r="E608" s="13">
        <f t="shared" si="144"/>
        <v>-224435.93</v>
      </c>
      <c r="F608" s="13">
        <f t="shared" si="144"/>
        <v>-414802.163</v>
      </c>
      <c r="G608" s="13">
        <f t="shared" si="144"/>
        <v>-449165.87599999999</v>
      </c>
      <c r="H608" s="13">
        <f t="shared" si="144"/>
        <v>-2183522.0669999998</v>
      </c>
      <c r="I608" s="13">
        <f t="shared" si="144"/>
        <v>-1546147.9280000001</v>
      </c>
      <c r="J608" s="13">
        <f t="shared" si="144"/>
        <v>-1418166.3859999999</v>
      </c>
      <c r="K608" s="13">
        <f t="shared" si="144"/>
        <v>-1058186.96</v>
      </c>
      <c r="L608" s="13">
        <f t="shared" si="144"/>
        <v>-1322489.821</v>
      </c>
      <c r="M608" s="13">
        <f t="shared" si="144"/>
        <v>-1050493.459</v>
      </c>
      <c r="N608" s="14" t="str">
        <f t="shared" si="144"/>
        <v/>
      </c>
      <c r="O608" s="12"/>
      <c r="P608" s="15" t="s">
        <v>959</v>
      </c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3"/>
      <c r="B609" s="214" t="s">
        <v>983</v>
      </c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3"/>
      <c r="B610" s="14">
        <f t="shared" ref="B610:N613" si="145">IFERROR(B600+B605,"")</f>
        <v>-739240</v>
      </c>
      <c r="C610" s="14">
        <f t="shared" si="145"/>
        <v>-890282</v>
      </c>
      <c r="D610" s="14">
        <f t="shared" si="145"/>
        <v>-1014435</v>
      </c>
      <c r="E610" s="14">
        <f t="shared" si="145"/>
        <v>-1088425</v>
      </c>
      <c r="F610" s="14">
        <f t="shared" si="145"/>
        <v>-1247152</v>
      </c>
      <c r="G610" s="14">
        <f t="shared" si="145"/>
        <v>-2257911</v>
      </c>
      <c r="H610" s="14">
        <f t="shared" si="145"/>
        <v>-3830845</v>
      </c>
      <c r="I610" s="14">
        <f t="shared" si="145"/>
        <v>-4503368</v>
      </c>
      <c r="J610" s="14">
        <f t="shared" si="145"/>
        <v>-4124927</v>
      </c>
      <c r="K610" s="14">
        <f t="shared" si="145"/>
        <v>-3279431</v>
      </c>
      <c r="L610" s="14">
        <f t="shared" si="145"/>
        <v>-3077400</v>
      </c>
      <c r="M610" s="14">
        <f t="shared" si="145"/>
        <v>-5063825</v>
      </c>
      <c r="N610" s="14">
        <f t="shared" si="145"/>
        <v>-4270976</v>
      </c>
      <c r="O610" s="12"/>
      <c r="P610" s="15" t="s">
        <v>956</v>
      </c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3"/>
      <c r="B611" s="14">
        <f t="shared" si="145"/>
        <v>-1912875</v>
      </c>
      <c r="C611" s="14">
        <f t="shared" si="145"/>
        <v>-1910362</v>
      </c>
      <c r="D611" s="14">
        <f t="shared" si="145"/>
        <v>-1812666</v>
      </c>
      <c r="E611" s="14">
        <f t="shared" si="145"/>
        <v>-2094790</v>
      </c>
      <c r="F611" s="14">
        <f t="shared" si="145"/>
        <v>-2562574</v>
      </c>
      <c r="G611" s="14">
        <f t="shared" si="145"/>
        <v>-4708427</v>
      </c>
      <c r="H611" s="14">
        <f t="shared" si="145"/>
        <v>-7261081</v>
      </c>
      <c r="I611" s="14">
        <f t="shared" si="145"/>
        <v>-8001556</v>
      </c>
      <c r="J611" s="14">
        <f t="shared" si="145"/>
        <v>-8424681</v>
      </c>
      <c r="K611" s="14">
        <f t="shared" si="145"/>
        <v>-8406994</v>
      </c>
      <c r="L611" s="14">
        <f t="shared" si="145"/>
        <v>-6446631</v>
      </c>
      <c r="M611" s="14">
        <f t="shared" si="145"/>
        <v>-8727745</v>
      </c>
      <c r="N611" s="14">
        <f t="shared" si="145"/>
        <v>-8708930</v>
      </c>
      <c r="O611" s="12"/>
      <c r="P611" s="15" t="s">
        <v>957</v>
      </c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3"/>
      <c r="B612" s="14">
        <f t="shared" si="145"/>
        <v>-2898148</v>
      </c>
      <c r="C612" s="14">
        <f t="shared" si="145"/>
        <v>-2722611</v>
      </c>
      <c r="D612" s="14">
        <f t="shared" si="145"/>
        <v>-3063190</v>
      </c>
      <c r="E612" s="14">
        <f t="shared" si="145"/>
        <v>-3179695</v>
      </c>
      <c r="F612" s="14">
        <f t="shared" si="145"/>
        <v>-4237819</v>
      </c>
      <c r="G612" s="14">
        <f t="shared" si="145"/>
        <v>-8506477</v>
      </c>
      <c r="H612" s="14">
        <f t="shared" si="145"/>
        <v>-10716375</v>
      </c>
      <c r="I612" s="14">
        <f t="shared" si="145"/>
        <v>-12330444</v>
      </c>
      <c r="J612" s="14">
        <f t="shared" si="145"/>
        <v>-13066359</v>
      </c>
      <c r="K612" s="14">
        <f t="shared" si="145"/>
        <v>-12776909</v>
      </c>
      <c r="L612" s="14">
        <f t="shared" si="145"/>
        <v>-10694979</v>
      </c>
      <c r="M612" s="14">
        <f t="shared" si="145"/>
        <v>-12740887</v>
      </c>
      <c r="N612" s="14">
        <f t="shared" si="145"/>
        <v>-12468456</v>
      </c>
      <c r="O612" s="12"/>
      <c r="P612" s="15" t="s">
        <v>958</v>
      </c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3"/>
      <c r="B613" s="14">
        <f t="shared" si="145"/>
        <v>-3839046</v>
      </c>
      <c r="C613" s="14">
        <f t="shared" si="145"/>
        <v>-3771841</v>
      </c>
      <c r="D613" s="14">
        <f t="shared" si="145"/>
        <v>-4029794</v>
      </c>
      <c r="E613" s="14">
        <f t="shared" si="145"/>
        <v>-3912078.97</v>
      </c>
      <c r="F613" s="14">
        <f t="shared" si="145"/>
        <v>-6454740.8369999994</v>
      </c>
      <c r="G613" s="14">
        <f t="shared" si="145"/>
        <v>-11640306.200999999</v>
      </c>
      <c r="H613" s="14">
        <f t="shared" si="145"/>
        <v>-16018519.901000001</v>
      </c>
      <c r="I613" s="14">
        <f t="shared" si="145"/>
        <v>-17548860.811000001</v>
      </c>
      <c r="J613" s="14">
        <f t="shared" si="145"/>
        <v>-19009566.065000001</v>
      </c>
      <c r="K613" s="14">
        <f t="shared" si="145"/>
        <v>-16869813.241999999</v>
      </c>
      <c r="L613" s="14">
        <f t="shared" si="145"/>
        <v>-15552675.806</v>
      </c>
      <c r="M613" s="14">
        <f t="shared" si="145"/>
        <v>-17679064.989999998</v>
      </c>
      <c r="N613" s="14" t="str">
        <f t="shared" si="145"/>
        <v/>
      </c>
      <c r="O613" s="12">
        <f>RATE(M$345-C$345,,-C613,M613)</f>
        <v>0.16705303276668773</v>
      </c>
      <c r="P613" s="15" t="s">
        <v>959</v>
      </c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3"/>
      <c r="B614" s="213" t="s">
        <v>929</v>
      </c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3"/>
      <c r="B615" s="13">
        <f t="shared" ref="B615:N618" si="146">IFERROR(VLOOKUP($B$614,$229:$340,MATCH($P615&amp;"/"&amp;B$345,$227:$227,0),FALSE),"")</f>
        <v>-1594648</v>
      </c>
      <c r="C615" s="13">
        <f t="shared" si="146"/>
        <v>-732716</v>
      </c>
      <c r="D615" s="13">
        <f t="shared" si="146"/>
        <v>-798183</v>
      </c>
      <c r="E615" s="13">
        <f t="shared" si="146"/>
        <v>-1042463</v>
      </c>
      <c r="F615" s="13">
        <f t="shared" si="146"/>
        <v>-1052029</v>
      </c>
      <c r="G615" s="13">
        <f t="shared" si="146"/>
        <v>-2637304</v>
      </c>
      <c r="H615" s="13">
        <f t="shared" si="146"/>
        <v>-3771134</v>
      </c>
      <c r="I615" s="13">
        <f t="shared" si="146"/>
        <v>-4355885</v>
      </c>
      <c r="J615" s="13">
        <f t="shared" si="146"/>
        <v>-4226906</v>
      </c>
      <c r="K615" s="13">
        <f t="shared" si="146"/>
        <v>-5856133</v>
      </c>
      <c r="L615" s="13">
        <f t="shared" si="146"/>
        <v>-3412370</v>
      </c>
      <c r="M615" s="13">
        <f t="shared" si="146"/>
        <v>-5124822</v>
      </c>
      <c r="N615" s="14">
        <f t="shared" si="146"/>
        <v>-4173403</v>
      </c>
      <c r="O615" s="12"/>
      <c r="P615" s="15" t="s">
        <v>956</v>
      </c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3"/>
      <c r="B616" s="13">
        <f t="shared" si="146"/>
        <v>-2979075</v>
      </c>
      <c r="C616" s="13">
        <f t="shared" si="146"/>
        <v>-1461025</v>
      </c>
      <c r="D616" s="13">
        <f t="shared" si="146"/>
        <v>-760703</v>
      </c>
      <c r="E616" s="13">
        <f t="shared" si="146"/>
        <v>-2257931</v>
      </c>
      <c r="F616" s="13">
        <f t="shared" si="146"/>
        <v>-470286</v>
      </c>
      <c r="G616" s="13">
        <f t="shared" si="146"/>
        <v>-126867047</v>
      </c>
      <c r="H616" s="13">
        <f t="shared" si="146"/>
        <v>-7233778</v>
      </c>
      <c r="I616" s="13">
        <f t="shared" si="146"/>
        <v>-7885625</v>
      </c>
      <c r="J616" s="13">
        <f t="shared" si="146"/>
        <v>-8502554</v>
      </c>
      <c r="K616" s="13">
        <f t="shared" si="146"/>
        <v>-10861730</v>
      </c>
      <c r="L616" s="13">
        <f t="shared" si="146"/>
        <v>-6338621</v>
      </c>
      <c r="M616" s="13">
        <f t="shared" si="146"/>
        <v>-7788295</v>
      </c>
      <c r="N616" s="14">
        <f t="shared" si="146"/>
        <v>-8828313</v>
      </c>
      <c r="O616" s="12"/>
      <c r="P616" s="15" t="s">
        <v>957</v>
      </c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3"/>
      <c r="B617" s="13">
        <f t="shared" si="146"/>
        <v>-2876447</v>
      </c>
      <c r="C617" s="13">
        <f t="shared" si="146"/>
        <v>-4017244</v>
      </c>
      <c r="D617" s="13">
        <f t="shared" si="146"/>
        <v>1097691</v>
      </c>
      <c r="E617" s="13">
        <f t="shared" si="146"/>
        <v>-5972792</v>
      </c>
      <c r="F617" s="13">
        <f t="shared" si="146"/>
        <v>-4375562</v>
      </c>
      <c r="G617" s="13">
        <f t="shared" si="146"/>
        <v>-187952402</v>
      </c>
      <c r="H617" s="13">
        <f t="shared" si="146"/>
        <v>-10712114</v>
      </c>
      <c r="I617" s="13">
        <f t="shared" si="146"/>
        <v>-12190968</v>
      </c>
      <c r="J617" s="13">
        <f t="shared" si="146"/>
        <v>-12940369</v>
      </c>
      <c r="K617" s="13">
        <f t="shared" si="146"/>
        <v>-15196012</v>
      </c>
      <c r="L617" s="13">
        <f t="shared" si="146"/>
        <v>-10601684</v>
      </c>
      <c r="M617" s="13">
        <f t="shared" si="146"/>
        <v>-11673898</v>
      </c>
      <c r="N617" s="14">
        <f t="shared" si="146"/>
        <v>-13044803</v>
      </c>
      <c r="O617" s="12"/>
      <c r="P617" s="15" t="s">
        <v>958</v>
      </c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3"/>
      <c r="B618" s="13">
        <f t="shared" si="146"/>
        <v>-5872673</v>
      </c>
      <c r="C618" s="13">
        <f t="shared" si="146"/>
        <v>-5338565</v>
      </c>
      <c r="D618" s="13">
        <f t="shared" si="146"/>
        <v>-3872620</v>
      </c>
      <c r="E618" s="13">
        <f t="shared" si="146"/>
        <v>-9637814.3300000001</v>
      </c>
      <c r="F618" s="13">
        <f t="shared" si="146"/>
        <v>-8502236.5299999993</v>
      </c>
      <c r="G618" s="13">
        <f t="shared" si="146"/>
        <v>-191408846.58700001</v>
      </c>
      <c r="H618" s="13">
        <f t="shared" si="146"/>
        <v>-15957966.517000001</v>
      </c>
      <c r="I618" s="13">
        <f t="shared" si="146"/>
        <v>-17409311.02</v>
      </c>
      <c r="J618" s="13">
        <f t="shared" si="146"/>
        <v>-18794163.34</v>
      </c>
      <c r="K618" s="13">
        <f t="shared" si="146"/>
        <v>-20382290.988000002</v>
      </c>
      <c r="L618" s="13">
        <f t="shared" si="146"/>
        <v>-15353922.950999999</v>
      </c>
      <c r="M618" s="13">
        <f t="shared" si="146"/>
        <v>-16583560.299000001</v>
      </c>
      <c r="N618" s="14" t="str">
        <f t="shared" si="146"/>
        <v/>
      </c>
      <c r="O618" s="12"/>
      <c r="P618" s="15" t="s">
        <v>959</v>
      </c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3"/>
      <c r="B619" s="216" t="s">
        <v>950</v>
      </c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3"/>
      <c r="B620" s="13">
        <f t="shared" ref="B620:N623" si="147">IFERROR(VLOOKUP($B$619,$229:$340,MATCH($P620&amp;"/"&amp;B$345,$227:$227,0),FALSE),"")</f>
        <v>-263302</v>
      </c>
      <c r="C620" s="13">
        <f t="shared" si="147"/>
        <v>-11130</v>
      </c>
      <c r="D620" s="13">
        <f t="shared" si="147"/>
        <v>7724</v>
      </c>
      <c r="E620" s="13">
        <f t="shared" si="147"/>
        <v>3197</v>
      </c>
      <c r="F620" s="13">
        <f t="shared" si="147"/>
        <v>5233</v>
      </c>
      <c r="G620" s="13">
        <f t="shared" si="147"/>
        <v>9</v>
      </c>
      <c r="H620" s="13">
        <f t="shared" si="147"/>
        <v>633172</v>
      </c>
      <c r="I620" s="13">
        <f t="shared" si="147"/>
        <v>-12967277</v>
      </c>
      <c r="J620" s="13">
        <f t="shared" si="147"/>
        <v>-544060</v>
      </c>
      <c r="K620" s="13">
        <f t="shared" si="147"/>
        <v>-9138729</v>
      </c>
      <c r="L620" s="13">
        <f t="shared" si="147"/>
        <v>7354762</v>
      </c>
      <c r="M620" s="13">
        <f t="shared" si="147"/>
        <v>-1753049</v>
      </c>
      <c r="N620" s="13">
        <f t="shared" si="147"/>
        <v>-3808102</v>
      </c>
      <c r="O620" s="12"/>
      <c r="P620" s="15" t="s">
        <v>956</v>
      </c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3"/>
      <c r="B621" s="13">
        <f t="shared" si="147"/>
        <v>-454386</v>
      </c>
      <c r="C621" s="13">
        <f t="shared" si="147"/>
        <v>-2763133</v>
      </c>
      <c r="D621" s="13">
        <f t="shared" si="147"/>
        <v>-3604841</v>
      </c>
      <c r="E621" s="13">
        <f t="shared" si="147"/>
        <v>-4493114</v>
      </c>
      <c r="F621" s="13">
        <f t="shared" si="147"/>
        <v>-5614187</v>
      </c>
      <c r="G621" s="13">
        <f t="shared" si="147"/>
        <v>132399077</v>
      </c>
      <c r="H621" s="13">
        <f t="shared" si="147"/>
        <v>-6682692</v>
      </c>
      <c r="I621" s="13">
        <f t="shared" si="147"/>
        <v>-17709582</v>
      </c>
      <c r="J621" s="13">
        <f t="shared" si="147"/>
        <v>-8946532</v>
      </c>
      <c r="K621" s="13">
        <f t="shared" si="147"/>
        <v>-17194735</v>
      </c>
      <c r="L621" s="13">
        <f t="shared" si="147"/>
        <v>-4348812</v>
      </c>
      <c r="M621" s="13">
        <f t="shared" si="147"/>
        <v>-11544450</v>
      </c>
      <c r="N621" s="13">
        <f t="shared" si="147"/>
        <v>-903966</v>
      </c>
      <c r="O621" s="12"/>
      <c r="P621" s="15" t="s">
        <v>957</v>
      </c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3"/>
      <c r="B622" s="13">
        <f t="shared" si="147"/>
        <v>-3234263</v>
      </c>
      <c r="C622" s="13">
        <f t="shared" si="147"/>
        <v>-2855298</v>
      </c>
      <c r="D622" s="13">
        <f t="shared" si="147"/>
        <v>-3604846</v>
      </c>
      <c r="E622" s="13">
        <f t="shared" si="147"/>
        <v>-4493105</v>
      </c>
      <c r="F622" s="13">
        <f t="shared" si="147"/>
        <v>-5593501</v>
      </c>
      <c r="G622" s="13">
        <f t="shared" si="147"/>
        <v>172910161</v>
      </c>
      <c r="H622" s="13">
        <f t="shared" si="147"/>
        <v>-11212401</v>
      </c>
      <c r="I622" s="13">
        <f t="shared" si="147"/>
        <v>-23429009</v>
      </c>
      <c r="J622" s="13">
        <f t="shared" si="147"/>
        <v>-2546826</v>
      </c>
      <c r="K622" s="13">
        <f t="shared" si="147"/>
        <v>-19964978</v>
      </c>
      <c r="L622" s="13">
        <f t="shared" si="147"/>
        <v>-4858007</v>
      </c>
      <c r="M622" s="13">
        <f t="shared" si="147"/>
        <v>-20914140</v>
      </c>
      <c r="N622" s="13">
        <f t="shared" si="147"/>
        <v>9749712</v>
      </c>
      <c r="O622" s="12"/>
      <c r="P622" s="15" t="s">
        <v>958</v>
      </c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3"/>
      <c r="B623" s="13">
        <f t="shared" si="147"/>
        <v>-3832951</v>
      </c>
      <c r="C623" s="13">
        <f t="shared" si="147"/>
        <v>-2856775</v>
      </c>
      <c r="D623" s="13">
        <f t="shared" si="147"/>
        <v>-5402161</v>
      </c>
      <c r="E623" s="13">
        <f t="shared" si="147"/>
        <v>-4490981.82</v>
      </c>
      <c r="F623" s="13">
        <f t="shared" si="147"/>
        <v>-5614643.7410000004</v>
      </c>
      <c r="G623" s="13">
        <f t="shared" si="147"/>
        <v>171177068.19400001</v>
      </c>
      <c r="H623" s="13">
        <f t="shared" si="147"/>
        <v>-2829870.736</v>
      </c>
      <c r="I623" s="13">
        <f t="shared" si="147"/>
        <v>-24779610.737</v>
      </c>
      <c r="J623" s="13">
        <f t="shared" si="147"/>
        <v>-7232891.449</v>
      </c>
      <c r="K623" s="13">
        <f t="shared" si="147"/>
        <v>-30119511.147999998</v>
      </c>
      <c r="L623" s="13">
        <f t="shared" si="147"/>
        <v>-20714333.136999998</v>
      </c>
      <c r="M623" s="13">
        <f t="shared" si="147"/>
        <v>-27938607.213</v>
      </c>
      <c r="N623" s="13" t="str">
        <f t="shared" si="147"/>
        <v/>
      </c>
      <c r="O623" s="12"/>
      <c r="P623" s="15" t="s">
        <v>959</v>
      </c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3"/>
      <c r="B624" s="223" t="s">
        <v>952</v>
      </c>
      <c r="C624" s="206"/>
      <c r="D624" s="206"/>
      <c r="E624" s="206"/>
      <c r="F624" s="206"/>
      <c r="G624" s="206"/>
      <c r="H624" s="206"/>
      <c r="I624" s="206"/>
      <c r="J624" s="206"/>
      <c r="K624" s="206"/>
      <c r="L624" s="206"/>
      <c r="M624" s="206"/>
      <c r="N624" s="224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3"/>
      <c r="B625" s="13">
        <f t="shared" ref="B625:N628" si="148">IFERROR(VLOOKUP($B$624,$229:$340,MATCH($P625&amp;"/"&amp;B$345,$227:$227,0),FALSE),"")</f>
        <v>-849469</v>
      </c>
      <c r="C625" s="13">
        <f t="shared" si="148"/>
        <v>270176</v>
      </c>
      <c r="D625" s="13">
        <f t="shared" si="148"/>
        <v>2436932</v>
      </c>
      <c r="E625" s="13">
        <f t="shared" si="148"/>
        <v>2664595</v>
      </c>
      <c r="F625" s="13">
        <f t="shared" si="148"/>
        <v>4821436</v>
      </c>
      <c r="G625" s="13">
        <f t="shared" si="148"/>
        <v>-456961</v>
      </c>
      <c r="H625" s="13">
        <f t="shared" si="148"/>
        <v>-3941817</v>
      </c>
      <c r="I625" s="13">
        <f t="shared" si="148"/>
        <v>-13124478</v>
      </c>
      <c r="J625" s="13">
        <f t="shared" si="148"/>
        <v>49525</v>
      </c>
      <c r="K625" s="13">
        <f t="shared" si="148"/>
        <v>-10044009</v>
      </c>
      <c r="L625" s="13">
        <f t="shared" si="148"/>
        <v>10295849</v>
      </c>
      <c r="M625" s="13">
        <f t="shared" si="148"/>
        <v>1827956</v>
      </c>
      <c r="N625" s="14">
        <f t="shared" si="148"/>
        <v>-649869</v>
      </c>
      <c r="O625" s="12"/>
      <c r="P625" s="15" t="s">
        <v>956</v>
      </c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3"/>
      <c r="B626" s="13">
        <f t="shared" si="148"/>
        <v>-1776645</v>
      </c>
      <c r="C626" s="13">
        <f t="shared" si="148"/>
        <v>-1458691</v>
      </c>
      <c r="D626" s="13">
        <f t="shared" si="148"/>
        <v>1266212</v>
      </c>
      <c r="E626" s="13">
        <f t="shared" si="148"/>
        <v>-905695</v>
      </c>
      <c r="F626" s="13">
        <f t="shared" si="148"/>
        <v>4339792</v>
      </c>
      <c r="G626" s="13">
        <f t="shared" si="148"/>
        <v>8964599</v>
      </c>
      <c r="H626" s="13">
        <f t="shared" si="148"/>
        <v>-9754092</v>
      </c>
      <c r="I626" s="13">
        <f t="shared" si="148"/>
        <v>-16680102</v>
      </c>
      <c r="J626" s="13">
        <f t="shared" si="148"/>
        <v>-4405204</v>
      </c>
      <c r="K626" s="13">
        <f t="shared" si="148"/>
        <v>-14741610</v>
      </c>
      <c r="L626" s="13">
        <f t="shared" si="148"/>
        <v>1912981</v>
      </c>
      <c r="M626" s="13">
        <f t="shared" si="148"/>
        <v>-2567750</v>
      </c>
      <c r="N626" s="14">
        <f t="shared" si="148"/>
        <v>-380867</v>
      </c>
      <c r="O626" s="12"/>
      <c r="P626" s="15" t="s">
        <v>957</v>
      </c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3"/>
      <c r="B627" s="13">
        <f t="shared" si="148"/>
        <v>-2382902</v>
      </c>
      <c r="C627" s="13">
        <f t="shared" si="148"/>
        <v>-1782841</v>
      </c>
      <c r="D627" s="13">
        <f t="shared" si="148"/>
        <v>5548967</v>
      </c>
      <c r="E627" s="13">
        <f t="shared" si="148"/>
        <v>-885136</v>
      </c>
      <c r="F627" s="13">
        <f t="shared" si="148"/>
        <v>6695914</v>
      </c>
      <c r="G627" s="13">
        <f t="shared" si="148"/>
        <v>-4802738</v>
      </c>
      <c r="H627" s="13">
        <f t="shared" si="148"/>
        <v>-10146815</v>
      </c>
      <c r="I627" s="13">
        <f t="shared" si="148"/>
        <v>-17879697</v>
      </c>
      <c r="J627" s="13">
        <f t="shared" si="148"/>
        <v>8753419</v>
      </c>
      <c r="K627" s="13">
        <f t="shared" si="148"/>
        <v>-4578996</v>
      </c>
      <c r="L627" s="13">
        <f t="shared" si="148"/>
        <v>8126958</v>
      </c>
      <c r="M627" s="13">
        <f t="shared" si="148"/>
        <v>-8312896</v>
      </c>
      <c r="N627" s="14">
        <f t="shared" si="148"/>
        <v>18674584</v>
      </c>
      <c r="O627" s="12"/>
      <c r="P627" s="15" t="s">
        <v>958</v>
      </c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3"/>
      <c r="B628" s="13">
        <f t="shared" si="148"/>
        <v>-185662</v>
      </c>
      <c r="C628" s="13">
        <f t="shared" si="148"/>
        <v>810051</v>
      </c>
      <c r="D628" s="13">
        <f t="shared" si="148"/>
        <v>3065129</v>
      </c>
      <c r="E628" s="13">
        <f t="shared" si="148"/>
        <v>-1538673.13</v>
      </c>
      <c r="F628" s="13">
        <f t="shared" si="148"/>
        <v>8914707.1239999998</v>
      </c>
      <c r="G628" s="13">
        <f t="shared" si="148"/>
        <v>1392335.0649999999</v>
      </c>
      <c r="H628" s="13">
        <f t="shared" si="148"/>
        <v>7582740.0159999998</v>
      </c>
      <c r="I628" s="13">
        <f t="shared" si="148"/>
        <v>-10770043.064999999</v>
      </c>
      <c r="J628" s="13">
        <f t="shared" si="148"/>
        <v>11912395.756999999</v>
      </c>
      <c r="K628" s="13">
        <f t="shared" si="148"/>
        <v>-4343855.9840000002</v>
      </c>
      <c r="L628" s="13">
        <f t="shared" si="148"/>
        <v>5158581.2209999999</v>
      </c>
      <c r="M628" s="13">
        <f t="shared" si="148"/>
        <v>-4045308.6170000001</v>
      </c>
      <c r="N628" s="14" t="str">
        <f t="shared" si="148"/>
        <v/>
      </c>
      <c r="O628" s="12"/>
      <c r="P628" s="15" t="s">
        <v>959</v>
      </c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3"/>
      <c r="B629" s="221" t="s">
        <v>984</v>
      </c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3"/>
      <c r="O629" s="35"/>
      <c r="P629" s="36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3"/>
      <c r="B630" s="222" t="s">
        <v>985</v>
      </c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3"/>
      <c r="O630" s="35"/>
      <c r="P630" s="36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3"/>
      <c r="B631" s="37">
        <f t="shared" ref="B631:N631" si="149">B567/B399</f>
        <v>8.2210739538600835E-2</v>
      </c>
      <c r="C631" s="37">
        <f t="shared" si="149"/>
        <v>0.11232915532056179</v>
      </c>
      <c r="D631" s="37">
        <f t="shared" si="149"/>
        <v>0.13910000679064807</v>
      </c>
      <c r="E631" s="37">
        <f t="shared" si="149"/>
        <v>0.14469539487539002</v>
      </c>
      <c r="F631" s="37">
        <f t="shared" si="149"/>
        <v>0.15353017760001961</v>
      </c>
      <c r="G631" s="37">
        <f t="shared" si="149"/>
        <v>3.6502420644233986E-2</v>
      </c>
      <c r="H631" s="37">
        <f t="shared" si="149"/>
        <v>3.1126413723665459E-2</v>
      </c>
      <c r="I631" s="37">
        <f t="shared" si="149"/>
        <v>4.1577540879786642E-2</v>
      </c>
      <c r="J631" s="37">
        <f t="shared" si="149"/>
        <v>4.7340399672862347E-2</v>
      </c>
      <c r="K631" s="37">
        <f t="shared" si="149"/>
        <v>5.5253365007416753E-2</v>
      </c>
      <c r="L631" s="37">
        <f t="shared" si="149"/>
        <v>5.6000320405185107E-2</v>
      </c>
      <c r="M631" s="37">
        <f t="shared" si="149"/>
        <v>5.9483616888175973E-2</v>
      </c>
      <c r="N631" s="37">
        <f t="shared" si="149"/>
        <v>3.7656841127563241E-2</v>
      </c>
      <c r="O631" s="12">
        <f t="shared" ref="O631:O633" si="150">RATE(M$345-C$345,,-C631,M631)</f>
        <v>-6.1594623267169378E-2</v>
      </c>
      <c r="P631" s="36" t="s">
        <v>986</v>
      </c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3"/>
      <c r="B632" s="37">
        <f t="shared" ref="B632:N632" si="151">((B530*(1-B561))/(B454+B429))</f>
        <v>0.15650290171714687</v>
      </c>
      <c r="C632" s="37">
        <f t="shared" si="151"/>
        <v>0.28035349637571766</v>
      </c>
      <c r="D632" s="37">
        <f t="shared" si="151"/>
        <v>0.39078108874004308</v>
      </c>
      <c r="E632" s="37">
        <f t="shared" si="151"/>
        <v>0.3870589512207217</v>
      </c>
      <c r="F632" s="37">
        <f t="shared" si="151"/>
        <v>0.42701056710625163</v>
      </c>
      <c r="G632" s="37">
        <f t="shared" si="151"/>
        <v>5.814305382272536E-2</v>
      </c>
      <c r="H632" s="37">
        <f t="shared" si="151"/>
        <v>7.065403293214087E-2</v>
      </c>
      <c r="I632" s="37">
        <f t="shared" si="151"/>
        <v>9.2012385275299299E-2</v>
      </c>
      <c r="J632" s="37">
        <f t="shared" si="151"/>
        <v>9.7700732686031383E-2</v>
      </c>
      <c r="K632" s="37">
        <f t="shared" si="151"/>
        <v>0.11070118688694519</v>
      </c>
      <c r="L632" s="37">
        <f t="shared" si="151"/>
        <v>0.11394392328426983</v>
      </c>
      <c r="M632" s="37">
        <f t="shared" si="151"/>
        <v>0.11857954420682024</v>
      </c>
      <c r="N632" s="37">
        <f t="shared" si="151"/>
        <v>8.4480561185817385E-2</v>
      </c>
      <c r="O632" s="12">
        <f t="shared" si="150"/>
        <v>-8.2448646905523448E-2</v>
      </c>
      <c r="P632" s="36" t="s">
        <v>987</v>
      </c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3"/>
      <c r="B633" s="37">
        <f t="shared" ref="B633:N633" si="152">B567/B454</f>
        <v>0.19723608964054265</v>
      </c>
      <c r="C633" s="37">
        <f t="shared" si="152"/>
        <v>0.26638129274705746</v>
      </c>
      <c r="D633" s="37">
        <f t="shared" si="152"/>
        <v>0.37528646481453726</v>
      </c>
      <c r="E633" s="37">
        <f t="shared" si="152"/>
        <v>0.37260787967457093</v>
      </c>
      <c r="F633" s="37">
        <f t="shared" si="152"/>
        <v>0.41217946000610456</v>
      </c>
      <c r="G633" s="37">
        <f t="shared" si="152"/>
        <v>0.36610987130488992</v>
      </c>
      <c r="H633" s="37">
        <f t="shared" si="152"/>
        <v>0.33005996898212542</v>
      </c>
      <c r="I633" s="37">
        <f t="shared" si="152"/>
        <v>0.36633638388906381</v>
      </c>
      <c r="J633" s="37">
        <f t="shared" si="152"/>
        <v>0.30213167266268559</v>
      </c>
      <c r="K633" s="37">
        <f t="shared" si="152"/>
        <v>0.26426307811996075</v>
      </c>
      <c r="L633" s="37">
        <f t="shared" si="152"/>
        <v>0.24672229244739632</v>
      </c>
      <c r="M633" s="37">
        <f t="shared" si="152"/>
        <v>0.23835456361600948</v>
      </c>
      <c r="N633" s="37">
        <f t="shared" si="152"/>
        <v>0.1795482838867492</v>
      </c>
      <c r="O633" s="12">
        <f t="shared" si="150"/>
        <v>-1.1055373748283352E-2</v>
      </c>
      <c r="P633" s="36" t="s">
        <v>988</v>
      </c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3"/>
      <c r="B634" s="222" t="s">
        <v>989</v>
      </c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3"/>
      <c r="O634" s="35"/>
      <c r="P634" s="36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3"/>
      <c r="B635" s="19">
        <f t="shared" ref="B635:N635" si="153">B429/B454</f>
        <v>1.0036337402074096E-2</v>
      </c>
      <c r="C635" s="34">
        <f t="shared" si="153"/>
        <v>5.4492117932853355E-4</v>
      </c>
      <c r="D635" s="34">
        <f t="shared" si="153"/>
        <v>0</v>
      </c>
      <c r="E635" s="34">
        <f t="shared" si="153"/>
        <v>1.0113582294448578E-4</v>
      </c>
      <c r="F635" s="34">
        <f t="shared" si="153"/>
        <v>0</v>
      </c>
      <c r="G635" s="34">
        <f t="shared" si="153"/>
        <v>6.4395630562617834</v>
      </c>
      <c r="H635" s="34">
        <f t="shared" si="153"/>
        <v>6.9450668317989654</v>
      </c>
      <c r="I635" s="34">
        <f t="shared" si="153"/>
        <v>5.0733391294239363</v>
      </c>
      <c r="J635" s="34">
        <f t="shared" si="153"/>
        <v>3.4260706993460639</v>
      </c>
      <c r="K635" s="34">
        <f t="shared" si="153"/>
        <v>2.2173307180261057</v>
      </c>
      <c r="L635" s="34">
        <f t="shared" si="153"/>
        <v>1.818480947464149</v>
      </c>
      <c r="M635" s="34">
        <f t="shared" si="153"/>
        <v>1.5543669550593966</v>
      </c>
      <c r="N635" s="34">
        <f t="shared" si="153"/>
        <v>2.0124959990710947</v>
      </c>
      <c r="O635" s="12" t="e">
        <f>RATE(M$345-C$345,,-C635,M635)</f>
        <v>#NUM!</v>
      </c>
      <c r="P635" s="36" t="s">
        <v>990</v>
      </c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3"/>
      <c r="B636" s="19">
        <f t="shared" ref="B636:N636" si="154">B429/B567</f>
        <v>5.0884893430837345E-2</v>
      </c>
      <c r="C636" s="34">
        <f t="shared" si="154"/>
        <v>2.0456435724484742E-3</v>
      </c>
      <c r="D636" s="34">
        <f t="shared" si="154"/>
        <v>0</v>
      </c>
      <c r="E636" s="34">
        <f t="shared" si="154"/>
        <v>2.7142695702736075E-4</v>
      </c>
      <c r="F636" s="34">
        <f t="shared" si="154"/>
        <v>0</v>
      </c>
      <c r="G636" s="34">
        <f t="shared" si="154"/>
        <v>17.589154406872105</v>
      </c>
      <c r="H636" s="34">
        <f t="shared" si="154"/>
        <v>21.041833255989548</v>
      </c>
      <c r="I636" s="34">
        <f t="shared" si="154"/>
        <v>13.848854092964668</v>
      </c>
      <c r="J636" s="34">
        <f t="shared" si="154"/>
        <v>11.339660847709583</v>
      </c>
      <c r="K636" s="34">
        <f t="shared" si="154"/>
        <v>8.3906186736368866</v>
      </c>
      <c r="L636" s="34">
        <f t="shared" si="154"/>
        <v>7.3705579233456078</v>
      </c>
      <c r="M636" s="34">
        <f t="shared" si="154"/>
        <v>6.5212384922635263</v>
      </c>
      <c r="N636" s="34">
        <f t="shared" si="154"/>
        <v>11.208661845748882</v>
      </c>
      <c r="O636" s="12" t="e">
        <f>RATE(M$345-C$345,,-C636,M636)</f>
        <v>#NUM!</v>
      </c>
      <c r="P636" s="36" t="s">
        <v>991</v>
      </c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3"/>
      <c r="B637" s="222" t="s">
        <v>992</v>
      </c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3"/>
      <c r="O637" s="35"/>
      <c r="P637" s="36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3"/>
      <c r="B638" s="14">
        <v>8983101.3479999993</v>
      </c>
      <c r="C638" s="14">
        <v>8983101.3479999993</v>
      </c>
      <c r="D638" s="14">
        <v>8983101.3479999993</v>
      </c>
      <c r="E638" s="14">
        <v>8983101.3479999993</v>
      </c>
      <c r="F638" s="14">
        <v>8983101.3479999993</v>
      </c>
      <c r="G638" s="14">
        <v>8983101.3479999993</v>
      </c>
      <c r="H638" s="14">
        <v>8983101.3479999993</v>
      </c>
      <c r="I638" s="14">
        <v>8983101.3479999993</v>
      </c>
      <c r="J638" s="14">
        <v>8983101.3479999993</v>
      </c>
      <c r="K638" s="14">
        <v>8983101.3479999993</v>
      </c>
      <c r="L638" s="14">
        <v>8983101.3479999993</v>
      </c>
      <c r="M638" s="14">
        <v>8983101.3479999993</v>
      </c>
      <c r="N638" s="14">
        <v>8983101.3479999993</v>
      </c>
      <c r="O638" s="38"/>
      <c r="P638" s="39" t="s">
        <v>993</v>
      </c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3"/>
      <c r="B639" s="19">
        <f t="shared" ref="B639:N639" si="155">B454/B638</f>
        <v>1.8633515699705097</v>
      </c>
      <c r="C639" s="19">
        <f t="shared" si="155"/>
        <v>2.0861753946672716</v>
      </c>
      <c r="D639" s="19">
        <f t="shared" si="155"/>
        <v>1.976563584463302</v>
      </c>
      <c r="E639" s="19">
        <f t="shared" si="155"/>
        <v>2.3923368942937149</v>
      </c>
      <c r="F639" s="19">
        <f t="shared" si="155"/>
        <v>2.9771194948116935</v>
      </c>
      <c r="G639" s="19">
        <f t="shared" si="155"/>
        <v>3.2038987372003547</v>
      </c>
      <c r="H639" s="19">
        <f t="shared" si="155"/>
        <v>3.4266791929107381</v>
      </c>
      <c r="I639" s="19">
        <f t="shared" si="155"/>
        <v>4.1577446375260463</v>
      </c>
      <c r="J639" s="19">
        <f t="shared" si="155"/>
        <v>6.1444444786642531</v>
      </c>
      <c r="K639" s="19">
        <f t="shared" si="155"/>
        <v>8.3860698754970802</v>
      </c>
      <c r="L639" s="19">
        <f t="shared" si="155"/>
        <v>9.4433759779284649</v>
      </c>
      <c r="M639" s="19">
        <f t="shared" si="155"/>
        <v>10.435021826940654</v>
      </c>
      <c r="N639" s="19">
        <f t="shared" si="155"/>
        <v>10.358019841412125</v>
      </c>
      <c r="O639" s="12">
        <f t="shared" ref="O639:O640" si="156">RATE(M$345-C$345,,-C639,M639)</f>
        <v>0.17466560985644716</v>
      </c>
      <c r="P639" s="39" t="s">
        <v>994</v>
      </c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3"/>
      <c r="B640" s="19">
        <f t="shared" ref="B640:N640" si="157">B567/B638</f>
        <v>0.36752017728654934</v>
      </c>
      <c r="C640" s="19">
        <f t="shared" si="157"/>
        <v>0.55571809852857068</v>
      </c>
      <c r="D640" s="19">
        <f t="shared" si="157"/>
        <v>0.74177756009438278</v>
      </c>
      <c r="E640" s="19">
        <f t="shared" si="157"/>
        <v>0.8914035776500292</v>
      </c>
      <c r="F640" s="19">
        <f t="shared" si="157"/>
        <v>1.2271075057451306</v>
      </c>
      <c r="G640" s="19">
        <f t="shared" si="157"/>
        <v>1.1729789543503211</v>
      </c>
      <c r="H640" s="19">
        <f t="shared" si="157"/>
        <v>1.1310096281238127</v>
      </c>
      <c r="I640" s="19">
        <f t="shared" si="157"/>
        <v>1.5231331356454381</v>
      </c>
      <c r="J640" s="19">
        <f t="shared" si="157"/>
        <v>1.8564312879218339</v>
      </c>
      <c r="K640" s="19">
        <f t="shared" si="157"/>
        <v>2.216128638627934</v>
      </c>
      <c r="L640" s="19">
        <f t="shared" si="157"/>
        <v>2.3298913697171839</v>
      </c>
      <c r="M640" s="19">
        <f t="shared" si="157"/>
        <v>2.4872350738839737</v>
      </c>
      <c r="N640" s="19">
        <f t="shared" si="157"/>
        <v>1.8597646869904454</v>
      </c>
      <c r="O640" s="12">
        <f t="shared" si="156"/>
        <v>0.16167924251002094</v>
      </c>
      <c r="P640" s="36" t="s">
        <v>995</v>
      </c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3"/>
      <c r="B641" s="40"/>
      <c r="C641" s="40">
        <f t="shared" ref="C641:N641" si="158">+C640/B640-1</f>
        <v>0.51207507199063684</v>
      </c>
      <c r="D641" s="41">
        <f t="shared" si="158"/>
        <v>0.33480907326657161</v>
      </c>
      <c r="E641" s="40">
        <f t="shared" si="158"/>
        <v>0.20171278507886936</v>
      </c>
      <c r="F641" s="41">
        <f t="shared" si="158"/>
        <v>0.37660150409100224</v>
      </c>
      <c r="G641" s="40">
        <f t="shared" si="158"/>
        <v>-4.4110683979511123E-2</v>
      </c>
      <c r="H641" s="41">
        <f t="shared" si="158"/>
        <v>-3.5780118706182584E-2</v>
      </c>
      <c r="I641" s="40">
        <f t="shared" si="158"/>
        <v>0.34670218340413572</v>
      </c>
      <c r="J641" s="41">
        <f t="shared" si="158"/>
        <v>0.21882404398953503</v>
      </c>
      <c r="K641" s="40">
        <f t="shared" si="158"/>
        <v>0.19375742751500402</v>
      </c>
      <c r="L641" s="41">
        <f t="shared" si="158"/>
        <v>5.1333992578916243E-2</v>
      </c>
      <c r="M641" s="40">
        <f t="shared" si="158"/>
        <v>6.7532635303030997E-2</v>
      </c>
      <c r="N641" s="42">
        <f t="shared" si="158"/>
        <v>-0.25227626993603536</v>
      </c>
      <c r="O641" s="12"/>
      <c r="P641" s="43" t="s">
        <v>996</v>
      </c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3"/>
      <c r="B642" s="19">
        <v>0.3</v>
      </c>
      <c r="C642" s="19">
        <v>0.4</v>
      </c>
      <c r="D642" s="19">
        <v>0.7</v>
      </c>
      <c r="E642" s="19">
        <v>1.25</v>
      </c>
      <c r="F642" s="19">
        <v>0.9</v>
      </c>
      <c r="G642" s="19">
        <v>0.9</v>
      </c>
      <c r="H642" s="19">
        <v>0.8</v>
      </c>
      <c r="I642" s="19">
        <v>0.9</v>
      </c>
      <c r="J642" s="19">
        <v>1</v>
      </c>
      <c r="K642" s="19">
        <v>1.1000000000000001</v>
      </c>
      <c r="L642" s="19">
        <v>1.2</v>
      </c>
      <c r="M642" s="19">
        <v>1.25</v>
      </c>
      <c r="N642" s="19">
        <v>1.25</v>
      </c>
      <c r="O642" s="12">
        <f t="shared" ref="O642:O643" si="159">RATE(M$345-C$345,,-C642,M642)</f>
        <v>0.12068872384564416</v>
      </c>
      <c r="P642" s="39" t="s">
        <v>997</v>
      </c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3"/>
      <c r="B643" s="40">
        <f t="shared" ref="B643:N643" si="160">+B642/B652</f>
        <v>5.7142857142857141E-2</v>
      </c>
      <c r="C643" s="40">
        <f t="shared" si="160"/>
        <v>4.9019607843137254E-2</v>
      </c>
      <c r="D643" s="41">
        <f t="shared" si="160"/>
        <v>4.3236565781346506E-2</v>
      </c>
      <c r="E643" s="40">
        <f t="shared" si="160"/>
        <v>5.6921675774134789E-2</v>
      </c>
      <c r="F643" s="41">
        <f t="shared" si="160"/>
        <v>2.501389660922735E-2</v>
      </c>
      <c r="G643" s="40">
        <f t="shared" si="160"/>
        <v>2.1967293141322921E-2</v>
      </c>
      <c r="H643" s="41">
        <f t="shared" si="160"/>
        <v>1.8471484645578389E-2</v>
      </c>
      <c r="I643" s="40">
        <f t="shared" si="160"/>
        <v>2.0031159581571333E-2</v>
      </c>
      <c r="J643" s="41">
        <f t="shared" si="160"/>
        <v>1.9286403085824494E-2</v>
      </c>
      <c r="K643" s="40">
        <f t="shared" si="160"/>
        <v>1.7217091876663017E-2</v>
      </c>
      <c r="L643" s="41">
        <f t="shared" si="160"/>
        <v>1.6025641025641028E-2</v>
      </c>
      <c r="M643" s="40">
        <f t="shared" si="160"/>
        <v>1.5747039556563366E-2</v>
      </c>
      <c r="N643" s="42">
        <f t="shared" si="160"/>
        <v>2.0242914979757085E-2</v>
      </c>
      <c r="O643" s="12">
        <f t="shared" si="159"/>
        <v>-0.10734650731784116</v>
      </c>
      <c r="P643" s="43" t="s">
        <v>998</v>
      </c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3"/>
      <c r="B644" s="44">
        <f t="shared" ref="B644:N644" si="161">+B642/B640</f>
        <v>0.81628171333323829</v>
      </c>
      <c r="C644" s="44">
        <f t="shared" si="161"/>
        <v>0.71978940592203</v>
      </c>
      <c r="D644" s="45">
        <f t="shared" si="161"/>
        <v>0.94367912654426067</v>
      </c>
      <c r="E644" s="44">
        <f t="shared" si="161"/>
        <v>1.4022829068011191</v>
      </c>
      <c r="F644" s="45">
        <f t="shared" si="161"/>
        <v>0.73343207158813473</v>
      </c>
      <c r="G644" s="44">
        <f t="shared" si="161"/>
        <v>0.76727719339046785</v>
      </c>
      <c r="H644" s="45">
        <f t="shared" si="161"/>
        <v>0.70733261690007765</v>
      </c>
      <c r="I644" s="44">
        <f t="shared" si="161"/>
        <v>0.59088728288917358</v>
      </c>
      <c r="J644" s="45">
        <f t="shared" si="161"/>
        <v>0.53866793051060968</v>
      </c>
      <c r="K644" s="44">
        <f t="shared" si="161"/>
        <v>0.49636107797471551</v>
      </c>
      <c r="L644" s="45">
        <f t="shared" si="161"/>
        <v>0.51504547190355188</v>
      </c>
      <c r="M644" s="44">
        <f t="shared" si="161"/>
        <v>0.50256608759060584</v>
      </c>
      <c r="N644" s="46">
        <f t="shared" si="161"/>
        <v>0.67212804326487452</v>
      </c>
      <c r="O644" s="35"/>
      <c r="P644" s="47" t="s">
        <v>999</v>
      </c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3"/>
      <c r="B645" s="22">
        <f t="shared" ref="B645:N645" si="162">+B652*B638</f>
        <v>47161282.077</v>
      </c>
      <c r="C645" s="22">
        <f t="shared" si="162"/>
        <v>73302106.999679998</v>
      </c>
      <c r="D645" s="22">
        <f t="shared" si="162"/>
        <v>145436410.82412001</v>
      </c>
      <c r="E645" s="22">
        <f t="shared" si="162"/>
        <v>197268905.60207999</v>
      </c>
      <c r="F645" s="22">
        <f t="shared" si="162"/>
        <v>323211986.50103992</v>
      </c>
      <c r="G645" s="22">
        <f t="shared" si="162"/>
        <v>368037662.22755998</v>
      </c>
      <c r="H645" s="22">
        <f t="shared" si="162"/>
        <v>389058119.38187999</v>
      </c>
      <c r="I645" s="22">
        <f t="shared" si="162"/>
        <v>403610743.56563997</v>
      </c>
      <c r="J645" s="22">
        <f t="shared" si="162"/>
        <v>465773804.89379996</v>
      </c>
      <c r="K645" s="22">
        <f t="shared" si="162"/>
        <v>573930345.12371993</v>
      </c>
      <c r="L645" s="22">
        <f t="shared" si="162"/>
        <v>672654628.93823993</v>
      </c>
      <c r="M645" s="22">
        <f t="shared" si="162"/>
        <v>713078585.00423992</v>
      </c>
      <c r="N645" s="22">
        <f t="shared" si="162"/>
        <v>554706508.23899996</v>
      </c>
      <c r="O645" s="12">
        <f>RATE(M$345-C$345,,-C645,M645)</f>
        <v>0.25545772579493553</v>
      </c>
      <c r="P645" s="36" t="s">
        <v>1000</v>
      </c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3"/>
      <c r="B646" s="48">
        <f t="shared" ref="B646:N646" si="163">+B652/B$639</f>
        <v>2.8175037307012811</v>
      </c>
      <c r="C646" s="48">
        <f t="shared" si="163"/>
        <v>3.9114640220849961</v>
      </c>
      <c r="D646" s="49">
        <f t="shared" si="163"/>
        <v>8.1909836482169567</v>
      </c>
      <c r="E646" s="48">
        <f t="shared" si="163"/>
        <v>9.1793091735448122</v>
      </c>
      <c r="F646" s="49">
        <f t="shared" si="163"/>
        <v>12.085507505729385</v>
      </c>
      <c r="G646" s="48">
        <f t="shared" si="163"/>
        <v>12.78754522553999</v>
      </c>
      <c r="H646" s="49">
        <f t="shared" si="163"/>
        <v>12.639058856049788</v>
      </c>
      <c r="I646" s="48">
        <f t="shared" si="163"/>
        <v>10.806339474166068</v>
      </c>
      <c r="J646" s="49">
        <f t="shared" si="163"/>
        <v>8.4385171320274868</v>
      </c>
      <c r="K646" s="48">
        <f t="shared" si="163"/>
        <v>7.618586650068063</v>
      </c>
      <c r="L646" s="49">
        <f t="shared" si="163"/>
        <v>7.929367651464192</v>
      </c>
      <c r="M646" s="48">
        <f t="shared" si="163"/>
        <v>7.6070756071693504</v>
      </c>
      <c r="N646" s="50">
        <f t="shared" si="163"/>
        <v>5.9615641739861287</v>
      </c>
      <c r="O646" s="51">
        <f t="shared" ref="O646:O649" si="164">(SUM(B646:N646)-MAX(B646:N646)-MIN(B646:N646))/(COUNTA(B646:N646)-2)</f>
        <v>8.5788885358642943</v>
      </c>
      <c r="P646" s="52" t="s">
        <v>1001</v>
      </c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3"/>
      <c r="B647" s="48">
        <f t="shared" ref="B647:N647" si="165">+B652/B$640</f>
        <v>14.28492998333167</v>
      </c>
      <c r="C647" s="48">
        <f t="shared" si="165"/>
        <v>14.683703880809411</v>
      </c>
      <c r="D647" s="49">
        <f t="shared" si="165"/>
        <v>21.825950083930831</v>
      </c>
      <c r="E647" s="48">
        <f t="shared" si="165"/>
        <v>24.635306106682062</v>
      </c>
      <c r="F647" s="49">
        <f t="shared" si="165"/>
        <v>29.320984373045647</v>
      </c>
      <c r="G647" s="48">
        <f t="shared" si="165"/>
        <v>34.928162903563852</v>
      </c>
      <c r="H647" s="49">
        <f t="shared" si="165"/>
        <v>38.293219547427952</v>
      </c>
      <c r="I647" s="48">
        <f t="shared" si="165"/>
        <v>29.49840624467841</v>
      </c>
      <c r="J647" s="49">
        <f t="shared" si="165"/>
        <v>27.929932196975113</v>
      </c>
      <c r="K647" s="48">
        <f t="shared" si="165"/>
        <v>28.829553883458701</v>
      </c>
      <c r="L647" s="49">
        <f t="shared" si="165"/>
        <v>32.138837446781636</v>
      </c>
      <c r="M647" s="48">
        <f t="shared" si="165"/>
        <v>31.91495682635383</v>
      </c>
      <c r="N647" s="50">
        <f t="shared" si="165"/>
        <v>33.203125337284803</v>
      </c>
      <c r="O647" s="51">
        <f t="shared" si="164"/>
        <v>28.082629025778569</v>
      </c>
      <c r="P647" s="52" t="s">
        <v>1002</v>
      </c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3"/>
      <c r="B648" s="48">
        <f t="shared" ref="B648:N648" si="166">+(B645+B429-B351-B357)/B538</f>
        <v>4.9191768138722063</v>
      </c>
      <c r="C648" s="48">
        <f t="shared" si="166"/>
        <v>6.009471328702892</v>
      </c>
      <c r="D648" s="49">
        <f t="shared" si="166"/>
        <v>10.007625938296318</v>
      </c>
      <c r="E648" s="48">
        <f t="shared" si="166"/>
        <v>11.859392114076146</v>
      </c>
      <c r="F648" s="49">
        <f t="shared" si="166"/>
        <v>16.2624427196175</v>
      </c>
      <c r="G648" s="48">
        <f t="shared" si="166"/>
        <v>26.705089376970154</v>
      </c>
      <c r="H648" s="49">
        <f t="shared" si="166"/>
        <v>20.827310881836148</v>
      </c>
      <c r="I648" s="48">
        <f t="shared" si="166"/>
        <v>17.355777334254178</v>
      </c>
      <c r="J648" s="49">
        <f t="shared" si="166"/>
        <v>16.804382505209507</v>
      </c>
      <c r="K648" s="48">
        <f t="shared" si="166"/>
        <v>17.308334471257151</v>
      </c>
      <c r="L648" s="49">
        <f t="shared" si="166"/>
        <v>18.494956944390125</v>
      </c>
      <c r="M648" s="48">
        <f t="shared" si="166"/>
        <v>18.527455116527292</v>
      </c>
      <c r="N648" s="50">
        <f t="shared" si="166"/>
        <v>14.375177370912132</v>
      </c>
      <c r="O648" s="51">
        <f t="shared" si="164"/>
        <v>15.257484247734489</v>
      </c>
      <c r="P648" s="52" t="s">
        <v>1003</v>
      </c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3"/>
      <c r="B649" s="48">
        <f t="shared" ref="B649:N649" si="167">B645/B462</f>
        <v>0.38007939782198991</v>
      </c>
      <c r="C649" s="48">
        <f t="shared" si="167"/>
        <v>0.65228789319486979</v>
      </c>
      <c r="D649" s="49">
        <f t="shared" si="167"/>
        <v>1.0776754395701629</v>
      </c>
      <c r="E649" s="48">
        <f t="shared" si="167"/>
        <v>1.2697545995173922</v>
      </c>
      <c r="F649" s="49">
        <f t="shared" si="167"/>
        <v>1.7128165317163935</v>
      </c>
      <c r="G649" s="48">
        <f t="shared" si="167"/>
        <v>1.3516607307894213</v>
      </c>
      <c r="H649" s="49">
        <f t="shared" si="167"/>
        <v>1.0874642374066736</v>
      </c>
      <c r="I649" s="48">
        <f t="shared" si="167"/>
        <v>1.0300992825113406</v>
      </c>
      <c r="J649" s="49">
        <f t="shared" si="167"/>
        <v>1.0714540735170293</v>
      </c>
      <c r="K649" s="48">
        <f t="shared" si="167"/>
        <v>1.218356696763236</v>
      </c>
      <c r="L649" s="49">
        <f t="shared" si="167"/>
        <v>1.322684795405672</v>
      </c>
      <c r="M649" s="48">
        <f t="shared" si="167"/>
        <v>1.2941847189526636</v>
      </c>
      <c r="N649" s="50">
        <f t="shared" si="167"/>
        <v>1.0557483616000354</v>
      </c>
      <c r="O649" s="51">
        <f t="shared" si="164"/>
        <v>1.1301246208389542</v>
      </c>
      <c r="P649" s="52" t="s">
        <v>1004</v>
      </c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54"/>
      <c r="B650" s="53">
        <v>6.2</v>
      </c>
      <c r="C650" s="53">
        <v>12.5</v>
      </c>
      <c r="D650" s="54">
        <v>22.63</v>
      </c>
      <c r="E650" s="53">
        <v>26.75</v>
      </c>
      <c r="F650" s="54">
        <v>47.25</v>
      </c>
      <c r="G650" s="53">
        <v>52</v>
      </c>
      <c r="H650" s="54">
        <v>48.25</v>
      </c>
      <c r="I650" s="53">
        <v>51.75</v>
      </c>
      <c r="J650" s="54">
        <v>64</v>
      </c>
      <c r="K650" s="53">
        <v>78.25</v>
      </c>
      <c r="L650" s="54">
        <v>90</v>
      </c>
      <c r="M650" s="53">
        <v>88.25</v>
      </c>
      <c r="N650" s="55">
        <v>76</v>
      </c>
      <c r="O650" s="12"/>
      <c r="P650" s="56" t="s">
        <v>1005</v>
      </c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</row>
    <row r="651" spans="1:71" x14ac:dyDescent="0.25">
      <c r="A651" s="155"/>
      <c r="B651" s="58">
        <v>3.5</v>
      </c>
      <c r="C651" s="58">
        <v>5.45</v>
      </c>
      <c r="D651" s="59">
        <v>11.2</v>
      </c>
      <c r="E651" s="58">
        <v>16</v>
      </c>
      <c r="F651" s="59">
        <v>25.88</v>
      </c>
      <c r="G651" s="58">
        <v>32</v>
      </c>
      <c r="H651" s="59">
        <v>38</v>
      </c>
      <c r="I651" s="58">
        <v>37.5</v>
      </c>
      <c r="J651" s="59">
        <v>39</v>
      </c>
      <c r="K651" s="58">
        <v>57.5</v>
      </c>
      <c r="L651" s="59">
        <v>61.5</v>
      </c>
      <c r="M651" s="58">
        <v>68.75</v>
      </c>
      <c r="N651" s="60">
        <v>53.5</v>
      </c>
      <c r="O651" s="61"/>
      <c r="P651" s="62" t="s">
        <v>1006</v>
      </c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57"/>
      <c r="BS651" s="57"/>
    </row>
    <row r="652" spans="1:71" x14ac:dyDescent="0.25">
      <c r="A652" s="156"/>
      <c r="B652" s="63">
        <v>5.25</v>
      </c>
      <c r="C652" s="63">
        <v>8.16</v>
      </c>
      <c r="D652" s="64">
        <v>16.190000000000001</v>
      </c>
      <c r="E652" s="63">
        <v>21.96</v>
      </c>
      <c r="F652" s="64">
        <v>35.979999999999997</v>
      </c>
      <c r="G652" s="63">
        <v>40.97</v>
      </c>
      <c r="H652" s="64">
        <v>43.31</v>
      </c>
      <c r="I652" s="63">
        <v>44.93</v>
      </c>
      <c r="J652" s="64">
        <v>51.85</v>
      </c>
      <c r="K652" s="63">
        <v>63.89</v>
      </c>
      <c r="L652" s="64">
        <v>74.88</v>
      </c>
      <c r="M652" s="63">
        <v>79.38</v>
      </c>
      <c r="N652" s="65">
        <f>VLOOKUP(Q652,Price!1:1048576,5,FALSE)</f>
        <v>61.75</v>
      </c>
      <c r="O652" s="12"/>
      <c r="P652" s="52" t="s">
        <v>1007</v>
      </c>
      <c r="Q652" s="5" t="s">
        <v>147</v>
      </c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</row>
    <row r="653" spans="1:71" x14ac:dyDescent="0.25">
      <c r="A653" s="3"/>
      <c r="B653" s="227" t="s">
        <v>1200</v>
      </c>
      <c r="C653" s="219"/>
      <c r="D653" s="219"/>
      <c r="E653" s="219"/>
      <c r="F653" s="219"/>
      <c r="G653" s="219"/>
      <c r="H653" s="219"/>
      <c r="I653" s="219"/>
      <c r="J653" s="219"/>
      <c r="K653" s="219"/>
      <c r="L653" s="219"/>
      <c r="M653" s="219"/>
      <c r="N653" s="220"/>
      <c r="O653" s="21"/>
      <c r="P653" s="115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3"/>
      <c r="B654" s="48"/>
      <c r="C654" s="157">
        <f t="shared" ref="C654:N654" si="168">365/(C462/((C363+B363)/2))</f>
        <v>1.5971070938015708</v>
      </c>
      <c r="D654" s="157">
        <f t="shared" si="168"/>
        <v>1.2337625004062502</v>
      </c>
      <c r="E654" s="157">
        <f t="shared" si="168"/>
        <v>1.116136596359798</v>
      </c>
      <c r="F654" s="157">
        <f t="shared" si="168"/>
        <v>0.98439767480406348</v>
      </c>
      <c r="G654" s="157">
        <f t="shared" si="168"/>
        <v>0.93126128439119538</v>
      </c>
      <c r="H654" s="157">
        <f t="shared" si="168"/>
        <v>0.8969719170450664</v>
      </c>
      <c r="I654" s="157">
        <f t="shared" si="168"/>
        <v>0.82174206929168125</v>
      </c>
      <c r="J654" s="157">
        <f t="shared" si="168"/>
        <v>0.789449814720521</v>
      </c>
      <c r="K654" s="157">
        <f t="shared" si="168"/>
        <v>1.0178673303705636</v>
      </c>
      <c r="L654" s="157">
        <f t="shared" si="168"/>
        <v>1.3064625089169932</v>
      </c>
      <c r="M654" s="157">
        <f t="shared" si="168"/>
        <v>1.2446246586129222</v>
      </c>
      <c r="N654" s="158">
        <f t="shared" si="168"/>
        <v>1.1521465424188142</v>
      </c>
      <c r="O654" s="21"/>
      <c r="P654" s="115" t="s">
        <v>1201</v>
      </c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3"/>
      <c r="B655" s="48"/>
      <c r="C655" s="157">
        <f t="shared" ref="C655:N655" si="169">365/(C482/((C369+B369)/2))</f>
        <v>25.028676510900542</v>
      </c>
      <c r="D655" s="157">
        <f t="shared" si="169"/>
        <v>22.929330551164433</v>
      </c>
      <c r="E655" s="157">
        <f t="shared" si="169"/>
        <v>23.674454902424028</v>
      </c>
      <c r="F655" s="157">
        <f t="shared" si="169"/>
        <v>23.176146939088333</v>
      </c>
      <c r="G655" s="157">
        <f t="shared" si="169"/>
        <v>25.17941969275871</v>
      </c>
      <c r="H655" s="157">
        <f t="shared" si="169"/>
        <v>27.288429390163763</v>
      </c>
      <c r="I655" s="157">
        <f t="shared" si="169"/>
        <v>28.126131646321831</v>
      </c>
      <c r="J655" s="157">
        <f t="shared" si="169"/>
        <v>27.817448367591712</v>
      </c>
      <c r="K655" s="157">
        <f t="shared" si="169"/>
        <v>26.966354150388938</v>
      </c>
      <c r="L655" s="157">
        <f t="shared" si="169"/>
        <v>26.289544313313193</v>
      </c>
      <c r="M655" s="157">
        <f t="shared" si="169"/>
        <v>26.169703081878922</v>
      </c>
      <c r="N655" s="158">
        <f t="shared" si="169"/>
        <v>27.218578422168829</v>
      </c>
      <c r="O655" s="21"/>
      <c r="P655" s="115" t="s">
        <v>1202</v>
      </c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3"/>
      <c r="B656" s="48"/>
      <c r="C656" s="157">
        <f t="shared" ref="C656:N656" si="170">365/(C482/((C405+B405)/2))</f>
        <v>81.461276417801258</v>
      </c>
      <c r="D656" s="157">
        <f t="shared" si="170"/>
        <v>75.339323123989217</v>
      </c>
      <c r="E656" s="157">
        <f t="shared" si="170"/>
        <v>71.8455954262717</v>
      </c>
      <c r="F656" s="157">
        <f t="shared" si="170"/>
        <v>74.219940492188485</v>
      </c>
      <c r="G656" s="157">
        <f t="shared" si="170"/>
        <v>75.643355194670647</v>
      </c>
      <c r="H656" s="157">
        <f t="shared" si="170"/>
        <v>73.952195321023765</v>
      </c>
      <c r="I656" s="157">
        <f t="shared" si="170"/>
        <v>72.599790314314774</v>
      </c>
      <c r="J656" s="157">
        <f t="shared" si="170"/>
        <v>69.619118128670181</v>
      </c>
      <c r="K656" s="157">
        <f t="shared" si="170"/>
        <v>70.65655164558089</v>
      </c>
      <c r="L656" s="157">
        <f t="shared" si="170"/>
        <v>70.879086986177057</v>
      </c>
      <c r="M656" s="157">
        <f t="shared" si="170"/>
        <v>67.381434932062646</v>
      </c>
      <c r="N656" s="158">
        <f t="shared" si="170"/>
        <v>63.964027077714192</v>
      </c>
      <c r="O656" s="21"/>
      <c r="P656" s="115" t="s">
        <v>1203</v>
      </c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3"/>
      <c r="B657" s="159"/>
      <c r="C657" s="160">
        <f t="shared" ref="C657:N657" si="171">C655+C654-C656</f>
        <v>-54.835492813099144</v>
      </c>
      <c r="D657" s="160">
        <f t="shared" si="171"/>
        <v>-51.176230072418534</v>
      </c>
      <c r="E657" s="160">
        <f t="shared" si="171"/>
        <v>-47.055003927487874</v>
      </c>
      <c r="F657" s="160">
        <f t="shared" si="171"/>
        <v>-50.059395878296087</v>
      </c>
      <c r="G657" s="160">
        <f t="shared" si="171"/>
        <v>-49.532674217520743</v>
      </c>
      <c r="H657" s="160">
        <f t="shared" si="171"/>
        <v>-45.766794013814931</v>
      </c>
      <c r="I657" s="160">
        <f t="shared" si="171"/>
        <v>-43.651916598701263</v>
      </c>
      <c r="J657" s="160">
        <f t="shared" si="171"/>
        <v>-41.012219946357945</v>
      </c>
      <c r="K657" s="160">
        <f t="shared" si="171"/>
        <v>-42.672330164821389</v>
      </c>
      <c r="L657" s="160">
        <f t="shared" si="171"/>
        <v>-43.28308016394687</v>
      </c>
      <c r="M657" s="160">
        <f t="shared" si="171"/>
        <v>-39.967107191570804</v>
      </c>
      <c r="N657" s="161">
        <f t="shared" si="171"/>
        <v>-35.593302113126548</v>
      </c>
      <c r="O657" s="21"/>
      <c r="P657" s="115" t="s">
        <v>1204</v>
      </c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3"/>
      <c r="B658" s="201" t="s">
        <v>1008</v>
      </c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3"/>
      <c r="O658" s="35"/>
      <c r="P658" s="36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3"/>
      <c r="B659" s="66"/>
      <c r="C659" s="67">
        <f t="shared" ref="C659:N659" si="172">+C647/C641/100</f>
        <v>0.28674904684830854</v>
      </c>
      <c r="D659" s="66">
        <f t="shared" si="172"/>
        <v>0.65189243143817766</v>
      </c>
      <c r="E659" s="67">
        <f t="shared" si="172"/>
        <v>1.2213061307467299</v>
      </c>
      <c r="F659" s="66">
        <f t="shared" si="172"/>
        <v>0.77856790412500598</v>
      </c>
      <c r="G659" s="67">
        <f t="shared" si="172"/>
        <v>-7.9183000018289356</v>
      </c>
      <c r="H659" s="66">
        <f t="shared" si="172"/>
        <v>-10.702373533716401</v>
      </c>
      <c r="I659" s="67">
        <f t="shared" si="172"/>
        <v>0.8508283955712328</v>
      </c>
      <c r="J659" s="66">
        <f t="shared" si="172"/>
        <v>1.2763648677615529</v>
      </c>
      <c r="K659" s="67">
        <f t="shared" si="172"/>
        <v>1.4879199343842557</v>
      </c>
      <c r="L659" s="66">
        <f t="shared" si="172"/>
        <v>6.2607320865164127</v>
      </c>
      <c r="M659" s="67">
        <f t="shared" si="172"/>
        <v>4.7258568665572902</v>
      </c>
      <c r="N659" s="68">
        <f t="shared" si="172"/>
        <v>-1.3161414407190757</v>
      </c>
      <c r="O659" s="35"/>
      <c r="P659" s="36" t="s">
        <v>1009</v>
      </c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3"/>
      <c r="B660" s="69"/>
      <c r="C660" s="3"/>
      <c r="D660" s="69"/>
      <c r="E660" s="3"/>
      <c r="F660" s="69"/>
      <c r="G660" s="3"/>
      <c r="H660" s="69"/>
      <c r="I660" s="70"/>
      <c r="J660" s="71"/>
      <c r="K660" s="70"/>
      <c r="L660" s="71"/>
      <c r="M660" s="70"/>
      <c r="N660" s="72">
        <v>63.5</v>
      </c>
      <c r="O660" s="38"/>
      <c r="P660" s="39" t="s">
        <v>1010</v>
      </c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3"/>
      <c r="B661" s="73">
        <f t="shared" ref="B661:N664" si="173">($O646-B646)/$O646</f>
        <v>0.67157706748110502</v>
      </c>
      <c r="C661" s="74">
        <f t="shared" si="173"/>
        <v>0.54405934921138022</v>
      </c>
      <c r="D661" s="73">
        <f t="shared" si="173"/>
        <v>4.5216217232067993E-2</v>
      </c>
      <c r="E661" s="74">
        <f t="shared" si="173"/>
        <v>-6.9988161656424588E-2</v>
      </c>
      <c r="F661" s="73">
        <f t="shared" si="173"/>
        <v>-0.40874979960464197</v>
      </c>
      <c r="G661" s="74">
        <f t="shared" si="173"/>
        <v>-0.49058297844543419</v>
      </c>
      <c r="H661" s="73">
        <f t="shared" si="173"/>
        <v>-0.47327463263007008</v>
      </c>
      <c r="I661" s="74">
        <f t="shared" si="173"/>
        <v>-0.25964330099287913</v>
      </c>
      <c r="J661" s="73">
        <f t="shared" si="173"/>
        <v>1.6362423086624896E-2</v>
      </c>
      <c r="K661" s="74">
        <f t="shared" si="173"/>
        <v>0.11193779727777803</v>
      </c>
      <c r="L661" s="73">
        <f t="shared" si="173"/>
        <v>7.5711542548287145E-2</v>
      </c>
      <c r="M661" s="74">
        <f t="shared" si="173"/>
        <v>0.11327958448606153</v>
      </c>
      <c r="N661" s="75">
        <f t="shared" si="173"/>
        <v>0.30508898104181731</v>
      </c>
      <c r="O661" s="12"/>
      <c r="P661" s="76" t="s">
        <v>1011</v>
      </c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3"/>
      <c r="B662" s="73">
        <f t="shared" si="173"/>
        <v>0.49132504758657897</v>
      </c>
      <c r="C662" s="74">
        <f t="shared" si="173"/>
        <v>0.47712502745628116</v>
      </c>
      <c r="D662" s="73">
        <f t="shared" si="173"/>
        <v>0.22279534213496868</v>
      </c>
      <c r="E662" s="74">
        <f t="shared" si="173"/>
        <v>0.12275641699828112</v>
      </c>
      <c r="F662" s="73">
        <f t="shared" si="173"/>
        <v>-4.4096845282196477E-2</v>
      </c>
      <c r="G662" s="74">
        <f t="shared" si="173"/>
        <v>-0.24376399629469858</v>
      </c>
      <c r="H662" s="73">
        <f t="shared" si="173"/>
        <v>-0.36359097690876907</v>
      </c>
      <c r="I662" s="74">
        <f t="shared" si="173"/>
        <v>-5.041469648729191E-2</v>
      </c>
      <c r="J662" s="73">
        <f t="shared" si="173"/>
        <v>5.4374121690418655E-3</v>
      </c>
      <c r="K662" s="74">
        <f t="shared" si="173"/>
        <v>-2.6597397878755882E-2</v>
      </c>
      <c r="L662" s="73">
        <f t="shared" si="173"/>
        <v>-0.14443834362087871</v>
      </c>
      <c r="M662" s="74">
        <f t="shared" si="173"/>
        <v>-0.13646613346127098</v>
      </c>
      <c r="N662" s="75">
        <f t="shared" si="173"/>
        <v>-0.18233678573348144</v>
      </c>
      <c r="O662" s="12"/>
      <c r="P662" s="76" t="s">
        <v>1012</v>
      </c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3"/>
      <c r="B663" s="73">
        <f t="shared" si="173"/>
        <v>0.67758925822894878</v>
      </c>
      <c r="C663" s="74">
        <f t="shared" si="173"/>
        <v>0.60612960622291256</v>
      </c>
      <c r="D663" s="73">
        <f t="shared" si="173"/>
        <v>0.34408413760726625</v>
      </c>
      <c r="E663" s="74">
        <f t="shared" si="173"/>
        <v>0.22271641107300569</v>
      </c>
      <c r="F663" s="73">
        <f t="shared" si="173"/>
        <v>-6.586659081966495E-2</v>
      </c>
      <c r="G663" s="74">
        <f t="shared" si="173"/>
        <v>-0.75029440918056101</v>
      </c>
      <c r="H663" s="73">
        <f t="shared" si="173"/>
        <v>-0.36505537503200741</v>
      </c>
      <c r="I663" s="74">
        <f t="shared" si="173"/>
        <v>-0.13752549584517873</v>
      </c>
      <c r="J663" s="73">
        <f t="shared" si="173"/>
        <v>-0.10138619397262097</v>
      </c>
      <c r="K663" s="74">
        <f t="shared" si="173"/>
        <v>-0.13441601447677609</v>
      </c>
      <c r="L663" s="73">
        <f t="shared" si="173"/>
        <v>-0.21218915543932831</v>
      </c>
      <c r="M663" s="74">
        <f t="shared" si="173"/>
        <v>-0.21431913778828551</v>
      </c>
      <c r="N663" s="75">
        <f t="shared" si="173"/>
        <v>5.78278084706767E-2</v>
      </c>
      <c r="O663" s="12"/>
      <c r="P663" s="76" t="s">
        <v>1013</v>
      </c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3"/>
      <c r="B664" s="73">
        <f t="shared" si="173"/>
        <v>0.66368364088923593</v>
      </c>
      <c r="C664" s="74">
        <f t="shared" si="173"/>
        <v>0.42281773074668499</v>
      </c>
      <c r="D664" s="73">
        <f t="shared" si="173"/>
        <v>4.6410086376009879E-2</v>
      </c>
      <c r="E664" s="74">
        <f t="shared" si="173"/>
        <v>-0.12355272693270146</v>
      </c>
      <c r="F664" s="73">
        <f t="shared" si="173"/>
        <v>-0.51559969593873178</v>
      </c>
      <c r="G664" s="74">
        <f t="shared" si="173"/>
        <v>-0.19602803608155053</v>
      </c>
      <c r="H664" s="73">
        <f t="shared" si="173"/>
        <v>3.7748388669394131E-2</v>
      </c>
      <c r="I664" s="74">
        <f t="shared" si="173"/>
        <v>8.8508237483897273E-2</v>
      </c>
      <c r="J664" s="73">
        <f t="shared" si="173"/>
        <v>5.1915112935395122E-2</v>
      </c>
      <c r="K664" s="74">
        <f t="shared" si="173"/>
        <v>-7.8072872935714188E-2</v>
      </c>
      <c r="L664" s="73">
        <f t="shared" si="173"/>
        <v>-0.17038844302300901</v>
      </c>
      <c r="M664" s="74">
        <f t="shared" si="173"/>
        <v>-0.14516991762547263</v>
      </c>
      <c r="N664" s="75">
        <f t="shared" si="173"/>
        <v>6.5812440387065588E-2</v>
      </c>
      <c r="O664" s="12"/>
      <c r="P664" s="76" t="s">
        <v>1014</v>
      </c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3"/>
      <c r="B665" s="69"/>
      <c r="C665" s="3"/>
      <c r="D665" s="69"/>
      <c r="E665" s="3"/>
      <c r="F665" s="69"/>
      <c r="G665" s="3"/>
      <c r="H665" s="69"/>
      <c r="I665" s="45"/>
      <c r="J665" s="44"/>
      <c r="K665" s="45"/>
      <c r="L665" s="44"/>
      <c r="M665" s="45"/>
      <c r="N665" s="46">
        <f>N660/N652-1</f>
        <v>2.8340080971659853E-2</v>
      </c>
      <c r="O665" s="35"/>
      <c r="P665" s="47" t="s">
        <v>1015</v>
      </c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3"/>
      <c r="B666" s="77">
        <f t="shared" ref="B666:N666" si="174">AVERAGE(B661:B665)</f>
        <v>0.62604375354646713</v>
      </c>
      <c r="C666" s="78">
        <f t="shared" si="174"/>
        <v>0.51253292840931475</v>
      </c>
      <c r="D666" s="77">
        <f t="shared" si="174"/>
        <v>0.16462644583757821</v>
      </c>
      <c r="E666" s="78">
        <f t="shared" si="174"/>
        <v>3.7982984870540193E-2</v>
      </c>
      <c r="F666" s="77">
        <f t="shared" si="174"/>
        <v>-0.25857823291130877</v>
      </c>
      <c r="G666" s="78">
        <f t="shared" si="174"/>
        <v>-0.42016735500056107</v>
      </c>
      <c r="H666" s="77">
        <f t="shared" si="174"/>
        <v>-0.2910431489753631</v>
      </c>
      <c r="I666" s="78">
        <f t="shared" si="174"/>
        <v>-8.9768813960363125E-2</v>
      </c>
      <c r="J666" s="79">
        <f t="shared" si="174"/>
        <v>-6.9178114453897731E-3</v>
      </c>
      <c r="K666" s="80">
        <f t="shared" si="174"/>
        <v>-3.178712200336703E-2</v>
      </c>
      <c r="L666" s="79">
        <f t="shared" si="174"/>
        <v>-0.11282609988373221</v>
      </c>
      <c r="M666" s="80">
        <f t="shared" si="174"/>
        <v>-9.566890109724191E-2</v>
      </c>
      <c r="N666" s="81">
        <f t="shared" si="174"/>
        <v>5.4946505027547596E-2</v>
      </c>
      <c r="O666" s="12"/>
      <c r="P666" s="76" t="s">
        <v>1016</v>
      </c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3"/>
      <c r="B667" s="204" t="s">
        <v>1017</v>
      </c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3"/>
      <c r="O667" s="35"/>
      <c r="P667" s="36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5"/>
      <c r="B668" s="82"/>
      <c r="C668" s="83">
        <f t="shared" ref="C668:N668" si="175">+B$642+B668</f>
        <v>0.3</v>
      </c>
      <c r="D668" s="83">
        <f t="shared" si="175"/>
        <v>0.7</v>
      </c>
      <c r="E668" s="83">
        <f t="shared" si="175"/>
        <v>1.4</v>
      </c>
      <c r="F668" s="83">
        <f t="shared" si="175"/>
        <v>2.65</v>
      </c>
      <c r="G668" s="83">
        <f t="shared" si="175"/>
        <v>3.55</v>
      </c>
      <c r="H668" s="83">
        <f t="shared" si="175"/>
        <v>4.45</v>
      </c>
      <c r="I668" s="83">
        <f t="shared" si="175"/>
        <v>5.25</v>
      </c>
      <c r="J668" s="83">
        <f t="shared" si="175"/>
        <v>6.15</v>
      </c>
      <c r="K668" s="83">
        <f t="shared" si="175"/>
        <v>7.15</v>
      </c>
      <c r="L668" s="83">
        <f t="shared" si="175"/>
        <v>8.25</v>
      </c>
      <c r="M668" s="83">
        <f t="shared" si="175"/>
        <v>9.4499999999999993</v>
      </c>
      <c r="N668" s="84">
        <f t="shared" si="175"/>
        <v>10.7</v>
      </c>
      <c r="O668" s="12"/>
      <c r="P668" s="52" t="s">
        <v>1018</v>
      </c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</row>
    <row r="669" spans="1:71" x14ac:dyDescent="0.25">
      <c r="A669" s="5"/>
      <c r="B669" s="95">
        <f t="shared" ref="B669:N669" si="176">+B$652+B668</f>
        <v>5.25</v>
      </c>
      <c r="C669" s="85">
        <f t="shared" si="176"/>
        <v>8.4600000000000009</v>
      </c>
      <c r="D669" s="85">
        <f t="shared" si="176"/>
        <v>16.89</v>
      </c>
      <c r="E669" s="85">
        <f t="shared" si="176"/>
        <v>23.36</v>
      </c>
      <c r="F669" s="85">
        <f t="shared" si="176"/>
        <v>38.629999999999995</v>
      </c>
      <c r="G669" s="85">
        <f t="shared" si="176"/>
        <v>44.519999999999996</v>
      </c>
      <c r="H669" s="85">
        <f t="shared" si="176"/>
        <v>47.760000000000005</v>
      </c>
      <c r="I669" s="85">
        <f t="shared" si="176"/>
        <v>50.18</v>
      </c>
      <c r="J669" s="85">
        <f t="shared" si="176"/>
        <v>58</v>
      </c>
      <c r="K669" s="85">
        <f t="shared" si="176"/>
        <v>71.040000000000006</v>
      </c>
      <c r="L669" s="85">
        <f t="shared" si="176"/>
        <v>83.13</v>
      </c>
      <c r="M669" s="85">
        <f t="shared" si="176"/>
        <v>88.83</v>
      </c>
      <c r="N669" s="86">
        <f t="shared" si="176"/>
        <v>72.45</v>
      </c>
      <c r="O669" s="12"/>
      <c r="P669" s="52" t="s">
        <v>1019</v>
      </c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</row>
    <row r="670" spans="1:71" x14ac:dyDescent="0.25">
      <c r="A670" s="5"/>
      <c r="B670" s="87"/>
      <c r="C670" s="5"/>
      <c r="D670" s="5"/>
      <c r="E670" s="5"/>
      <c r="F670" s="5"/>
      <c r="G670" s="5"/>
      <c r="H670" s="5"/>
      <c r="I670" s="88"/>
      <c r="J670" s="88"/>
      <c r="K670" s="88"/>
      <c r="L670" s="88"/>
      <c r="M670" s="88"/>
      <c r="N670" s="96">
        <f>+N669/B669-1</f>
        <v>12.8</v>
      </c>
      <c r="O670" s="12"/>
      <c r="P670" s="90" t="s">
        <v>1020</v>
      </c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</row>
    <row r="671" spans="1:71" x14ac:dyDescent="0.25">
      <c r="A671" s="23"/>
      <c r="B671" s="91"/>
      <c r="C671" s="92">
        <f t="shared" ref="C671:N671" si="177">RATE(C$345-$B$345,,-$B669,C669)</f>
        <v>0.61142857142857154</v>
      </c>
      <c r="D671" s="92">
        <f t="shared" si="177"/>
        <v>0.79363955608188408</v>
      </c>
      <c r="E671" s="92">
        <f t="shared" si="177"/>
        <v>0.64476748400739847</v>
      </c>
      <c r="F671" s="92">
        <f t="shared" si="177"/>
        <v>0.64699147485881003</v>
      </c>
      <c r="G671" s="92">
        <f t="shared" si="177"/>
        <v>0.53348372257974463</v>
      </c>
      <c r="H671" s="92">
        <f t="shared" si="177"/>
        <v>0.44483250123599755</v>
      </c>
      <c r="I671" s="92">
        <f t="shared" si="177"/>
        <v>0.38055289341253096</v>
      </c>
      <c r="J671" s="92">
        <f t="shared" si="177"/>
        <v>0.35023259032899828</v>
      </c>
      <c r="K671" s="92">
        <f t="shared" si="177"/>
        <v>0.33568746393138105</v>
      </c>
      <c r="L671" s="92">
        <f t="shared" si="177"/>
        <v>0.31813486599557628</v>
      </c>
      <c r="M671" s="92">
        <f t="shared" si="177"/>
        <v>0.29322103449429104</v>
      </c>
      <c r="N671" s="93">
        <f t="shared" si="177"/>
        <v>0.24448573792263345</v>
      </c>
      <c r="O671" s="23"/>
      <c r="P671" s="94" t="s">
        <v>1021</v>
      </c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</row>
    <row r="672" spans="1:71" x14ac:dyDescent="0.25">
      <c r="A672" s="5"/>
      <c r="B672" s="82"/>
      <c r="C672" s="83"/>
      <c r="D672" s="83">
        <f t="shared" ref="D672:N672" si="178">+C$642+C672</f>
        <v>0.4</v>
      </c>
      <c r="E672" s="83">
        <f t="shared" si="178"/>
        <v>1.1000000000000001</v>
      </c>
      <c r="F672" s="83">
        <f t="shared" si="178"/>
        <v>2.35</v>
      </c>
      <c r="G672" s="83">
        <f t="shared" si="178"/>
        <v>3.25</v>
      </c>
      <c r="H672" s="83">
        <f t="shared" si="178"/>
        <v>4.1500000000000004</v>
      </c>
      <c r="I672" s="83">
        <f t="shared" si="178"/>
        <v>4.95</v>
      </c>
      <c r="J672" s="83">
        <f t="shared" si="178"/>
        <v>5.8500000000000005</v>
      </c>
      <c r="K672" s="83">
        <f t="shared" si="178"/>
        <v>6.8500000000000005</v>
      </c>
      <c r="L672" s="83">
        <f t="shared" si="178"/>
        <v>7.9500000000000011</v>
      </c>
      <c r="M672" s="83">
        <f t="shared" si="178"/>
        <v>9.15</v>
      </c>
      <c r="N672" s="84">
        <f t="shared" si="178"/>
        <v>10.4</v>
      </c>
      <c r="O672" s="12"/>
      <c r="P672" s="52" t="s">
        <v>1018</v>
      </c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</row>
    <row r="673" spans="1:71" x14ac:dyDescent="0.25">
      <c r="A673" s="5"/>
      <c r="B673" s="95"/>
      <c r="C673" s="85">
        <f t="shared" ref="C673:N673" si="179">+C$652+C672</f>
        <v>8.16</v>
      </c>
      <c r="D673" s="85">
        <f t="shared" si="179"/>
        <v>16.59</v>
      </c>
      <c r="E673" s="85">
        <f t="shared" si="179"/>
        <v>23.060000000000002</v>
      </c>
      <c r="F673" s="85">
        <f t="shared" si="179"/>
        <v>38.33</v>
      </c>
      <c r="G673" s="85">
        <f t="shared" si="179"/>
        <v>44.22</v>
      </c>
      <c r="H673" s="85">
        <f t="shared" si="179"/>
        <v>47.46</v>
      </c>
      <c r="I673" s="85">
        <f t="shared" si="179"/>
        <v>49.88</v>
      </c>
      <c r="J673" s="85">
        <f t="shared" si="179"/>
        <v>57.7</v>
      </c>
      <c r="K673" s="85">
        <f t="shared" si="179"/>
        <v>70.739999999999995</v>
      </c>
      <c r="L673" s="85">
        <f t="shared" si="179"/>
        <v>82.83</v>
      </c>
      <c r="M673" s="85">
        <f t="shared" si="179"/>
        <v>88.53</v>
      </c>
      <c r="N673" s="86">
        <f t="shared" si="179"/>
        <v>72.150000000000006</v>
      </c>
      <c r="O673" s="12"/>
      <c r="P673" s="52" t="s">
        <v>1019</v>
      </c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</row>
    <row r="674" spans="1:71" x14ac:dyDescent="0.25">
      <c r="A674" s="5"/>
      <c r="B674" s="87"/>
      <c r="C674" s="5"/>
      <c r="D674" s="5"/>
      <c r="E674" s="5"/>
      <c r="F674" s="5"/>
      <c r="G674" s="5"/>
      <c r="H674" s="5"/>
      <c r="I674" s="88"/>
      <c r="J674" s="88"/>
      <c r="K674" s="88"/>
      <c r="L674" s="88"/>
      <c r="M674" s="88"/>
      <c r="N674" s="96">
        <f>+N673/C673-1</f>
        <v>7.8419117647058822</v>
      </c>
      <c r="O674" s="12"/>
      <c r="P674" s="90" t="s">
        <v>1020</v>
      </c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</row>
    <row r="675" spans="1:71" x14ac:dyDescent="0.25">
      <c r="A675" s="23"/>
      <c r="B675" s="91"/>
      <c r="C675" s="92"/>
      <c r="D675" s="92">
        <f t="shared" ref="D675:N675" si="180">RATE(D$345-$C$345,,-$C673,D673)</f>
        <v>1.0330882352941175</v>
      </c>
      <c r="E675" s="92">
        <f t="shared" si="180"/>
        <v>0.68106525517506367</v>
      </c>
      <c r="F675" s="92">
        <f t="shared" si="180"/>
        <v>0.674748330386156</v>
      </c>
      <c r="G675" s="92">
        <f t="shared" si="180"/>
        <v>0.52574566561108649</v>
      </c>
      <c r="H675" s="92">
        <f t="shared" si="180"/>
        <v>0.42209141624424618</v>
      </c>
      <c r="I675" s="92">
        <f t="shared" si="180"/>
        <v>0.35219517215636142</v>
      </c>
      <c r="J675" s="92">
        <f t="shared" si="180"/>
        <v>0.32237641083526963</v>
      </c>
      <c r="K675" s="92">
        <f t="shared" si="180"/>
        <v>0.30992630099779245</v>
      </c>
      <c r="L675" s="92">
        <f t="shared" si="180"/>
        <v>0.29369844413378476</v>
      </c>
      <c r="M675" s="92">
        <f t="shared" si="180"/>
        <v>0.26922912864907073</v>
      </c>
      <c r="N675" s="93">
        <f t="shared" si="180"/>
        <v>0.21912897267304787</v>
      </c>
      <c r="O675" s="23"/>
      <c r="P675" s="94" t="s">
        <v>1021</v>
      </c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</row>
    <row r="676" spans="1:71" x14ac:dyDescent="0.25">
      <c r="A676" s="5"/>
      <c r="B676" s="82"/>
      <c r="C676" s="83"/>
      <c r="D676" s="83"/>
      <c r="E676" s="83">
        <f t="shared" ref="E676:N676" si="181">+D$642+D676</f>
        <v>0.7</v>
      </c>
      <c r="F676" s="83">
        <f t="shared" si="181"/>
        <v>1.95</v>
      </c>
      <c r="G676" s="83">
        <f t="shared" si="181"/>
        <v>2.85</v>
      </c>
      <c r="H676" s="83">
        <f t="shared" si="181"/>
        <v>3.75</v>
      </c>
      <c r="I676" s="83">
        <f t="shared" si="181"/>
        <v>4.55</v>
      </c>
      <c r="J676" s="83">
        <f t="shared" si="181"/>
        <v>5.45</v>
      </c>
      <c r="K676" s="83">
        <f t="shared" si="181"/>
        <v>6.45</v>
      </c>
      <c r="L676" s="83">
        <f t="shared" si="181"/>
        <v>7.5500000000000007</v>
      </c>
      <c r="M676" s="83">
        <f t="shared" si="181"/>
        <v>8.75</v>
      </c>
      <c r="N676" s="84">
        <f t="shared" si="181"/>
        <v>10</v>
      </c>
      <c r="O676" s="12"/>
      <c r="P676" s="52" t="s">
        <v>1018</v>
      </c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</row>
    <row r="677" spans="1:71" x14ac:dyDescent="0.25">
      <c r="A677" s="5"/>
      <c r="B677" s="95"/>
      <c r="C677" s="85"/>
      <c r="D677" s="85">
        <f t="shared" ref="D677:N677" si="182">+D$652+D676</f>
        <v>16.190000000000001</v>
      </c>
      <c r="E677" s="85">
        <f t="shared" si="182"/>
        <v>22.66</v>
      </c>
      <c r="F677" s="85">
        <f t="shared" si="182"/>
        <v>37.93</v>
      </c>
      <c r="G677" s="85">
        <f t="shared" si="182"/>
        <v>43.82</v>
      </c>
      <c r="H677" s="85">
        <f t="shared" si="182"/>
        <v>47.06</v>
      </c>
      <c r="I677" s="85">
        <f t="shared" si="182"/>
        <v>49.48</v>
      </c>
      <c r="J677" s="85">
        <f t="shared" si="182"/>
        <v>57.300000000000004</v>
      </c>
      <c r="K677" s="85">
        <f t="shared" si="182"/>
        <v>70.34</v>
      </c>
      <c r="L677" s="85">
        <f t="shared" si="182"/>
        <v>82.429999999999993</v>
      </c>
      <c r="M677" s="85">
        <f t="shared" si="182"/>
        <v>88.13</v>
      </c>
      <c r="N677" s="86">
        <f t="shared" si="182"/>
        <v>71.75</v>
      </c>
      <c r="O677" s="12"/>
      <c r="P677" s="52" t="s">
        <v>1019</v>
      </c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</row>
    <row r="678" spans="1:71" x14ac:dyDescent="0.25">
      <c r="A678" s="5"/>
      <c r="B678" s="87"/>
      <c r="C678" s="5"/>
      <c r="D678" s="5"/>
      <c r="E678" s="5"/>
      <c r="F678" s="5"/>
      <c r="G678" s="5"/>
      <c r="H678" s="5"/>
      <c r="I678" s="88"/>
      <c r="J678" s="88"/>
      <c r="K678" s="88"/>
      <c r="L678" s="88"/>
      <c r="M678" s="88"/>
      <c r="N678" s="96">
        <f>+N677/D677-1</f>
        <v>3.4317479925880168</v>
      </c>
      <c r="O678" s="12"/>
      <c r="P678" s="90" t="s">
        <v>1020</v>
      </c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</row>
    <row r="679" spans="1:71" x14ac:dyDescent="0.25">
      <c r="A679" s="23"/>
      <c r="B679" s="91"/>
      <c r="C679" s="92"/>
      <c r="D679" s="92"/>
      <c r="E679" s="92">
        <f t="shared" ref="E679:N679" si="183">RATE(E$345-$D$345,,-$D677,E677)</f>
        <v>0.39962940086473125</v>
      </c>
      <c r="F679" s="92">
        <f t="shared" si="183"/>
        <v>0.53062216112387861</v>
      </c>
      <c r="G679" s="92">
        <f t="shared" si="183"/>
        <v>0.39361188519597673</v>
      </c>
      <c r="H679" s="92">
        <f t="shared" si="183"/>
        <v>0.30572364444312639</v>
      </c>
      <c r="I679" s="92">
        <f t="shared" si="183"/>
        <v>0.25036430889321137</v>
      </c>
      <c r="J679" s="92">
        <f t="shared" si="183"/>
        <v>0.23448162197328409</v>
      </c>
      <c r="K679" s="92">
        <f t="shared" si="183"/>
        <v>0.23349246870290241</v>
      </c>
      <c r="L679" s="92">
        <f t="shared" si="183"/>
        <v>0.22561708507535491</v>
      </c>
      <c r="M679" s="92">
        <f t="shared" si="183"/>
        <v>0.20715795974772899</v>
      </c>
      <c r="N679" s="93">
        <f t="shared" si="183"/>
        <v>0.1605330305775976</v>
      </c>
      <c r="O679" s="23"/>
      <c r="P679" s="94" t="s">
        <v>1021</v>
      </c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</row>
    <row r="680" spans="1:71" x14ac:dyDescent="0.25">
      <c r="A680" s="5"/>
      <c r="B680" s="82"/>
      <c r="C680" s="83"/>
      <c r="D680" s="83"/>
      <c r="E680" s="83"/>
      <c r="F680" s="83">
        <f t="shared" ref="F680:N680" si="184">+E$642+E680</f>
        <v>1.25</v>
      </c>
      <c r="G680" s="83">
        <f t="shared" si="184"/>
        <v>2.15</v>
      </c>
      <c r="H680" s="83">
        <f t="shared" si="184"/>
        <v>3.05</v>
      </c>
      <c r="I680" s="83">
        <f t="shared" si="184"/>
        <v>3.8499999999999996</v>
      </c>
      <c r="J680" s="83">
        <f t="shared" si="184"/>
        <v>4.75</v>
      </c>
      <c r="K680" s="83">
        <f t="shared" si="184"/>
        <v>5.75</v>
      </c>
      <c r="L680" s="83">
        <f t="shared" si="184"/>
        <v>6.85</v>
      </c>
      <c r="M680" s="83">
        <f t="shared" si="184"/>
        <v>8.0499999999999989</v>
      </c>
      <c r="N680" s="84">
        <f t="shared" si="184"/>
        <v>9.2999999999999989</v>
      </c>
      <c r="O680" s="12"/>
      <c r="P680" s="52" t="s">
        <v>1018</v>
      </c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</row>
    <row r="681" spans="1:71" x14ac:dyDescent="0.25">
      <c r="A681" s="5"/>
      <c r="B681" s="95"/>
      <c r="C681" s="85"/>
      <c r="D681" s="85"/>
      <c r="E681" s="85">
        <f t="shared" ref="E681:N681" si="185">+E$652+E680</f>
        <v>21.96</v>
      </c>
      <c r="F681" s="85">
        <f t="shared" si="185"/>
        <v>37.229999999999997</v>
      </c>
      <c r="G681" s="85">
        <f t="shared" si="185"/>
        <v>43.12</v>
      </c>
      <c r="H681" s="85">
        <f t="shared" si="185"/>
        <v>46.36</v>
      </c>
      <c r="I681" s="85">
        <f t="shared" si="185"/>
        <v>48.78</v>
      </c>
      <c r="J681" s="85">
        <f t="shared" si="185"/>
        <v>56.6</v>
      </c>
      <c r="K681" s="85">
        <f t="shared" si="185"/>
        <v>69.64</v>
      </c>
      <c r="L681" s="85">
        <f t="shared" si="185"/>
        <v>81.72999999999999</v>
      </c>
      <c r="M681" s="85">
        <f t="shared" si="185"/>
        <v>87.429999999999993</v>
      </c>
      <c r="N681" s="86">
        <f t="shared" si="185"/>
        <v>71.05</v>
      </c>
      <c r="O681" s="12"/>
      <c r="P681" s="52" t="s">
        <v>1019</v>
      </c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</row>
    <row r="682" spans="1:71" x14ac:dyDescent="0.25">
      <c r="A682" s="5"/>
      <c r="B682" s="87"/>
      <c r="C682" s="5"/>
      <c r="D682" s="5"/>
      <c r="E682" s="5"/>
      <c r="F682" s="5"/>
      <c r="G682" s="5"/>
      <c r="H682" s="5"/>
      <c r="I682" s="88"/>
      <c r="J682" s="88"/>
      <c r="K682" s="88"/>
      <c r="L682" s="88"/>
      <c r="M682" s="88"/>
      <c r="N682" s="96">
        <f>+N681/E681-1</f>
        <v>2.2354280510018212</v>
      </c>
      <c r="O682" s="12"/>
      <c r="P682" s="90" t="s">
        <v>1020</v>
      </c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</row>
    <row r="683" spans="1:71" x14ac:dyDescent="0.25">
      <c r="A683" s="23"/>
      <c r="B683" s="91"/>
      <c r="C683" s="92"/>
      <c r="D683" s="92"/>
      <c r="E683" s="92"/>
      <c r="F683" s="92">
        <f t="shared" ref="F683:N683" si="186">RATE(F$345-$E$345,,-$E681,F681)</f>
        <v>0.69535519125683054</v>
      </c>
      <c r="G683" s="92">
        <f t="shared" si="186"/>
        <v>0.40127446544370937</v>
      </c>
      <c r="H683" s="92">
        <f t="shared" si="186"/>
        <v>0.28283371042560174</v>
      </c>
      <c r="I683" s="92">
        <f t="shared" si="186"/>
        <v>0.22082205088517495</v>
      </c>
      <c r="J683" s="92">
        <f t="shared" si="186"/>
        <v>0.208472630869207</v>
      </c>
      <c r="K683" s="92">
        <f t="shared" si="186"/>
        <v>0.212098008782268</v>
      </c>
      <c r="L683" s="92">
        <f t="shared" si="186"/>
        <v>0.20652297064897737</v>
      </c>
      <c r="M683" s="92">
        <f t="shared" si="186"/>
        <v>0.18851185445426527</v>
      </c>
      <c r="N683" s="93">
        <f t="shared" si="186"/>
        <v>0.13935505349174124</v>
      </c>
      <c r="O683" s="23"/>
      <c r="P683" s="94" t="s">
        <v>1021</v>
      </c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</row>
    <row r="684" spans="1:71" x14ac:dyDescent="0.25">
      <c r="A684" s="5"/>
      <c r="B684" s="82"/>
      <c r="C684" s="83"/>
      <c r="D684" s="83"/>
      <c r="E684" s="83"/>
      <c r="F684" s="83"/>
      <c r="G684" s="83">
        <f t="shared" ref="G684:N684" si="187">+F$642+F684</f>
        <v>0.9</v>
      </c>
      <c r="H684" s="83">
        <f t="shared" si="187"/>
        <v>1.8</v>
      </c>
      <c r="I684" s="83">
        <f t="shared" si="187"/>
        <v>2.6</v>
      </c>
      <c r="J684" s="83">
        <f t="shared" si="187"/>
        <v>3.5</v>
      </c>
      <c r="K684" s="83">
        <f t="shared" si="187"/>
        <v>4.5</v>
      </c>
      <c r="L684" s="83">
        <f t="shared" si="187"/>
        <v>5.6</v>
      </c>
      <c r="M684" s="83">
        <f t="shared" si="187"/>
        <v>6.8</v>
      </c>
      <c r="N684" s="84">
        <f t="shared" si="187"/>
        <v>8.0500000000000007</v>
      </c>
      <c r="O684" s="12"/>
      <c r="P684" s="52" t="s">
        <v>1018</v>
      </c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</row>
    <row r="685" spans="1:71" x14ac:dyDescent="0.25">
      <c r="A685" s="5"/>
      <c r="B685" s="95"/>
      <c r="C685" s="85"/>
      <c r="D685" s="85"/>
      <c r="E685" s="85"/>
      <c r="F685" s="85">
        <f t="shared" ref="F685:N685" si="188">+F$652+F684</f>
        <v>35.979999999999997</v>
      </c>
      <c r="G685" s="85">
        <f t="shared" si="188"/>
        <v>41.87</v>
      </c>
      <c r="H685" s="85">
        <f t="shared" si="188"/>
        <v>45.11</v>
      </c>
      <c r="I685" s="85">
        <f t="shared" si="188"/>
        <v>47.53</v>
      </c>
      <c r="J685" s="85">
        <f t="shared" si="188"/>
        <v>55.35</v>
      </c>
      <c r="K685" s="85">
        <f t="shared" si="188"/>
        <v>68.39</v>
      </c>
      <c r="L685" s="85">
        <f t="shared" si="188"/>
        <v>80.47999999999999</v>
      </c>
      <c r="M685" s="85">
        <f t="shared" si="188"/>
        <v>86.179999999999993</v>
      </c>
      <c r="N685" s="86">
        <f t="shared" si="188"/>
        <v>69.8</v>
      </c>
      <c r="O685" s="12"/>
      <c r="P685" s="52" t="s">
        <v>1019</v>
      </c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</row>
    <row r="686" spans="1:71" x14ac:dyDescent="0.25">
      <c r="A686" s="5"/>
      <c r="B686" s="87"/>
      <c r="C686" s="5"/>
      <c r="D686" s="5"/>
      <c r="E686" s="5"/>
      <c r="F686" s="5"/>
      <c r="G686" s="5"/>
      <c r="H686" s="5"/>
      <c r="I686" s="88"/>
      <c r="J686" s="88"/>
      <c r="K686" s="88"/>
      <c r="L686" s="88"/>
      <c r="M686" s="88"/>
      <c r="N686" s="96">
        <f>+N685/F685-1</f>
        <v>0.93996664813785435</v>
      </c>
      <c r="O686" s="12"/>
      <c r="P686" s="90" t="s">
        <v>1020</v>
      </c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</row>
    <row r="687" spans="1:71" x14ac:dyDescent="0.25">
      <c r="A687" s="23"/>
      <c r="B687" s="91"/>
      <c r="C687" s="92"/>
      <c r="D687" s="92"/>
      <c r="E687" s="92"/>
      <c r="F687" s="92"/>
      <c r="G687" s="92">
        <f t="shared" ref="G687:N687" si="189">RATE(G$345-$F$345,,-$F685,G685)</f>
        <v>0.16370205669816565</v>
      </c>
      <c r="H687" s="92">
        <f t="shared" si="189"/>
        <v>0.11971071464525353</v>
      </c>
      <c r="I687" s="92">
        <f t="shared" si="189"/>
        <v>9.7241482939233154E-2</v>
      </c>
      <c r="J687" s="92">
        <f t="shared" si="189"/>
        <v>0.11368947808068545</v>
      </c>
      <c r="K687" s="92">
        <f t="shared" si="189"/>
        <v>0.1370676109284934</v>
      </c>
      <c r="L687" s="92">
        <f t="shared" si="189"/>
        <v>0.14359206897712451</v>
      </c>
      <c r="M687" s="92">
        <f t="shared" si="189"/>
        <v>0.13290159987993339</v>
      </c>
      <c r="N687" s="93">
        <f t="shared" si="189"/>
        <v>8.6361292081889238E-2</v>
      </c>
      <c r="O687" s="23"/>
      <c r="P687" s="94" t="s">
        <v>1021</v>
      </c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</row>
    <row r="688" spans="1:71" x14ac:dyDescent="0.25">
      <c r="A688" s="5"/>
      <c r="B688" s="82"/>
      <c r="C688" s="83"/>
      <c r="D688" s="83"/>
      <c r="E688" s="83"/>
      <c r="F688" s="83"/>
      <c r="G688" s="83"/>
      <c r="H688" s="83">
        <f t="shared" ref="H688:N688" si="190">+G$642+G688</f>
        <v>0.9</v>
      </c>
      <c r="I688" s="83">
        <f t="shared" si="190"/>
        <v>1.7000000000000002</v>
      </c>
      <c r="J688" s="83">
        <f t="shared" si="190"/>
        <v>2.6</v>
      </c>
      <c r="K688" s="83">
        <f t="shared" si="190"/>
        <v>3.6</v>
      </c>
      <c r="L688" s="83">
        <f t="shared" si="190"/>
        <v>4.7</v>
      </c>
      <c r="M688" s="83">
        <f t="shared" si="190"/>
        <v>5.9</v>
      </c>
      <c r="N688" s="84">
        <f t="shared" si="190"/>
        <v>7.15</v>
      </c>
      <c r="O688" s="12"/>
      <c r="P688" s="52" t="s">
        <v>1018</v>
      </c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</row>
    <row r="689" spans="1:71" x14ac:dyDescent="0.25">
      <c r="A689" s="5"/>
      <c r="B689" s="95"/>
      <c r="C689" s="85"/>
      <c r="D689" s="85"/>
      <c r="E689" s="85"/>
      <c r="F689" s="85"/>
      <c r="G689" s="85">
        <f t="shared" ref="G689:N689" si="191">+G$652+G688</f>
        <v>40.97</v>
      </c>
      <c r="H689" s="85">
        <f t="shared" si="191"/>
        <v>44.21</v>
      </c>
      <c r="I689" s="85">
        <f t="shared" si="191"/>
        <v>46.63</v>
      </c>
      <c r="J689" s="85">
        <f t="shared" si="191"/>
        <v>54.45</v>
      </c>
      <c r="K689" s="85">
        <f t="shared" si="191"/>
        <v>67.489999999999995</v>
      </c>
      <c r="L689" s="85">
        <f t="shared" si="191"/>
        <v>79.58</v>
      </c>
      <c r="M689" s="85">
        <f t="shared" si="191"/>
        <v>85.28</v>
      </c>
      <c r="N689" s="86">
        <f t="shared" si="191"/>
        <v>68.900000000000006</v>
      </c>
      <c r="O689" s="12"/>
      <c r="P689" s="52" t="s">
        <v>1019</v>
      </c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</row>
    <row r="690" spans="1:71" x14ac:dyDescent="0.25">
      <c r="A690" s="5"/>
      <c r="B690" s="87"/>
      <c r="C690" s="5"/>
      <c r="D690" s="5"/>
      <c r="E690" s="5"/>
      <c r="F690" s="5"/>
      <c r="G690" s="5"/>
      <c r="H690" s="5"/>
      <c r="I690" s="88"/>
      <c r="J690" s="88"/>
      <c r="K690" s="88"/>
      <c r="L690" s="88"/>
      <c r="M690" s="88"/>
      <c r="N690" s="96">
        <f>+N689/G689-1</f>
        <v>0.6817183304857215</v>
      </c>
      <c r="O690" s="12"/>
      <c r="P690" s="90" t="s">
        <v>1020</v>
      </c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</row>
    <row r="691" spans="1:71" x14ac:dyDescent="0.25">
      <c r="A691" s="23"/>
      <c r="B691" s="91"/>
      <c r="C691" s="92"/>
      <c r="D691" s="92"/>
      <c r="E691" s="92"/>
      <c r="F691" s="92"/>
      <c r="G691" s="92"/>
      <c r="H691" s="92">
        <f t="shared" ref="H691:N691" si="192">RATE(H$345-$G$345,,-$G689,H689)</f>
        <v>7.9082255308762589E-2</v>
      </c>
      <c r="I691" s="92">
        <f t="shared" si="192"/>
        <v>6.6841068648674909E-2</v>
      </c>
      <c r="J691" s="92">
        <f t="shared" si="192"/>
        <v>9.9454615329369694E-2</v>
      </c>
      <c r="K691" s="92">
        <f t="shared" si="192"/>
        <v>0.13290466744639562</v>
      </c>
      <c r="L691" s="92">
        <f t="shared" si="192"/>
        <v>0.1420039187273974</v>
      </c>
      <c r="M691" s="92">
        <f t="shared" si="192"/>
        <v>0.12996121765552981</v>
      </c>
      <c r="N691" s="93">
        <f t="shared" si="192"/>
        <v>7.7086209490552823E-2</v>
      </c>
      <c r="O691" s="23"/>
      <c r="P691" s="94" t="s">
        <v>1021</v>
      </c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</row>
    <row r="692" spans="1:71" x14ac:dyDescent="0.25">
      <c r="A692" s="5"/>
      <c r="B692" s="82"/>
      <c r="C692" s="83"/>
      <c r="D692" s="83"/>
      <c r="E692" s="83"/>
      <c r="F692" s="83"/>
      <c r="G692" s="83"/>
      <c r="H692" s="83"/>
      <c r="I692" s="83">
        <f t="shared" ref="I692:N692" si="193">+H$642+H692</f>
        <v>0.8</v>
      </c>
      <c r="J692" s="83">
        <f t="shared" si="193"/>
        <v>1.7000000000000002</v>
      </c>
      <c r="K692" s="83">
        <f t="shared" si="193"/>
        <v>2.7</v>
      </c>
      <c r="L692" s="83">
        <f t="shared" si="193"/>
        <v>3.8000000000000003</v>
      </c>
      <c r="M692" s="83">
        <f t="shared" si="193"/>
        <v>5</v>
      </c>
      <c r="N692" s="84">
        <f t="shared" si="193"/>
        <v>6.25</v>
      </c>
      <c r="O692" s="12"/>
      <c r="P692" s="52" t="s">
        <v>1018</v>
      </c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</row>
    <row r="693" spans="1:71" x14ac:dyDescent="0.25">
      <c r="A693" s="5"/>
      <c r="B693" s="95"/>
      <c r="C693" s="85"/>
      <c r="D693" s="85"/>
      <c r="E693" s="85"/>
      <c r="F693" s="85"/>
      <c r="G693" s="85"/>
      <c r="H693" s="85">
        <f t="shared" ref="H693:N693" si="194">+H$652+H692</f>
        <v>43.31</v>
      </c>
      <c r="I693" s="85">
        <f t="shared" si="194"/>
        <v>45.73</v>
      </c>
      <c r="J693" s="85">
        <f t="shared" si="194"/>
        <v>53.550000000000004</v>
      </c>
      <c r="K693" s="85">
        <f t="shared" si="194"/>
        <v>66.59</v>
      </c>
      <c r="L693" s="85">
        <f t="shared" si="194"/>
        <v>78.679999999999993</v>
      </c>
      <c r="M693" s="85">
        <f t="shared" si="194"/>
        <v>84.38</v>
      </c>
      <c r="N693" s="86">
        <f t="shared" si="194"/>
        <v>68</v>
      </c>
      <c r="O693" s="12"/>
      <c r="P693" s="52" t="s">
        <v>1019</v>
      </c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</row>
    <row r="694" spans="1:71" x14ac:dyDescent="0.25">
      <c r="A694" s="5"/>
      <c r="B694" s="87"/>
      <c r="C694" s="5"/>
      <c r="D694" s="5"/>
      <c r="E694" s="5"/>
      <c r="F694" s="5"/>
      <c r="G694" s="5"/>
      <c r="H694" s="5"/>
      <c r="I694" s="88"/>
      <c r="J694" s="88"/>
      <c r="K694" s="88"/>
      <c r="L694" s="88"/>
      <c r="M694" s="88"/>
      <c r="N694" s="96">
        <f>+N693/H693-1</f>
        <v>0.57007619487416283</v>
      </c>
      <c r="O694" s="12"/>
      <c r="P694" s="90" t="s">
        <v>1020</v>
      </c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</row>
    <row r="695" spans="1:71" x14ac:dyDescent="0.25">
      <c r="A695" s="23"/>
      <c r="B695" s="91"/>
      <c r="C695" s="92"/>
      <c r="D695" s="92"/>
      <c r="E695" s="92"/>
      <c r="F695" s="92"/>
      <c r="G695" s="92"/>
      <c r="H695" s="92"/>
      <c r="I695" s="92">
        <f t="shared" ref="I695:N695" si="195">RATE(I$345-$H$345,,-$H693,I693)</f>
        <v>5.587624105287451E-2</v>
      </c>
      <c r="J695" s="92">
        <f t="shared" si="195"/>
        <v>0.11195098968587794</v>
      </c>
      <c r="K695" s="92">
        <f t="shared" si="195"/>
        <v>0.15418017525086863</v>
      </c>
      <c r="L695" s="92">
        <f t="shared" si="195"/>
        <v>0.16096477214639393</v>
      </c>
      <c r="M695" s="92">
        <f t="shared" si="195"/>
        <v>0.14269484314754333</v>
      </c>
      <c r="N695" s="93">
        <f t="shared" si="195"/>
        <v>7.8086120373350137E-2</v>
      </c>
      <c r="O695" s="23"/>
      <c r="P695" s="94" t="s">
        <v>1021</v>
      </c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</row>
    <row r="696" spans="1:71" x14ac:dyDescent="0.25">
      <c r="A696" s="5"/>
      <c r="B696" s="82"/>
      <c r="C696" s="83"/>
      <c r="D696" s="83"/>
      <c r="E696" s="83"/>
      <c r="F696" s="83"/>
      <c r="G696" s="83"/>
      <c r="H696" s="83"/>
      <c r="I696" s="83"/>
      <c r="J696" s="83">
        <f t="shared" ref="J696:N696" si="196">+I$642+I696</f>
        <v>0.9</v>
      </c>
      <c r="K696" s="83">
        <f t="shared" si="196"/>
        <v>1.9</v>
      </c>
      <c r="L696" s="83">
        <f t="shared" si="196"/>
        <v>3</v>
      </c>
      <c r="M696" s="83">
        <f t="shared" si="196"/>
        <v>4.2</v>
      </c>
      <c r="N696" s="84">
        <f t="shared" si="196"/>
        <v>5.45</v>
      </c>
      <c r="O696" s="12"/>
      <c r="P696" s="52" t="s">
        <v>1018</v>
      </c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</row>
    <row r="697" spans="1:71" x14ac:dyDescent="0.25">
      <c r="A697" s="5"/>
      <c r="B697" s="95"/>
      <c r="C697" s="85"/>
      <c r="D697" s="85"/>
      <c r="E697" s="85"/>
      <c r="F697" s="85"/>
      <c r="G697" s="85"/>
      <c r="H697" s="85"/>
      <c r="I697" s="85">
        <f t="shared" ref="I697:N697" si="197">+I$652+I696</f>
        <v>44.93</v>
      </c>
      <c r="J697" s="85">
        <f t="shared" si="197"/>
        <v>52.75</v>
      </c>
      <c r="K697" s="85">
        <f t="shared" si="197"/>
        <v>65.790000000000006</v>
      </c>
      <c r="L697" s="85">
        <f t="shared" si="197"/>
        <v>77.88</v>
      </c>
      <c r="M697" s="85">
        <f t="shared" si="197"/>
        <v>83.58</v>
      </c>
      <c r="N697" s="86">
        <f t="shared" si="197"/>
        <v>67.2</v>
      </c>
      <c r="O697" s="12"/>
      <c r="P697" s="52" t="s">
        <v>1019</v>
      </c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</row>
    <row r="698" spans="1:71" x14ac:dyDescent="0.25">
      <c r="A698" s="5"/>
      <c r="B698" s="87"/>
      <c r="C698" s="5"/>
      <c r="D698" s="5"/>
      <c r="E698" s="5"/>
      <c r="F698" s="5"/>
      <c r="G698" s="5"/>
      <c r="H698" s="5"/>
      <c r="I698" s="88"/>
      <c r="J698" s="88"/>
      <c r="K698" s="88"/>
      <c r="L698" s="88"/>
      <c r="M698" s="88"/>
      <c r="N698" s="96">
        <f>+N697/I697-1</f>
        <v>0.4956599154239929</v>
      </c>
      <c r="O698" s="12"/>
      <c r="P698" s="90" t="s">
        <v>1020</v>
      </c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</row>
    <row r="699" spans="1:71" x14ac:dyDescent="0.25">
      <c r="A699" s="23"/>
      <c r="B699" s="91"/>
      <c r="C699" s="92"/>
      <c r="D699" s="92"/>
      <c r="E699" s="92"/>
      <c r="F699" s="92"/>
      <c r="G699" s="92"/>
      <c r="H699" s="92"/>
      <c r="I699" s="92"/>
      <c r="J699" s="92">
        <f t="shared" ref="J699:N699" si="198">RATE(J$345-$I$345,,-$I697,J697)</f>
        <v>0.17404851991987549</v>
      </c>
      <c r="K699" s="92">
        <f t="shared" si="198"/>
        <v>0.21007345455260037</v>
      </c>
      <c r="L699" s="92">
        <f t="shared" si="198"/>
        <v>0.20124015520187713</v>
      </c>
      <c r="M699" s="92">
        <f t="shared" si="198"/>
        <v>0.16786189108944555</v>
      </c>
      <c r="N699" s="93">
        <f t="shared" si="198"/>
        <v>8.3843483730200077E-2</v>
      </c>
      <c r="O699" s="23"/>
      <c r="P699" s="94" t="s">
        <v>1021</v>
      </c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</row>
    <row r="700" spans="1:71" x14ac:dyDescent="0.25">
      <c r="A700" s="5"/>
      <c r="B700" s="82"/>
      <c r="C700" s="83"/>
      <c r="D700" s="83"/>
      <c r="E700" s="83"/>
      <c r="F700" s="83"/>
      <c r="G700" s="83"/>
      <c r="H700" s="83"/>
      <c r="I700" s="83"/>
      <c r="J700" s="83"/>
      <c r="K700" s="83">
        <f t="shared" ref="K700:N700" si="199">+J$642+J700</f>
        <v>1</v>
      </c>
      <c r="L700" s="83">
        <f t="shared" si="199"/>
        <v>2.1</v>
      </c>
      <c r="M700" s="83">
        <f t="shared" si="199"/>
        <v>3.3</v>
      </c>
      <c r="N700" s="84">
        <f t="shared" si="199"/>
        <v>4.55</v>
      </c>
      <c r="O700" s="12"/>
      <c r="P700" s="52" t="s">
        <v>1018</v>
      </c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</row>
    <row r="701" spans="1:71" x14ac:dyDescent="0.25">
      <c r="A701" s="5"/>
      <c r="B701" s="95"/>
      <c r="C701" s="85"/>
      <c r="D701" s="85"/>
      <c r="E701" s="85"/>
      <c r="F701" s="85"/>
      <c r="G701" s="85"/>
      <c r="H701" s="85"/>
      <c r="I701" s="85"/>
      <c r="J701" s="85">
        <f t="shared" ref="J701:N701" si="200">+J$652+J700</f>
        <v>51.85</v>
      </c>
      <c r="K701" s="85">
        <f t="shared" si="200"/>
        <v>64.89</v>
      </c>
      <c r="L701" s="85">
        <f t="shared" si="200"/>
        <v>76.97999999999999</v>
      </c>
      <c r="M701" s="85">
        <f t="shared" si="200"/>
        <v>82.679999999999993</v>
      </c>
      <c r="N701" s="86">
        <f t="shared" si="200"/>
        <v>66.3</v>
      </c>
      <c r="O701" s="12"/>
      <c r="P701" s="52" t="s">
        <v>1019</v>
      </c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</row>
    <row r="702" spans="1:71" x14ac:dyDescent="0.25">
      <c r="A702" s="5"/>
      <c r="B702" s="87"/>
      <c r="C702" s="5"/>
      <c r="D702" s="5"/>
      <c r="E702" s="5"/>
      <c r="F702" s="5"/>
      <c r="G702" s="5"/>
      <c r="H702" s="5"/>
      <c r="I702" s="88"/>
      <c r="J702" s="88"/>
      <c r="K702" s="88"/>
      <c r="L702" s="88"/>
      <c r="M702" s="88"/>
      <c r="N702" s="96">
        <f>+N701/J701-1</f>
        <v>0.2786885245901638</v>
      </c>
      <c r="O702" s="12"/>
      <c r="P702" s="90" t="s">
        <v>1020</v>
      </c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</row>
    <row r="703" spans="1:71" x14ac:dyDescent="0.25">
      <c r="A703" s="23"/>
      <c r="B703" s="91"/>
      <c r="C703" s="92"/>
      <c r="D703" s="92"/>
      <c r="E703" s="92"/>
      <c r="F703" s="92"/>
      <c r="G703" s="92"/>
      <c r="H703" s="92"/>
      <c r="I703" s="92"/>
      <c r="J703" s="92"/>
      <c r="K703" s="92">
        <f t="shared" ref="K703:N703" si="201">RATE(K$345-$J$345,,-$J701,K701)</f>
        <v>0.25149469623915138</v>
      </c>
      <c r="L703" s="92">
        <f t="shared" si="201"/>
        <v>0.21846924850271418</v>
      </c>
      <c r="M703" s="92">
        <f t="shared" si="201"/>
        <v>0.16828975713631836</v>
      </c>
      <c r="N703" s="93">
        <f t="shared" si="201"/>
        <v>6.3386620960630552E-2</v>
      </c>
      <c r="O703" s="23"/>
      <c r="P703" s="94" t="s">
        <v>1021</v>
      </c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</row>
    <row r="704" spans="1:71" x14ac:dyDescent="0.25">
      <c r="A704" s="5"/>
      <c r="B704" s="97"/>
      <c r="C704" s="98"/>
      <c r="D704" s="98"/>
      <c r="E704" s="98"/>
      <c r="F704" s="98"/>
      <c r="G704" s="98"/>
      <c r="H704" s="98"/>
      <c r="I704" s="98"/>
      <c r="J704" s="98"/>
      <c r="K704" s="98"/>
      <c r="L704" s="83">
        <f t="shared" ref="L704:N704" si="202">+K$642+K704</f>
        <v>1.1000000000000001</v>
      </c>
      <c r="M704" s="83">
        <f t="shared" si="202"/>
        <v>2.2999999999999998</v>
      </c>
      <c r="N704" s="84">
        <f t="shared" si="202"/>
        <v>3.55</v>
      </c>
      <c r="O704" s="12"/>
      <c r="P704" s="52" t="s">
        <v>1018</v>
      </c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</row>
    <row r="705" spans="1:71" x14ac:dyDescent="0.25">
      <c r="A705" s="5"/>
      <c r="B705" s="95"/>
      <c r="C705" s="85"/>
      <c r="D705" s="85"/>
      <c r="E705" s="85"/>
      <c r="F705" s="85"/>
      <c r="G705" s="85"/>
      <c r="H705" s="85"/>
      <c r="I705" s="85"/>
      <c r="J705" s="85"/>
      <c r="K705" s="85">
        <f t="shared" ref="K705:N705" si="203">+K$652+K704</f>
        <v>63.89</v>
      </c>
      <c r="L705" s="85">
        <f t="shared" si="203"/>
        <v>75.97999999999999</v>
      </c>
      <c r="M705" s="85">
        <f t="shared" si="203"/>
        <v>81.679999999999993</v>
      </c>
      <c r="N705" s="86">
        <f t="shared" si="203"/>
        <v>65.3</v>
      </c>
      <c r="O705" s="12"/>
      <c r="P705" s="52" t="s">
        <v>1019</v>
      </c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</row>
    <row r="706" spans="1:71" x14ac:dyDescent="0.25">
      <c r="A706" s="5"/>
      <c r="B706" s="87"/>
      <c r="C706" s="5"/>
      <c r="D706" s="5"/>
      <c r="E706" s="5"/>
      <c r="F706" s="5"/>
      <c r="G706" s="5"/>
      <c r="H706" s="5"/>
      <c r="I706" s="88"/>
      <c r="J706" s="88"/>
      <c r="K706" s="88"/>
      <c r="L706" s="88"/>
      <c r="M706" s="88"/>
      <c r="N706" s="96">
        <f>+N705/K705-1</f>
        <v>2.2069181405540705E-2</v>
      </c>
      <c r="O706" s="12"/>
      <c r="P706" s="90" t="s">
        <v>1020</v>
      </c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</row>
    <row r="707" spans="1:71" x14ac:dyDescent="0.25">
      <c r="A707" s="23"/>
      <c r="B707" s="91"/>
      <c r="C707" s="92"/>
      <c r="D707" s="92"/>
      <c r="E707" s="92"/>
      <c r="F707" s="92"/>
      <c r="G707" s="92"/>
      <c r="H707" s="92"/>
      <c r="I707" s="92"/>
      <c r="J707" s="92"/>
      <c r="K707" s="92"/>
      <c r="L707" s="92">
        <f t="shared" ref="L707:N707" si="204">RATE(L$345-$K$345,,-$K705,L705)</f>
        <v>0.18923149162623223</v>
      </c>
      <c r="M707" s="92">
        <f t="shared" si="204"/>
        <v>0.13068445259973704</v>
      </c>
      <c r="N707" s="93">
        <f t="shared" si="204"/>
        <v>7.3029311695979263E-3</v>
      </c>
      <c r="O707" s="23"/>
      <c r="P707" s="94" t="s">
        <v>1021</v>
      </c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</row>
    <row r="708" spans="1:71" x14ac:dyDescent="0.25">
      <c r="A708" s="5"/>
      <c r="B708" s="97"/>
      <c r="C708" s="98"/>
      <c r="D708" s="98"/>
      <c r="E708" s="98"/>
      <c r="F708" s="98"/>
      <c r="G708" s="98"/>
      <c r="H708" s="98"/>
      <c r="I708" s="98"/>
      <c r="J708" s="98"/>
      <c r="K708" s="98"/>
      <c r="L708" s="98"/>
      <c r="M708" s="83">
        <f t="shared" ref="M708:N708" si="205">+L$642+L708</f>
        <v>1.2</v>
      </c>
      <c r="N708" s="84">
        <f t="shared" si="205"/>
        <v>2.4500000000000002</v>
      </c>
      <c r="O708" s="12"/>
      <c r="P708" s="52" t="s">
        <v>1018</v>
      </c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</row>
    <row r="709" spans="1:71" x14ac:dyDescent="0.25">
      <c r="A709" s="5"/>
      <c r="B709" s="95"/>
      <c r="C709" s="85"/>
      <c r="D709" s="85"/>
      <c r="E709" s="85"/>
      <c r="F709" s="85"/>
      <c r="G709" s="85"/>
      <c r="H709" s="85"/>
      <c r="I709" s="85"/>
      <c r="J709" s="85"/>
      <c r="K709" s="85"/>
      <c r="L709" s="85">
        <f t="shared" ref="L709:N709" si="206">+L$652+L708</f>
        <v>74.88</v>
      </c>
      <c r="M709" s="85">
        <f t="shared" si="206"/>
        <v>80.58</v>
      </c>
      <c r="N709" s="86">
        <f t="shared" si="206"/>
        <v>64.2</v>
      </c>
      <c r="O709" s="12"/>
      <c r="P709" s="52" t="s">
        <v>1019</v>
      </c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</row>
    <row r="710" spans="1:71" x14ac:dyDescent="0.25">
      <c r="A710" s="5"/>
      <c r="B710" s="87"/>
      <c r="C710" s="5"/>
      <c r="D710" s="5"/>
      <c r="E710" s="5"/>
      <c r="F710" s="5"/>
      <c r="G710" s="5"/>
      <c r="H710" s="5"/>
      <c r="I710" s="88"/>
      <c r="J710" s="88"/>
      <c r="K710" s="88"/>
      <c r="L710" s="88"/>
      <c r="M710" s="88"/>
      <c r="N710" s="96">
        <f>+N709/L709-1</f>
        <v>-0.14262820512820507</v>
      </c>
      <c r="O710" s="12"/>
      <c r="P710" s="90" t="s">
        <v>1020</v>
      </c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</row>
    <row r="711" spans="1:71" x14ac:dyDescent="0.25">
      <c r="A711" s="23"/>
      <c r="B711" s="91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>
        <f t="shared" ref="M711:N711" si="207">RATE(M$345-$L$345,,-$L709,M709)</f>
        <v>7.6121794871795004E-2</v>
      </c>
      <c r="N711" s="93">
        <f t="shared" si="207"/>
        <v>-7.4056267977451809E-2</v>
      </c>
      <c r="O711" s="23"/>
      <c r="P711" s="94" t="s">
        <v>1021</v>
      </c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</row>
    <row r="712" spans="1:71" x14ac:dyDescent="0.25">
      <c r="A712" s="5"/>
      <c r="B712" s="97"/>
      <c r="C712" s="98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84">
        <f>+M$642+M712</f>
        <v>1.25</v>
      </c>
      <c r="O712" s="12"/>
      <c r="P712" s="52" t="s">
        <v>1018</v>
      </c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</row>
    <row r="713" spans="1:71" x14ac:dyDescent="0.25">
      <c r="A713" s="5"/>
      <c r="B713" s="9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>
        <f t="shared" ref="M713:N713" si="208">+M$652+M712</f>
        <v>79.38</v>
      </c>
      <c r="N713" s="86">
        <f t="shared" si="208"/>
        <v>63</v>
      </c>
      <c r="O713" s="12"/>
      <c r="P713" s="52" t="s">
        <v>1019</v>
      </c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</row>
    <row r="714" spans="1:71" x14ac:dyDescent="0.25">
      <c r="A714" s="5"/>
      <c r="B714" s="87"/>
      <c r="C714" s="5"/>
      <c r="D714" s="5"/>
      <c r="E714" s="5"/>
      <c r="F714" s="5"/>
      <c r="G714" s="5"/>
      <c r="H714" s="5"/>
      <c r="I714" s="88"/>
      <c r="J714" s="88"/>
      <c r="K714" s="88"/>
      <c r="L714" s="88"/>
      <c r="M714" s="88"/>
      <c r="N714" s="96">
        <f>+N713/M713-1</f>
        <v>-0.20634920634920628</v>
      </c>
      <c r="O714" s="12"/>
      <c r="P714" s="90" t="s">
        <v>1020</v>
      </c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</row>
    <row r="715" spans="1:71" x14ac:dyDescent="0.25">
      <c r="A715" s="23"/>
      <c r="B715" s="91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3">
        <f>RATE(N$345-$M$345,,-$M713,N713)</f>
        <v>-0.20634920634920631</v>
      </c>
      <c r="O715" s="23"/>
      <c r="P715" s="94" t="s">
        <v>1021</v>
      </c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</row>
    <row r="716" spans="1:7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3"/>
      <c r="B719" s="3"/>
      <c r="C719" s="3"/>
      <c r="D719" s="99"/>
      <c r="E719" s="99"/>
      <c r="F719" s="99"/>
      <c r="G719" s="198" t="s">
        <v>1205</v>
      </c>
      <c r="H719" s="199"/>
      <c r="I719" s="199"/>
      <c r="J719" s="199"/>
      <c r="K719" s="199"/>
      <c r="L719" s="199"/>
      <c r="M719" s="199"/>
      <c r="N719" s="200"/>
      <c r="O719" s="148"/>
      <c r="P719" s="115"/>
      <c r="Q719" s="99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3"/>
      <c r="B720" s="3"/>
      <c r="C720" s="3"/>
      <c r="D720" s="99"/>
      <c r="E720" s="99"/>
      <c r="F720" s="99"/>
      <c r="G720" s="116">
        <v>17522</v>
      </c>
      <c r="H720" s="162">
        <v>19743</v>
      </c>
      <c r="I720" s="117">
        <v>21577</v>
      </c>
      <c r="J720" s="162">
        <v>24537</v>
      </c>
      <c r="K720" s="117">
        <v>25340</v>
      </c>
      <c r="L720" s="162">
        <v>28078</v>
      </c>
      <c r="M720" s="117">
        <v>30433</v>
      </c>
      <c r="N720" s="162"/>
      <c r="O720" s="35">
        <f t="shared" ref="O720:O722" si="209">RATE(M$345-$G$345,,-G720,M720)</f>
        <v>9.637767003995E-2</v>
      </c>
      <c r="P720" s="102" t="s">
        <v>1206</v>
      </c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3"/>
      <c r="B721" s="3"/>
      <c r="C721" s="3"/>
      <c r="D721" s="99"/>
      <c r="E721" s="99"/>
      <c r="F721" s="99"/>
      <c r="G721" s="124">
        <v>579</v>
      </c>
      <c r="H721" s="163">
        <v>612</v>
      </c>
      <c r="I721" s="101">
        <v>638</v>
      </c>
      <c r="J721" s="163">
        <v>667</v>
      </c>
      <c r="K721" s="101">
        <v>690</v>
      </c>
      <c r="L721" s="163">
        <v>948</v>
      </c>
      <c r="M721" s="101">
        <v>1410</v>
      </c>
      <c r="N721" s="163"/>
      <c r="O721" s="35">
        <f t="shared" si="209"/>
        <v>0.15990768218785276</v>
      </c>
      <c r="P721" s="99" t="s">
        <v>1207</v>
      </c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3"/>
      <c r="B722" s="3"/>
      <c r="C722" s="3"/>
      <c r="D722" s="99"/>
      <c r="E722" s="99"/>
      <c r="F722" s="99"/>
      <c r="G722" s="124">
        <v>903</v>
      </c>
      <c r="H722" s="163">
        <v>958</v>
      </c>
      <c r="I722" s="101">
        <v>983</v>
      </c>
      <c r="J722" s="163">
        <v>998</v>
      </c>
      <c r="K722" s="101">
        <v>1097</v>
      </c>
      <c r="L722" s="163">
        <v>1208</v>
      </c>
      <c r="M722" s="101">
        <v>1121</v>
      </c>
      <c r="N722" s="163"/>
      <c r="O722" s="35">
        <f t="shared" si="209"/>
        <v>3.6699710000373524E-2</v>
      </c>
      <c r="P722" s="102" t="s">
        <v>1208</v>
      </c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3"/>
      <c r="B723" s="3"/>
      <c r="C723" s="3"/>
      <c r="D723" s="99"/>
      <c r="E723" s="99"/>
      <c r="F723" s="99"/>
      <c r="G723" s="124">
        <v>19</v>
      </c>
      <c r="H723" s="163">
        <v>17</v>
      </c>
      <c r="I723" s="101">
        <v>10</v>
      </c>
      <c r="J723" s="163">
        <v>1</v>
      </c>
      <c r="K723" s="101">
        <v>1</v>
      </c>
      <c r="L723" s="163">
        <v>2762</v>
      </c>
      <c r="M723" s="101">
        <v>2904</v>
      </c>
      <c r="N723" s="163"/>
      <c r="O723" s="35">
        <f>RATE(M$345-$L$345,,-L723,M723)</f>
        <v>5.1412020275162902E-2</v>
      </c>
      <c r="P723" s="102" t="s">
        <v>1209</v>
      </c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3"/>
      <c r="B724" s="3"/>
      <c r="C724" s="3"/>
      <c r="D724" s="99"/>
      <c r="E724" s="99"/>
      <c r="F724" s="99"/>
      <c r="G724" s="124">
        <v>8</v>
      </c>
      <c r="H724" s="163">
        <v>3</v>
      </c>
      <c r="I724" s="101">
        <v>7</v>
      </c>
      <c r="J724" s="163">
        <v>42</v>
      </c>
      <c r="K724" s="101">
        <v>27</v>
      </c>
      <c r="L724" s="163">
        <v>37</v>
      </c>
      <c r="M724" s="101">
        <v>0</v>
      </c>
      <c r="N724" s="163"/>
      <c r="O724" s="35">
        <f>RATE(M$345-$G$345,,-G724,M724)</f>
        <v>-0.9999993377532328</v>
      </c>
      <c r="P724" s="102" t="s">
        <v>1210</v>
      </c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3"/>
      <c r="B725" s="3"/>
      <c r="C725" s="3"/>
      <c r="D725" s="99"/>
      <c r="E725" s="99"/>
      <c r="F725" s="99"/>
      <c r="G725" s="124">
        <v>882</v>
      </c>
      <c r="H725" s="163">
        <v>975</v>
      </c>
      <c r="I725" s="101">
        <v>1068</v>
      </c>
      <c r="J725" s="163">
        <v>1389</v>
      </c>
      <c r="K725" s="101">
        <v>1631</v>
      </c>
      <c r="L725" s="163">
        <v>733</v>
      </c>
      <c r="M725" s="101">
        <v>851</v>
      </c>
      <c r="N725" s="163"/>
      <c r="O725" s="35">
        <f t="shared" ref="O725:O726" si="210">RATE(M$345-$L$345,,-L725,M725)</f>
        <v>0.16098226466575702</v>
      </c>
      <c r="P725" s="102" t="s">
        <v>1211</v>
      </c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3"/>
      <c r="B726" s="3"/>
      <c r="C726" s="3"/>
      <c r="D726" s="99"/>
      <c r="E726" s="99"/>
      <c r="F726" s="99"/>
      <c r="G726" s="124">
        <v>0</v>
      </c>
      <c r="H726" s="163">
        <v>0</v>
      </c>
      <c r="I726" s="101">
        <v>0</v>
      </c>
      <c r="J726" s="163">
        <v>0</v>
      </c>
      <c r="K726" s="101">
        <v>0</v>
      </c>
      <c r="L726" s="163">
        <v>519</v>
      </c>
      <c r="M726" s="101">
        <v>1984</v>
      </c>
      <c r="N726" s="163"/>
      <c r="O726" s="35">
        <f t="shared" si="210"/>
        <v>2.8227360308285161</v>
      </c>
      <c r="P726" s="102" t="s">
        <v>1212</v>
      </c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3"/>
      <c r="B727" s="3"/>
      <c r="C727" s="3"/>
      <c r="D727" s="45"/>
      <c r="E727" s="45"/>
      <c r="F727" s="45"/>
      <c r="G727" s="124">
        <v>686</v>
      </c>
      <c r="H727" s="163">
        <v>813</v>
      </c>
      <c r="I727" s="101">
        <v>749</v>
      </c>
      <c r="J727" s="163">
        <v>853</v>
      </c>
      <c r="K727" s="101">
        <v>839</v>
      </c>
      <c r="L727" s="163">
        <v>1055</v>
      </c>
      <c r="M727" s="101">
        <v>1232</v>
      </c>
      <c r="N727" s="163"/>
      <c r="O727" s="35">
        <f t="shared" ref="O727:O728" si="211">RATE(M$345-$G$345,,-G727,M727)</f>
        <v>0.10250634790722005</v>
      </c>
      <c r="P727" s="102" t="s">
        <v>1213</v>
      </c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3"/>
      <c r="B728" s="3"/>
      <c r="C728" s="3"/>
      <c r="D728" s="45"/>
      <c r="E728" s="45"/>
      <c r="F728" s="45"/>
      <c r="G728" s="126">
        <v>1321</v>
      </c>
      <c r="H728" s="164">
        <v>1518</v>
      </c>
      <c r="I728" s="127">
        <v>1431</v>
      </c>
      <c r="J728" s="164">
        <v>1600</v>
      </c>
      <c r="K728" s="127">
        <v>2309</v>
      </c>
      <c r="L728" s="164">
        <v>1203</v>
      </c>
      <c r="M728" s="127">
        <v>1134</v>
      </c>
      <c r="N728" s="164"/>
      <c r="O728" s="35">
        <f t="shared" si="211"/>
        <v>-2.5118775767419936E-2</v>
      </c>
      <c r="P728" s="102" t="s">
        <v>1214</v>
      </c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3"/>
      <c r="B729" s="3"/>
      <c r="C729" s="3"/>
      <c r="D729" s="45"/>
      <c r="E729" s="45"/>
      <c r="F729" s="45"/>
      <c r="G729" s="99"/>
      <c r="H729" s="99"/>
      <c r="I729" s="102"/>
      <c r="J729" s="102"/>
      <c r="K729" s="102"/>
      <c r="L729" s="102"/>
      <c r="M729" s="102"/>
      <c r="N729" s="102"/>
      <c r="O729" s="109"/>
      <c r="P729" s="99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3"/>
      <c r="B730" s="3"/>
      <c r="C730" s="3"/>
      <c r="D730" s="45"/>
      <c r="E730" s="45"/>
      <c r="F730" s="45"/>
      <c r="G730" s="99"/>
      <c r="H730" s="99"/>
      <c r="I730" s="198" t="s">
        <v>1215</v>
      </c>
      <c r="J730" s="199"/>
      <c r="K730" s="199"/>
      <c r="L730" s="199"/>
      <c r="M730" s="199"/>
      <c r="N730" s="200"/>
      <c r="O730" s="109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3"/>
      <c r="B731" s="3"/>
      <c r="C731" s="3"/>
      <c r="D731" s="45"/>
      <c r="E731" s="45"/>
      <c r="F731" s="45"/>
      <c r="G731" s="99"/>
      <c r="H731" s="99"/>
      <c r="I731" s="162">
        <v>11158</v>
      </c>
      <c r="J731" s="162">
        <v>12349</v>
      </c>
      <c r="K731" s="162">
        <v>12626</v>
      </c>
      <c r="L731" s="162">
        <v>13843</v>
      </c>
      <c r="M731" s="162">
        <v>15050</v>
      </c>
      <c r="N731" s="162"/>
      <c r="O731" s="35" t="e">
        <f t="shared" ref="O731:O735" si="212">RATE($H$1-$M$1,,M731,-H731)</f>
        <v>#NUM!</v>
      </c>
      <c r="P731" s="102" t="s">
        <v>1206</v>
      </c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3"/>
      <c r="B732" s="3"/>
      <c r="C732" s="3"/>
      <c r="D732" s="99"/>
      <c r="E732" s="99"/>
      <c r="F732" s="99"/>
      <c r="G732" s="99"/>
      <c r="H732" s="99"/>
      <c r="I732" s="163">
        <v>280</v>
      </c>
      <c r="J732" s="163">
        <v>279</v>
      </c>
      <c r="K732" s="163">
        <v>268</v>
      </c>
      <c r="L732" s="163">
        <v>300</v>
      </c>
      <c r="M732" s="163">
        <v>431</v>
      </c>
      <c r="N732" s="163"/>
      <c r="O732" s="35" t="e">
        <f t="shared" si="212"/>
        <v>#NUM!</v>
      </c>
      <c r="P732" s="99" t="s">
        <v>1207</v>
      </c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3"/>
      <c r="B733" s="3"/>
      <c r="C733" s="3"/>
      <c r="D733" s="102"/>
      <c r="E733" s="102"/>
      <c r="F733" s="102"/>
      <c r="G733" s="99"/>
      <c r="H733" s="99"/>
      <c r="I733" s="163">
        <v>332</v>
      </c>
      <c r="J733" s="163">
        <v>325</v>
      </c>
      <c r="K733" s="163">
        <v>343</v>
      </c>
      <c r="L733" s="163">
        <v>423</v>
      </c>
      <c r="M733" s="163">
        <v>379</v>
      </c>
      <c r="N733" s="163"/>
      <c r="O733" s="35" t="e">
        <f t="shared" si="212"/>
        <v>#NUM!</v>
      </c>
      <c r="P733" s="102" t="s">
        <v>1208</v>
      </c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3"/>
      <c r="B734" s="3"/>
      <c r="C734" s="3"/>
      <c r="D734" s="99"/>
      <c r="E734" s="99"/>
      <c r="F734" s="99"/>
      <c r="G734" s="99"/>
      <c r="H734" s="99"/>
      <c r="I734" s="163">
        <v>11.5</v>
      </c>
      <c r="J734" s="163">
        <v>1.1000000000000001</v>
      </c>
      <c r="K734" s="163">
        <v>1</v>
      </c>
      <c r="L734" s="163">
        <v>1566</v>
      </c>
      <c r="M734" s="163">
        <v>1833</v>
      </c>
      <c r="N734" s="163"/>
      <c r="O734" s="35" t="e">
        <f t="shared" si="212"/>
        <v>#NUM!</v>
      </c>
      <c r="P734" s="102" t="s">
        <v>1209</v>
      </c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3"/>
      <c r="B735" s="3"/>
      <c r="C735" s="3"/>
      <c r="D735" s="99"/>
      <c r="E735" s="99"/>
      <c r="F735" s="99"/>
      <c r="G735" s="99"/>
      <c r="H735" s="99"/>
      <c r="I735" s="164">
        <v>852</v>
      </c>
      <c r="J735" s="164">
        <v>1086</v>
      </c>
      <c r="K735" s="164">
        <v>1281</v>
      </c>
      <c r="L735" s="164">
        <v>332</v>
      </c>
      <c r="M735" s="164">
        <v>394</v>
      </c>
      <c r="N735" s="164"/>
      <c r="O735" s="35" t="e">
        <f t="shared" si="212"/>
        <v>#NUM!</v>
      </c>
      <c r="P735" s="102" t="s">
        <v>1211</v>
      </c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3"/>
      <c r="B736" s="3"/>
      <c r="C736" s="3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148"/>
      <c r="P736" s="99"/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3"/>
      <c r="B737" s="3"/>
      <c r="C737" s="3"/>
      <c r="D737" s="45"/>
      <c r="E737" s="45"/>
      <c r="F737" s="45"/>
      <c r="G737" s="99"/>
      <c r="H737" s="99"/>
      <c r="I737" s="208" t="s">
        <v>1216</v>
      </c>
      <c r="J737" s="202"/>
      <c r="K737" s="202"/>
      <c r="L737" s="202"/>
      <c r="M737" s="202"/>
      <c r="N737" s="203"/>
      <c r="O737" s="148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3"/>
      <c r="B738" s="3"/>
      <c r="C738" s="3"/>
      <c r="D738" s="45"/>
      <c r="E738" s="45"/>
      <c r="F738" s="45"/>
      <c r="G738" s="99"/>
      <c r="H738" s="99"/>
      <c r="I738" s="108">
        <f t="shared" ref="I738:M741" si="213">+I720-I731</f>
        <v>10419</v>
      </c>
      <c r="J738" s="165">
        <f t="shared" si="213"/>
        <v>12188</v>
      </c>
      <c r="K738" s="102">
        <f t="shared" si="213"/>
        <v>12714</v>
      </c>
      <c r="L738" s="165">
        <f t="shared" si="213"/>
        <v>14235</v>
      </c>
      <c r="M738" s="102">
        <f t="shared" si="213"/>
        <v>15383</v>
      </c>
      <c r="N738" s="165"/>
      <c r="O738" s="35">
        <f t="shared" ref="O738:O741" si="214">M738/M720</f>
        <v>0.50547103473203425</v>
      </c>
      <c r="P738" s="102" t="s">
        <v>1206</v>
      </c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3"/>
      <c r="B739" s="3"/>
      <c r="C739" s="3"/>
      <c r="D739" s="45"/>
      <c r="E739" s="45"/>
      <c r="F739" s="45"/>
      <c r="G739" s="99"/>
      <c r="H739" s="99"/>
      <c r="I739" s="108">
        <f t="shared" si="213"/>
        <v>358</v>
      </c>
      <c r="J739" s="166">
        <f t="shared" si="213"/>
        <v>388</v>
      </c>
      <c r="K739" s="102">
        <f t="shared" si="213"/>
        <v>422</v>
      </c>
      <c r="L739" s="166">
        <f t="shared" si="213"/>
        <v>648</v>
      </c>
      <c r="M739" s="102">
        <f t="shared" si="213"/>
        <v>979</v>
      </c>
      <c r="N739" s="166"/>
      <c r="O739" s="35">
        <f t="shared" si="214"/>
        <v>0.69432624113475172</v>
      </c>
      <c r="P739" s="99" t="s">
        <v>1207</v>
      </c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3"/>
      <c r="B740" s="3"/>
      <c r="C740" s="3"/>
      <c r="D740" s="45"/>
      <c r="E740" s="45"/>
      <c r="F740" s="45"/>
      <c r="G740" s="99"/>
      <c r="H740" s="99"/>
      <c r="I740" s="108">
        <f t="shared" si="213"/>
        <v>651</v>
      </c>
      <c r="J740" s="166">
        <f t="shared" si="213"/>
        <v>673</v>
      </c>
      <c r="K740" s="102">
        <f t="shared" si="213"/>
        <v>754</v>
      </c>
      <c r="L740" s="166">
        <f t="shared" si="213"/>
        <v>785</v>
      </c>
      <c r="M740" s="102">
        <f t="shared" si="213"/>
        <v>742</v>
      </c>
      <c r="N740" s="166"/>
      <c r="O740" s="35">
        <f t="shared" si="214"/>
        <v>0.66190900981266731</v>
      </c>
      <c r="P740" s="102" t="s">
        <v>1208</v>
      </c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3"/>
      <c r="B741" s="3"/>
      <c r="C741" s="3"/>
      <c r="D741" s="45"/>
      <c r="E741" s="45"/>
      <c r="F741" s="45"/>
      <c r="G741" s="99"/>
      <c r="H741" s="99"/>
      <c r="I741" s="108">
        <f t="shared" si="213"/>
        <v>-1.5</v>
      </c>
      <c r="J741" s="166">
        <f t="shared" si="213"/>
        <v>-0.10000000000000009</v>
      </c>
      <c r="K741" s="102">
        <f t="shared" si="213"/>
        <v>0</v>
      </c>
      <c r="L741" s="166">
        <f t="shared" si="213"/>
        <v>1196</v>
      </c>
      <c r="M741" s="102">
        <f t="shared" si="213"/>
        <v>1071</v>
      </c>
      <c r="N741" s="166"/>
      <c r="O741" s="35">
        <f t="shared" si="214"/>
        <v>0.368801652892562</v>
      </c>
      <c r="P741" s="102" t="s">
        <v>1209</v>
      </c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3"/>
      <c r="B742" s="3"/>
      <c r="C742" s="3"/>
      <c r="D742" s="45"/>
      <c r="E742" s="45"/>
      <c r="F742" s="45"/>
      <c r="G742" s="99"/>
      <c r="H742" s="99"/>
      <c r="I742" s="120">
        <f t="shared" ref="I742:M742" si="215">+I725-I735</f>
        <v>216</v>
      </c>
      <c r="J742" s="167">
        <f t="shared" si="215"/>
        <v>303</v>
      </c>
      <c r="K742" s="121">
        <f t="shared" si="215"/>
        <v>350</v>
      </c>
      <c r="L742" s="167">
        <f t="shared" si="215"/>
        <v>401</v>
      </c>
      <c r="M742" s="121">
        <f t="shared" si="215"/>
        <v>457</v>
      </c>
      <c r="N742" s="167"/>
      <c r="O742" s="35">
        <f>M742/M725</f>
        <v>0.53701527614571087</v>
      </c>
      <c r="P742" s="102" t="s">
        <v>1211</v>
      </c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3"/>
      <c r="B743" s="3"/>
      <c r="C743" s="3"/>
      <c r="D743" s="45"/>
      <c r="E743" s="45"/>
      <c r="F743" s="45"/>
      <c r="G743" s="99"/>
      <c r="H743" s="99"/>
      <c r="I743" s="102"/>
      <c r="J743" s="102"/>
      <c r="K743" s="102"/>
      <c r="L743" s="102"/>
      <c r="M743" s="102"/>
      <c r="N743" s="102"/>
      <c r="O743" s="35"/>
      <c r="P743" s="102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3"/>
      <c r="B744" s="3"/>
      <c r="C744" s="3"/>
      <c r="D744" s="45"/>
      <c r="E744" s="45"/>
      <c r="F744" s="45"/>
      <c r="G744" s="99"/>
      <c r="H744" s="99"/>
      <c r="I744" s="208" t="s">
        <v>1216</v>
      </c>
      <c r="J744" s="202"/>
      <c r="K744" s="202"/>
      <c r="L744" s="202"/>
      <c r="M744" s="202"/>
      <c r="N744" s="203"/>
      <c r="O744" s="148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3"/>
      <c r="B745" s="3"/>
      <c r="C745" s="3"/>
      <c r="D745" s="45"/>
      <c r="E745" s="45"/>
      <c r="F745" s="45"/>
      <c r="G745" s="45"/>
      <c r="H745" s="45"/>
      <c r="I745" s="168">
        <f t="shared" ref="I745:M748" si="216">I738/I720</f>
        <v>0.48287528386708067</v>
      </c>
      <c r="J745" s="169">
        <f t="shared" si="216"/>
        <v>0.49671924033092879</v>
      </c>
      <c r="K745" s="45">
        <f t="shared" si="216"/>
        <v>0.50173638516179953</v>
      </c>
      <c r="L745" s="169">
        <f t="shared" si="216"/>
        <v>0.50698055417052501</v>
      </c>
      <c r="M745" s="169">
        <f t="shared" si="216"/>
        <v>0.50547103473203425</v>
      </c>
      <c r="N745" s="169"/>
      <c r="O745" s="170">
        <f t="shared" ref="O745:O748" si="217">M745/M728</f>
        <v>4.4574165320285209E-4</v>
      </c>
      <c r="P745" s="45" t="s">
        <v>1206</v>
      </c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3"/>
      <c r="B746" s="3"/>
      <c r="C746" s="3"/>
      <c r="D746" s="99"/>
      <c r="E746" s="99"/>
      <c r="F746" s="99"/>
      <c r="G746" s="45"/>
      <c r="H746" s="45"/>
      <c r="I746" s="44">
        <f t="shared" si="216"/>
        <v>0.56112852664576807</v>
      </c>
      <c r="J746" s="44">
        <f t="shared" si="216"/>
        <v>0.58170914542728636</v>
      </c>
      <c r="K746" s="44">
        <f t="shared" si="216"/>
        <v>0.61159420289855071</v>
      </c>
      <c r="L746" s="44">
        <f t="shared" si="216"/>
        <v>0.68354430379746833</v>
      </c>
      <c r="M746" s="44">
        <f t="shared" si="216"/>
        <v>0.69432624113475172</v>
      </c>
      <c r="N746" s="44"/>
      <c r="O746" s="170" t="e">
        <f t="shared" si="217"/>
        <v>#DIV/0!</v>
      </c>
      <c r="P746" s="45" t="s">
        <v>1207</v>
      </c>
      <c r="Q746" s="3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3"/>
      <c r="B747" s="3"/>
      <c r="C747" s="3"/>
      <c r="D747" s="99"/>
      <c r="E747" s="99"/>
      <c r="F747" s="99"/>
      <c r="G747" s="45"/>
      <c r="H747" s="45"/>
      <c r="I747" s="44">
        <f t="shared" si="216"/>
        <v>0.66225839267548325</v>
      </c>
      <c r="J747" s="44">
        <f t="shared" si="216"/>
        <v>0.67434869739478953</v>
      </c>
      <c r="K747" s="44">
        <f t="shared" si="216"/>
        <v>0.68732907930720144</v>
      </c>
      <c r="L747" s="44">
        <f t="shared" si="216"/>
        <v>0.64983443708609268</v>
      </c>
      <c r="M747" s="44">
        <f t="shared" si="216"/>
        <v>0.66190900981266731</v>
      </c>
      <c r="N747" s="44"/>
      <c r="O747" s="170" t="e">
        <f t="shared" si="217"/>
        <v>#DIV/0!</v>
      </c>
      <c r="P747" s="45" t="s">
        <v>1208</v>
      </c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3"/>
      <c r="B748" s="3"/>
      <c r="C748" s="3"/>
      <c r="D748" s="99"/>
      <c r="E748" s="99"/>
      <c r="F748" s="99"/>
      <c r="G748" s="45"/>
      <c r="H748" s="45"/>
      <c r="I748" s="44">
        <f t="shared" si="216"/>
        <v>-0.15</v>
      </c>
      <c r="J748" s="44">
        <f t="shared" si="216"/>
        <v>-0.10000000000000009</v>
      </c>
      <c r="K748" s="44">
        <f t="shared" si="216"/>
        <v>0</v>
      </c>
      <c r="L748" s="44">
        <f t="shared" si="216"/>
        <v>0.43301955104996381</v>
      </c>
      <c r="M748" s="44">
        <f t="shared" si="216"/>
        <v>0.368801652892562</v>
      </c>
      <c r="N748" s="44"/>
      <c r="O748" s="170">
        <f t="shared" si="217"/>
        <v>2.4505093215452626E-5</v>
      </c>
      <c r="P748" s="45" t="s">
        <v>1209</v>
      </c>
      <c r="Q748" s="3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3"/>
      <c r="B749" s="3"/>
      <c r="C749" s="3"/>
      <c r="D749" s="99"/>
      <c r="E749" s="99"/>
      <c r="F749" s="99"/>
      <c r="G749" s="45"/>
      <c r="H749" s="45"/>
      <c r="I749" s="44">
        <f t="shared" ref="I749:M749" si="218">I742/I725</f>
        <v>0.20224719101123595</v>
      </c>
      <c r="J749" s="44">
        <f t="shared" si="218"/>
        <v>0.21814254859611232</v>
      </c>
      <c r="K749" s="44">
        <f t="shared" si="218"/>
        <v>0.21459227467811159</v>
      </c>
      <c r="L749" s="44">
        <f t="shared" si="218"/>
        <v>0.54706684856753074</v>
      </c>
      <c r="M749" s="44">
        <f t="shared" si="218"/>
        <v>0.53701527614571087</v>
      </c>
      <c r="N749" s="44"/>
      <c r="O749" s="170">
        <f>M749/M733</f>
        <v>1.4169268499886829E-3</v>
      </c>
      <c r="P749" s="45" t="s">
        <v>1211</v>
      </c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3"/>
      <c r="B750" s="3"/>
      <c r="C750" s="3"/>
      <c r="D750" s="99"/>
      <c r="E750" s="99"/>
      <c r="F750" s="99"/>
      <c r="G750" s="45"/>
      <c r="H750" s="45"/>
      <c r="I750" s="171">
        <f t="shared" ref="I750:M750" si="219">SUM(I738:I742)/SUM(I720:I725)</f>
        <v>0.47945064448379526</v>
      </c>
      <c r="J750" s="171">
        <f t="shared" si="219"/>
        <v>0.49040674531374395</v>
      </c>
      <c r="K750" s="171">
        <f t="shared" si="219"/>
        <v>0.49468491627874661</v>
      </c>
      <c r="L750" s="171">
        <f t="shared" si="219"/>
        <v>0.51131315524492094</v>
      </c>
      <c r="M750" s="171">
        <f t="shared" si="219"/>
        <v>0.50742122606824802</v>
      </c>
      <c r="N750" s="172"/>
      <c r="O750" s="170"/>
      <c r="P750" s="74" t="s">
        <v>1217</v>
      </c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3"/>
      <c r="B751" s="3"/>
      <c r="C751" s="3"/>
      <c r="D751" s="99"/>
      <c r="E751" s="99"/>
      <c r="F751" s="99"/>
      <c r="G751" s="99"/>
      <c r="H751" s="99"/>
      <c r="I751" s="99"/>
      <c r="J751" s="99"/>
      <c r="K751" s="99"/>
      <c r="L751" s="45"/>
      <c r="M751" s="99"/>
      <c r="N751" s="99"/>
      <c r="O751" s="148"/>
      <c r="P751" s="173"/>
      <c r="Q751" s="3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3"/>
      <c r="B752" s="3"/>
      <c r="C752" s="3"/>
      <c r="D752" s="99"/>
      <c r="E752" s="99"/>
      <c r="F752" s="99"/>
      <c r="G752" s="99"/>
      <c r="H752" s="99"/>
      <c r="I752" s="208" t="s">
        <v>1218</v>
      </c>
      <c r="J752" s="202"/>
      <c r="K752" s="202"/>
      <c r="L752" s="202"/>
      <c r="M752" s="202"/>
      <c r="N752" s="203"/>
      <c r="O752" s="21"/>
      <c r="P752" s="115"/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3"/>
      <c r="B753" s="3"/>
      <c r="C753" s="3"/>
      <c r="D753" s="99"/>
      <c r="E753" s="99"/>
      <c r="F753" s="99"/>
      <c r="G753" s="45"/>
      <c r="H753" s="45"/>
      <c r="I753" s="29"/>
      <c r="J753" s="30"/>
      <c r="K753" s="30"/>
      <c r="L753" s="151">
        <v>0.2</v>
      </c>
      <c r="M753" s="151">
        <v>0.19800000000000001</v>
      </c>
      <c r="N753" s="31"/>
      <c r="O753" s="174"/>
      <c r="P753" s="74" t="s">
        <v>152</v>
      </c>
      <c r="Q753" s="99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3"/>
      <c r="B754" s="3"/>
      <c r="C754" s="3"/>
      <c r="D754" s="99"/>
      <c r="E754" s="99"/>
      <c r="F754" s="99"/>
      <c r="G754" s="45"/>
      <c r="H754" s="45"/>
      <c r="I754" s="29"/>
      <c r="J754" s="30"/>
      <c r="K754" s="30"/>
      <c r="L754" s="175">
        <v>0.05</v>
      </c>
      <c r="M754" s="175">
        <v>4.9000000000000002E-2</v>
      </c>
      <c r="N754" s="31"/>
      <c r="O754" s="174"/>
      <c r="P754" s="74" t="s">
        <v>1219</v>
      </c>
      <c r="Q754" s="3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3"/>
      <c r="B755" s="3"/>
      <c r="C755" s="3"/>
      <c r="D755" s="99"/>
      <c r="E755" s="99"/>
      <c r="F755" s="99"/>
      <c r="G755" s="45"/>
      <c r="H755" s="45"/>
      <c r="I755" s="29"/>
      <c r="J755" s="30"/>
      <c r="K755" s="30"/>
      <c r="L755" s="175">
        <v>0.04</v>
      </c>
      <c r="M755" s="175">
        <v>0.04</v>
      </c>
      <c r="N755" s="31"/>
      <c r="O755" s="174"/>
      <c r="P755" s="74" t="s">
        <v>1220</v>
      </c>
      <c r="Q755" s="99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3"/>
      <c r="B756" s="3"/>
      <c r="C756" s="3"/>
      <c r="D756" s="99"/>
      <c r="E756" s="99"/>
      <c r="F756" s="99"/>
      <c r="G756" s="45"/>
      <c r="H756" s="45"/>
      <c r="I756" s="29"/>
      <c r="J756" s="30"/>
      <c r="K756" s="30"/>
      <c r="L756" s="175">
        <v>0.03</v>
      </c>
      <c r="M756" s="175">
        <v>2.8000000000000001E-2</v>
      </c>
      <c r="N756" s="31"/>
      <c r="O756" s="174"/>
      <c r="P756" s="74" t="s">
        <v>511</v>
      </c>
      <c r="Q756" s="99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3"/>
      <c r="B757" s="3"/>
      <c r="C757" s="3"/>
      <c r="D757" s="99"/>
      <c r="E757" s="99"/>
      <c r="F757" s="99"/>
      <c r="G757" s="45"/>
      <c r="H757" s="45"/>
      <c r="I757" s="29"/>
      <c r="J757" s="30"/>
      <c r="K757" s="30"/>
      <c r="L757" s="175">
        <v>0.03</v>
      </c>
      <c r="M757" s="175">
        <v>2.9000000000000001E-2</v>
      </c>
      <c r="N757" s="31"/>
      <c r="O757" s="174"/>
      <c r="P757" s="74" t="s">
        <v>1221</v>
      </c>
      <c r="Q757" s="99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3"/>
      <c r="B758" s="3"/>
      <c r="C758" s="3"/>
      <c r="D758" s="99"/>
      <c r="E758" s="99"/>
      <c r="F758" s="99"/>
      <c r="G758" s="45"/>
      <c r="H758" s="45"/>
      <c r="I758" s="29"/>
      <c r="J758" s="30"/>
      <c r="K758" s="30"/>
      <c r="L758" s="175">
        <v>0.02</v>
      </c>
      <c r="M758" s="175">
        <v>1.7000000000000001E-2</v>
      </c>
      <c r="N758" s="31"/>
      <c r="O758" s="174"/>
      <c r="P758" s="74" t="s">
        <v>1222</v>
      </c>
      <c r="Q758" s="99"/>
      <c r="R758" s="99"/>
      <c r="S758" s="99"/>
      <c r="T758" s="99"/>
      <c r="U758" s="99"/>
      <c r="V758" s="99"/>
      <c r="W758" s="99"/>
      <c r="X758" s="99"/>
      <c r="Y758" s="99"/>
      <c r="Z758" s="99"/>
      <c r="AA758" s="99"/>
      <c r="AB758" s="99"/>
      <c r="AC758" s="99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3"/>
      <c r="B759" s="3"/>
      <c r="C759" s="3"/>
      <c r="D759" s="99"/>
      <c r="E759" s="99"/>
      <c r="F759" s="99"/>
      <c r="G759" s="45"/>
      <c r="H759" s="45"/>
      <c r="I759" s="29"/>
      <c r="J759" s="30"/>
      <c r="K759" s="30"/>
      <c r="L759" s="175">
        <v>0.03</v>
      </c>
      <c r="M759" s="175">
        <v>2.9000000000000001E-2</v>
      </c>
      <c r="N759" s="31"/>
      <c r="O759" s="174"/>
      <c r="P759" s="74" t="s">
        <v>1223</v>
      </c>
      <c r="Q759" s="99"/>
      <c r="R759" s="99"/>
      <c r="S759" s="99"/>
      <c r="T759" s="99"/>
      <c r="U759" s="99"/>
      <c r="V759" s="99"/>
      <c r="W759" s="99"/>
      <c r="X759" s="99"/>
      <c r="Y759" s="99"/>
      <c r="Z759" s="99"/>
      <c r="AA759" s="99"/>
      <c r="AB759" s="99"/>
      <c r="AC759" s="99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3"/>
      <c r="B760" s="3"/>
      <c r="C760" s="3"/>
      <c r="D760" s="99"/>
      <c r="E760" s="99"/>
      <c r="F760" s="99"/>
      <c r="G760" s="45"/>
      <c r="H760" s="45"/>
      <c r="I760" s="29"/>
      <c r="J760" s="30"/>
      <c r="K760" s="30"/>
      <c r="L760" s="175">
        <v>0.02</v>
      </c>
      <c r="M760" s="175">
        <v>1.7000000000000001E-2</v>
      </c>
      <c r="N760" s="31"/>
      <c r="O760" s="174"/>
      <c r="P760" s="74" t="s">
        <v>1224</v>
      </c>
      <c r="Q760" s="99"/>
      <c r="R760" s="99"/>
      <c r="S760" s="99"/>
      <c r="T760" s="99"/>
      <c r="U760" s="99"/>
      <c r="V760" s="99"/>
      <c r="W760" s="99"/>
      <c r="X760" s="99"/>
      <c r="Y760" s="99"/>
      <c r="Z760" s="99"/>
      <c r="AA760" s="99"/>
      <c r="AB760" s="99"/>
      <c r="AC760" s="99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3"/>
      <c r="B761" s="3"/>
      <c r="C761" s="3"/>
      <c r="D761" s="99"/>
      <c r="E761" s="99"/>
      <c r="F761" s="99"/>
      <c r="G761" s="45"/>
      <c r="H761" s="45"/>
      <c r="I761" s="29"/>
      <c r="J761" s="30"/>
      <c r="K761" s="30"/>
      <c r="L761" s="175">
        <v>0.22</v>
      </c>
      <c r="M761" s="175">
        <v>0.22800000000000001</v>
      </c>
      <c r="N761" s="31"/>
      <c r="O761" s="174"/>
      <c r="P761" s="74" t="s">
        <v>1225</v>
      </c>
      <c r="Q761" s="99"/>
      <c r="R761" s="99"/>
      <c r="S761" s="99"/>
      <c r="T761" s="99"/>
      <c r="U761" s="99"/>
      <c r="V761" s="99"/>
      <c r="W761" s="99"/>
      <c r="X761" s="99"/>
      <c r="Y761" s="99"/>
      <c r="Z761" s="99"/>
      <c r="AA761" s="99"/>
      <c r="AB761" s="99"/>
      <c r="AC761" s="99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3"/>
      <c r="B762" s="3"/>
      <c r="C762" s="3"/>
      <c r="D762" s="99"/>
      <c r="E762" s="99"/>
      <c r="F762" s="99"/>
      <c r="G762" s="45"/>
      <c r="H762" s="45"/>
      <c r="I762" s="176"/>
      <c r="J762" s="177"/>
      <c r="K762" s="177"/>
      <c r="L762" s="178">
        <v>0.36</v>
      </c>
      <c r="M762" s="178">
        <v>0.36399999999999999</v>
      </c>
      <c r="N762" s="179"/>
      <c r="O762" s="174"/>
      <c r="P762" s="74" t="s">
        <v>1214</v>
      </c>
      <c r="Q762" s="99"/>
      <c r="R762" s="99"/>
      <c r="S762" s="99"/>
      <c r="T762" s="99"/>
      <c r="U762" s="99"/>
      <c r="V762" s="99"/>
      <c r="W762" s="99"/>
      <c r="X762" s="99"/>
      <c r="Y762" s="99"/>
      <c r="Z762" s="99"/>
      <c r="AA762" s="99"/>
      <c r="AB762" s="99"/>
      <c r="AC762" s="99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3"/>
      <c r="B763" s="3"/>
      <c r="C763" s="3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21"/>
      <c r="P763" s="115"/>
      <c r="Q763" s="99"/>
      <c r="R763" s="99"/>
      <c r="S763" s="99"/>
      <c r="T763" s="99"/>
      <c r="U763" s="99"/>
      <c r="V763" s="99"/>
      <c r="W763" s="99"/>
      <c r="X763" s="99"/>
      <c r="Y763" s="99"/>
      <c r="Z763" s="99"/>
      <c r="AA763" s="99"/>
      <c r="AB763" s="99"/>
      <c r="AC763" s="99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3"/>
      <c r="B764" s="3"/>
      <c r="C764" s="3"/>
      <c r="D764" s="99"/>
      <c r="E764" s="99"/>
      <c r="F764" s="99"/>
      <c r="G764" s="102"/>
      <c r="H764" s="102"/>
      <c r="I764" s="102"/>
      <c r="J764" s="102"/>
      <c r="K764" s="102"/>
      <c r="L764" s="102">
        <v>32</v>
      </c>
      <c r="M764" s="102">
        <v>34</v>
      </c>
      <c r="N764" s="102"/>
      <c r="O764" s="109"/>
      <c r="P764" s="101" t="s">
        <v>1226</v>
      </c>
      <c r="Q764" s="99"/>
      <c r="R764" s="99"/>
      <c r="S764" s="99"/>
      <c r="T764" s="99"/>
      <c r="U764" s="99"/>
      <c r="V764" s="99"/>
      <c r="W764" s="99"/>
      <c r="X764" s="99"/>
      <c r="Y764" s="99"/>
      <c r="Z764" s="99"/>
      <c r="AA764" s="99"/>
      <c r="AB764" s="99"/>
      <c r="AC764" s="99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3"/>
      <c r="B765" s="3"/>
      <c r="C765" s="3"/>
      <c r="D765" s="99"/>
      <c r="E765" s="99"/>
      <c r="F765" s="99"/>
      <c r="G765" s="99"/>
      <c r="H765" s="99"/>
      <c r="I765" s="99"/>
      <c r="J765" s="99"/>
      <c r="K765" s="99"/>
      <c r="L765" s="99">
        <v>14</v>
      </c>
      <c r="M765" s="99"/>
      <c r="N765" s="99"/>
      <c r="O765" s="21"/>
      <c r="P765" s="115" t="s">
        <v>1227</v>
      </c>
      <c r="Q765" s="3"/>
      <c r="R765" s="99"/>
      <c r="S765" s="99"/>
      <c r="T765" s="99"/>
      <c r="U765" s="99"/>
      <c r="V765" s="99"/>
      <c r="W765" s="99"/>
      <c r="X765" s="99"/>
      <c r="Y765" s="99"/>
      <c r="Z765" s="99"/>
      <c r="AA765" s="99"/>
      <c r="AB765" s="99"/>
      <c r="AC765" s="99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3"/>
      <c r="B766" s="3"/>
      <c r="C766" s="3"/>
      <c r="D766" s="99"/>
      <c r="E766" s="99"/>
      <c r="F766" s="99"/>
      <c r="G766" s="99"/>
      <c r="H766" s="99"/>
      <c r="I766" s="99"/>
      <c r="J766" s="99"/>
      <c r="K766" s="99"/>
      <c r="L766" s="99">
        <v>18</v>
      </c>
      <c r="M766" s="99"/>
      <c r="N766" s="99"/>
      <c r="O766" s="21"/>
      <c r="P766" s="115" t="s">
        <v>1228</v>
      </c>
      <c r="Q766" s="99"/>
      <c r="R766" s="99"/>
      <c r="S766" s="99"/>
      <c r="T766" s="99"/>
      <c r="U766" s="99"/>
      <c r="V766" s="99"/>
      <c r="W766" s="99"/>
      <c r="X766" s="99"/>
      <c r="Y766" s="99"/>
      <c r="Z766" s="99"/>
      <c r="AA766" s="99"/>
      <c r="AB766" s="99"/>
      <c r="AC766" s="99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3"/>
      <c r="B767" s="3"/>
      <c r="C767" s="3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21"/>
      <c r="P767" s="115"/>
      <c r="Q767" s="99"/>
      <c r="R767" s="99"/>
      <c r="S767" s="99"/>
      <c r="T767" s="99"/>
      <c r="U767" s="99"/>
      <c r="V767" s="99"/>
      <c r="W767" s="99"/>
      <c r="X767" s="99"/>
      <c r="Y767" s="99"/>
      <c r="Z767" s="99"/>
      <c r="AA767" s="99"/>
      <c r="AB767" s="99"/>
      <c r="AC767" s="99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3"/>
      <c r="B768" s="3"/>
      <c r="C768" s="3"/>
      <c r="D768" s="99"/>
      <c r="E768" s="99"/>
      <c r="F768" s="99"/>
      <c r="G768" s="99"/>
      <c r="H768" s="99"/>
      <c r="I768" s="99"/>
      <c r="J768" s="99"/>
      <c r="K768" s="99"/>
      <c r="L768" s="99">
        <v>7</v>
      </c>
      <c r="M768" s="99">
        <v>7</v>
      </c>
      <c r="N768" s="99"/>
      <c r="O768" s="21"/>
      <c r="P768" s="115" t="s">
        <v>1207</v>
      </c>
      <c r="Q768" s="99"/>
      <c r="R768" s="99"/>
      <c r="S768" s="99"/>
      <c r="T768" s="99"/>
      <c r="U768" s="99"/>
      <c r="V768" s="99"/>
      <c r="W768" s="99"/>
      <c r="X768" s="99"/>
      <c r="Y768" s="99"/>
      <c r="Z768" s="99"/>
      <c r="AA768" s="99"/>
      <c r="AB768" s="99"/>
      <c r="AC768" s="99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3"/>
      <c r="B769" s="3"/>
      <c r="C769" s="3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21"/>
      <c r="P769" s="115"/>
      <c r="Q769" s="99"/>
      <c r="R769" s="99"/>
      <c r="S769" s="99"/>
      <c r="T769" s="99"/>
      <c r="U769" s="99"/>
      <c r="V769" s="99"/>
      <c r="W769" s="99"/>
      <c r="X769" s="99"/>
      <c r="Y769" s="99"/>
      <c r="Z769" s="99"/>
      <c r="AA769" s="99"/>
      <c r="AB769" s="99"/>
      <c r="AC769" s="99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3"/>
      <c r="B770" s="3"/>
      <c r="C770" s="3"/>
      <c r="D770" s="99"/>
      <c r="E770" s="99"/>
      <c r="F770" s="99"/>
      <c r="G770" s="99"/>
      <c r="H770" s="99"/>
      <c r="I770" s="99"/>
      <c r="J770" s="99"/>
      <c r="K770" s="99"/>
      <c r="L770" s="99">
        <v>2</v>
      </c>
      <c r="M770" s="99">
        <v>2</v>
      </c>
      <c r="N770" s="99"/>
      <c r="O770" s="21"/>
      <c r="P770" s="115" t="s">
        <v>1229</v>
      </c>
      <c r="Q770" s="99"/>
      <c r="R770" s="99"/>
      <c r="S770" s="99"/>
      <c r="T770" s="99"/>
      <c r="U770" s="99"/>
      <c r="V770" s="99"/>
      <c r="W770" s="99"/>
      <c r="X770" s="99"/>
      <c r="Y770" s="99"/>
      <c r="Z770" s="99"/>
      <c r="AA770" s="99"/>
      <c r="AB770" s="99"/>
      <c r="AC770" s="99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3"/>
      <c r="B771" s="3"/>
      <c r="C771" s="3"/>
      <c r="D771" s="99"/>
      <c r="E771" s="99"/>
      <c r="F771" s="99"/>
      <c r="G771" s="99"/>
      <c r="H771" s="99"/>
      <c r="I771" s="99"/>
      <c r="J771" s="99"/>
      <c r="K771" s="99"/>
      <c r="L771" s="99">
        <f>259+302</f>
        <v>561</v>
      </c>
      <c r="M771" s="99">
        <v>561</v>
      </c>
      <c r="N771" s="99"/>
      <c r="O771" s="21"/>
      <c r="P771" s="115" t="s">
        <v>1230</v>
      </c>
      <c r="Q771" s="99"/>
      <c r="R771" s="99"/>
      <c r="S771" s="99"/>
      <c r="T771" s="99"/>
      <c r="U771" s="99"/>
      <c r="V771" s="99"/>
      <c r="W771" s="99"/>
      <c r="X771" s="99"/>
      <c r="Y771" s="99"/>
      <c r="Z771" s="99"/>
      <c r="AA771" s="99"/>
      <c r="AB771" s="99"/>
      <c r="AC771" s="99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3"/>
      <c r="B772" s="3"/>
      <c r="C772" s="3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21"/>
      <c r="P772" s="115"/>
      <c r="Q772" s="99"/>
      <c r="R772" s="99"/>
      <c r="S772" s="99"/>
      <c r="T772" s="99"/>
      <c r="U772" s="99"/>
      <c r="V772" s="99"/>
      <c r="W772" s="99"/>
      <c r="X772" s="99"/>
      <c r="Y772" s="99"/>
      <c r="Z772" s="99"/>
      <c r="AA772" s="99"/>
      <c r="AB772" s="99"/>
      <c r="AC772" s="99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3"/>
      <c r="B773" s="3"/>
      <c r="C773" s="3"/>
      <c r="D773" s="99"/>
      <c r="E773" s="99"/>
      <c r="F773" s="99"/>
      <c r="G773" s="99"/>
      <c r="H773" s="99"/>
      <c r="I773" s="99"/>
      <c r="J773" s="99"/>
      <c r="K773" s="99"/>
      <c r="L773" s="99">
        <v>7</v>
      </c>
      <c r="M773" s="99"/>
      <c r="N773" s="99"/>
      <c r="O773" s="21"/>
      <c r="P773" s="115" t="s">
        <v>1231</v>
      </c>
      <c r="Q773" s="99"/>
      <c r="R773" s="99"/>
      <c r="S773" s="99"/>
      <c r="T773" s="99"/>
      <c r="U773" s="99"/>
      <c r="V773" s="99"/>
      <c r="W773" s="99"/>
      <c r="X773" s="99"/>
      <c r="Y773" s="99"/>
      <c r="Z773" s="99"/>
      <c r="AA773" s="99"/>
      <c r="AB773" s="99"/>
      <c r="AC773" s="99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3"/>
      <c r="B774" s="3"/>
      <c r="C774" s="3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21"/>
      <c r="P774" s="115"/>
      <c r="Q774" s="3"/>
      <c r="R774" s="99"/>
      <c r="S774" s="99"/>
      <c r="T774" s="99"/>
      <c r="U774" s="99"/>
      <c r="V774" s="99"/>
      <c r="W774" s="99"/>
      <c r="X774" s="99"/>
      <c r="Y774" s="99"/>
      <c r="Z774" s="99"/>
      <c r="AA774" s="99"/>
      <c r="AB774" s="99"/>
      <c r="AC774" s="99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3"/>
      <c r="B775" s="3"/>
      <c r="C775" s="3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21"/>
      <c r="P775" s="115" t="s">
        <v>1210</v>
      </c>
      <c r="Q775" s="3"/>
      <c r="R775" s="99"/>
      <c r="S775" s="99"/>
      <c r="T775" s="99"/>
      <c r="U775" s="99"/>
      <c r="V775" s="99"/>
      <c r="W775" s="99"/>
      <c r="X775" s="99"/>
      <c r="Y775" s="99"/>
      <c r="Z775" s="99"/>
      <c r="AA775" s="99"/>
      <c r="AB775" s="99"/>
      <c r="AC775" s="99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3"/>
      <c r="B776" s="3"/>
      <c r="C776" s="3"/>
      <c r="D776" s="99"/>
      <c r="E776" s="99"/>
      <c r="F776" s="99"/>
      <c r="G776" s="99"/>
      <c r="H776" s="99"/>
      <c r="I776" s="99"/>
      <c r="J776" s="99"/>
      <c r="K776" s="99"/>
      <c r="L776" s="99">
        <v>1</v>
      </c>
      <c r="M776" s="99"/>
      <c r="N776" s="99"/>
      <c r="O776" s="21"/>
      <c r="P776" s="115" t="s">
        <v>1232</v>
      </c>
      <c r="Q776" s="3"/>
      <c r="R776" s="99"/>
      <c r="S776" s="99"/>
      <c r="T776" s="99"/>
      <c r="U776" s="99"/>
      <c r="V776" s="99"/>
      <c r="W776" s="99"/>
      <c r="X776" s="99"/>
      <c r="Y776" s="99"/>
      <c r="Z776" s="99"/>
      <c r="AA776" s="99"/>
      <c r="AB776" s="99"/>
      <c r="AC776" s="99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3"/>
      <c r="B777" s="3"/>
      <c r="C777" s="3"/>
      <c r="D777" s="99"/>
      <c r="E777" s="99"/>
      <c r="F777" s="99"/>
      <c r="G777" s="99"/>
      <c r="H777" s="99"/>
      <c r="I777" s="99"/>
      <c r="J777" s="99"/>
      <c r="K777" s="99"/>
      <c r="L777" s="99">
        <v>1</v>
      </c>
      <c r="M777" s="99"/>
      <c r="N777" s="99"/>
      <c r="O777" s="21"/>
      <c r="P777" s="115" t="s">
        <v>1233</v>
      </c>
      <c r="Q777" s="3"/>
      <c r="R777" s="99"/>
      <c r="S777" s="99"/>
      <c r="T777" s="99"/>
      <c r="U777" s="99"/>
      <c r="V777" s="99"/>
      <c r="W777" s="99"/>
      <c r="X777" s="99"/>
      <c r="Y777" s="99"/>
      <c r="Z777" s="99"/>
      <c r="AA777" s="99"/>
      <c r="AB777" s="99"/>
      <c r="AC777" s="99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3"/>
      <c r="B778" s="3"/>
      <c r="C778" s="3"/>
      <c r="D778" s="99"/>
      <c r="E778" s="99"/>
      <c r="F778" s="99"/>
      <c r="G778" s="99"/>
      <c r="H778" s="99"/>
      <c r="I778" s="99"/>
      <c r="J778" s="99"/>
      <c r="K778" s="99"/>
      <c r="L778" s="99">
        <v>1</v>
      </c>
      <c r="M778" s="99"/>
      <c r="N778" s="99"/>
      <c r="O778" s="21"/>
      <c r="P778" s="115" t="s">
        <v>1234</v>
      </c>
      <c r="Q778" s="3"/>
      <c r="R778" s="99"/>
      <c r="S778" s="99"/>
      <c r="T778" s="99"/>
      <c r="U778" s="99"/>
      <c r="V778" s="99"/>
      <c r="W778" s="99"/>
      <c r="X778" s="99"/>
      <c r="Y778" s="99"/>
      <c r="Z778" s="99"/>
      <c r="AA778" s="99"/>
      <c r="AB778" s="99"/>
      <c r="AC778" s="99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</sheetData>
  <mergeCells count="64">
    <mergeCell ref="I730:N730"/>
    <mergeCell ref="I737:N737"/>
    <mergeCell ref="I744:N744"/>
    <mergeCell ref="I752:N752"/>
    <mergeCell ref="B634:N634"/>
    <mergeCell ref="B637:N637"/>
    <mergeCell ref="B653:N653"/>
    <mergeCell ref="B658:N658"/>
    <mergeCell ref="B667:N667"/>
    <mergeCell ref="G719:N719"/>
    <mergeCell ref="B630:N630"/>
    <mergeCell ref="B582:N582"/>
    <mergeCell ref="B587:N587"/>
    <mergeCell ref="B593:N593"/>
    <mergeCell ref="B598:N598"/>
    <mergeCell ref="B599:N599"/>
    <mergeCell ref="B604:N604"/>
    <mergeCell ref="B609:N609"/>
    <mergeCell ref="B614:N614"/>
    <mergeCell ref="B619:N619"/>
    <mergeCell ref="B624:N624"/>
    <mergeCell ref="B629:N629"/>
    <mergeCell ref="B577:N577"/>
    <mergeCell ref="B502:N502"/>
    <mergeCell ref="B510:N510"/>
    <mergeCell ref="B518:N518"/>
    <mergeCell ref="B525:N525"/>
    <mergeCell ref="B533:N533"/>
    <mergeCell ref="B541:N541"/>
    <mergeCell ref="B548:N548"/>
    <mergeCell ref="B555:N555"/>
    <mergeCell ref="B562:N562"/>
    <mergeCell ref="B570:N570"/>
    <mergeCell ref="B571:N571"/>
    <mergeCell ref="B494:N494"/>
    <mergeCell ref="B443:N443"/>
    <mergeCell ref="B444:N444"/>
    <mergeCell ref="B450:N450"/>
    <mergeCell ref="B456:N456"/>
    <mergeCell ref="B457:N457"/>
    <mergeCell ref="B464:N464"/>
    <mergeCell ref="B470:N470"/>
    <mergeCell ref="B476:N476"/>
    <mergeCell ref="B477:N477"/>
    <mergeCell ref="B485:N485"/>
    <mergeCell ref="B493:N493"/>
    <mergeCell ref="B437:N437"/>
    <mergeCell ref="B377:N377"/>
    <mergeCell ref="B383:N383"/>
    <mergeCell ref="B389:N389"/>
    <mergeCell ref="B395:N395"/>
    <mergeCell ref="B400:N400"/>
    <mergeCell ref="B401:N401"/>
    <mergeCell ref="B407:N407"/>
    <mergeCell ref="B413:N413"/>
    <mergeCell ref="B419:N419"/>
    <mergeCell ref="B425:N425"/>
    <mergeCell ref="B431:N431"/>
    <mergeCell ref="B371:N371"/>
    <mergeCell ref="B346:N346"/>
    <mergeCell ref="B347:N347"/>
    <mergeCell ref="B353:N353"/>
    <mergeCell ref="B359:N359"/>
    <mergeCell ref="B365:N365"/>
  </mergeCells>
  <conditionalFormatting sqref="P503:P506 P511:P514 P542:P545 P516 P568 P495:P498 P500 P547 P563:P566 O476:P477 O345:P345 B541 B476 P524 C348:M352 C354:M358 C360:M364 C366:M370 C372:M376 C378:M382 C388:M388 C394:M394 P455 P458:P462 B592 B610:N613 N354:N356 N360:N362 N366:N368 N372:N374 N378:N380 B384:N386 B387:M387 B390:N392 B393:M393 B396:N398 B402:N404 B405:M405 B408:N410 B411:M411 B414:N416 B417:M417 B420:N422 B423:M423 B426:N428 B429:M429 B430:N430 B432:N434 B435:M435 B438:N440 B441:M441 B445:N447 B448:M448 B451:N453 B454:M454 B483:N483 B547 B578:N581 B576 B620:N623 B531:N531 B539:N539 B554:N554 B568:N568 O653 B653 O562:P562 B562 O555:P555 B555 O533:P533 B533 B516 O464:P464 B464 O456:P457 B456:B457 B450 B443:B444 B437 B431 B419 B413 B407 B399:M399 B400:B401 B395 B389 B383 B377:B381 B371:B375 B365:B369 B359:B363 B353:B357 B346:B347 B518 D729:AC729 D736:AC736 G744:H751 D745:F751 D738:AC743 I745:AC751 D726:F728 O726:AC728 D731:H735 O731:AC735">
    <cfRule type="cellIs" dxfId="3966" priority="1" operator="lessThan">
      <formula>0</formula>
    </cfRule>
  </conditionalFormatting>
  <conditionalFormatting sqref="O562">
    <cfRule type="cellIs" dxfId="3965" priority="2" operator="lessThan">
      <formula>0</formula>
    </cfRule>
  </conditionalFormatting>
  <conditionalFormatting sqref="B345:N345">
    <cfRule type="cellIs" dxfId="3964" priority="3" operator="lessThan">
      <formula>0</formula>
    </cfRule>
  </conditionalFormatting>
  <conditionalFormatting sqref="O493:O494">
    <cfRule type="cellIs" dxfId="3963" priority="4" operator="lessThan">
      <formula>0</formula>
    </cfRule>
  </conditionalFormatting>
  <conditionalFormatting sqref="O502 P508 P518:P524">
    <cfRule type="cellIs" dxfId="3962" priority="5" operator="lessThan">
      <formula>0</formula>
    </cfRule>
  </conditionalFormatting>
  <conditionalFormatting sqref="O510">
    <cfRule type="cellIs" dxfId="3961" priority="6" operator="lessThan">
      <formula>0</formula>
    </cfRule>
  </conditionalFormatting>
  <conditionalFormatting sqref="O541">
    <cfRule type="cellIs" dxfId="3960" priority="7" operator="lessThan">
      <formula>0</formula>
    </cfRule>
  </conditionalFormatting>
  <conditionalFormatting sqref="B345:N345">
    <cfRule type="cellIs" dxfId="3959" priority="8" operator="lessThan">
      <formula>0</formula>
    </cfRule>
  </conditionalFormatting>
  <conditionalFormatting sqref="P567">
    <cfRule type="cellIs" dxfId="3958" priority="9" operator="lessThan">
      <formula>0</formula>
    </cfRule>
  </conditionalFormatting>
  <conditionalFormatting sqref="P478:P481">
    <cfRule type="cellIs" dxfId="3957" priority="10" operator="lessThan">
      <formula>0</formula>
    </cfRule>
  </conditionalFormatting>
  <conditionalFormatting sqref="P482">
    <cfRule type="cellIs" dxfId="3956" priority="11" operator="lessThan">
      <formula>0</formula>
    </cfRule>
  </conditionalFormatting>
  <conditionalFormatting sqref="P482">
    <cfRule type="cellIs" dxfId="3955" priority="12" operator="lessThan">
      <formula>0</formula>
    </cfRule>
  </conditionalFormatting>
  <conditionalFormatting sqref="B493">
    <cfRule type="cellIs" dxfId="3954" priority="13" operator="lessThan">
      <formula>0</formula>
    </cfRule>
  </conditionalFormatting>
  <conditionalFormatting sqref="B510">
    <cfRule type="cellIs" dxfId="3953" priority="14" operator="lessThan">
      <formula>0</formula>
    </cfRule>
  </conditionalFormatting>
  <conditionalFormatting sqref="P499">
    <cfRule type="cellIs" dxfId="3952" priority="15" operator="lessThan">
      <formula>0</formula>
    </cfRule>
  </conditionalFormatting>
  <conditionalFormatting sqref="P499">
    <cfRule type="cellIs" dxfId="3951" priority="16" operator="lessThan">
      <formula>0</formula>
    </cfRule>
  </conditionalFormatting>
  <conditionalFormatting sqref="P546">
    <cfRule type="cellIs" dxfId="3950" priority="17" operator="lessThan">
      <formula>0</formula>
    </cfRule>
  </conditionalFormatting>
  <conditionalFormatting sqref="B502 B494">
    <cfRule type="cellIs" dxfId="3949" priority="18" operator="lessThan">
      <formula>0</formula>
    </cfRule>
  </conditionalFormatting>
  <conditionalFormatting sqref="P507">
    <cfRule type="cellIs" dxfId="3948" priority="19" operator="lessThan">
      <formula>0</formula>
    </cfRule>
  </conditionalFormatting>
  <conditionalFormatting sqref="P515">
    <cfRule type="cellIs" dxfId="3947" priority="20" operator="lessThan">
      <formula>0</formula>
    </cfRule>
  </conditionalFormatting>
  <conditionalFormatting sqref="P515">
    <cfRule type="cellIs" dxfId="3946" priority="21" operator="lessThan">
      <formula>0</formula>
    </cfRule>
  </conditionalFormatting>
  <conditionalFormatting sqref="O518">
    <cfRule type="cellIs" dxfId="3945" priority="22" operator="lessThan">
      <formula>0</formula>
    </cfRule>
  </conditionalFormatting>
  <conditionalFormatting sqref="P507">
    <cfRule type="cellIs" dxfId="3944" priority="23" operator="lessThan">
      <formula>0</formula>
    </cfRule>
  </conditionalFormatting>
  <conditionalFormatting sqref="P546">
    <cfRule type="cellIs" dxfId="3943" priority="24" operator="lessThan">
      <formula>0</formula>
    </cfRule>
  </conditionalFormatting>
  <conditionalFormatting sqref="O563:O566">
    <cfRule type="cellIs" dxfId="3942" priority="25" operator="lessThan">
      <formula>0</formula>
    </cfRule>
  </conditionalFormatting>
  <conditionalFormatting sqref="O542:O545">
    <cfRule type="cellIs" dxfId="3941" priority="26" operator="lessThan">
      <formula>0</formula>
    </cfRule>
  </conditionalFormatting>
  <conditionalFormatting sqref="P363">
    <cfRule type="cellIs" dxfId="3940" priority="27" operator="lessThan">
      <formula>0</formula>
    </cfRule>
  </conditionalFormatting>
  <conditionalFormatting sqref="P567">
    <cfRule type="cellIs" dxfId="3939" priority="28" operator="lessThan">
      <formula>0</formula>
    </cfRule>
  </conditionalFormatting>
  <conditionalFormatting sqref="P523">
    <cfRule type="cellIs" dxfId="3938" priority="29" operator="lessThan">
      <formula>0</formula>
    </cfRule>
  </conditionalFormatting>
  <conditionalFormatting sqref="J350:N351 K348:N349">
    <cfRule type="cellIs" dxfId="3937" priority="30" operator="lessThan">
      <formula>0</formula>
    </cfRule>
  </conditionalFormatting>
  <conditionalFormatting sqref="O495:O498">
    <cfRule type="cellIs" dxfId="3936" priority="31" operator="lessThan">
      <formula>0</formula>
    </cfRule>
  </conditionalFormatting>
  <conditionalFormatting sqref="O503:O506">
    <cfRule type="cellIs" dxfId="3935" priority="32" operator="lessThan">
      <formula>0</formula>
    </cfRule>
  </conditionalFormatting>
  <conditionalFormatting sqref="O518:O522">
    <cfRule type="cellIs" dxfId="3934" priority="33" operator="lessThan">
      <formula>0</formula>
    </cfRule>
  </conditionalFormatting>
  <conditionalFormatting sqref="O511:O514">
    <cfRule type="cellIs" dxfId="3933" priority="34" operator="lessThan">
      <formula>0</formula>
    </cfRule>
  </conditionalFormatting>
  <conditionalFormatting sqref="P523">
    <cfRule type="cellIs" dxfId="3932" priority="35" operator="lessThan">
      <formula>0</formula>
    </cfRule>
  </conditionalFormatting>
  <conditionalFormatting sqref="P351">
    <cfRule type="cellIs" dxfId="3931" priority="36" operator="lessThan">
      <formula>0</formula>
    </cfRule>
  </conditionalFormatting>
  <conditionalFormatting sqref="P519:P522 B518">
    <cfRule type="cellIs" dxfId="3930" priority="37" operator="lessThan">
      <formula>0</formula>
    </cfRule>
  </conditionalFormatting>
  <conditionalFormatting sqref="O534:O537">
    <cfRule type="cellIs" dxfId="3929" priority="38" operator="lessThan">
      <formula>0</formula>
    </cfRule>
  </conditionalFormatting>
  <conditionalFormatting sqref="P534:P537 P539">
    <cfRule type="cellIs" dxfId="3928" priority="39" operator="lessThan">
      <formula>0</formula>
    </cfRule>
  </conditionalFormatting>
  <conditionalFormatting sqref="P538">
    <cfRule type="cellIs" dxfId="3927" priority="40" operator="lessThan">
      <formula>0</formula>
    </cfRule>
  </conditionalFormatting>
  <conditionalFormatting sqref="P465:P469">
    <cfRule type="cellIs" dxfId="3926" priority="41" operator="lessThan">
      <formula>0</formula>
    </cfRule>
  </conditionalFormatting>
  <conditionalFormatting sqref="P538">
    <cfRule type="cellIs" dxfId="3925" priority="42" operator="lessThan">
      <formula>0</formula>
    </cfRule>
  </conditionalFormatting>
  <conditionalFormatting sqref="J348">
    <cfRule type="cellIs" dxfId="3924" priority="43" operator="lessThan">
      <formula>0</formula>
    </cfRule>
  </conditionalFormatting>
  <conditionalFormatting sqref="O519:O522">
    <cfRule type="cellIs" dxfId="3923" priority="44" operator="lessThan">
      <formula>0</formula>
    </cfRule>
  </conditionalFormatting>
  <conditionalFormatting sqref="O346:P347 P348:P350">
    <cfRule type="cellIs" dxfId="3922" priority="45" operator="lessThan">
      <formula>0</formula>
    </cfRule>
  </conditionalFormatting>
  <conditionalFormatting sqref="P393">
    <cfRule type="cellIs" dxfId="3921" priority="46" operator="lessThan">
      <formula>0</formula>
    </cfRule>
  </conditionalFormatting>
  <conditionalFormatting sqref="B346">
    <cfRule type="cellIs" dxfId="3920" priority="47" operator="lessThan">
      <formula>0</formula>
    </cfRule>
  </conditionalFormatting>
  <conditionalFormatting sqref="O390:O392">
    <cfRule type="cellIs" dxfId="3919" priority="48" operator="lessThan">
      <formula>0</formula>
    </cfRule>
  </conditionalFormatting>
  <conditionalFormatting sqref="P394">
    <cfRule type="cellIs" dxfId="3918" priority="49" operator="lessThan">
      <formula>0</formula>
    </cfRule>
  </conditionalFormatting>
  <conditionalFormatting sqref="O346:O347">
    <cfRule type="cellIs" dxfId="3917" priority="50" operator="lessThan">
      <formula>0</formula>
    </cfRule>
  </conditionalFormatting>
  <conditionalFormatting sqref="O348:O351">
    <cfRule type="cellIs" dxfId="3916" priority="51" operator="lessThan">
      <formula>0</formula>
    </cfRule>
  </conditionalFormatting>
  <conditionalFormatting sqref="C394:M394">
    <cfRule type="cellIs" dxfId="3915" priority="52" operator="lessThan">
      <formula>0</formula>
    </cfRule>
  </conditionalFormatting>
  <conditionalFormatting sqref="P352">
    <cfRule type="cellIs" dxfId="3914" priority="53" operator="lessThan">
      <formula>0</formula>
    </cfRule>
  </conditionalFormatting>
  <conditionalFormatting sqref="O395:P395 P396:P398">
    <cfRule type="cellIs" dxfId="3913" priority="54" operator="lessThan">
      <formula>0</formula>
    </cfRule>
  </conditionalFormatting>
  <conditionalFormatting sqref="O396:O398">
    <cfRule type="cellIs" dxfId="3912" priority="55" operator="lessThan">
      <formula>0</formula>
    </cfRule>
  </conditionalFormatting>
  <conditionalFormatting sqref="C354:J354">
    <cfRule type="cellIs" dxfId="3911" priority="56" operator="lessThan">
      <formula>0</formula>
    </cfRule>
  </conditionalFormatting>
  <conditionalFormatting sqref="H382">
    <cfRule type="cellIs" dxfId="3910" priority="57" operator="lessThan">
      <formula>0</formula>
    </cfRule>
  </conditionalFormatting>
  <conditionalFormatting sqref="P399">
    <cfRule type="cellIs" dxfId="3909" priority="58" operator="lessThan">
      <formula>0</formula>
    </cfRule>
  </conditionalFormatting>
  <conditionalFormatting sqref="B347">
    <cfRule type="cellIs" dxfId="3908" priority="59" operator="lessThan">
      <formula>0</formula>
    </cfRule>
  </conditionalFormatting>
  <conditionalFormatting sqref="J349">
    <cfRule type="cellIs" dxfId="3907" priority="60" operator="lessThan">
      <formula>0</formula>
    </cfRule>
  </conditionalFormatting>
  <conditionalFormatting sqref="O352">
    <cfRule type="cellIs" dxfId="3906" priority="61" operator="lessThan">
      <formula>0</formula>
    </cfRule>
  </conditionalFormatting>
  <conditionalFormatting sqref="O437">
    <cfRule type="cellIs" dxfId="3905" priority="62" operator="lessThan">
      <formula>0</formula>
    </cfRule>
  </conditionalFormatting>
  <conditionalFormatting sqref="P351">
    <cfRule type="cellIs" dxfId="3904" priority="63" operator="lessThan">
      <formula>0</formula>
    </cfRule>
  </conditionalFormatting>
  <conditionalFormatting sqref="O353:P353 P354:P356">
    <cfRule type="cellIs" dxfId="3903" priority="64" operator="lessThan">
      <formula>0</formula>
    </cfRule>
  </conditionalFormatting>
  <conditionalFormatting sqref="O353">
    <cfRule type="cellIs" dxfId="3902" priority="65" operator="lessThan">
      <formula>0</formula>
    </cfRule>
  </conditionalFormatting>
  <conditionalFormatting sqref="O354:O357">
    <cfRule type="cellIs" dxfId="3901" priority="66" operator="lessThan">
      <formula>0</formula>
    </cfRule>
  </conditionalFormatting>
  <conditionalFormatting sqref="I355 K355:N355 C356:M357 K354:M354">
    <cfRule type="cellIs" dxfId="3900" priority="67" operator="lessThan">
      <formula>0</formula>
    </cfRule>
  </conditionalFormatting>
  <conditionalFormatting sqref="B353">
    <cfRule type="cellIs" dxfId="3899" priority="68" operator="lessThan">
      <formula>0</formula>
    </cfRule>
  </conditionalFormatting>
  <conditionalFormatting sqref="I354">
    <cfRule type="cellIs" dxfId="3898" priority="69" operator="lessThan">
      <formula>0</formula>
    </cfRule>
  </conditionalFormatting>
  <conditionalFormatting sqref="P358">
    <cfRule type="cellIs" dxfId="3897" priority="70" operator="lessThan">
      <formula>0</formula>
    </cfRule>
  </conditionalFormatting>
  <conditionalFormatting sqref="C355:J355">
    <cfRule type="cellIs" dxfId="3896" priority="71" operator="lessThan">
      <formula>0</formula>
    </cfRule>
  </conditionalFormatting>
  <conditionalFormatting sqref="P357">
    <cfRule type="cellIs" dxfId="3895" priority="72" operator="lessThan">
      <formula>0</formula>
    </cfRule>
  </conditionalFormatting>
  <conditionalFormatting sqref="P357">
    <cfRule type="cellIs" dxfId="3894" priority="73" operator="lessThan">
      <formula>0</formula>
    </cfRule>
  </conditionalFormatting>
  <conditionalFormatting sqref="O359:P359 P360:P362">
    <cfRule type="cellIs" dxfId="3893" priority="74" operator="lessThan">
      <formula>0</formula>
    </cfRule>
  </conditionalFormatting>
  <conditionalFormatting sqref="O359">
    <cfRule type="cellIs" dxfId="3892" priority="75" operator="lessThan">
      <formula>0</formula>
    </cfRule>
  </conditionalFormatting>
  <conditionalFormatting sqref="J360">
    <cfRule type="cellIs" dxfId="3891" priority="76" operator="lessThan">
      <formula>0</formula>
    </cfRule>
  </conditionalFormatting>
  <conditionalFormatting sqref="K360:N361 J362:M363">
    <cfRule type="cellIs" dxfId="3890" priority="77" operator="lessThan">
      <formula>0</formula>
    </cfRule>
  </conditionalFormatting>
  <conditionalFormatting sqref="O365">
    <cfRule type="cellIs" dxfId="3889" priority="78" operator="lessThan">
      <formula>0</formula>
    </cfRule>
  </conditionalFormatting>
  <conditionalFormatting sqref="P364">
    <cfRule type="cellIs" dxfId="3888" priority="79" operator="lessThan">
      <formula>0</formula>
    </cfRule>
  </conditionalFormatting>
  <conditionalFormatting sqref="B359">
    <cfRule type="cellIs" dxfId="3887" priority="80" operator="lessThan">
      <formula>0</formula>
    </cfRule>
  </conditionalFormatting>
  <conditionalFormatting sqref="O402:O404">
    <cfRule type="cellIs" dxfId="3886" priority="81" operator="lessThan">
      <formula>0</formula>
    </cfRule>
  </conditionalFormatting>
  <conditionalFormatting sqref="J361">
    <cfRule type="cellIs" dxfId="3885" priority="82" operator="lessThan">
      <formula>0</formula>
    </cfRule>
  </conditionalFormatting>
  <conditionalFormatting sqref="P363">
    <cfRule type="cellIs" dxfId="3884" priority="83" operator="lessThan">
      <formula>0</formula>
    </cfRule>
  </conditionalFormatting>
  <conditionalFormatting sqref="O365:P365 P366:P368">
    <cfRule type="cellIs" dxfId="3883" priority="84" operator="lessThan">
      <formula>0</formula>
    </cfRule>
  </conditionalFormatting>
  <conditionalFormatting sqref="P369">
    <cfRule type="cellIs" dxfId="3882" priority="85" operator="lessThan">
      <formula>0</formula>
    </cfRule>
  </conditionalFormatting>
  <conditionalFormatting sqref="I367 K366:N367 C368:M369">
    <cfRule type="cellIs" dxfId="3881" priority="86" operator="lessThan">
      <formula>0</formula>
    </cfRule>
  </conditionalFormatting>
  <conditionalFormatting sqref="I366">
    <cfRule type="cellIs" dxfId="3880" priority="87" operator="lessThan">
      <formula>0</formula>
    </cfRule>
  </conditionalFormatting>
  <conditionalFormatting sqref="C366:J366">
    <cfRule type="cellIs" dxfId="3879" priority="88" operator="lessThan">
      <formula>0</formula>
    </cfRule>
  </conditionalFormatting>
  <conditionalFormatting sqref="B365">
    <cfRule type="cellIs" dxfId="3878" priority="89" operator="lessThan">
      <formula>0</formula>
    </cfRule>
  </conditionalFormatting>
  <conditionalFormatting sqref="P370">
    <cfRule type="cellIs" dxfId="3877" priority="90" operator="lessThan">
      <formula>0</formula>
    </cfRule>
  </conditionalFormatting>
  <conditionalFormatting sqref="O408:O410">
    <cfRule type="cellIs" dxfId="3876" priority="91" operator="lessThan">
      <formula>0</formula>
    </cfRule>
  </conditionalFormatting>
  <conditionalFormatting sqref="C367:J367">
    <cfRule type="cellIs" dxfId="3875" priority="92" operator="lessThan">
      <formula>0</formula>
    </cfRule>
  </conditionalFormatting>
  <conditionalFormatting sqref="P369">
    <cfRule type="cellIs" dxfId="3874" priority="93" operator="lessThan">
      <formula>0</formula>
    </cfRule>
  </conditionalFormatting>
  <conditionalFormatting sqref="O371:P371 P372:P374">
    <cfRule type="cellIs" dxfId="3873" priority="94" operator="lessThan">
      <formula>0</formula>
    </cfRule>
  </conditionalFormatting>
  <conditionalFormatting sqref="O371">
    <cfRule type="cellIs" dxfId="3872" priority="95" operator="lessThan">
      <formula>0</formula>
    </cfRule>
  </conditionalFormatting>
  <conditionalFormatting sqref="O372:O374">
    <cfRule type="cellIs" dxfId="3871" priority="96" operator="lessThan">
      <formula>0</formula>
    </cfRule>
  </conditionalFormatting>
  <conditionalFormatting sqref="I373 K372:N373 C374:M375">
    <cfRule type="cellIs" dxfId="3870" priority="97" operator="lessThan">
      <formula>0</formula>
    </cfRule>
  </conditionalFormatting>
  <conditionalFormatting sqref="I372">
    <cfRule type="cellIs" dxfId="3869" priority="98" operator="lessThan">
      <formula>0</formula>
    </cfRule>
  </conditionalFormatting>
  <conditionalFormatting sqref="C372:J372">
    <cfRule type="cellIs" dxfId="3868" priority="99" operator="lessThan">
      <formula>0</formula>
    </cfRule>
  </conditionalFormatting>
  <conditionalFormatting sqref="B371">
    <cfRule type="cellIs" dxfId="3867" priority="100" operator="lessThan">
      <formula>0</formula>
    </cfRule>
  </conditionalFormatting>
  <conditionalFormatting sqref="P376">
    <cfRule type="cellIs" dxfId="3866" priority="101" operator="lessThan">
      <formula>0</formula>
    </cfRule>
  </conditionalFormatting>
  <conditionalFormatting sqref="C373:J373">
    <cfRule type="cellIs" dxfId="3865" priority="102" operator="lessThan">
      <formula>0</formula>
    </cfRule>
  </conditionalFormatting>
  <conditionalFormatting sqref="P375">
    <cfRule type="cellIs" dxfId="3864" priority="103" operator="lessThan">
      <formula>0</formula>
    </cfRule>
  </conditionalFormatting>
  <conditionalFormatting sqref="P375">
    <cfRule type="cellIs" dxfId="3863" priority="104" operator="lessThan">
      <formula>0</formula>
    </cfRule>
  </conditionalFormatting>
  <conditionalFormatting sqref="O377:P377 P378:P380">
    <cfRule type="cellIs" dxfId="3862" priority="105" operator="lessThan">
      <formula>0</formula>
    </cfRule>
  </conditionalFormatting>
  <conditionalFormatting sqref="O377">
    <cfRule type="cellIs" dxfId="3861" priority="106" operator="lessThan">
      <formula>0</formula>
    </cfRule>
  </conditionalFormatting>
  <conditionalFormatting sqref="O378:O380">
    <cfRule type="cellIs" dxfId="3860" priority="107" operator="lessThan">
      <formula>0</formula>
    </cfRule>
  </conditionalFormatting>
  <conditionalFormatting sqref="I379 K378:N379 C380:N380 C381:M381">
    <cfRule type="cellIs" dxfId="3859" priority="108" operator="lessThan">
      <formula>0</formula>
    </cfRule>
  </conditionalFormatting>
  <conditionalFormatting sqref="I378">
    <cfRule type="cellIs" dxfId="3858" priority="109" operator="lessThan">
      <formula>0</formula>
    </cfRule>
  </conditionalFormatting>
  <conditionalFormatting sqref="C378:J378">
    <cfRule type="cellIs" dxfId="3857" priority="110" operator="lessThan">
      <formula>0</formula>
    </cfRule>
  </conditionalFormatting>
  <conditionalFormatting sqref="B377">
    <cfRule type="cellIs" dxfId="3856" priority="111" operator="lessThan">
      <formula>0</formula>
    </cfRule>
  </conditionalFormatting>
  <conditionalFormatting sqref="P382">
    <cfRule type="cellIs" dxfId="3855" priority="112" operator="lessThan">
      <formula>0</formula>
    </cfRule>
  </conditionalFormatting>
  <conditionalFormatting sqref="C379:J379">
    <cfRule type="cellIs" dxfId="3854" priority="113" operator="lessThan">
      <formula>0</formula>
    </cfRule>
  </conditionalFormatting>
  <conditionalFormatting sqref="P381">
    <cfRule type="cellIs" dxfId="3853" priority="114" operator="lessThan">
      <formula>0</formula>
    </cfRule>
  </conditionalFormatting>
  <conditionalFormatting sqref="P381">
    <cfRule type="cellIs" dxfId="3852" priority="115" operator="lessThan">
      <formula>0</formula>
    </cfRule>
  </conditionalFormatting>
  <conditionalFormatting sqref="O383:P383 P384:P386">
    <cfRule type="cellIs" dxfId="3851" priority="116" operator="lessThan">
      <formula>0</formula>
    </cfRule>
  </conditionalFormatting>
  <conditionalFormatting sqref="O383">
    <cfRule type="cellIs" dxfId="3850" priority="117" operator="lessThan">
      <formula>0</formula>
    </cfRule>
  </conditionalFormatting>
  <conditionalFormatting sqref="O384:O386">
    <cfRule type="cellIs" dxfId="3849" priority="118" operator="lessThan">
      <formula>0</formula>
    </cfRule>
  </conditionalFormatting>
  <conditionalFormatting sqref="B383">
    <cfRule type="cellIs" dxfId="3848" priority="119" operator="lessThan">
      <formula>0</formula>
    </cfRule>
  </conditionalFormatting>
  <conditionalFormatting sqref="P388">
    <cfRule type="cellIs" dxfId="3847" priority="120" operator="lessThan">
      <formula>0</formula>
    </cfRule>
  </conditionalFormatting>
  <conditionalFormatting sqref="P387">
    <cfRule type="cellIs" dxfId="3846" priority="121" operator="lessThan">
      <formula>0</formula>
    </cfRule>
  </conditionalFormatting>
  <conditionalFormatting sqref="P387">
    <cfRule type="cellIs" dxfId="3845" priority="122" operator="lessThan">
      <formula>0</formula>
    </cfRule>
  </conditionalFormatting>
  <conditionalFormatting sqref="O389:P389 P390:P392">
    <cfRule type="cellIs" dxfId="3844" priority="123" operator="lessThan">
      <formula>0</formula>
    </cfRule>
  </conditionalFormatting>
  <conditionalFormatting sqref="O389">
    <cfRule type="cellIs" dxfId="3843" priority="124" operator="lessThan">
      <formula>0</formula>
    </cfRule>
  </conditionalFormatting>
  <conditionalFormatting sqref="H394">
    <cfRule type="cellIs" dxfId="3842" priority="125" operator="lessThan">
      <formula>0</formula>
    </cfRule>
  </conditionalFormatting>
  <conditionalFormatting sqref="B389">
    <cfRule type="cellIs" dxfId="3841" priority="126" operator="lessThan">
      <formula>0</formula>
    </cfRule>
  </conditionalFormatting>
  <conditionalFormatting sqref="H375">
    <cfRule type="cellIs" dxfId="3840" priority="127" operator="lessThan">
      <formula>0</formula>
    </cfRule>
  </conditionalFormatting>
  <conditionalFormatting sqref="P393">
    <cfRule type="cellIs" dxfId="3839" priority="128" operator="lessThan">
      <formula>0</formula>
    </cfRule>
  </conditionalFormatting>
  <conditionalFormatting sqref="H357">
    <cfRule type="cellIs" dxfId="3838" priority="129" operator="lessThan">
      <formula>0</formula>
    </cfRule>
  </conditionalFormatting>
  <conditionalFormatting sqref="H358">
    <cfRule type="cellIs" dxfId="3837" priority="130" operator="lessThan">
      <formula>0</formula>
    </cfRule>
  </conditionalFormatting>
  <conditionalFormatting sqref="O395">
    <cfRule type="cellIs" dxfId="3836" priority="131" operator="lessThan">
      <formula>0</formula>
    </cfRule>
  </conditionalFormatting>
  <conditionalFormatting sqref="P435">
    <cfRule type="cellIs" dxfId="3835" priority="132" operator="lessThan">
      <formula>0</formula>
    </cfRule>
  </conditionalFormatting>
  <conditionalFormatting sqref="H369">
    <cfRule type="cellIs" dxfId="3834" priority="133" operator="lessThan">
      <formula>0</formula>
    </cfRule>
  </conditionalFormatting>
  <conditionalFormatting sqref="P399">
    <cfRule type="cellIs" dxfId="3833" priority="134" operator="lessThan">
      <formula>0</formula>
    </cfRule>
  </conditionalFormatting>
  <conditionalFormatting sqref="O437:P437 P438:P440">
    <cfRule type="cellIs" dxfId="3832" priority="135" operator="lessThan">
      <formula>0</formula>
    </cfRule>
  </conditionalFormatting>
  <conditionalFormatting sqref="C388:M388">
    <cfRule type="cellIs" dxfId="3831" priority="136" operator="lessThan">
      <formula>0</formula>
    </cfRule>
  </conditionalFormatting>
  <conditionalFormatting sqref="C382:M382">
    <cfRule type="cellIs" dxfId="3830" priority="137" operator="lessThan">
      <formula>0</formula>
    </cfRule>
  </conditionalFormatting>
  <conditionalFormatting sqref="C376:M376">
    <cfRule type="cellIs" dxfId="3829" priority="138" operator="lessThan">
      <formula>0</formula>
    </cfRule>
  </conditionalFormatting>
  <conditionalFormatting sqref="C370:M370">
    <cfRule type="cellIs" dxfId="3828" priority="139" operator="lessThan">
      <formula>0</formula>
    </cfRule>
  </conditionalFormatting>
  <conditionalFormatting sqref="J364:M364">
    <cfRule type="cellIs" dxfId="3827" priority="140" operator="lessThan">
      <formula>0</formula>
    </cfRule>
  </conditionalFormatting>
  <conditionalFormatting sqref="C358:M358">
    <cfRule type="cellIs" dxfId="3826" priority="141" operator="lessThan">
      <formula>0</formula>
    </cfRule>
  </conditionalFormatting>
  <conditionalFormatting sqref="J352:N352">
    <cfRule type="cellIs" dxfId="3825" priority="142" operator="lessThan">
      <formula>0</formula>
    </cfRule>
  </conditionalFormatting>
  <conditionalFormatting sqref="B395">
    <cfRule type="cellIs" dxfId="3824" priority="143" operator="lessThan">
      <formula>0</formula>
    </cfRule>
  </conditionalFormatting>
  <conditionalFormatting sqref="B400">
    <cfRule type="cellIs" dxfId="3823" priority="144" operator="lessThan">
      <formula>0</formula>
    </cfRule>
  </conditionalFormatting>
  <conditionalFormatting sqref="P405">
    <cfRule type="cellIs" dxfId="3822" priority="145" operator="lessThan">
      <formula>0</formula>
    </cfRule>
  </conditionalFormatting>
  <conditionalFormatting sqref="P406">
    <cfRule type="cellIs" dxfId="3821" priority="146" operator="lessThan">
      <formula>0</formula>
    </cfRule>
  </conditionalFormatting>
  <conditionalFormatting sqref="O401:P401 P402:P404">
    <cfRule type="cellIs" dxfId="3820" priority="147" operator="lessThan">
      <formula>0</formula>
    </cfRule>
  </conditionalFormatting>
  <conditionalFormatting sqref="O401">
    <cfRule type="cellIs" dxfId="3819" priority="148" operator="lessThan">
      <formula>0</formula>
    </cfRule>
  </conditionalFormatting>
  <conditionalFormatting sqref="P405">
    <cfRule type="cellIs" dxfId="3818" priority="149" operator="lessThan">
      <formula>0</formula>
    </cfRule>
  </conditionalFormatting>
  <conditionalFormatting sqref="B401">
    <cfRule type="cellIs" dxfId="3817" priority="150" operator="lessThan">
      <formula>0</formula>
    </cfRule>
  </conditionalFormatting>
  <conditionalFormatting sqref="P411">
    <cfRule type="cellIs" dxfId="3816" priority="151" operator="lessThan">
      <formula>0</formula>
    </cfRule>
  </conditionalFormatting>
  <conditionalFormatting sqref="P412">
    <cfRule type="cellIs" dxfId="3815" priority="152" operator="lessThan">
      <formula>0</formula>
    </cfRule>
  </conditionalFormatting>
  <conditionalFormatting sqref="O407:P407 P408:P410">
    <cfRule type="cellIs" dxfId="3814" priority="153" operator="lessThan">
      <formula>0</formula>
    </cfRule>
  </conditionalFormatting>
  <conditionalFormatting sqref="O407">
    <cfRule type="cellIs" dxfId="3813" priority="154" operator="lessThan">
      <formula>0</formula>
    </cfRule>
  </conditionalFormatting>
  <conditionalFormatting sqref="P411">
    <cfRule type="cellIs" dxfId="3812" priority="155" operator="lessThan">
      <formula>0</formula>
    </cfRule>
  </conditionalFormatting>
  <conditionalFormatting sqref="B407">
    <cfRule type="cellIs" dxfId="3811" priority="156" operator="lessThan">
      <formula>0</formula>
    </cfRule>
  </conditionalFormatting>
  <conditionalFormatting sqref="P429">
    <cfRule type="cellIs" dxfId="3810" priority="157" operator="lessThan">
      <formula>0</formula>
    </cfRule>
  </conditionalFormatting>
  <conditionalFormatting sqref="O426:O428">
    <cfRule type="cellIs" dxfId="3809" priority="158" operator="lessThan">
      <formula>0</formula>
    </cfRule>
  </conditionalFormatting>
  <conditionalFormatting sqref="P430">
    <cfRule type="cellIs" dxfId="3808" priority="159" operator="lessThan">
      <formula>0</formula>
    </cfRule>
  </conditionalFormatting>
  <conditionalFormatting sqref="O425:P425 P426:P428">
    <cfRule type="cellIs" dxfId="3807" priority="160" operator="lessThan">
      <formula>0</formula>
    </cfRule>
  </conditionalFormatting>
  <conditionalFormatting sqref="O425">
    <cfRule type="cellIs" dxfId="3806" priority="161" operator="lessThan">
      <formula>0</formula>
    </cfRule>
  </conditionalFormatting>
  <conditionalFormatting sqref="P429">
    <cfRule type="cellIs" dxfId="3805" priority="162" operator="lessThan">
      <formula>0</formula>
    </cfRule>
  </conditionalFormatting>
  <conditionalFormatting sqref="H388">
    <cfRule type="cellIs" dxfId="3804" priority="163" operator="lessThan">
      <formula>0</formula>
    </cfRule>
  </conditionalFormatting>
  <conditionalFormatting sqref="O432:O434">
    <cfRule type="cellIs" dxfId="3803" priority="164" operator="lessThan">
      <formula>0</formula>
    </cfRule>
  </conditionalFormatting>
  <conditionalFormatting sqref="P441">
    <cfRule type="cellIs" dxfId="3802" priority="165" operator="lessThan">
      <formula>0</formula>
    </cfRule>
  </conditionalFormatting>
  <conditionalFormatting sqref="H381">
    <cfRule type="cellIs" dxfId="3801" priority="166" operator="lessThan">
      <formula>0</formula>
    </cfRule>
  </conditionalFormatting>
  <conditionalFormatting sqref="H376">
    <cfRule type="cellIs" dxfId="3800" priority="167" operator="lessThan">
      <formula>0</formula>
    </cfRule>
  </conditionalFormatting>
  <conditionalFormatting sqref="P435">
    <cfRule type="cellIs" dxfId="3799" priority="168" operator="lessThan">
      <formula>0</formula>
    </cfRule>
  </conditionalFormatting>
  <conditionalFormatting sqref="H370">
    <cfRule type="cellIs" dxfId="3798" priority="169" operator="lessThan">
      <formula>0</formula>
    </cfRule>
  </conditionalFormatting>
  <conditionalFormatting sqref="O438:O440">
    <cfRule type="cellIs" dxfId="3797" priority="170" operator="lessThan">
      <formula>0</formula>
    </cfRule>
  </conditionalFormatting>
  <conditionalFormatting sqref="O431:P431 P432:P434">
    <cfRule type="cellIs" dxfId="3796" priority="171" operator="lessThan">
      <formula>0</formula>
    </cfRule>
  </conditionalFormatting>
  <conditionalFormatting sqref="O431">
    <cfRule type="cellIs" dxfId="3795" priority="172" operator="lessThan">
      <formula>0</formula>
    </cfRule>
  </conditionalFormatting>
  <conditionalFormatting sqref="B431">
    <cfRule type="cellIs" dxfId="3794" priority="173" operator="lessThan">
      <formula>0</formula>
    </cfRule>
  </conditionalFormatting>
  <conditionalFormatting sqref="P442:P443">
    <cfRule type="cellIs" dxfId="3793" priority="174" operator="lessThan">
      <formula>0</formula>
    </cfRule>
  </conditionalFormatting>
  <conditionalFormatting sqref="P441">
    <cfRule type="cellIs" dxfId="3792" priority="175" operator="lessThan">
      <formula>0</formula>
    </cfRule>
  </conditionalFormatting>
  <conditionalFormatting sqref="B443">
    <cfRule type="cellIs" dxfId="3791" priority="176" operator="lessThan">
      <formula>0</formula>
    </cfRule>
  </conditionalFormatting>
  <conditionalFormatting sqref="B437">
    <cfRule type="cellIs" dxfId="3790" priority="177" operator="lessThan">
      <formula>0</formula>
    </cfRule>
  </conditionalFormatting>
  <conditionalFormatting sqref="O443">
    <cfRule type="cellIs" dxfId="3789" priority="178" operator="lessThan">
      <formula>0</formula>
    </cfRule>
  </conditionalFormatting>
  <conditionalFormatting sqref="B444">
    <cfRule type="cellIs" dxfId="3788" priority="179" operator="lessThan">
      <formula>0</formula>
    </cfRule>
  </conditionalFormatting>
  <conditionalFormatting sqref="P436">
    <cfRule type="cellIs" dxfId="3787" priority="180" operator="lessThan">
      <formula>0</formula>
    </cfRule>
  </conditionalFormatting>
  <conditionalFormatting sqref="P445:P447">
    <cfRule type="cellIs" dxfId="3786" priority="181" operator="lessThan">
      <formula>0</formula>
    </cfRule>
  </conditionalFormatting>
  <conditionalFormatting sqref="O445:O447">
    <cfRule type="cellIs" dxfId="3785" priority="182" operator="lessThan">
      <formula>0</formula>
    </cfRule>
  </conditionalFormatting>
  <conditionalFormatting sqref="P592">
    <cfRule type="cellIs" dxfId="3784" priority="183" operator="lessThan">
      <formula>0</formula>
    </cfRule>
  </conditionalFormatting>
  <conditionalFormatting sqref="B624">
    <cfRule type="cellIs" dxfId="3783" priority="184" operator="lessThan">
      <formula>0</formula>
    </cfRule>
  </conditionalFormatting>
  <conditionalFormatting sqref="O451:O453">
    <cfRule type="cellIs" dxfId="3782" priority="185" operator="lessThan">
      <formula>0</formula>
    </cfRule>
  </conditionalFormatting>
  <conditionalFormatting sqref="P454">
    <cfRule type="cellIs" dxfId="3781" priority="186" operator="lessThan">
      <formula>0</formula>
    </cfRule>
  </conditionalFormatting>
  <conditionalFormatting sqref="P576">
    <cfRule type="cellIs" dxfId="3780" priority="187" operator="lessThan">
      <formula>0</formula>
    </cfRule>
  </conditionalFormatting>
  <conditionalFormatting sqref="P448">
    <cfRule type="cellIs" dxfId="3779" priority="188" operator="lessThan">
      <formula>0</formula>
    </cfRule>
  </conditionalFormatting>
  <conditionalFormatting sqref="P448">
    <cfRule type="cellIs" dxfId="3778" priority="189" operator="lessThan">
      <formula>0</formula>
    </cfRule>
  </conditionalFormatting>
  <conditionalFormatting sqref="P454">
    <cfRule type="cellIs" dxfId="3777" priority="190" operator="lessThan">
      <formula>0</formula>
    </cfRule>
  </conditionalFormatting>
  <conditionalFormatting sqref="J572:N574 J575:M575">
    <cfRule type="cellIs" dxfId="3776" priority="191" operator="lessThan">
      <formula>0</formula>
    </cfRule>
  </conditionalFormatting>
  <conditionalFormatting sqref="B450">
    <cfRule type="cellIs" dxfId="3775" priority="192" operator="lessThan">
      <formula>0</formula>
    </cfRule>
  </conditionalFormatting>
  <conditionalFormatting sqref="O588:O591">
    <cfRule type="cellIs" dxfId="3774" priority="193" operator="lessThan">
      <formula>0</formula>
    </cfRule>
  </conditionalFormatting>
  <conditionalFormatting sqref="P451:P453">
    <cfRule type="cellIs" dxfId="3773" priority="194" operator="lessThan">
      <formula>0</formula>
    </cfRule>
  </conditionalFormatting>
  <conditionalFormatting sqref="P572:P574">
    <cfRule type="cellIs" dxfId="3772" priority="195" operator="lessThan">
      <formula>0</formula>
    </cfRule>
  </conditionalFormatting>
  <conditionalFormatting sqref="P575">
    <cfRule type="cellIs" dxfId="3771" priority="196" operator="lessThan">
      <formula>0</formula>
    </cfRule>
  </conditionalFormatting>
  <conditionalFormatting sqref="P449">
    <cfRule type="cellIs" dxfId="3770" priority="197" operator="lessThan">
      <formula>0</formula>
    </cfRule>
  </conditionalFormatting>
  <conditionalFormatting sqref="B571">
    <cfRule type="cellIs" dxfId="3769" priority="198" operator="lessThan">
      <formula>0</formula>
    </cfRule>
  </conditionalFormatting>
  <conditionalFormatting sqref="O572:O574">
    <cfRule type="cellIs" dxfId="3768" priority="199" operator="lessThan">
      <formula>0</formula>
    </cfRule>
  </conditionalFormatting>
  <conditionalFormatting sqref="J573">
    <cfRule type="cellIs" dxfId="3767" priority="200" operator="lessThan">
      <formula>0</formula>
    </cfRule>
  </conditionalFormatting>
  <conditionalFormatting sqref="P591">
    <cfRule type="cellIs" dxfId="3766" priority="201" operator="lessThan">
      <formula>0</formula>
    </cfRule>
  </conditionalFormatting>
  <conditionalFormatting sqref="J574:N574 K572:N573 J575:M575">
    <cfRule type="cellIs" dxfId="3765" priority="202" operator="lessThan">
      <formula>0</formula>
    </cfRule>
  </conditionalFormatting>
  <conditionalFormatting sqref="P575">
    <cfRule type="cellIs" dxfId="3764" priority="203" operator="lessThan">
      <formula>0</formula>
    </cfRule>
  </conditionalFormatting>
  <conditionalFormatting sqref="J588:N588 J590:N591 J589:M589">
    <cfRule type="cellIs" dxfId="3763" priority="204" operator="lessThan">
      <formula>0</formula>
    </cfRule>
  </conditionalFormatting>
  <conditionalFormatting sqref="O615:O618">
    <cfRule type="cellIs" dxfId="3762" priority="205" operator="lessThan">
      <formula>0</formula>
    </cfRule>
  </conditionalFormatting>
  <conditionalFormatting sqref="P591">
    <cfRule type="cellIs" dxfId="3761" priority="206" operator="lessThan">
      <formula>0</formula>
    </cfRule>
  </conditionalFormatting>
  <conditionalFormatting sqref="J589">
    <cfRule type="cellIs" dxfId="3760" priority="207" operator="lessThan">
      <formula>0</formula>
    </cfRule>
  </conditionalFormatting>
  <conditionalFormatting sqref="J590:N591 K588:N588 K589:M589">
    <cfRule type="cellIs" dxfId="3759" priority="208" operator="lessThan">
      <formula>0</formula>
    </cfRule>
  </conditionalFormatting>
  <conditionalFormatting sqref="P588:P590">
    <cfRule type="cellIs" dxfId="3758" priority="209" operator="lessThan">
      <formula>0</formula>
    </cfRule>
  </conditionalFormatting>
  <conditionalFormatting sqref="P628">
    <cfRule type="cellIs" dxfId="3757" priority="210" operator="lessThan">
      <formula>0</formula>
    </cfRule>
  </conditionalFormatting>
  <conditionalFormatting sqref="I625">
    <cfRule type="cellIs" dxfId="3756" priority="211" operator="lessThan">
      <formula>0</formula>
    </cfRule>
  </conditionalFormatting>
  <conditionalFormatting sqref="C615:N618">
    <cfRule type="cellIs" dxfId="3755" priority="212" operator="lessThan">
      <formula>0</formula>
    </cfRule>
  </conditionalFormatting>
  <conditionalFormatting sqref="P618">
    <cfRule type="cellIs" dxfId="3754" priority="213" operator="lessThan">
      <formula>0</formula>
    </cfRule>
  </conditionalFormatting>
  <conditionalFormatting sqref="I615">
    <cfRule type="cellIs" dxfId="3753" priority="214" operator="lessThan">
      <formula>0</formula>
    </cfRule>
  </conditionalFormatting>
  <conditionalFormatting sqref="H620:H623">
    <cfRule type="cellIs" dxfId="3752" priority="215" operator="lessThan">
      <formula>0</formula>
    </cfRule>
  </conditionalFormatting>
  <conditionalFormatting sqref="P618">
    <cfRule type="cellIs" dxfId="3751" priority="216" operator="lessThan">
      <formula>0</formula>
    </cfRule>
  </conditionalFormatting>
  <conditionalFormatting sqref="H615">
    <cfRule type="cellIs" dxfId="3750" priority="217" operator="lessThan">
      <formula>0</formula>
    </cfRule>
  </conditionalFormatting>
  <conditionalFormatting sqref="H615:H618">
    <cfRule type="cellIs" dxfId="3749" priority="218" operator="lessThan">
      <formula>0</formula>
    </cfRule>
  </conditionalFormatting>
  <conditionalFormatting sqref="C616:J616">
    <cfRule type="cellIs" dxfId="3748" priority="219" operator="lessThan">
      <formula>0</formula>
    </cfRule>
  </conditionalFormatting>
  <conditionalFormatting sqref="H616:H618">
    <cfRule type="cellIs" dxfId="3747" priority="220" operator="lessThan">
      <formula>0</formula>
    </cfRule>
  </conditionalFormatting>
  <conditionalFormatting sqref="I616 K615:N616 C617:N618">
    <cfRule type="cellIs" dxfId="3746" priority="221" operator="lessThan">
      <formula>0</formula>
    </cfRule>
  </conditionalFormatting>
  <conditionalFormatting sqref="P615:P617">
    <cfRule type="cellIs" dxfId="3745" priority="222" operator="lessThan">
      <formula>0</formula>
    </cfRule>
  </conditionalFormatting>
  <conditionalFormatting sqref="B614">
    <cfRule type="cellIs" dxfId="3744" priority="223" operator="lessThan">
      <formula>0</formula>
    </cfRule>
  </conditionalFormatting>
  <conditionalFormatting sqref="P623">
    <cfRule type="cellIs" dxfId="3743" priority="224" operator="lessThan">
      <formula>0</formula>
    </cfRule>
  </conditionalFormatting>
  <conditionalFormatting sqref="I620">
    <cfRule type="cellIs" dxfId="3742" priority="225" operator="lessThan">
      <formula>0</formula>
    </cfRule>
  </conditionalFormatting>
  <conditionalFormatting sqref="C620:N623">
    <cfRule type="cellIs" dxfId="3741" priority="226" operator="lessThan">
      <formula>0</formula>
    </cfRule>
  </conditionalFormatting>
  <conditionalFormatting sqref="P623">
    <cfRule type="cellIs" dxfId="3740" priority="227" operator="lessThan">
      <formula>0</formula>
    </cfRule>
  </conditionalFormatting>
  <conditionalFormatting sqref="H620">
    <cfRule type="cellIs" dxfId="3739" priority="228" operator="lessThan">
      <formula>0</formula>
    </cfRule>
  </conditionalFormatting>
  <conditionalFormatting sqref="O620:O623">
    <cfRule type="cellIs" dxfId="3738" priority="229" operator="lessThan">
      <formula>0</formula>
    </cfRule>
  </conditionalFormatting>
  <conditionalFormatting sqref="C621:J621">
    <cfRule type="cellIs" dxfId="3737" priority="230" operator="lessThan">
      <formula>0</formula>
    </cfRule>
  </conditionalFormatting>
  <conditionalFormatting sqref="H621:H623">
    <cfRule type="cellIs" dxfId="3736" priority="231" operator="lessThan">
      <formula>0</formula>
    </cfRule>
  </conditionalFormatting>
  <conditionalFormatting sqref="I621 K620:N621 C622:N623">
    <cfRule type="cellIs" dxfId="3735" priority="232" operator="lessThan">
      <formula>0</formula>
    </cfRule>
  </conditionalFormatting>
  <conditionalFormatting sqref="P620:P622">
    <cfRule type="cellIs" dxfId="3734" priority="233" operator="lessThan">
      <formula>0</formula>
    </cfRule>
  </conditionalFormatting>
  <conditionalFormatting sqref="B619">
    <cfRule type="cellIs" dxfId="3733" priority="234" operator="lessThan">
      <formula>0</formula>
    </cfRule>
  </conditionalFormatting>
  <conditionalFormatting sqref="C625:N628">
    <cfRule type="cellIs" dxfId="3732" priority="235" operator="lessThan">
      <formula>0</formula>
    </cfRule>
  </conditionalFormatting>
  <conditionalFormatting sqref="P628">
    <cfRule type="cellIs" dxfId="3731" priority="236" operator="lessThan">
      <formula>0</formula>
    </cfRule>
  </conditionalFormatting>
  <conditionalFormatting sqref="H625">
    <cfRule type="cellIs" dxfId="3730" priority="237" operator="lessThan">
      <formula>0</formula>
    </cfRule>
  </conditionalFormatting>
  <conditionalFormatting sqref="H625:H628">
    <cfRule type="cellIs" dxfId="3729" priority="238" operator="lessThan">
      <formula>0</formula>
    </cfRule>
  </conditionalFormatting>
  <conditionalFormatting sqref="O625:O628">
    <cfRule type="cellIs" dxfId="3728" priority="239" operator="lessThan">
      <formula>0</formula>
    </cfRule>
  </conditionalFormatting>
  <conditionalFormatting sqref="C626:J626">
    <cfRule type="cellIs" dxfId="3727" priority="240" operator="lessThan">
      <formula>0</formula>
    </cfRule>
  </conditionalFormatting>
  <conditionalFormatting sqref="H626:H628">
    <cfRule type="cellIs" dxfId="3726" priority="241" operator="lessThan">
      <formula>0</formula>
    </cfRule>
  </conditionalFormatting>
  <conditionalFormatting sqref="I626 K625:N626 C627:N628">
    <cfRule type="cellIs" dxfId="3725" priority="242" operator="lessThan">
      <formula>0</formula>
    </cfRule>
  </conditionalFormatting>
  <conditionalFormatting sqref="P625:P627">
    <cfRule type="cellIs" dxfId="3724" priority="243" operator="lessThan">
      <formula>0</formula>
    </cfRule>
  </conditionalFormatting>
  <conditionalFormatting sqref="C348:I348">
    <cfRule type="cellIs" dxfId="3723" priority="244" operator="lessThan">
      <formula>0</formula>
    </cfRule>
  </conditionalFormatting>
  <conditionalFormatting sqref="C350:I351">
    <cfRule type="cellIs" dxfId="3722" priority="245" operator="lessThan">
      <formula>0</formula>
    </cfRule>
  </conditionalFormatting>
  <conditionalFormatting sqref="O485:P485">
    <cfRule type="cellIs" dxfId="3721" priority="246" operator="lessThan">
      <formula>0</formula>
    </cfRule>
  </conditionalFormatting>
  <conditionalFormatting sqref="O478:O481">
    <cfRule type="cellIs" dxfId="3720" priority="247" operator="lessThan">
      <formula>0</formula>
    </cfRule>
  </conditionalFormatting>
  <conditionalFormatting sqref="P600:P602">
    <cfRule type="cellIs" dxfId="3719" priority="248" operator="lessThan">
      <formula>0</formula>
    </cfRule>
  </conditionalFormatting>
  <conditionalFormatting sqref="B477">
    <cfRule type="cellIs" dxfId="3718" priority="249" operator="lessThan">
      <formula>0</formula>
    </cfRule>
  </conditionalFormatting>
  <conditionalFormatting sqref="O605:O608">
    <cfRule type="cellIs" dxfId="3717" priority="250" operator="lessThan">
      <formula>0</formula>
    </cfRule>
  </conditionalFormatting>
  <conditionalFormatting sqref="C349:I349">
    <cfRule type="cellIs" dxfId="3716" priority="251" operator="lessThan">
      <formula>0</formula>
    </cfRule>
  </conditionalFormatting>
  <conditionalFormatting sqref="C352:I352">
    <cfRule type="cellIs" dxfId="3715" priority="252" operator="lessThan">
      <formula>0</formula>
    </cfRule>
  </conditionalFormatting>
  <conditionalFormatting sqref="C362:I363">
    <cfRule type="cellIs" dxfId="3714" priority="253" operator="lessThan">
      <formula>0</formula>
    </cfRule>
  </conditionalFormatting>
  <conditionalFormatting sqref="C360:I360">
    <cfRule type="cellIs" dxfId="3713" priority="254" operator="lessThan">
      <formula>0</formula>
    </cfRule>
  </conditionalFormatting>
  <conditionalFormatting sqref="C361:I361">
    <cfRule type="cellIs" dxfId="3712" priority="255" operator="lessThan">
      <formula>0</formula>
    </cfRule>
  </conditionalFormatting>
  <conditionalFormatting sqref="C364:I364">
    <cfRule type="cellIs" dxfId="3711" priority="256" operator="lessThan">
      <formula>0</formula>
    </cfRule>
  </conditionalFormatting>
  <conditionalFormatting sqref="C572:I575">
    <cfRule type="cellIs" dxfId="3710" priority="257" operator="lessThan">
      <formula>0</formula>
    </cfRule>
  </conditionalFormatting>
  <conditionalFormatting sqref="C573:I573">
    <cfRule type="cellIs" dxfId="3709" priority="258" operator="lessThan">
      <formula>0</formula>
    </cfRule>
  </conditionalFormatting>
  <conditionalFormatting sqref="C574:I575">
    <cfRule type="cellIs" dxfId="3708" priority="259" operator="lessThan">
      <formula>0</formula>
    </cfRule>
  </conditionalFormatting>
  <conditionalFormatting sqref="P530">
    <cfRule type="cellIs" dxfId="3707" priority="260" operator="lessThan">
      <formula>0</formula>
    </cfRule>
  </conditionalFormatting>
  <conditionalFormatting sqref="P530">
    <cfRule type="cellIs" dxfId="3706" priority="261" operator="lessThan">
      <formula>0</formula>
    </cfRule>
  </conditionalFormatting>
  <conditionalFormatting sqref="C588:I591">
    <cfRule type="cellIs" dxfId="3705" priority="262" operator="lessThan">
      <formula>0</formula>
    </cfRule>
  </conditionalFormatting>
  <conditionalFormatting sqref="C589:I589">
    <cfRule type="cellIs" dxfId="3704" priority="263" operator="lessThan">
      <formula>0</formula>
    </cfRule>
  </conditionalFormatting>
  <conditionalFormatting sqref="C590:I591">
    <cfRule type="cellIs" dxfId="3703" priority="264" operator="lessThan">
      <formula>0</formula>
    </cfRule>
  </conditionalFormatting>
  <conditionalFormatting sqref="C458:C461">
    <cfRule type="cellIs" dxfId="3702" priority="265" operator="lessThan">
      <formula>0</formula>
    </cfRule>
  </conditionalFormatting>
  <conditionalFormatting sqref="O465:O468">
    <cfRule type="cellIs" dxfId="3701" priority="266" operator="lessThan">
      <formula>0</formula>
    </cfRule>
  </conditionalFormatting>
  <conditionalFormatting sqref="P486:P489">
    <cfRule type="cellIs" dxfId="3700" priority="267" operator="lessThan">
      <formula>0</formula>
    </cfRule>
  </conditionalFormatting>
  <conditionalFormatting sqref="P490:P491">
    <cfRule type="cellIs" dxfId="3699" priority="268" operator="lessThan">
      <formula>0</formula>
    </cfRule>
  </conditionalFormatting>
  <conditionalFormatting sqref="P491">
    <cfRule type="cellIs" dxfId="3698" priority="269" operator="lessThan">
      <formula>0</formula>
    </cfRule>
  </conditionalFormatting>
  <conditionalFormatting sqref="P490">
    <cfRule type="cellIs" dxfId="3697" priority="270" operator="lessThan">
      <formula>0</formula>
    </cfRule>
  </conditionalFormatting>
  <conditionalFormatting sqref="O486:O489">
    <cfRule type="cellIs" dxfId="3696" priority="271" operator="lessThan">
      <formula>0</formula>
    </cfRule>
  </conditionalFormatting>
  <conditionalFormatting sqref="B485">
    <cfRule type="cellIs" dxfId="3695" priority="272" operator="lessThan">
      <formula>0</formula>
    </cfRule>
  </conditionalFormatting>
  <conditionalFormatting sqref="C600:N603">
    <cfRule type="cellIs" dxfId="3694" priority="273" operator="lessThan">
      <formula>0</formula>
    </cfRule>
  </conditionalFormatting>
  <conditionalFormatting sqref="P603">
    <cfRule type="cellIs" dxfId="3693" priority="274" operator="lessThan">
      <formula>0</formula>
    </cfRule>
  </conditionalFormatting>
  <conditionalFormatting sqref="O526:O529">
    <cfRule type="cellIs" dxfId="3692" priority="275" operator="lessThan">
      <formula>0</formula>
    </cfRule>
  </conditionalFormatting>
  <conditionalFormatting sqref="H600:H603">
    <cfRule type="cellIs" dxfId="3691" priority="276" operator="lessThan">
      <formula>0</formula>
    </cfRule>
  </conditionalFormatting>
  <conditionalFormatting sqref="P483">
    <cfRule type="cellIs" dxfId="3690" priority="277" operator="lessThan">
      <formula>0</formula>
    </cfRule>
  </conditionalFormatting>
  <conditionalFormatting sqref="P526:P529 P531 P533:P539">
    <cfRule type="cellIs" dxfId="3689" priority="278" operator="lessThan">
      <formula>0</formula>
    </cfRule>
  </conditionalFormatting>
  <conditionalFormatting sqref="O525">
    <cfRule type="cellIs" dxfId="3688" priority="279" operator="lessThan">
      <formula>0</formula>
    </cfRule>
  </conditionalFormatting>
  <conditionalFormatting sqref="O533:O537">
    <cfRule type="cellIs" dxfId="3687" priority="280" operator="lessThan">
      <formula>0</formula>
    </cfRule>
  </conditionalFormatting>
  <conditionalFormatting sqref="P549:P552 P554">
    <cfRule type="cellIs" dxfId="3686" priority="281" operator="lessThan">
      <formula>0</formula>
    </cfRule>
  </conditionalFormatting>
  <conditionalFormatting sqref="B525">
    <cfRule type="cellIs" dxfId="3685" priority="282" operator="lessThan">
      <formula>0</formula>
    </cfRule>
  </conditionalFormatting>
  <conditionalFormatting sqref="O548">
    <cfRule type="cellIs" dxfId="3684" priority="283" operator="lessThan">
      <formula>0</formula>
    </cfRule>
  </conditionalFormatting>
  <conditionalFormatting sqref="P553">
    <cfRule type="cellIs" dxfId="3683" priority="284" operator="lessThan">
      <formula>0</formula>
    </cfRule>
  </conditionalFormatting>
  <conditionalFormatting sqref="P553">
    <cfRule type="cellIs" dxfId="3682" priority="285" operator="lessThan">
      <formula>0</formula>
    </cfRule>
  </conditionalFormatting>
  <conditionalFormatting sqref="O549:O552">
    <cfRule type="cellIs" dxfId="3681" priority="286" operator="lessThan">
      <formula>0</formula>
    </cfRule>
  </conditionalFormatting>
  <conditionalFormatting sqref="P561 P556:P559">
    <cfRule type="cellIs" dxfId="3680" priority="287" operator="lessThan">
      <formula>0</formula>
    </cfRule>
  </conditionalFormatting>
  <conditionalFormatting sqref="P560">
    <cfRule type="cellIs" dxfId="3679" priority="288" operator="lessThan">
      <formula>0</formula>
    </cfRule>
  </conditionalFormatting>
  <conditionalFormatting sqref="B548">
    <cfRule type="cellIs" dxfId="3678" priority="289" operator="lessThan">
      <formula>0</formula>
    </cfRule>
  </conditionalFormatting>
  <conditionalFormatting sqref="O555">
    <cfRule type="cellIs" dxfId="3677" priority="290" operator="lessThan">
      <formula>0</formula>
    </cfRule>
  </conditionalFormatting>
  <conditionalFormatting sqref="O556:O559">
    <cfRule type="cellIs" dxfId="3676" priority="291" operator="lessThan">
      <formula>0</formula>
    </cfRule>
  </conditionalFormatting>
  <conditionalFormatting sqref="P560">
    <cfRule type="cellIs" dxfId="3675" priority="292" operator="lessThan">
      <formula>0</formula>
    </cfRule>
  </conditionalFormatting>
  <conditionalFormatting sqref="O594:O596 O598">
    <cfRule type="cellIs" dxfId="3674" priority="293" operator="lessThan">
      <formula>0</formula>
    </cfRule>
  </conditionalFormatting>
  <conditionalFormatting sqref="P594:P596">
    <cfRule type="cellIs" dxfId="3673" priority="294" operator="lessThan">
      <formula>0</formula>
    </cfRule>
  </conditionalFormatting>
  <conditionalFormatting sqref="C596:I596">
    <cfRule type="cellIs" dxfId="3672" priority="295" operator="lessThan">
      <formula>0</formula>
    </cfRule>
  </conditionalFormatting>
  <conditionalFormatting sqref="C594:I596">
    <cfRule type="cellIs" dxfId="3671" priority="296" operator="lessThan">
      <formula>0</formula>
    </cfRule>
  </conditionalFormatting>
  <conditionalFormatting sqref="B593">
    <cfRule type="cellIs" dxfId="3670" priority="297" operator="lessThan">
      <formula>0</formula>
    </cfRule>
  </conditionalFormatting>
  <conditionalFormatting sqref="J594:N596">
    <cfRule type="cellIs" dxfId="3669" priority="298" operator="lessThan">
      <formula>0</formula>
    </cfRule>
  </conditionalFormatting>
  <conditionalFormatting sqref="O600:O603">
    <cfRule type="cellIs" dxfId="3668" priority="299" operator="lessThan">
      <formula>0</formula>
    </cfRule>
  </conditionalFormatting>
  <conditionalFormatting sqref="P597:P598">
    <cfRule type="cellIs" dxfId="3667" priority="300" operator="lessThan">
      <formula>0</formula>
    </cfRule>
  </conditionalFormatting>
  <conditionalFormatting sqref="C605:N608">
    <cfRule type="cellIs" dxfId="3666" priority="301" operator="lessThan">
      <formula>0</formula>
    </cfRule>
  </conditionalFormatting>
  <conditionalFormatting sqref="P597:P598">
    <cfRule type="cellIs" dxfId="3665" priority="302" operator="lessThan">
      <formula>0</formula>
    </cfRule>
  </conditionalFormatting>
  <conditionalFormatting sqref="J595">
    <cfRule type="cellIs" dxfId="3664" priority="303" operator="lessThan">
      <formula>0</formula>
    </cfRule>
  </conditionalFormatting>
  <conditionalFormatting sqref="J596:N596 K594:N595">
    <cfRule type="cellIs" dxfId="3663" priority="304" operator="lessThan">
      <formula>0</formula>
    </cfRule>
  </conditionalFormatting>
  <conditionalFormatting sqref="I601 K600:N601 C602:N603">
    <cfRule type="cellIs" dxfId="3662" priority="305" operator="lessThan">
      <formula>0</formula>
    </cfRule>
  </conditionalFormatting>
  <conditionalFormatting sqref="P605:P607">
    <cfRule type="cellIs" dxfId="3661" priority="306" operator="lessThan">
      <formula>0</formula>
    </cfRule>
  </conditionalFormatting>
  <conditionalFormatting sqref="H606:H608">
    <cfRule type="cellIs" dxfId="3660" priority="307" operator="lessThan">
      <formula>0</formula>
    </cfRule>
  </conditionalFormatting>
  <conditionalFormatting sqref="C595:I595">
    <cfRule type="cellIs" dxfId="3659" priority="308" operator="lessThan">
      <formula>0</formula>
    </cfRule>
  </conditionalFormatting>
  <conditionalFormatting sqref="P608">
    <cfRule type="cellIs" dxfId="3658" priority="309" operator="lessThan">
      <formula>0</formula>
    </cfRule>
  </conditionalFormatting>
  <conditionalFormatting sqref="I605">
    <cfRule type="cellIs" dxfId="3657" priority="310" operator="lessThan">
      <formula>0</formula>
    </cfRule>
  </conditionalFormatting>
  <conditionalFormatting sqref="C606:J606">
    <cfRule type="cellIs" dxfId="3656" priority="311" operator="lessThan">
      <formula>0</formula>
    </cfRule>
  </conditionalFormatting>
  <conditionalFormatting sqref="P608">
    <cfRule type="cellIs" dxfId="3655" priority="312" operator="lessThan">
      <formula>0</formula>
    </cfRule>
  </conditionalFormatting>
  <conditionalFormatting sqref="H605">
    <cfRule type="cellIs" dxfId="3654" priority="313" operator="lessThan">
      <formula>0</formula>
    </cfRule>
  </conditionalFormatting>
  <conditionalFormatting sqref="H605:H608">
    <cfRule type="cellIs" dxfId="3653" priority="314" operator="lessThan">
      <formula>0</formula>
    </cfRule>
  </conditionalFormatting>
  <conditionalFormatting sqref="B604">
    <cfRule type="cellIs" dxfId="3652" priority="315" operator="lessThan">
      <formula>0</formula>
    </cfRule>
  </conditionalFormatting>
  <conditionalFormatting sqref="H600">
    <cfRule type="cellIs" dxfId="3651" priority="316" operator="lessThan">
      <formula>0</formula>
    </cfRule>
  </conditionalFormatting>
  <conditionalFormatting sqref="I606 K605:N606 C607:N608">
    <cfRule type="cellIs" dxfId="3650" priority="317" operator="lessThan">
      <formula>0</formula>
    </cfRule>
  </conditionalFormatting>
  <conditionalFormatting sqref="H601:H603">
    <cfRule type="cellIs" dxfId="3649" priority="318" operator="lessThan">
      <formula>0</formula>
    </cfRule>
  </conditionalFormatting>
  <conditionalFormatting sqref="P603">
    <cfRule type="cellIs" dxfId="3648" priority="319" operator="lessThan">
      <formula>0</formula>
    </cfRule>
  </conditionalFormatting>
  <conditionalFormatting sqref="I600">
    <cfRule type="cellIs" dxfId="3647" priority="320" operator="lessThan">
      <formula>0</formula>
    </cfRule>
  </conditionalFormatting>
  <conditionalFormatting sqref="H611:H613">
    <cfRule type="cellIs" dxfId="3646" priority="321" operator="lessThan">
      <formula>0</formula>
    </cfRule>
  </conditionalFormatting>
  <conditionalFormatting sqref="C601:J601">
    <cfRule type="cellIs" dxfId="3645" priority="322" operator="lessThan">
      <formula>0</formula>
    </cfRule>
  </conditionalFormatting>
  <conditionalFormatting sqref="B599">
    <cfRule type="cellIs" dxfId="3644" priority="323" operator="lessThan">
      <formula>0</formula>
    </cfRule>
  </conditionalFormatting>
  <conditionalFormatting sqref="P610:P612">
    <cfRule type="cellIs" dxfId="3643" priority="324" operator="lessThan">
      <formula>0</formula>
    </cfRule>
  </conditionalFormatting>
  <conditionalFormatting sqref="B609">
    <cfRule type="cellIs" dxfId="3642" priority="325" operator="lessThan">
      <formula>0</formula>
    </cfRule>
  </conditionalFormatting>
  <conditionalFormatting sqref="H610">
    <cfRule type="cellIs" dxfId="3641" priority="326" operator="lessThan">
      <formula>0</formula>
    </cfRule>
  </conditionalFormatting>
  <conditionalFormatting sqref="O610:O612">
    <cfRule type="cellIs" dxfId="3640" priority="327" operator="lessThan">
      <formula>0</formula>
    </cfRule>
  </conditionalFormatting>
  <conditionalFormatting sqref="P613">
    <cfRule type="cellIs" dxfId="3639" priority="328" operator="lessThan">
      <formula>0</formula>
    </cfRule>
  </conditionalFormatting>
  <conditionalFormatting sqref="I610">
    <cfRule type="cellIs" dxfId="3638" priority="329" operator="lessThan">
      <formula>0</formula>
    </cfRule>
  </conditionalFormatting>
  <conditionalFormatting sqref="P613">
    <cfRule type="cellIs" dxfId="3637" priority="330" operator="lessThan">
      <formula>0</formula>
    </cfRule>
  </conditionalFormatting>
  <conditionalFormatting sqref="B587">
    <cfRule type="cellIs" dxfId="3636" priority="331" operator="lessThan">
      <formula>0</formula>
    </cfRule>
  </conditionalFormatting>
  <conditionalFormatting sqref="H610:H613">
    <cfRule type="cellIs" dxfId="3635" priority="332" operator="lessThan">
      <formula>0</formula>
    </cfRule>
  </conditionalFormatting>
  <conditionalFormatting sqref="C611:J611">
    <cfRule type="cellIs" dxfId="3634" priority="333" operator="lessThan">
      <formula>0</formula>
    </cfRule>
  </conditionalFormatting>
  <conditionalFormatting sqref="B587">
    <cfRule type="cellIs" dxfId="3633" priority="334" operator="lessThan">
      <formula>0</formula>
    </cfRule>
  </conditionalFormatting>
  <conditionalFormatting sqref="B653">
    <cfRule type="cellIs" dxfId="3632" priority="335" operator="lessThan">
      <formula>0</formula>
    </cfRule>
  </conditionalFormatting>
  <conditionalFormatting sqref="B570">
    <cfRule type="cellIs" dxfId="3631" priority="336" operator="lessThan">
      <formula>0</formula>
    </cfRule>
  </conditionalFormatting>
  <conditionalFormatting sqref="B570">
    <cfRule type="cellIs" dxfId="3630" priority="337" operator="lessThan">
      <formula>0</formula>
    </cfRule>
  </conditionalFormatting>
  <conditionalFormatting sqref="B598">
    <cfRule type="cellIs" dxfId="3629" priority="338" operator="lessThan">
      <formula>0</formula>
    </cfRule>
  </conditionalFormatting>
  <conditionalFormatting sqref="B598">
    <cfRule type="cellIs" dxfId="3628" priority="339" operator="lessThan">
      <formula>0</formula>
    </cfRule>
  </conditionalFormatting>
  <conditionalFormatting sqref="B629 O629:P630 O634:P634 P631:P633 P635:P636 O637:P638 C641:N641 J644:P644 C646:P648 N649:P649 C659:N659 I660:N666 O658:P667 C661:H664 I650:P652 C654:P657 C666:H666 P645 J643:N643 P639:P643 B668:N671 B704:N707 O653:P653 B653">
    <cfRule type="cellIs" dxfId="3627" priority="340" operator="lessThan">
      <formula>0</formula>
    </cfRule>
  </conditionalFormatting>
  <conditionalFormatting sqref="B637">
    <cfRule type="cellIs" dxfId="3626" priority="341" operator="lessThan">
      <formula>0</formula>
    </cfRule>
  </conditionalFormatting>
  <conditionalFormatting sqref="B630">
    <cfRule type="cellIs" dxfId="3625" priority="342" operator="lessThan">
      <formula>0</formula>
    </cfRule>
  </conditionalFormatting>
  <conditionalFormatting sqref="B634">
    <cfRule type="cellIs" dxfId="3624" priority="343" operator="lessThan">
      <formula>0</formula>
    </cfRule>
  </conditionalFormatting>
  <conditionalFormatting sqref="B658">
    <cfRule type="cellIs" dxfId="3623" priority="344" operator="lessThan">
      <formula>0</formula>
    </cfRule>
  </conditionalFormatting>
  <conditionalFormatting sqref="B667">
    <cfRule type="cellIs" dxfId="3622" priority="345" operator="lessThan">
      <formula>0</formula>
    </cfRule>
  </conditionalFormatting>
  <conditionalFormatting sqref="I670:P670 O668:P669 O671:P671">
    <cfRule type="cellIs" dxfId="3621" priority="346" operator="lessThan">
      <formula>0</formula>
    </cfRule>
  </conditionalFormatting>
  <conditionalFormatting sqref="O653">
    <cfRule type="cellIs" dxfId="3620" priority="347" operator="lessThan">
      <formula>0</formula>
    </cfRule>
  </conditionalFormatting>
  <conditionalFormatting sqref="O653">
    <cfRule type="cellIs" dxfId="3619" priority="348" operator="lessThan">
      <formula>0</formula>
    </cfRule>
  </conditionalFormatting>
  <conditionalFormatting sqref="O419:P419 P420:P422">
    <cfRule type="cellIs" dxfId="3618" priority="349" operator="lessThan">
      <formula>0</formula>
    </cfRule>
  </conditionalFormatting>
  <conditionalFormatting sqref="B413">
    <cfRule type="cellIs" dxfId="3617" priority="350" operator="lessThan">
      <formula>0</formula>
    </cfRule>
  </conditionalFormatting>
  <conditionalFormatting sqref="O420:O422">
    <cfRule type="cellIs" dxfId="3616" priority="351" operator="lessThan">
      <formula>0</formula>
    </cfRule>
  </conditionalFormatting>
  <conditionalFormatting sqref="O419">
    <cfRule type="cellIs" dxfId="3615" priority="352" operator="lessThan">
      <formula>0</formula>
    </cfRule>
  </conditionalFormatting>
  <conditionalFormatting sqref="P423">
    <cfRule type="cellIs" dxfId="3614" priority="353" operator="lessThan">
      <formula>0</formula>
    </cfRule>
  </conditionalFormatting>
  <conditionalFormatting sqref="P424">
    <cfRule type="cellIs" dxfId="3613" priority="354" operator="lessThan">
      <formula>0</formula>
    </cfRule>
  </conditionalFormatting>
  <conditionalFormatting sqref="B419">
    <cfRule type="cellIs" dxfId="3612" priority="355" operator="lessThan">
      <formula>0</formula>
    </cfRule>
  </conditionalFormatting>
  <conditionalFormatting sqref="P423">
    <cfRule type="cellIs" dxfId="3611" priority="356" operator="lessThan">
      <formula>0</formula>
    </cfRule>
  </conditionalFormatting>
  <conditionalFormatting sqref="O578:O581">
    <cfRule type="cellIs" dxfId="3610" priority="357" operator="lessThan">
      <formula>0</formula>
    </cfRule>
  </conditionalFormatting>
  <conditionalFormatting sqref="P578:P580">
    <cfRule type="cellIs" dxfId="3609" priority="358" operator="lessThan">
      <formula>0</formula>
    </cfRule>
  </conditionalFormatting>
  <conditionalFormatting sqref="C643:I643">
    <cfRule type="cellIs" dxfId="3608" priority="359" operator="lessThan">
      <formula>0</formula>
    </cfRule>
  </conditionalFormatting>
  <conditionalFormatting sqref="C644:I644">
    <cfRule type="cellIs" dxfId="3607" priority="360" operator="lessThan">
      <formula>0</formula>
    </cfRule>
  </conditionalFormatting>
  <conditionalFormatting sqref="C649:M649">
    <cfRule type="cellIs" dxfId="3606" priority="361" operator="lessThan">
      <formula>0</formula>
    </cfRule>
  </conditionalFormatting>
  <conditionalFormatting sqref="B638:N638">
    <cfRule type="cellIs" dxfId="3605" priority="362" operator="lessThan">
      <formula>0</formula>
    </cfRule>
  </conditionalFormatting>
  <conditionalFormatting sqref="O641">
    <cfRule type="cellIs" dxfId="3604" priority="363" operator="lessThan">
      <formula>0</formula>
    </cfRule>
  </conditionalFormatting>
  <conditionalFormatting sqref="O414:O416">
    <cfRule type="cellIs" dxfId="3603" priority="364" operator="lessThan">
      <formula>0</formula>
    </cfRule>
  </conditionalFormatting>
  <conditionalFormatting sqref="P417">
    <cfRule type="cellIs" dxfId="3602" priority="365" operator="lessThan">
      <formula>0</formula>
    </cfRule>
  </conditionalFormatting>
  <conditionalFormatting sqref="P418">
    <cfRule type="cellIs" dxfId="3601" priority="366" operator="lessThan">
      <formula>0</formula>
    </cfRule>
  </conditionalFormatting>
  <conditionalFormatting sqref="O413:P413 P414:P416">
    <cfRule type="cellIs" dxfId="3600" priority="367" operator="lessThan">
      <formula>0</formula>
    </cfRule>
  </conditionalFormatting>
  <conditionalFormatting sqref="O413">
    <cfRule type="cellIs" dxfId="3599" priority="368" operator="lessThan">
      <formula>0</formula>
    </cfRule>
  </conditionalFormatting>
  <conditionalFormatting sqref="P417">
    <cfRule type="cellIs" dxfId="3598" priority="369" operator="lessThan">
      <formula>0</formula>
    </cfRule>
  </conditionalFormatting>
  <conditionalFormatting sqref="I579 K579:N579 C580:N581 K578:M578">
    <cfRule type="cellIs" dxfId="3597" priority="370" operator="lessThan">
      <formula>0</formula>
    </cfRule>
  </conditionalFormatting>
  <conditionalFormatting sqref="C579:N581 C578:M578">
    <cfRule type="cellIs" dxfId="3596" priority="371" operator="lessThan">
      <formula>0</formula>
    </cfRule>
  </conditionalFormatting>
  <conditionalFormatting sqref="I578">
    <cfRule type="cellIs" dxfId="3595" priority="372" operator="lessThan">
      <formula>0</formula>
    </cfRule>
  </conditionalFormatting>
  <conditionalFormatting sqref="P581">
    <cfRule type="cellIs" dxfId="3594" priority="373" operator="lessThan">
      <formula>0</formula>
    </cfRule>
  </conditionalFormatting>
  <conditionalFormatting sqref="C579:J579">
    <cfRule type="cellIs" dxfId="3593" priority="374" operator="lessThan">
      <formula>0</formula>
    </cfRule>
  </conditionalFormatting>
  <conditionalFormatting sqref="H579:H581">
    <cfRule type="cellIs" dxfId="3592" priority="375" operator="lessThan">
      <formula>0</formula>
    </cfRule>
  </conditionalFormatting>
  <conditionalFormatting sqref="P581">
    <cfRule type="cellIs" dxfId="3591" priority="376" operator="lessThan">
      <formula>0</formula>
    </cfRule>
  </conditionalFormatting>
  <conditionalFormatting sqref="H578:H581">
    <cfRule type="cellIs" dxfId="3590" priority="377" operator="lessThan">
      <formula>0</formula>
    </cfRule>
  </conditionalFormatting>
  <conditionalFormatting sqref="B577">
    <cfRule type="cellIs" dxfId="3589" priority="378" operator="lessThan">
      <formula>0</formula>
    </cfRule>
  </conditionalFormatting>
  <conditionalFormatting sqref="H578">
    <cfRule type="cellIs" dxfId="3588" priority="379" operator="lessThan">
      <formula>0</formula>
    </cfRule>
  </conditionalFormatting>
  <conditionalFormatting sqref="P583:P585">
    <cfRule type="cellIs" dxfId="3587" priority="380" operator="lessThan">
      <formula>0</formula>
    </cfRule>
  </conditionalFormatting>
  <conditionalFormatting sqref="O583:O586">
    <cfRule type="cellIs" dxfId="3586" priority="381" operator="lessThan">
      <formula>0</formula>
    </cfRule>
  </conditionalFormatting>
  <conditionalFormatting sqref="I584 C585:N586 K583:M584">
    <cfRule type="cellIs" dxfId="3585" priority="382" operator="lessThan">
      <formula>0</formula>
    </cfRule>
  </conditionalFormatting>
  <conditionalFormatting sqref="C585:N586 C583:M584">
    <cfRule type="cellIs" dxfId="3584" priority="383" operator="lessThan">
      <formula>0</formula>
    </cfRule>
  </conditionalFormatting>
  <conditionalFormatting sqref="I583">
    <cfRule type="cellIs" dxfId="3583" priority="384" operator="lessThan">
      <formula>0</formula>
    </cfRule>
  </conditionalFormatting>
  <conditionalFormatting sqref="C584:J584">
    <cfRule type="cellIs" dxfId="3582" priority="385" operator="lessThan">
      <formula>0</formula>
    </cfRule>
  </conditionalFormatting>
  <conditionalFormatting sqref="P586">
    <cfRule type="cellIs" dxfId="3581" priority="386" operator="lessThan">
      <formula>0</formula>
    </cfRule>
  </conditionalFormatting>
  <conditionalFormatting sqref="P586">
    <cfRule type="cellIs" dxfId="3580" priority="387" operator="lessThan">
      <formula>0</formula>
    </cfRule>
  </conditionalFormatting>
  <conditionalFormatting sqref="H583:H586">
    <cfRule type="cellIs" dxfId="3579" priority="388" operator="lessThan">
      <formula>0</formula>
    </cfRule>
  </conditionalFormatting>
  <conditionalFormatting sqref="H583">
    <cfRule type="cellIs" dxfId="3578" priority="389" operator="lessThan">
      <formula>0</formula>
    </cfRule>
  </conditionalFormatting>
  <conditionalFormatting sqref="H584:H586">
    <cfRule type="cellIs" dxfId="3577" priority="390" operator="lessThan">
      <formula>0</formula>
    </cfRule>
  </conditionalFormatting>
  <conditionalFormatting sqref="B582">
    <cfRule type="cellIs" dxfId="3576" priority="391" operator="lessThan">
      <formula>0</formula>
    </cfRule>
  </conditionalFormatting>
  <conditionalFormatting sqref="N362">
    <cfRule type="cellIs" dxfId="3575" priority="392" operator="lessThan">
      <formula>0</formula>
    </cfRule>
  </conditionalFormatting>
  <conditionalFormatting sqref="N368">
    <cfRule type="cellIs" dxfId="3574" priority="393" operator="lessThan">
      <formula>0</formula>
    </cfRule>
  </conditionalFormatting>
  <conditionalFormatting sqref="N374">
    <cfRule type="cellIs" dxfId="3573" priority="394" operator="lessThan">
      <formula>0</formula>
    </cfRule>
  </conditionalFormatting>
  <conditionalFormatting sqref="N356">
    <cfRule type="cellIs" dxfId="3572" priority="395" operator="lessThan">
      <formula>0</formula>
    </cfRule>
  </conditionalFormatting>
  <conditionalFormatting sqref="B373">
    <cfRule type="cellIs" dxfId="3571" priority="396" operator="lessThan">
      <formula>0</formula>
    </cfRule>
  </conditionalFormatting>
  <conditionalFormatting sqref="B567">
    <cfRule type="cellIs" dxfId="3570" priority="397" operator="lessThan">
      <formula>0</formula>
    </cfRule>
  </conditionalFormatting>
  <conditionalFormatting sqref="B368:B369">
    <cfRule type="cellIs" dxfId="3569" priority="398" operator="lessThan">
      <formula>0</formula>
    </cfRule>
  </conditionalFormatting>
  <conditionalFormatting sqref="B374:B375">
    <cfRule type="cellIs" dxfId="3568" priority="399" operator="lessThan">
      <formula>0</formula>
    </cfRule>
  </conditionalFormatting>
  <conditionalFormatting sqref="C348:M351">
    <cfRule type="cellIs" dxfId="3567" priority="400" operator="lessThan">
      <formula>0</formula>
    </cfRule>
  </conditionalFormatting>
  <conditionalFormatting sqref="B425">
    <cfRule type="cellIs" dxfId="3566" priority="401" operator="lessThan">
      <formula>0</formula>
    </cfRule>
  </conditionalFormatting>
  <conditionalFormatting sqref="B425">
    <cfRule type="cellIs" dxfId="3565" priority="402" operator="lessThan">
      <formula>0</formula>
    </cfRule>
  </conditionalFormatting>
  <conditionalFormatting sqref="B388 B394 B378:B382 B372:B376 B366:B370 B360:B364 B354:B358 B348:B352">
    <cfRule type="cellIs" dxfId="3564" priority="403" operator="lessThan">
      <formula>0</formula>
    </cfRule>
  </conditionalFormatting>
  <conditionalFormatting sqref="B356:B357">
    <cfRule type="cellIs" dxfId="3563" priority="404" operator="lessThan">
      <formula>0</formula>
    </cfRule>
  </conditionalFormatting>
  <conditionalFormatting sqref="B354">
    <cfRule type="cellIs" dxfId="3562" priority="405" operator="lessThan">
      <formula>0</formula>
    </cfRule>
  </conditionalFormatting>
  <conditionalFormatting sqref="B564:B566">
    <cfRule type="cellIs" dxfId="3561" priority="406" operator="lessThan">
      <formula>0</formula>
    </cfRule>
  </conditionalFormatting>
  <conditionalFormatting sqref="B563">
    <cfRule type="cellIs" dxfId="3560" priority="407" operator="lessThan">
      <formula>0</formula>
    </cfRule>
  </conditionalFormatting>
  <conditionalFormatting sqref="B394">
    <cfRule type="cellIs" dxfId="3559" priority="408" operator="lessThan">
      <formula>0</formula>
    </cfRule>
  </conditionalFormatting>
  <conditionalFormatting sqref="B355">
    <cfRule type="cellIs" dxfId="3558" priority="409" operator="lessThan">
      <formula>0</formula>
    </cfRule>
  </conditionalFormatting>
  <conditionalFormatting sqref="B366">
    <cfRule type="cellIs" dxfId="3557" priority="410" operator="lessThan">
      <formula>0</formula>
    </cfRule>
  </conditionalFormatting>
  <conditionalFormatting sqref="B367">
    <cfRule type="cellIs" dxfId="3556" priority="411" operator="lessThan">
      <formula>0</formula>
    </cfRule>
  </conditionalFormatting>
  <conditionalFormatting sqref="B372">
    <cfRule type="cellIs" dxfId="3555" priority="412" operator="lessThan">
      <formula>0</formula>
    </cfRule>
  </conditionalFormatting>
  <conditionalFormatting sqref="B380:B381">
    <cfRule type="cellIs" dxfId="3554" priority="413" operator="lessThan">
      <formula>0</formula>
    </cfRule>
  </conditionalFormatting>
  <conditionalFormatting sqref="B378">
    <cfRule type="cellIs" dxfId="3553" priority="414" operator="lessThan">
      <formula>0</formula>
    </cfRule>
  </conditionalFormatting>
  <conditionalFormatting sqref="B379">
    <cfRule type="cellIs" dxfId="3552" priority="415" operator="lessThan">
      <formula>0</formula>
    </cfRule>
  </conditionalFormatting>
  <conditionalFormatting sqref="B388">
    <cfRule type="cellIs" dxfId="3551" priority="416" operator="lessThan">
      <formula>0</formula>
    </cfRule>
  </conditionalFormatting>
  <conditionalFormatting sqref="B382">
    <cfRule type="cellIs" dxfId="3550" priority="417" operator="lessThan">
      <formula>0</formula>
    </cfRule>
  </conditionalFormatting>
  <conditionalFormatting sqref="B376">
    <cfRule type="cellIs" dxfId="3549" priority="418" operator="lessThan">
      <formula>0</formula>
    </cfRule>
  </conditionalFormatting>
  <conditionalFormatting sqref="B370">
    <cfRule type="cellIs" dxfId="3548" priority="419" operator="lessThan">
      <formula>0</formula>
    </cfRule>
  </conditionalFormatting>
  <conditionalFormatting sqref="B358">
    <cfRule type="cellIs" dxfId="3547" priority="420" operator="lessThan">
      <formula>0</formula>
    </cfRule>
  </conditionalFormatting>
  <conditionalFormatting sqref="B620:B623">
    <cfRule type="cellIs" dxfId="3546" priority="421" operator="lessThan">
      <formula>0</formula>
    </cfRule>
  </conditionalFormatting>
  <conditionalFormatting sqref="B615:B618">
    <cfRule type="cellIs" dxfId="3545" priority="422" operator="lessThan">
      <formula>0</formula>
    </cfRule>
  </conditionalFormatting>
  <conditionalFormatting sqref="B616">
    <cfRule type="cellIs" dxfId="3544" priority="423" operator="lessThan">
      <formula>0</formula>
    </cfRule>
  </conditionalFormatting>
  <conditionalFormatting sqref="B617:B618">
    <cfRule type="cellIs" dxfId="3543" priority="424" operator="lessThan">
      <formula>0</formula>
    </cfRule>
  </conditionalFormatting>
  <conditionalFormatting sqref="B627:B628">
    <cfRule type="cellIs" dxfId="3542" priority="425" operator="lessThan">
      <formula>0</formula>
    </cfRule>
  </conditionalFormatting>
  <conditionalFormatting sqref="B621">
    <cfRule type="cellIs" dxfId="3541" priority="426" operator="lessThan">
      <formula>0</formula>
    </cfRule>
  </conditionalFormatting>
  <conditionalFormatting sqref="B622:B623">
    <cfRule type="cellIs" dxfId="3540" priority="427" operator="lessThan">
      <formula>0</formula>
    </cfRule>
  </conditionalFormatting>
  <conditionalFormatting sqref="B625:B628">
    <cfRule type="cellIs" dxfId="3539" priority="428" operator="lessThan">
      <formula>0</formula>
    </cfRule>
  </conditionalFormatting>
  <conditionalFormatting sqref="B626">
    <cfRule type="cellIs" dxfId="3538" priority="429" operator="lessThan">
      <formula>0</formula>
    </cfRule>
  </conditionalFormatting>
  <conditionalFormatting sqref="B362:B363">
    <cfRule type="cellIs" dxfId="3537" priority="430" operator="lessThan">
      <formula>0</formula>
    </cfRule>
  </conditionalFormatting>
  <conditionalFormatting sqref="B352">
    <cfRule type="cellIs" dxfId="3536" priority="431" operator="lessThan">
      <formula>0</formula>
    </cfRule>
  </conditionalFormatting>
  <conditionalFormatting sqref="B390:N390">
    <cfRule type="cellIs" dxfId="3535" priority="432" operator="lessThan">
      <formula>0</formula>
    </cfRule>
  </conditionalFormatting>
  <conditionalFormatting sqref="B384:N384">
    <cfRule type="cellIs" dxfId="3534" priority="433" operator="lessThan">
      <formula>0</formula>
    </cfRule>
  </conditionalFormatting>
  <conditionalFormatting sqref="B384:N384">
    <cfRule type="cellIs" dxfId="3533" priority="434" operator="lessThan">
      <formula>0</formula>
    </cfRule>
  </conditionalFormatting>
  <conditionalFormatting sqref="B350:B351">
    <cfRule type="cellIs" dxfId="3532" priority="435" operator="lessThan">
      <formula>0</formula>
    </cfRule>
  </conditionalFormatting>
  <conditionalFormatting sqref="B348">
    <cfRule type="cellIs" dxfId="3531" priority="436" operator="lessThan">
      <formula>0</formula>
    </cfRule>
  </conditionalFormatting>
  <conditionalFormatting sqref="B349">
    <cfRule type="cellIs" dxfId="3530" priority="437" operator="lessThan">
      <formula>0</formula>
    </cfRule>
  </conditionalFormatting>
  <conditionalFormatting sqref="B360">
    <cfRule type="cellIs" dxfId="3529" priority="438" operator="lessThan">
      <formula>0</formula>
    </cfRule>
  </conditionalFormatting>
  <conditionalFormatting sqref="B361">
    <cfRule type="cellIs" dxfId="3528" priority="439" operator="lessThan">
      <formula>0</formula>
    </cfRule>
  </conditionalFormatting>
  <conditionalFormatting sqref="B364">
    <cfRule type="cellIs" dxfId="3527" priority="440" operator="lessThan">
      <formula>0</formula>
    </cfRule>
  </conditionalFormatting>
  <conditionalFormatting sqref="B572:B575">
    <cfRule type="cellIs" dxfId="3526" priority="441" operator="lessThan">
      <formula>0</formula>
    </cfRule>
  </conditionalFormatting>
  <conditionalFormatting sqref="B573">
    <cfRule type="cellIs" dxfId="3525" priority="442" operator="lessThan">
      <formula>0</formula>
    </cfRule>
  </conditionalFormatting>
  <conditionalFormatting sqref="B574:B575">
    <cfRule type="cellIs" dxfId="3524" priority="443" operator="lessThan">
      <formula>0</formula>
    </cfRule>
  </conditionalFormatting>
  <conditionalFormatting sqref="B592">
    <cfRule type="cellIs" dxfId="3523" priority="444" operator="lessThan">
      <formula>0</formula>
    </cfRule>
  </conditionalFormatting>
  <conditionalFormatting sqref="B592">
    <cfRule type="cellIs" dxfId="3522" priority="445" operator="lessThan">
      <formula>0</formula>
    </cfRule>
  </conditionalFormatting>
  <conditionalFormatting sqref="B588:B591">
    <cfRule type="cellIs" dxfId="3521" priority="446" operator="lessThan">
      <formula>0</formula>
    </cfRule>
  </conditionalFormatting>
  <conditionalFormatting sqref="B589">
    <cfRule type="cellIs" dxfId="3520" priority="447" operator="lessThan">
      <formula>0</formula>
    </cfRule>
  </conditionalFormatting>
  <conditionalFormatting sqref="B590:B591">
    <cfRule type="cellIs" dxfId="3519" priority="448" operator="lessThan">
      <formula>0</formula>
    </cfRule>
  </conditionalFormatting>
  <conditionalFormatting sqref="N387">
    <cfRule type="cellIs" dxfId="3518" priority="449" operator="lessThan">
      <formula>0</formula>
    </cfRule>
  </conditionalFormatting>
  <conditionalFormatting sqref="B390:N390">
    <cfRule type="cellIs" dxfId="3517" priority="450" operator="lessThan">
      <formula>0</formula>
    </cfRule>
  </conditionalFormatting>
  <conditionalFormatting sqref="B550:B552">
    <cfRule type="cellIs" dxfId="3516" priority="451" operator="lessThan">
      <formula>0</formula>
    </cfRule>
  </conditionalFormatting>
  <conditionalFormatting sqref="B553">
    <cfRule type="cellIs" dxfId="3515" priority="452" operator="lessThan">
      <formula>0</formula>
    </cfRule>
  </conditionalFormatting>
  <conditionalFormatting sqref="B549">
    <cfRule type="cellIs" dxfId="3514" priority="453" operator="lessThan">
      <formula>0</formula>
    </cfRule>
  </conditionalFormatting>
  <conditionalFormatting sqref="B596:B597">
    <cfRule type="cellIs" dxfId="3513" priority="454" operator="lessThan">
      <formula>0</formula>
    </cfRule>
  </conditionalFormatting>
  <conditionalFormatting sqref="B594:B597">
    <cfRule type="cellIs" dxfId="3512" priority="455" operator="lessThan">
      <formula>0</formula>
    </cfRule>
  </conditionalFormatting>
  <conditionalFormatting sqref="B605:B608">
    <cfRule type="cellIs" dxfId="3511" priority="456" operator="lessThan">
      <formula>0</formula>
    </cfRule>
  </conditionalFormatting>
  <conditionalFormatting sqref="B602:B603">
    <cfRule type="cellIs" dxfId="3510" priority="457" operator="lessThan">
      <formula>0</formula>
    </cfRule>
  </conditionalFormatting>
  <conditionalFormatting sqref="B595">
    <cfRule type="cellIs" dxfId="3509" priority="458" operator="lessThan">
      <formula>0</formula>
    </cfRule>
  </conditionalFormatting>
  <conditionalFormatting sqref="B600:B603">
    <cfRule type="cellIs" dxfId="3508" priority="459" operator="lessThan">
      <formula>0</formula>
    </cfRule>
  </conditionalFormatting>
  <conditionalFormatting sqref="B606">
    <cfRule type="cellIs" dxfId="3507" priority="460" operator="lessThan">
      <formula>0</formula>
    </cfRule>
  </conditionalFormatting>
  <conditionalFormatting sqref="B607:B608">
    <cfRule type="cellIs" dxfId="3506" priority="461" operator="lessThan">
      <formula>0</formula>
    </cfRule>
  </conditionalFormatting>
  <conditionalFormatting sqref="B601">
    <cfRule type="cellIs" dxfId="3505" priority="462" operator="lessThan">
      <formula>0</formula>
    </cfRule>
  </conditionalFormatting>
  <conditionalFormatting sqref="B610:B613">
    <cfRule type="cellIs" dxfId="3504" priority="463" operator="lessThan">
      <formula>0</formula>
    </cfRule>
  </conditionalFormatting>
  <conditionalFormatting sqref="B611">
    <cfRule type="cellIs" dxfId="3503" priority="464" operator="lessThan">
      <formula>0</formula>
    </cfRule>
  </conditionalFormatting>
  <conditionalFormatting sqref="B612:B613">
    <cfRule type="cellIs" dxfId="3502" priority="465" operator="lessThan">
      <formula>0</formula>
    </cfRule>
  </conditionalFormatting>
  <conditionalFormatting sqref="B641 B646:B648 B659 B661:B664 B654:B657 B666">
    <cfRule type="cellIs" dxfId="3501" priority="466" operator="lessThan">
      <formula>0</formula>
    </cfRule>
  </conditionalFormatting>
  <conditionalFormatting sqref="N375">
    <cfRule type="cellIs" dxfId="3500" priority="467" operator="lessThan">
      <formula>0</formula>
    </cfRule>
  </conditionalFormatting>
  <conditionalFormatting sqref="N369">
    <cfRule type="cellIs" dxfId="3499" priority="468" operator="lessThan">
      <formula>0</formula>
    </cfRule>
  </conditionalFormatting>
  <conditionalFormatting sqref="B384:N384">
    <cfRule type="cellIs" dxfId="3498" priority="469" operator="lessThan">
      <formula>0</formula>
    </cfRule>
  </conditionalFormatting>
  <conditionalFormatting sqref="N381">
    <cfRule type="cellIs" dxfId="3497" priority="470" operator="lessThan">
      <formula>0</formula>
    </cfRule>
  </conditionalFormatting>
  <conditionalFormatting sqref="B384:N384">
    <cfRule type="cellIs" dxfId="3496" priority="471" operator="lessThan">
      <formula>0</formula>
    </cfRule>
  </conditionalFormatting>
  <conditionalFormatting sqref="B384:N384">
    <cfRule type="cellIs" dxfId="3495" priority="472" operator="lessThan">
      <formula>0</formula>
    </cfRule>
  </conditionalFormatting>
  <conditionalFormatting sqref="B643">
    <cfRule type="cellIs" dxfId="3494" priority="473" operator="lessThan">
      <formula>0</formula>
    </cfRule>
  </conditionalFormatting>
  <conditionalFormatting sqref="B644">
    <cfRule type="cellIs" dxfId="3493" priority="474" operator="lessThan">
      <formula>0</formula>
    </cfRule>
  </conditionalFormatting>
  <conditionalFormatting sqref="B649">
    <cfRule type="cellIs" dxfId="3492" priority="475" operator="lessThan">
      <formula>0</formula>
    </cfRule>
  </conditionalFormatting>
  <conditionalFormatting sqref="B580:B581">
    <cfRule type="cellIs" dxfId="3491" priority="477" operator="lessThan">
      <formula>0</formula>
    </cfRule>
  </conditionalFormatting>
  <conditionalFormatting sqref="B578:B581">
    <cfRule type="cellIs" dxfId="3490" priority="478" operator="lessThan">
      <formula>0</formula>
    </cfRule>
  </conditionalFormatting>
  <conditionalFormatting sqref="B579">
    <cfRule type="cellIs" dxfId="3489" priority="479" operator="lessThan">
      <formula>0</formula>
    </cfRule>
  </conditionalFormatting>
  <conditionalFormatting sqref="B585:B586">
    <cfRule type="cellIs" dxfId="3488" priority="480" operator="lessThan">
      <formula>0</formula>
    </cfRule>
  </conditionalFormatting>
  <conditionalFormatting sqref="B583:B586">
    <cfRule type="cellIs" dxfId="3487" priority="481" operator="lessThan">
      <formula>0</formula>
    </cfRule>
  </conditionalFormatting>
  <conditionalFormatting sqref="B584">
    <cfRule type="cellIs" dxfId="3486" priority="482" operator="lessThan">
      <formula>0</formula>
    </cfRule>
  </conditionalFormatting>
  <conditionalFormatting sqref="B348:B351">
    <cfRule type="cellIs" dxfId="3485" priority="483" operator="lessThan">
      <formula>0</formula>
    </cfRule>
  </conditionalFormatting>
  <conditionalFormatting sqref="N357">
    <cfRule type="cellIs" dxfId="3484" priority="484" operator="lessThan">
      <formula>0</formula>
    </cfRule>
  </conditionalFormatting>
  <conditionalFormatting sqref="N363">
    <cfRule type="cellIs" dxfId="3483" priority="485" operator="lessThan">
      <formula>0</formula>
    </cfRule>
  </conditionalFormatting>
  <conditionalFormatting sqref="B384:N384">
    <cfRule type="cellIs" dxfId="3482" priority="486" operator="lessThan">
      <formula>0</formula>
    </cfRule>
  </conditionalFormatting>
  <conditionalFormatting sqref="B384:N384">
    <cfRule type="cellIs" dxfId="3481" priority="487" operator="lessThan">
      <formula>0</formula>
    </cfRule>
  </conditionalFormatting>
  <conditionalFormatting sqref="B384:N384">
    <cfRule type="cellIs" dxfId="3480" priority="488" operator="lessThan">
      <formula>0</formula>
    </cfRule>
  </conditionalFormatting>
  <conditionalFormatting sqref="B390:N390">
    <cfRule type="cellIs" dxfId="3479" priority="489" operator="lessThan">
      <formula>0</formula>
    </cfRule>
  </conditionalFormatting>
  <conditionalFormatting sqref="B390:N390">
    <cfRule type="cellIs" dxfId="3478" priority="490" operator="lessThan">
      <formula>0</formula>
    </cfRule>
  </conditionalFormatting>
  <conditionalFormatting sqref="B390:N390">
    <cfRule type="cellIs" dxfId="3477" priority="491" operator="lessThan">
      <formula>0</formula>
    </cfRule>
  </conditionalFormatting>
  <conditionalFormatting sqref="B390:N390">
    <cfRule type="cellIs" dxfId="3476" priority="492" operator="lessThan">
      <formula>0</formula>
    </cfRule>
  </conditionalFormatting>
  <conditionalFormatting sqref="B390:N390">
    <cfRule type="cellIs" dxfId="3475" priority="493" operator="lessThan">
      <formula>0</formula>
    </cfRule>
  </conditionalFormatting>
  <conditionalFormatting sqref="B390:N390">
    <cfRule type="cellIs" dxfId="3474" priority="494" operator="lessThan">
      <formula>0</formula>
    </cfRule>
  </conditionalFormatting>
  <conditionalFormatting sqref="B396:N396">
    <cfRule type="cellIs" dxfId="3473" priority="495" operator="lessThan">
      <formula>0</formula>
    </cfRule>
  </conditionalFormatting>
  <conditionalFormatting sqref="N393">
    <cfRule type="cellIs" dxfId="3472" priority="496" operator="lessThan">
      <formula>0</formula>
    </cfRule>
  </conditionalFormatting>
  <conditionalFormatting sqref="B396:N396">
    <cfRule type="cellIs" dxfId="3471" priority="497" operator="lessThan">
      <formula>0</formula>
    </cfRule>
  </conditionalFormatting>
  <conditionalFormatting sqref="B396:N396">
    <cfRule type="cellIs" dxfId="3470" priority="498" operator="lessThan">
      <formula>0</formula>
    </cfRule>
  </conditionalFormatting>
  <conditionalFormatting sqref="B396:N396">
    <cfRule type="cellIs" dxfId="3469" priority="499" operator="lessThan">
      <formula>0</formula>
    </cfRule>
  </conditionalFormatting>
  <conditionalFormatting sqref="B396:N396">
    <cfRule type="cellIs" dxfId="3468" priority="500" operator="lessThan">
      <formula>0</formula>
    </cfRule>
  </conditionalFormatting>
  <conditionalFormatting sqref="B396:N396">
    <cfRule type="cellIs" dxfId="3467" priority="501" operator="lessThan">
      <formula>0</formula>
    </cfRule>
  </conditionalFormatting>
  <conditionalFormatting sqref="B396:N396">
    <cfRule type="cellIs" dxfId="3466" priority="502" operator="lessThan">
      <formula>0</formula>
    </cfRule>
  </conditionalFormatting>
  <conditionalFormatting sqref="B396:N396">
    <cfRule type="cellIs" dxfId="3465" priority="503" operator="lessThan">
      <formula>0</formula>
    </cfRule>
  </conditionalFormatting>
  <conditionalFormatting sqref="N399">
    <cfRule type="cellIs" dxfId="3464" priority="504" operator="lessThan">
      <formula>0</formula>
    </cfRule>
  </conditionalFormatting>
  <conditionalFormatting sqref="N352">
    <cfRule type="cellIs" dxfId="3463" priority="505" operator="lessThan">
      <formula>0</formula>
    </cfRule>
  </conditionalFormatting>
  <conditionalFormatting sqref="N358">
    <cfRule type="cellIs" dxfId="3462" priority="506" operator="lessThan">
      <formula>0</formula>
    </cfRule>
  </conditionalFormatting>
  <conditionalFormatting sqref="N358">
    <cfRule type="cellIs" dxfId="3461" priority="507" operator="lessThan">
      <formula>0</formula>
    </cfRule>
  </conditionalFormatting>
  <conditionalFormatting sqref="N364">
    <cfRule type="cellIs" dxfId="3460" priority="508" operator="lessThan">
      <formula>0</formula>
    </cfRule>
  </conditionalFormatting>
  <conditionalFormatting sqref="N364">
    <cfRule type="cellIs" dxfId="3459" priority="509" operator="lessThan">
      <formula>0</formula>
    </cfRule>
  </conditionalFormatting>
  <conditionalFormatting sqref="N370">
    <cfRule type="cellIs" dxfId="3458" priority="510" operator="lessThan">
      <formula>0</formula>
    </cfRule>
  </conditionalFormatting>
  <conditionalFormatting sqref="N370">
    <cfRule type="cellIs" dxfId="3457" priority="511" operator="lessThan">
      <formula>0</formula>
    </cfRule>
  </conditionalFormatting>
  <conditionalFormatting sqref="N376">
    <cfRule type="cellIs" dxfId="3456" priority="512" operator="lessThan">
      <formula>0</formula>
    </cfRule>
  </conditionalFormatting>
  <conditionalFormatting sqref="N376">
    <cfRule type="cellIs" dxfId="3455" priority="513" operator="lessThan">
      <formula>0</formula>
    </cfRule>
  </conditionalFormatting>
  <conditionalFormatting sqref="N382">
    <cfRule type="cellIs" dxfId="3454" priority="514" operator="lessThan">
      <formula>0</formula>
    </cfRule>
  </conditionalFormatting>
  <conditionalFormatting sqref="N382">
    <cfRule type="cellIs" dxfId="3453" priority="515" operator="lessThan">
      <formula>0</formula>
    </cfRule>
  </conditionalFormatting>
  <conditionalFormatting sqref="N388">
    <cfRule type="cellIs" dxfId="3452" priority="516" operator="lessThan">
      <formula>0</formula>
    </cfRule>
  </conditionalFormatting>
  <conditionalFormatting sqref="N388">
    <cfRule type="cellIs" dxfId="3451" priority="517" operator="lessThan">
      <formula>0</formula>
    </cfRule>
  </conditionalFormatting>
  <conditionalFormatting sqref="N394">
    <cfRule type="cellIs" dxfId="3450" priority="518" operator="lessThan">
      <formula>0</formula>
    </cfRule>
  </conditionalFormatting>
  <conditionalFormatting sqref="N394">
    <cfRule type="cellIs" dxfId="3449" priority="519" operator="lessThan">
      <formula>0</formula>
    </cfRule>
  </conditionalFormatting>
  <conditionalFormatting sqref="C406:M406">
    <cfRule type="cellIs" dxfId="3448" priority="520" operator="lessThan">
      <formula>0</formula>
    </cfRule>
  </conditionalFormatting>
  <conditionalFormatting sqref="C406:M406">
    <cfRule type="cellIs" dxfId="3447" priority="521" operator="lessThan">
      <formula>0</formula>
    </cfRule>
  </conditionalFormatting>
  <conditionalFormatting sqref="H406">
    <cfRule type="cellIs" dxfId="3446" priority="522" operator="lessThan">
      <formula>0</formula>
    </cfRule>
  </conditionalFormatting>
  <conditionalFormatting sqref="B406">
    <cfRule type="cellIs" dxfId="3445" priority="523" operator="lessThan">
      <formula>0</formula>
    </cfRule>
  </conditionalFormatting>
  <conditionalFormatting sqref="B406">
    <cfRule type="cellIs" dxfId="3444" priority="524" operator="lessThan">
      <formula>0</formula>
    </cfRule>
  </conditionalFormatting>
  <conditionalFormatting sqref="B402:N402">
    <cfRule type="cellIs" dxfId="3443" priority="525" operator="lessThan">
      <formula>0</formula>
    </cfRule>
  </conditionalFormatting>
  <conditionalFormatting sqref="B402:N402">
    <cfRule type="cellIs" dxfId="3442" priority="526" operator="lessThan">
      <formula>0</formula>
    </cfRule>
  </conditionalFormatting>
  <conditionalFormatting sqref="B402:N402">
    <cfRule type="cellIs" dxfId="3441" priority="527" operator="lessThan">
      <formula>0</formula>
    </cfRule>
  </conditionalFormatting>
  <conditionalFormatting sqref="B402:N402">
    <cfRule type="cellIs" dxfId="3440" priority="528" operator="lessThan">
      <formula>0</formula>
    </cfRule>
  </conditionalFormatting>
  <conditionalFormatting sqref="B402:N402">
    <cfRule type="cellIs" dxfId="3439" priority="529" operator="lessThan">
      <formula>0</formula>
    </cfRule>
  </conditionalFormatting>
  <conditionalFormatting sqref="B402:N402">
    <cfRule type="cellIs" dxfId="3438" priority="530" operator="lessThan">
      <formula>0</formula>
    </cfRule>
  </conditionalFormatting>
  <conditionalFormatting sqref="B402:N402">
    <cfRule type="cellIs" dxfId="3437" priority="531" operator="lessThan">
      <formula>0</formula>
    </cfRule>
  </conditionalFormatting>
  <conditionalFormatting sqref="B402:N402">
    <cfRule type="cellIs" dxfId="3436" priority="532" operator="lessThan">
      <formula>0</formula>
    </cfRule>
  </conditionalFormatting>
  <conditionalFormatting sqref="N405">
    <cfRule type="cellIs" dxfId="3435" priority="533" operator="lessThan">
      <formula>0</formula>
    </cfRule>
  </conditionalFormatting>
  <conditionalFormatting sqref="N406">
    <cfRule type="cellIs" dxfId="3434" priority="534" operator="lessThan">
      <formula>0</formula>
    </cfRule>
  </conditionalFormatting>
  <conditionalFormatting sqref="N406">
    <cfRule type="cellIs" dxfId="3433" priority="535" operator="lessThan">
      <formula>0</formula>
    </cfRule>
  </conditionalFormatting>
  <conditionalFormatting sqref="C412:M412">
    <cfRule type="cellIs" dxfId="3432" priority="536" operator="lessThan">
      <formula>0</formula>
    </cfRule>
  </conditionalFormatting>
  <conditionalFormatting sqref="C412:M412">
    <cfRule type="cellIs" dxfId="3431" priority="537" operator="lessThan">
      <formula>0</formula>
    </cfRule>
  </conditionalFormatting>
  <conditionalFormatting sqref="H412">
    <cfRule type="cellIs" dxfId="3430" priority="538" operator="lessThan">
      <formula>0</formula>
    </cfRule>
  </conditionalFormatting>
  <conditionalFormatting sqref="B412">
    <cfRule type="cellIs" dxfId="3429" priority="539" operator="lessThan">
      <formula>0</formula>
    </cfRule>
  </conditionalFormatting>
  <conditionalFormatting sqref="B412">
    <cfRule type="cellIs" dxfId="3428" priority="540" operator="lessThan">
      <formula>0</formula>
    </cfRule>
  </conditionalFormatting>
  <conditionalFormatting sqref="B408:N408">
    <cfRule type="cellIs" dxfId="3427" priority="541" operator="lessThan">
      <formula>0</formula>
    </cfRule>
  </conditionalFormatting>
  <conditionalFormatting sqref="B408:N408">
    <cfRule type="cellIs" dxfId="3426" priority="542" operator="lessThan">
      <formula>0</formula>
    </cfRule>
  </conditionalFormatting>
  <conditionalFormatting sqref="B408:N408">
    <cfRule type="cellIs" dxfId="3425" priority="543" operator="lessThan">
      <formula>0</formula>
    </cfRule>
  </conditionalFormatting>
  <conditionalFormatting sqref="B408:N408">
    <cfRule type="cellIs" dxfId="3424" priority="544" operator="lessThan">
      <formula>0</formula>
    </cfRule>
  </conditionalFormatting>
  <conditionalFormatting sqref="B408:N408">
    <cfRule type="cellIs" dxfId="3423" priority="545" operator="lessThan">
      <formula>0</formula>
    </cfRule>
  </conditionalFormatting>
  <conditionalFormatting sqref="B408:N408">
    <cfRule type="cellIs" dxfId="3422" priority="546" operator="lessThan">
      <formula>0</formula>
    </cfRule>
  </conditionalFormatting>
  <conditionalFormatting sqref="B408:N408">
    <cfRule type="cellIs" dxfId="3421" priority="547" operator="lessThan">
      <formula>0</formula>
    </cfRule>
  </conditionalFormatting>
  <conditionalFormatting sqref="B408:N408">
    <cfRule type="cellIs" dxfId="3420" priority="548" operator="lessThan">
      <formula>0</formula>
    </cfRule>
  </conditionalFormatting>
  <conditionalFormatting sqref="N411">
    <cfRule type="cellIs" dxfId="3419" priority="549" operator="lessThan">
      <formula>0</formula>
    </cfRule>
  </conditionalFormatting>
  <conditionalFormatting sqref="N412">
    <cfRule type="cellIs" dxfId="3418" priority="550" operator="lessThan">
      <formula>0</formula>
    </cfRule>
  </conditionalFormatting>
  <conditionalFormatting sqref="N412">
    <cfRule type="cellIs" dxfId="3417" priority="551" operator="lessThan">
      <formula>0</formula>
    </cfRule>
  </conditionalFormatting>
  <conditionalFormatting sqref="C418:M418">
    <cfRule type="cellIs" dxfId="3416" priority="552" operator="lessThan">
      <formula>0</formula>
    </cfRule>
  </conditionalFormatting>
  <conditionalFormatting sqref="C418:M418">
    <cfRule type="cellIs" dxfId="3415" priority="553" operator="lessThan">
      <formula>0</formula>
    </cfRule>
  </conditionalFormatting>
  <conditionalFormatting sqref="H418">
    <cfRule type="cellIs" dxfId="3414" priority="554" operator="lessThan">
      <formula>0</formula>
    </cfRule>
  </conditionalFormatting>
  <conditionalFormatting sqref="B418">
    <cfRule type="cellIs" dxfId="3413" priority="555" operator="lessThan">
      <formula>0</formula>
    </cfRule>
  </conditionalFormatting>
  <conditionalFormatting sqref="B418">
    <cfRule type="cellIs" dxfId="3412" priority="556" operator="lessThan">
      <formula>0</formula>
    </cfRule>
  </conditionalFormatting>
  <conditionalFormatting sqref="B414:N414">
    <cfRule type="cellIs" dxfId="3411" priority="557" operator="lessThan">
      <formula>0</formula>
    </cfRule>
  </conditionalFormatting>
  <conditionalFormatting sqref="B414:N414">
    <cfRule type="cellIs" dxfId="3410" priority="558" operator="lessThan">
      <formula>0</formula>
    </cfRule>
  </conditionalFormatting>
  <conditionalFormatting sqref="B414:N414">
    <cfRule type="cellIs" dxfId="3409" priority="559" operator="lessThan">
      <formula>0</formula>
    </cfRule>
  </conditionalFormatting>
  <conditionalFormatting sqref="B414:N414">
    <cfRule type="cellIs" dxfId="3408" priority="560" operator="lessThan">
      <formula>0</formula>
    </cfRule>
  </conditionalFormatting>
  <conditionalFormatting sqref="B414:N414">
    <cfRule type="cellIs" dxfId="3407" priority="561" operator="lessThan">
      <formula>0</formula>
    </cfRule>
  </conditionalFormatting>
  <conditionalFormatting sqref="B414:N414">
    <cfRule type="cellIs" dxfId="3406" priority="562" operator="lessThan">
      <formula>0</formula>
    </cfRule>
  </conditionalFormatting>
  <conditionalFormatting sqref="B414:N414">
    <cfRule type="cellIs" dxfId="3405" priority="563" operator="lessThan">
      <formula>0</formula>
    </cfRule>
  </conditionalFormatting>
  <conditionalFormatting sqref="B414:N414">
    <cfRule type="cellIs" dxfId="3404" priority="564" operator="lessThan">
      <formula>0</formula>
    </cfRule>
  </conditionalFormatting>
  <conditionalFormatting sqref="N417">
    <cfRule type="cellIs" dxfId="3403" priority="565" operator="lessThan">
      <formula>0</formula>
    </cfRule>
  </conditionalFormatting>
  <conditionalFormatting sqref="N418">
    <cfRule type="cellIs" dxfId="3402" priority="566" operator="lessThan">
      <formula>0</formula>
    </cfRule>
  </conditionalFormatting>
  <conditionalFormatting sqref="N418">
    <cfRule type="cellIs" dxfId="3401" priority="567" operator="lessThan">
      <formula>0</formula>
    </cfRule>
  </conditionalFormatting>
  <conditionalFormatting sqref="C424:M424">
    <cfRule type="cellIs" dxfId="3400" priority="568" operator="lessThan">
      <formula>0</formula>
    </cfRule>
  </conditionalFormatting>
  <conditionalFormatting sqref="C424:M424">
    <cfRule type="cellIs" dxfId="3399" priority="569" operator="lessThan">
      <formula>0</formula>
    </cfRule>
  </conditionalFormatting>
  <conditionalFormatting sqref="H424">
    <cfRule type="cellIs" dxfId="3398" priority="570" operator="lessThan">
      <formula>0</formula>
    </cfRule>
  </conditionalFormatting>
  <conditionalFormatting sqref="B424">
    <cfRule type="cellIs" dxfId="3397" priority="571" operator="lessThan">
      <formula>0</formula>
    </cfRule>
  </conditionalFormatting>
  <conditionalFormatting sqref="B424">
    <cfRule type="cellIs" dxfId="3396" priority="572" operator="lessThan">
      <formula>0</formula>
    </cfRule>
  </conditionalFormatting>
  <conditionalFormatting sqref="B420:N420">
    <cfRule type="cellIs" dxfId="3395" priority="573" operator="lessThan">
      <formula>0</formula>
    </cfRule>
  </conditionalFormatting>
  <conditionalFormatting sqref="B420:N420">
    <cfRule type="cellIs" dxfId="3394" priority="574" operator="lessThan">
      <formula>0</formula>
    </cfRule>
  </conditionalFormatting>
  <conditionalFormatting sqref="B420:N420">
    <cfRule type="cellIs" dxfId="3393" priority="575" operator="lessThan">
      <formula>0</formula>
    </cfRule>
  </conditionalFormatting>
  <conditionalFormatting sqref="B420:N420">
    <cfRule type="cellIs" dxfId="3392" priority="576" operator="lessThan">
      <formula>0</formula>
    </cfRule>
  </conditionalFormatting>
  <conditionalFormatting sqref="B420:N420">
    <cfRule type="cellIs" dxfId="3391" priority="577" operator="lessThan">
      <formula>0</formula>
    </cfRule>
  </conditionalFormatting>
  <conditionalFormatting sqref="B420:N420">
    <cfRule type="cellIs" dxfId="3390" priority="578" operator="lessThan">
      <formula>0</formula>
    </cfRule>
  </conditionalFormatting>
  <conditionalFormatting sqref="B420:N420">
    <cfRule type="cellIs" dxfId="3389" priority="579" operator="lessThan">
      <formula>0</formula>
    </cfRule>
  </conditionalFormatting>
  <conditionalFormatting sqref="B420:N420">
    <cfRule type="cellIs" dxfId="3388" priority="580" operator="lessThan">
      <formula>0</formula>
    </cfRule>
  </conditionalFormatting>
  <conditionalFormatting sqref="N423">
    <cfRule type="cellIs" dxfId="3387" priority="581" operator="lessThan">
      <formula>0</formula>
    </cfRule>
  </conditionalFormatting>
  <conditionalFormatting sqref="N424">
    <cfRule type="cellIs" dxfId="3386" priority="582" operator="lessThan">
      <formula>0</formula>
    </cfRule>
  </conditionalFormatting>
  <conditionalFormatting sqref="N424">
    <cfRule type="cellIs" dxfId="3385" priority="583" operator="lessThan">
      <formula>0</formula>
    </cfRule>
  </conditionalFormatting>
  <conditionalFormatting sqref="C430:M430">
    <cfRule type="cellIs" dxfId="3384" priority="584" operator="lessThan">
      <formula>0</formula>
    </cfRule>
  </conditionalFormatting>
  <conditionalFormatting sqref="C430:M430">
    <cfRule type="cellIs" dxfId="3383" priority="585" operator="lessThan">
      <formula>0</formula>
    </cfRule>
  </conditionalFormatting>
  <conditionalFormatting sqref="H430">
    <cfRule type="cellIs" dxfId="3382" priority="586" operator="lessThan">
      <formula>0</formula>
    </cfRule>
  </conditionalFormatting>
  <conditionalFormatting sqref="B430">
    <cfRule type="cellIs" dxfId="3381" priority="587" operator="lessThan">
      <formula>0</formula>
    </cfRule>
  </conditionalFormatting>
  <conditionalFormatting sqref="B430">
    <cfRule type="cellIs" dxfId="3380" priority="588" operator="lessThan">
      <formula>0</formula>
    </cfRule>
  </conditionalFormatting>
  <conditionalFormatting sqref="B426:N426">
    <cfRule type="cellIs" dxfId="3379" priority="589" operator="lessThan">
      <formula>0</formula>
    </cfRule>
  </conditionalFormatting>
  <conditionalFormatting sqref="B426:N426">
    <cfRule type="cellIs" dxfId="3378" priority="590" operator="lessThan">
      <formula>0</formula>
    </cfRule>
  </conditionalFormatting>
  <conditionalFormatting sqref="B426:N426">
    <cfRule type="cellIs" dxfId="3377" priority="591" operator="lessThan">
      <formula>0</formula>
    </cfRule>
  </conditionalFormatting>
  <conditionalFormatting sqref="B426:N426">
    <cfRule type="cellIs" dxfId="3376" priority="592" operator="lessThan">
      <formula>0</formula>
    </cfRule>
  </conditionalFormatting>
  <conditionalFormatting sqref="B426:N426">
    <cfRule type="cellIs" dxfId="3375" priority="593" operator="lessThan">
      <formula>0</formula>
    </cfRule>
  </conditionalFormatting>
  <conditionalFormatting sqref="B426:N426">
    <cfRule type="cellIs" dxfId="3374" priority="594" operator="lessThan">
      <formula>0</formula>
    </cfRule>
  </conditionalFormatting>
  <conditionalFormatting sqref="B426:N426">
    <cfRule type="cellIs" dxfId="3373" priority="595" operator="lessThan">
      <formula>0</formula>
    </cfRule>
  </conditionalFormatting>
  <conditionalFormatting sqref="B426:N426">
    <cfRule type="cellIs" dxfId="3372" priority="596" operator="lessThan">
      <formula>0</formula>
    </cfRule>
  </conditionalFormatting>
  <conditionalFormatting sqref="N429">
    <cfRule type="cellIs" dxfId="3371" priority="597" operator="lessThan">
      <formula>0</formula>
    </cfRule>
  </conditionalFormatting>
  <conditionalFormatting sqref="C436:M436">
    <cfRule type="cellIs" dxfId="3370" priority="598" operator="lessThan">
      <formula>0</formula>
    </cfRule>
  </conditionalFormatting>
  <conditionalFormatting sqref="C436:M436">
    <cfRule type="cellIs" dxfId="3369" priority="599" operator="lessThan">
      <formula>0</formula>
    </cfRule>
  </conditionalFormatting>
  <conditionalFormatting sqref="H436">
    <cfRule type="cellIs" dxfId="3368" priority="600" operator="lessThan">
      <formula>0</formula>
    </cfRule>
  </conditionalFormatting>
  <conditionalFormatting sqref="B436">
    <cfRule type="cellIs" dxfId="3367" priority="601" operator="lessThan">
      <formula>0</formula>
    </cfRule>
  </conditionalFormatting>
  <conditionalFormatting sqref="B436">
    <cfRule type="cellIs" dxfId="3366" priority="602" operator="lessThan">
      <formula>0</formula>
    </cfRule>
  </conditionalFormatting>
  <conditionalFormatting sqref="B432:N432">
    <cfRule type="cellIs" dxfId="3365" priority="603" operator="lessThan">
      <formula>0</formula>
    </cfRule>
  </conditionalFormatting>
  <conditionalFormatting sqref="B432:N432">
    <cfRule type="cellIs" dxfId="3364" priority="604" operator="lessThan">
      <formula>0</formula>
    </cfRule>
  </conditionalFormatting>
  <conditionalFormatting sqref="B432:N432">
    <cfRule type="cellIs" dxfId="3363" priority="605" operator="lessThan">
      <formula>0</formula>
    </cfRule>
  </conditionalFormatting>
  <conditionalFormatting sqref="B432:N432">
    <cfRule type="cellIs" dxfId="3362" priority="606" operator="lessThan">
      <formula>0</formula>
    </cfRule>
  </conditionalFormatting>
  <conditionalFormatting sqref="B432:N432">
    <cfRule type="cellIs" dxfId="3361" priority="607" operator="lessThan">
      <formula>0</formula>
    </cfRule>
  </conditionalFormatting>
  <conditionalFormatting sqref="B432:N432">
    <cfRule type="cellIs" dxfId="3360" priority="608" operator="lessThan">
      <formula>0</formula>
    </cfRule>
  </conditionalFormatting>
  <conditionalFormatting sqref="B432:N432">
    <cfRule type="cellIs" dxfId="3359" priority="609" operator="lessThan">
      <formula>0</formula>
    </cfRule>
  </conditionalFormatting>
  <conditionalFormatting sqref="B432:N432">
    <cfRule type="cellIs" dxfId="3358" priority="610" operator="lessThan">
      <formula>0</formula>
    </cfRule>
  </conditionalFormatting>
  <conditionalFormatting sqref="N435">
    <cfRule type="cellIs" dxfId="3357" priority="611" operator="lessThan">
      <formula>0</formula>
    </cfRule>
  </conditionalFormatting>
  <conditionalFormatting sqref="N436">
    <cfRule type="cellIs" dxfId="3356" priority="612" operator="lessThan">
      <formula>0</formula>
    </cfRule>
  </conditionalFormatting>
  <conditionalFormatting sqref="N436">
    <cfRule type="cellIs" dxfId="3355" priority="613" operator="lessThan">
      <formula>0</formula>
    </cfRule>
  </conditionalFormatting>
  <conditionalFormatting sqref="C442:M442">
    <cfRule type="cellIs" dxfId="3354" priority="614" operator="lessThan">
      <formula>0</formula>
    </cfRule>
  </conditionalFormatting>
  <conditionalFormatting sqref="C442:M442">
    <cfRule type="cellIs" dxfId="3353" priority="615" operator="lessThan">
      <formula>0</formula>
    </cfRule>
  </conditionalFormatting>
  <conditionalFormatting sqref="H442">
    <cfRule type="cellIs" dxfId="3352" priority="616" operator="lessThan">
      <formula>0</formula>
    </cfRule>
  </conditionalFormatting>
  <conditionalFormatting sqref="B442">
    <cfRule type="cellIs" dxfId="3351" priority="617" operator="lessThan">
      <formula>0</formula>
    </cfRule>
  </conditionalFormatting>
  <conditionalFormatting sqref="B442">
    <cfRule type="cellIs" dxfId="3350" priority="618" operator="lessThan">
      <formula>0</formula>
    </cfRule>
  </conditionalFormatting>
  <conditionalFormatting sqref="B438:N438">
    <cfRule type="cellIs" dxfId="3349" priority="619" operator="lessThan">
      <formula>0</formula>
    </cfRule>
  </conditionalFormatting>
  <conditionalFormatting sqref="B438:N438">
    <cfRule type="cellIs" dxfId="3348" priority="620" operator="lessThan">
      <formula>0</formula>
    </cfRule>
  </conditionalFormatting>
  <conditionalFormatting sqref="B438:N438">
    <cfRule type="cellIs" dxfId="3347" priority="621" operator="lessThan">
      <formula>0</formula>
    </cfRule>
  </conditionalFormatting>
  <conditionalFormatting sqref="B438:N438">
    <cfRule type="cellIs" dxfId="3346" priority="622" operator="lessThan">
      <formula>0</formula>
    </cfRule>
  </conditionalFormatting>
  <conditionalFormatting sqref="B438:N438">
    <cfRule type="cellIs" dxfId="3345" priority="623" operator="lessThan">
      <formula>0</formula>
    </cfRule>
  </conditionalFormatting>
  <conditionalFormatting sqref="B438:N438">
    <cfRule type="cellIs" dxfId="3344" priority="624" operator="lessThan">
      <formula>0</formula>
    </cfRule>
  </conditionalFormatting>
  <conditionalFormatting sqref="B438:N438">
    <cfRule type="cellIs" dxfId="3343" priority="625" operator="lessThan">
      <formula>0</formula>
    </cfRule>
  </conditionalFormatting>
  <conditionalFormatting sqref="B438:N438">
    <cfRule type="cellIs" dxfId="3342" priority="626" operator="lessThan">
      <formula>0</formula>
    </cfRule>
  </conditionalFormatting>
  <conditionalFormatting sqref="N441">
    <cfRule type="cellIs" dxfId="3341" priority="627" operator="lessThan">
      <formula>0</formula>
    </cfRule>
  </conditionalFormatting>
  <conditionalFormatting sqref="N442">
    <cfRule type="cellIs" dxfId="3340" priority="628" operator="lessThan">
      <formula>0</formula>
    </cfRule>
  </conditionalFormatting>
  <conditionalFormatting sqref="N442">
    <cfRule type="cellIs" dxfId="3339" priority="629" operator="lessThan">
      <formula>0</formula>
    </cfRule>
  </conditionalFormatting>
  <conditionalFormatting sqref="C449:M449">
    <cfRule type="cellIs" dxfId="3338" priority="630" operator="lessThan">
      <formula>0</formula>
    </cfRule>
  </conditionalFormatting>
  <conditionalFormatting sqref="C449:M449">
    <cfRule type="cellIs" dxfId="3337" priority="631" operator="lessThan">
      <formula>0</formula>
    </cfRule>
  </conditionalFormatting>
  <conditionalFormatting sqref="H449">
    <cfRule type="cellIs" dxfId="3336" priority="632" operator="lessThan">
      <formula>0</formula>
    </cfRule>
  </conditionalFormatting>
  <conditionalFormatting sqref="B449">
    <cfRule type="cellIs" dxfId="3335" priority="633" operator="lessThan">
      <formula>0</formula>
    </cfRule>
  </conditionalFormatting>
  <conditionalFormatting sqref="B449">
    <cfRule type="cellIs" dxfId="3334" priority="634" operator="lessThan">
      <formula>0</formula>
    </cfRule>
  </conditionalFormatting>
  <conditionalFormatting sqref="B445:N445">
    <cfRule type="cellIs" dxfId="3333" priority="635" operator="lessThan">
      <formula>0</formula>
    </cfRule>
  </conditionalFormatting>
  <conditionalFormatting sqref="B445:N445">
    <cfRule type="cellIs" dxfId="3332" priority="636" operator="lessThan">
      <formula>0</formula>
    </cfRule>
  </conditionalFormatting>
  <conditionalFormatting sqref="B445:N445">
    <cfRule type="cellIs" dxfId="3331" priority="637" operator="lessThan">
      <formula>0</formula>
    </cfRule>
  </conditionalFormatting>
  <conditionalFormatting sqref="B445:N445">
    <cfRule type="cellIs" dxfId="3330" priority="638" operator="lessThan">
      <formula>0</formula>
    </cfRule>
  </conditionalFormatting>
  <conditionalFormatting sqref="B445:N445">
    <cfRule type="cellIs" dxfId="3329" priority="639" operator="lessThan">
      <formula>0</formula>
    </cfRule>
  </conditionalFormatting>
  <conditionalFormatting sqref="B445:N445">
    <cfRule type="cellIs" dxfId="3328" priority="640" operator="lessThan">
      <formula>0</formula>
    </cfRule>
  </conditionalFormatting>
  <conditionalFormatting sqref="B445:N445">
    <cfRule type="cellIs" dxfId="3327" priority="641" operator="lessThan">
      <formula>0</formula>
    </cfRule>
  </conditionalFormatting>
  <conditionalFormatting sqref="B445:N445">
    <cfRule type="cellIs" dxfId="3326" priority="642" operator="lessThan">
      <formula>0</formula>
    </cfRule>
  </conditionalFormatting>
  <conditionalFormatting sqref="N448">
    <cfRule type="cellIs" dxfId="3325" priority="643" operator="lessThan">
      <formula>0</formula>
    </cfRule>
  </conditionalFormatting>
  <conditionalFormatting sqref="N449">
    <cfRule type="cellIs" dxfId="3324" priority="644" operator="lessThan">
      <formula>0</formula>
    </cfRule>
  </conditionalFormatting>
  <conditionalFormatting sqref="N449">
    <cfRule type="cellIs" dxfId="3323" priority="645" operator="lessThan">
      <formula>0</formula>
    </cfRule>
  </conditionalFormatting>
  <conditionalFormatting sqref="C455:M455">
    <cfRule type="cellIs" dxfId="3322" priority="646" operator="lessThan">
      <formula>0</formula>
    </cfRule>
  </conditionalFormatting>
  <conditionalFormatting sqref="C455:M455">
    <cfRule type="cellIs" dxfId="3321" priority="647" operator="lessThan">
      <formula>0</formula>
    </cfRule>
  </conditionalFormatting>
  <conditionalFormatting sqref="H455">
    <cfRule type="cellIs" dxfId="3320" priority="648" operator="lessThan">
      <formula>0</formula>
    </cfRule>
  </conditionalFormatting>
  <conditionalFormatting sqref="B455">
    <cfRule type="cellIs" dxfId="3319" priority="649" operator="lessThan">
      <formula>0</formula>
    </cfRule>
  </conditionalFormatting>
  <conditionalFormatting sqref="B455">
    <cfRule type="cellIs" dxfId="3318" priority="650" operator="lessThan">
      <formula>0</formula>
    </cfRule>
  </conditionalFormatting>
  <conditionalFormatting sqref="B451:N451">
    <cfRule type="cellIs" dxfId="3317" priority="651" operator="lessThan">
      <formula>0</formula>
    </cfRule>
  </conditionalFormatting>
  <conditionalFormatting sqref="B451:N451">
    <cfRule type="cellIs" dxfId="3316" priority="652" operator="lessThan">
      <formula>0</formula>
    </cfRule>
  </conditionalFormatting>
  <conditionalFormatting sqref="B451:N451">
    <cfRule type="cellIs" dxfId="3315" priority="653" operator="lessThan">
      <formula>0</formula>
    </cfRule>
  </conditionalFormatting>
  <conditionalFormatting sqref="B451:N451">
    <cfRule type="cellIs" dxfId="3314" priority="654" operator="lessThan">
      <formula>0</formula>
    </cfRule>
  </conditionalFormatting>
  <conditionalFormatting sqref="B451:N451">
    <cfRule type="cellIs" dxfId="3313" priority="655" operator="lessThan">
      <formula>0</formula>
    </cfRule>
  </conditionalFormatting>
  <conditionalFormatting sqref="B451:N451">
    <cfRule type="cellIs" dxfId="3312" priority="656" operator="lessThan">
      <formula>0</formula>
    </cfRule>
  </conditionalFormatting>
  <conditionalFormatting sqref="B451:N451">
    <cfRule type="cellIs" dxfId="3311" priority="657" operator="lessThan">
      <formula>0</formula>
    </cfRule>
  </conditionalFormatting>
  <conditionalFormatting sqref="B451:N451">
    <cfRule type="cellIs" dxfId="3310" priority="658" operator="lessThan">
      <formula>0</formula>
    </cfRule>
  </conditionalFormatting>
  <conditionalFormatting sqref="N454">
    <cfRule type="cellIs" dxfId="3309" priority="659" operator="lessThan">
      <formula>0</formula>
    </cfRule>
  </conditionalFormatting>
  <conditionalFormatting sqref="N455">
    <cfRule type="cellIs" dxfId="3308" priority="660" operator="lessThan">
      <formula>0</formula>
    </cfRule>
  </conditionalFormatting>
  <conditionalFormatting sqref="N455">
    <cfRule type="cellIs" dxfId="3307" priority="661" operator="lessThan">
      <formula>0</formula>
    </cfRule>
  </conditionalFormatting>
  <conditionalFormatting sqref="C458:C461">
    <cfRule type="expression" dxfId="3306" priority="662">
      <formula>C458/B458&gt;1</formula>
    </cfRule>
  </conditionalFormatting>
  <conditionalFormatting sqref="C458:C461">
    <cfRule type="expression" dxfId="3305" priority="663">
      <formula>C458/B458&lt;1</formula>
    </cfRule>
  </conditionalFormatting>
  <conditionalFormatting sqref="D458:N461">
    <cfRule type="cellIs" dxfId="3304" priority="664" operator="lessThan">
      <formula>0</formula>
    </cfRule>
  </conditionalFormatting>
  <conditionalFormatting sqref="D458:N461">
    <cfRule type="expression" dxfId="3303" priority="665">
      <formula>D458/C458&gt;1</formula>
    </cfRule>
  </conditionalFormatting>
  <conditionalFormatting sqref="D458:N461">
    <cfRule type="expression" dxfId="3302" priority="666">
      <formula>D458/C458&lt;1</formula>
    </cfRule>
  </conditionalFormatting>
  <conditionalFormatting sqref="B458:B461">
    <cfRule type="cellIs" dxfId="3301" priority="667" operator="lessThan">
      <formula>0</formula>
    </cfRule>
  </conditionalFormatting>
  <conditionalFormatting sqref="B458:B461 B531:N531 B539:N539 B554:N554 B568:N568">
    <cfRule type="expression" dxfId="3300" priority="668">
      <formula>B458/#REF!&gt;1</formula>
    </cfRule>
  </conditionalFormatting>
  <conditionalFormatting sqref="B458:B461 B531:N531 B539:N539 B554:N554 B568:N568">
    <cfRule type="expression" dxfId="3299" priority="669">
      <formula>B458/#REF!&lt;1</formula>
    </cfRule>
  </conditionalFormatting>
  <conditionalFormatting sqref="B491">
    <cfRule type="cellIs" dxfId="3298" priority="670" operator="lessThan">
      <formula>0</formula>
    </cfRule>
  </conditionalFormatting>
  <conditionalFormatting sqref="B491">
    <cfRule type="expression" dxfId="3297" priority="671">
      <formula>B491/#REF!&gt;1</formula>
    </cfRule>
  </conditionalFormatting>
  <conditionalFormatting sqref="B491">
    <cfRule type="expression" dxfId="3296" priority="672">
      <formula>B491/#REF!&lt;1</formula>
    </cfRule>
  </conditionalFormatting>
  <conditionalFormatting sqref="C491">
    <cfRule type="cellIs" dxfId="3295" priority="673" operator="lessThan">
      <formula>0</formula>
    </cfRule>
  </conditionalFormatting>
  <conditionalFormatting sqref="C491">
    <cfRule type="expression" dxfId="3294" priority="674">
      <formula>C491/B491&gt;1</formula>
    </cfRule>
  </conditionalFormatting>
  <conditionalFormatting sqref="C491">
    <cfRule type="expression" dxfId="3293" priority="675">
      <formula>C491/B491&lt;1</formula>
    </cfRule>
  </conditionalFormatting>
  <conditionalFormatting sqref="D491">
    <cfRule type="cellIs" dxfId="3292" priority="676" operator="lessThan">
      <formula>0</formula>
    </cfRule>
  </conditionalFormatting>
  <conditionalFormatting sqref="D491">
    <cfRule type="expression" dxfId="3291" priority="677">
      <formula>D491/C491&gt;1</formula>
    </cfRule>
  </conditionalFormatting>
  <conditionalFormatting sqref="D491">
    <cfRule type="expression" dxfId="3290" priority="678">
      <formula>D491/C491&lt;1</formula>
    </cfRule>
  </conditionalFormatting>
  <conditionalFormatting sqref="E491">
    <cfRule type="cellIs" dxfId="3289" priority="679" operator="lessThan">
      <formula>0</formula>
    </cfRule>
  </conditionalFormatting>
  <conditionalFormatting sqref="E491">
    <cfRule type="expression" dxfId="3288" priority="680">
      <formula>E491/D491&gt;1</formula>
    </cfRule>
  </conditionalFormatting>
  <conditionalFormatting sqref="E491">
    <cfRule type="expression" dxfId="3287" priority="681">
      <formula>E491/D491&lt;1</formula>
    </cfRule>
  </conditionalFormatting>
  <conditionalFormatting sqref="F491">
    <cfRule type="cellIs" dxfId="3286" priority="682" operator="lessThan">
      <formula>0</formula>
    </cfRule>
  </conditionalFormatting>
  <conditionalFormatting sqref="F491">
    <cfRule type="expression" dxfId="3285" priority="683">
      <formula>F491/E491&gt;1</formula>
    </cfRule>
  </conditionalFormatting>
  <conditionalFormatting sqref="F491">
    <cfRule type="expression" dxfId="3284" priority="684">
      <formula>F491/E491&lt;1</formula>
    </cfRule>
  </conditionalFormatting>
  <conditionalFormatting sqref="G491">
    <cfRule type="cellIs" dxfId="3283" priority="685" operator="lessThan">
      <formula>0</formula>
    </cfRule>
  </conditionalFormatting>
  <conditionalFormatting sqref="G491">
    <cfRule type="expression" dxfId="3282" priority="686">
      <formula>G491/F491&gt;1</formula>
    </cfRule>
  </conditionalFormatting>
  <conditionalFormatting sqref="G491">
    <cfRule type="expression" dxfId="3281" priority="687">
      <formula>G491/F491&lt;1</formula>
    </cfRule>
  </conditionalFormatting>
  <conditionalFormatting sqref="H491">
    <cfRule type="cellIs" dxfId="3280" priority="688" operator="lessThan">
      <formula>0</formula>
    </cfRule>
  </conditionalFormatting>
  <conditionalFormatting sqref="H491">
    <cfRule type="expression" dxfId="3279" priority="689">
      <formula>H491/G491&gt;1</formula>
    </cfRule>
  </conditionalFormatting>
  <conditionalFormatting sqref="H491">
    <cfRule type="expression" dxfId="3278" priority="690">
      <formula>H491/G491&lt;1</formula>
    </cfRule>
  </conditionalFormatting>
  <conditionalFormatting sqref="I491:N491">
    <cfRule type="cellIs" dxfId="3277" priority="691" operator="lessThan">
      <formula>0</formula>
    </cfRule>
  </conditionalFormatting>
  <conditionalFormatting sqref="I491:N491">
    <cfRule type="expression" dxfId="3276" priority="692">
      <formula>I491/H491&gt;1</formula>
    </cfRule>
  </conditionalFormatting>
  <conditionalFormatting sqref="I491:N491">
    <cfRule type="expression" dxfId="3275" priority="693">
      <formula>I491/H491&lt;1</formula>
    </cfRule>
  </conditionalFormatting>
  <conditionalFormatting sqref="B531">
    <cfRule type="cellIs" dxfId="3274" priority="694" operator="lessThan">
      <formula>0</formula>
    </cfRule>
  </conditionalFormatting>
  <conditionalFormatting sqref="B531">
    <cfRule type="expression" dxfId="3273" priority="695">
      <formula>B531/#REF!&gt;1</formula>
    </cfRule>
  </conditionalFormatting>
  <conditionalFormatting sqref="B531">
    <cfRule type="expression" dxfId="3272" priority="696">
      <formula>B531/#REF!&lt;1</formula>
    </cfRule>
  </conditionalFormatting>
  <conditionalFormatting sqref="C531">
    <cfRule type="cellIs" dxfId="3271" priority="697" operator="lessThan">
      <formula>0</formula>
    </cfRule>
  </conditionalFormatting>
  <conditionalFormatting sqref="C531">
    <cfRule type="expression" dxfId="3270" priority="698">
      <formula>C531/B531&gt;1</formula>
    </cfRule>
  </conditionalFormatting>
  <conditionalFormatting sqref="C531">
    <cfRule type="expression" dxfId="3269" priority="699">
      <formula>C531/B531&lt;1</formula>
    </cfRule>
  </conditionalFormatting>
  <conditionalFormatting sqref="D531">
    <cfRule type="cellIs" dxfId="3268" priority="700" operator="lessThan">
      <formula>0</formula>
    </cfRule>
  </conditionalFormatting>
  <conditionalFormatting sqref="D531">
    <cfRule type="expression" dxfId="3267" priority="701">
      <formula>D531/C531&gt;1</formula>
    </cfRule>
  </conditionalFormatting>
  <conditionalFormatting sqref="D531">
    <cfRule type="expression" dxfId="3266" priority="702">
      <formula>D531/C531&lt;1</formula>
    </cfRule>
  </conditionalFormatting>
  <conditionalFormatting sqref="E531">
    <cfRule type="cellIs" dxfId="3265" priority="703" operator="lessThan">
      <formula>0</formula>
    </cfRule>
  </conditionalFormatting>
  <conditionalFormatting sqref="E531">
    <cfRule type="expression" dxfId="3264" priority="704">
      <formula>E531/D531&gt;1</formula>
    </cfRule>
  </conditionalFormatting>
  <conditionalFormatting sqref="E531">
    <cfRule type="expression" dxfId="3263" priority="705">
      <formula>E531/D531&lt;1</formula>
    </cfRule>
  </conditionalFormatting>
  <conditionalFormatting sqref="F531">
    <cfRule type="cellIs" dxfId="3262" priority="706" operator="lessThan">
      <formula>0</formula>
    </cfRule>
  </conditionalFormatting>
  <conditionalFormatting sqref="F531">
    <cfRule type="expression" dxfId="3261" priority="707">
      <formula>F531/E531&gt;1</formula>
    </cfRule>
  </conditionalFormatting>
  <conditionalFormatting sqref="F531">
    <cfRule type="expression" dxfId="3260" priority="708">
      <formula>F531/E531&lt;1</formula>
    </cfRule>
  </conditionalFormatting>
  <conditionalFormatting sqref="G531">
    <cfRule type="cellIs" dxfId="3259" priority="709" operator="lessThan">
      <formula>0</formula>
    </cfRule>
  </conditionalFormatting>
  <conditionalFormatting sqref="G531">
    <cfRule type="expression" dxfId="3258" priority="710">
      <formula>G531/F531&gt;1</formula>
    </cfRule>
  </conditionalFormatting>
  <conditionalFormatting sqref="G531">
    <cfRule type="expression" dxfId="3257" priority="711">
      <formula>G531/F531&lt;1</formula>
    </cfRule>
  </conditionalFormatting>
  <conditionalFormatting sqref="H531">
    <cfRule type="cellIs" dxfId="3256" priority="712" operator="lessThan">
      <formula>0</formula>
    </cfRule>
  </conditionalFormatting>
  <conditionalFormatting sqref="H531">
    <cfRule type="expression" dxfId="3255" priority="713">
      <formula>H531/G531&gt;1</formula>
    </cfRule>
  </conditionalFormatting>
  <conditionalFormatting sqref="H531">
    <cfRule type="expression" dxfId="3254" priority="714">
      <formula>H531/G531&lt;1</formula>
    </cfRule>
  </conditionalFormatting>
  <conditionalFormatting sqref="B539">
    <cfRule type="cellIs" dxfId="3253" priority="715" operator="lessThan">
      <formula>0</formula>
    </cfRule>
  </conditionalFormatting>
  <conditionalFormatting sqref="B539">
    <cfRule type="expression" dxfId="3252" priority="716">
      <formula>B539/#REF!&gt;1</formula>
    </cfRule>
  </conditionalFormatting>
  <conditionalFormatting sqref="B539">
    <cfRule type="expression" dxfId="3251" priority="717">
      <formula>B539/#REF!&lt;1</formula>
    </cfRule>
  </conditionalFormatting>
  <conditionalFormatting sqref="C539">
    <cfRule type="cellIs" dxfId="3250" priority="718" operator="lessThan">
      <formula>0</formula>
    </cfRule>
  </conditionalFormatting>
  <conditionalFormatting sqref="C539">
    <cfRule type="expression" dxfId="3249" priority="719">
      <formula>C539/B539&gt;1</formula>
    </cfRule>
  </conditionalFormatting>
  <conditionalFormatting sqref="C539">
    <cfRule type="expression" dxfId="3248" priority="720">
      <formula>C539/B539&lt;1</formula>
    </cfRule>
  </conditionalFormatting>
  <conditionalFormatting sqref="D539">
    <cfRule type="cellIs" dxfId="3247" priority="721" operator="lessThan">
      <formula>0</formula>
    </cfRule>
  </conditionalFormatting>
  <conditionalFormatting sqref="D539">
    <cfRule type="expression" dxfId="3246" priority="722">
      <formula>D539/C539&gt;1</formula>
    </cfRule>
  </conditionalFormatting>
  <conditionalFormatting sqref="D539">
    <cfRule type="expression" dxfId="3245" priority="723">
      <formula>D539/C539&lt;1</formula>
    </cfRule>
  </conditionalFormatting>
  <conditionalFormatting sqref="E539">
    <cfRule type="cellIs" dxfId="3244" priority="724" operator="lessThan">
      <formula>0</formula>
    </cfRule>
  </conditionalFormatting>
  <conditionalFormatting sqref="E539">
    <cfRule type="expression" dxfId="3243" priority="725">
      <formula>E539/D539&gt;1</formula>
    </cfRule>
  </conditionalFormatting>
  <conditionalFormatting sqref="E539">
    <cfRule type="expression" dxfId="3242" priority="726">
      <formula>E539/D539&lt;1</formula>
    </cfRule>
  </conditionalFormatting>
  <conditionalFormatting sqref="F539">
    <cfRule type="cellIs" dxfId="3241" priority="727" operator="lessThan">
      <formula>0</formula>
    </cfRule>
  </conditionalFormatting>
  <conditionalFormatting sqref="F539">
    <cfRule type="expression" dxfId="3240" priority="728">
      <formula>F539/E539&gt;1</formula>
    </cfRule>
  </conditionalFormatting>
  <conditionalFormatting sqref="F539">
    <cfRule type="expression" dxfId="3239" priority="729">
      <formula>F539/E539&lt;1</formula>
    </cfRule>
  </conditionalFormatting>
  <conditionalFormatting sqref="G539">
    <cfRule type="cellIs" dxfId="3238" priority="730" operator="lessThan">
      <formula>0</formula>
    </cfRule>
  </conditionalFormatting>
  <conditionalFormatting sqref="G539">
    <cfRule type="expression" dxfId="3237" priority="731">
      <formula>G539/F539&gt;1</formula>
    </cfRule>
  </conditionalFormatting>
  <conditionalFormatting sqref="G539">
    <cfRule type="expression" dxfId="3236" priority="732">
      <formula>G539/F539&lt;1</formula>
    </cfRule>
  </conditionalFormatting>
  <conditionalFormatting sqref="H539">
    <cfRule type="cellIs" dxfId="3235" priority="733" operator="lessThan">
      <formula>0</formula>
    </cfRule>
  </conditionalFormatting>
  <conditionalFormatting sqref="H539">
    <cfRule type="expression" dxfId="3234" priority="734">
      <formula>H539/G539&gt;1</formula>
    </cfRule>
  </conditionalFormatting>
  <conditionalFormatting sqref="H539">
    <cfRule type="expression" dxfId="3233" priority="735">
      <formula>H539/G539&lt;1</formula>
    </cfRule>
  </conditionalFormatting>
  <conditionalFormatting sqref="B568">
    <cfRule type="cellIs" dxfId="3232" priority="736" operator="lessThan">
      <formula>0</formula>
    </cfRule>
  </conditionalFormatting>
  <conditionalFormatting sqref="B568">
    <cfRule type="expression" dxfId="3231" priority="737">
      <formula>B568/#REF!&gt;1</formula>
    </cfRule>
  </conditionalFormatting>
  <conditionalFormatting sqref="B568">
    <cfRule type="expression" dxfId="3230" priority="738">
      <formula>B568/#REF!&lt;1</formula>
    </cfRule>
  </conditionalFormatting>
  <conditionalFormatting sqref="C568">
    <cfRule type="cellIs" dxfId="3229" priority="739" operator="lessThan">
      <formula>0</formula>
    </cfRule>
  </conditionalFormatting>
  <conditionalFormatting sqref="C568">
    <cfRule type="expression" dxfId="3228" priority="740">
      <formula>C568/B568&gt;1</formula>
    </cfRule>
  </conditionalFormatting>
  <conditionalFormatting sqref="C568">
    <cfRule type="expression" dxfId="3227" priority="741">
      <formula>C568/B568&lt;1</formula>
    </cfRule>
  </conditionalFormatting>
  <conditionalFormatting sqref="D568">
    <cfRule type="cellIs" dxfId="3226" priority="742" operator="lessThan">
      <formula>0</formula>
    </cfRule>
  </conditionalFormatting>
  <conditionalFormatting sqref="D568">
    <cfRule type="expression" dxfId="3225" priority="743">
      <formula>D568/C568&gt;1</formula>
    </cfRule>
  </conditionalFormatting>
  <conditionalFormatting sqref="D568">
    <cfRule type="expression" dxfId="3224" priority="744">
      <formula>D568/C568&lt;1</formula>
    </cfRule>
  </conditionalFormatting>
  <conditionalFormatting sqref="E568">
    <cfRule type="cellIs" dxfId="3223" priority="745" operator="lessThan">
      <formula>0</formula>
    </cfRule>
  </conditionalFormatting>
  <conditionalFormatting sqref="E568">
    <cfRule type="expression" dxfId="3222" priority="746">
      <formula>E568/D568&gt;1</formula>
    </cfRule>
  </conditionalFormatting>
  <conditionalFormatting sqref="E568">
    <cfRule type="expression" dxfId="3221" priority="747">
      <formula>E568/D568&lt;1</formula>
    </cfRule>
  </conditionalFormatting>
  <conditionalFormatting sqref="F568">
    <cfRule type="cellIs" dxfId="3220" priority="748" operator="lessThan">
      <formula>0</formula>
    </cfRule>
  </conditionalFormatting>
  <conditionalFormatting sqref="F568">
    <cfRule type="expression" dxfId="3219" priority="749">
      <formula>F568/E568&gt;1</formula>
    </cfRule>
  </conditionalFormatting>
  <conditionalFormatting sqref="F568">
    <cfRule type="expression" dxfId="3218" priority="750">
      <formula>F568/E568&lt;1</formula>
    </cfRule>
  </conditionalFormatting>
  <conditionalFormatting sqref="G568">
    <cfRule type="cellIs" dxfId="3217" priority="751" operator="lessThan">
      <formula>0</formula>
    </cfRule>
  </conditionalFormatting>
  <conditionalFormatting sqref="G568">
    <cfRule type="expression" dxfId="3216" priority="752">
      <formula>G568/F568&gt;1</formula>
    </cfRule>
  </conditionalFormatting>
  <conditionalFormatting sqref="G568">
    <cfRule type="expression" dxfId="3215" priority="753">
      <formula>G568/F568&lt;1</formula>
    </cfRule>
  </conditionalFormatting>
  <conditionalFormatting sqref="H568">
    <cfRule type="cellIs" dxfId="3214" priority="754" operator="lessThan">
      <formula>0</formula>
    </cfRule>
  </conditionalFormatting>
  <conditionalFormatting sqref="H568">
    <cfRule type="expression" dxfId="3213" priority="755">
      <formula>H568/G568&gt;1</formula>
    </cfRule>
  </conditionalFormatting>
  <conditionalFormatting sqref="H568">
    <cfRule type="expression" dxfId="3212" priority="756">
      <formula>H568/G568&lt;1</formula>
    </cfRule>
  </conditionalFormatting>
  <conditionalFormatting sqref="N575">
    <cfRule type="cellIs" dxfId="3211" priority="757" operator="lessThan">
      <formula>0</formula>
    </cfRule>
  </conditionalFormatting>
  <conditionalFormatting sqref="N583">
    <cfRule type="cellIs" dxfId="3210" priority="758" operator="lessThan">
      <formula>0</formula>
    </cfRule>
  </conditionalFormatting>
  <conditionalFormatting sqref="N583">
    <cfRule type="cellIs" dxfId="3209" priority="759" operator="lessThan">
      <formula>0</formula>
    </cfRule>
  </conditionalFormatting>
  <conditionalFormatting sqref="N584">
    <cfRule type="cellIs" dxfId="3208" priority="760" operator="lessThan">
      <formula>0</formula>
    </cfRule>
  </conditionalFormatting>
  <conditionalFormatting sqref="N584">
    <cfRule type="cellIs" dxfId="3207" priority="761" operator="lessThan">
      <formula>0</formula>
    </cfRule>
  </conditionalFormatting>
  <conditionalFormatting sqref="N589">
    <cfRule type="cellIs" dxfId="3206" priority="762" operator="lessThan">
      <formula>0</formula>
    </cfRule>
  </conditionalFormatting>
  <conditionalFormatting sqref="N589">
    <cfRule type="cellIs" dxfId="3205" priority="763" operator="lessThan">
      <formula>0</formula>
    </cfRule>
  </conditionalFormatting>
  <conditionalFormatting sqref="O360">
    <cfRule type="cellIs" dxfId="3204" priority="764" operator="lessThan">
      <formula>0</formula>
    </cfRule>
  </conditionalFormatting>
  <conditionalFormatting sqref="O361:O362">
    <cfRule type="cellIs" dxfId="3203" priority="765" operator="lessThan">
      <formula>0</formula>
    </cfRule>
  </conditionalFormatting>
  <conditionalFormatting sqref="O458:O461">
    <cfRule type="cellIs" dxfId="3202" priority="766" operator="lessThan">
      <formula>0</formula>
    </cfRule>
  </conditionalFormatting>
  <conditionalFormatting sqref="O358">
    <cfRule type="cellIs" dxfId="3201" priority="767" operator="lessThan">
      <formula>0</formula>
    </cfRule>
  </conditionalFormatting>
  <conditionalFormatting sqref="O363:O364">
    <cfRule type="cellIs" dxfId="3200" priority="768" operator="lessThan">
      <formula>0</formula>
    </cfRule>
  </conditionalFormatting>
  <conditionalFormatting sqref="O366:O370">
    <cfRule type="cellIs" dxfId="3199" priority="769" operator="lessThan">
      <formula>0</formula>
    </cfRule>
  </conditionalFormatting>
  <conditionalFormatting sqref="O375:O376">
    <cfRule type="cellIs" dxfId="3198" priority="770" operator="lessThan">
      <formula>0</formula>
    </cfRule>
  </conditionalFormatting>
  <conditionalFormatting sqref="O381:O382">
    <cfRule type="cellIs" dxfId="3197" priority="771" operator="lessThan">
      <formula>0</formula>
    </cfRule>
  </conditionalFormatting>
  <conditionalFormatting sqref="O387:O388">
    <cfRule type="cellIs" dxfId="3196" priority="772" operator="lessThan">
      <formula>0</formula>
    </cfRule>
  </conditionalFormatting>
  <conditionalFormatting sqref="O393:O394">
    <cfRule type="cellIs" dxfId="3195" priority="773" operator="lessThan">
      <formula>0</formula>
    </cfRule>
  </conditionalFormatting>
  <conditionalFormatting sqref="O399">
    <cfRule type="cellIs" dxfId="3194" priority="774" operator="lessThan">
      <formula>0</formula>
    </cfRule>
  </conditionalFormatting>
  <conditionalFormatting sqref="O405:O406">
    <cfRule type="cellIs" dxfId="3193" priority="775" operator="lessThan">
      <formula>0</formula>
    </cfRule>
  </conditionalFormatting>
  <conditionalFormatting sqref="O411:O412">
    <cfRule type="cellIs" dxfId="3192" priority="776" operator="lessThan">
      <formula>0</formula>
    </cfRule>
  </conditionalFormatting>
  <conditionalFormatting sqref="O417:O418">
    <cfRule type="cellIs" dxfId="3191" priority="777" operator="lessThan">
      <formula>0</formula>
    </cfRule>
  </conditionalFormatting>
  <conditionalFormatting sqref="O423:O424">
    <cfRule type="cellIs" dxfId="3190" priority="778" operator="lessThan">
      <formula>0</formula>
    </cfRule>
  </conditionalFormatting>
  <conditionalFormatting sqref="O429:O430">
    <cfRule type="cellIs" dxfId="3189" priority="779" operator="lessThan">
      <formula>0</formula>
    </cfRule>
  </conditionalFormatting>
  <conditionalFormatting sqref="O435:O436">
    <cfRule type="cellIs" dxfId="3188" priority="780" operator="lessThan">
      <formula>0</formula>
    </cfRule>
  </conditionalFormatting>
  <conditionalFormatting sqref="O441:O442">
    <cfRule type="cellIs" dxfId="3187" priority="781" operator="lessThan">
      <formula>0</formula>
    </cfRule>
  </conditionalFormatting>
  <conditionalFormatting sqref="O448:O449">
    <cfRule type="cellIs" dxfId="3186" priority="782" operator="lessThan">
      <formula>0</formula>
    </cfRule>
  </conditionalFormatting>
  <conditionalFormatting sqref="O454:O455">
    <cfRule type="cellIs" dxfId="3185" priority="783" operator="lessThan">
      <formula>0</formula>
    </cfRule>
  </conditionalFormatting>
  <conditionalFormatting sqref="O462">
    <cfRule type="cellIs" dxfId="3184" priority="784" operator="lessThan">
      <formula>0</formula>
    </cfRule>
  </conditionalFormatting>
  <conditionalFormatting sqref="O469">
    <cfRule type="cellIs" dxfId="3183" priority="785" operator="lessThan">
      <formula>0</formula>
    </cfRule>
  </conditionalFormatting>
  <conditionalFormatting sqref="O482:O483">
    <cfRule type="cellIs" dxfId="3182" priority="786" operator="lessThan">
      <formula>0</formula>
    </cfRule>
  </conditionalFormatting>
  <conditionalFormatting sqref="O490:O491">
    <cfRule type="cellIs" dxfId="3181" priority="787" operator="lessThan">
      <formula>0</formula>
    </cfRule>
  </conditionalFormatting>
  <conditionalFormatting sqref="O499:O500">
    <cfRule type="cellIs" dxfId="3180" priority="788" operator="lessThan">
      <formula>0</formula>
    </cfRule>
  </conditionalFormatting>
  <conditionalFormatting sqref="O507:O508">
    <cfRule type="cellIs" dxfId="3179" priority="789" operator="lessThan">
      <formula>0</formula>
    </cfRule>
  </conditionalFormatting>
  <conditionalFormatting sqref="O523:O524">
    <cfRule type="cellIs" dxfId="3178" priority="790" operator="lessThan">
      <formula>0</formula>
    </cfRule>
  </conditionalFormatting>
  <conditionalFormatting sqref="O515:O516">
    <cfRule type="cellIs" dxfId="3177" priority="791" operator="lessThan">
      <formula>0</formula>
    </cfRule>
  </conditionalFormatting>
  <conditionalFormatting sqref="O530:O531">
    <cfRule type="cellIs" dxfId="3176" priority="792" operator="lessThan">
      <formula>0</formula>
    </cfRule>
  </conditionalFormatting>
  <conditionalFormatting sqref="O538:O539">
    <cfRule type="cellIs" dxfId="3175" priority="793" operator="lessThan">
      <formula>0</formula>
    </cfRule>
  </conditionalFormatting>
  <conditionalFormatting sqref="O546:O547">
    <cfRule type="cellIs" dxfId="3174" priority="794" operator="lessThan">
      <formula>0</formula>
    </cfRule>
  </conditionalFormatting>
  <conditionalFormatting sqref="O553:O554">
    <cfRule type="cellIs" dxfId="3173" priority="795" operator="lessThan">
      <formula>0</formula>
    </cfRule>
  </conditionalFormatting>
  <conditionalFormatting sqref="O560:O561">
    <cfRule type="cellIs" dxfId="3172" priority="796" operator="lessThan">
      <formula>0</formula>
    </cfRule>
  </conditionalFormatting>
  <conditionalFormatting sqref="O567:O568">
    <cfRule type="cellIs" dxfId="3171" priority="797" operator="lessThan">
      <formula>0</formula>
    </cfRule>
  </conditionalFormatting>
  <conditionalFormatting sqref="O575:O576">
    <cfRule type="cellIs" dxfId="3170" priority="798" operator="lessThan">
      <formula>0</formula>
    </cfRule>
  </conditionalFormatting>
  <conditionalFormatting sqref="O592">
    <cfRule type="cellIs" dxfId="3169" priority="799" operator="lessThan">
      <formula>0</formula>
    </cfRule>
  </conditionalFormatting>
  <conditionalFormatting sqref="O597">
    <cfRule type="cellIs" dxfId="3168" priority="800" operator="lessThan">
      <formula>0</formula>
    </cfRule>
  </conditionalFormatting>
  <conditionalFormatting sqref="O613">
    <cfRule type="cellIs" dxfId="3167" priority="801" operator="lessThan">
      <formula>0</formula>
    </cfRule>
  </conditionalFormatting>
  <conditionalFormatting sqref="O631:O633">
    <cfRule type="cellIs" dxfId="3166" priority="802" operator="lessThan">
      <formula>0</formula>
    </cfRule>
  </conditionalFormatting>
  <conditionalFormatting sqref="I706:P706 O704:P705 O707:P707">
    <cfRule type="cellIs" dxfId="3165" priority="803" operator="lessThan">
      <formula>0</formula>
    </cfRule>
  </conditionalFormatting>
  <conditionalFormatting sqref="O635:O636">
    <cfRule type="cellIs" dxfId="3164" priority="804" operator="lessThan">
      <formula>0</formula>
    </cfRule>
  </conditionalFormatting>
  <conditionalFormatting sqref="O639">
    <cfRule type="cellIs" dxfId="3163" priority="805" operator="lessThan">
      <formula>0</formula>
    </cfRule>
  </conditionalFormatting>
  <conditionalFormatting sqref="O640">
    <cfRule type="cellIs" dxfId="3162" priority="806" operator="lessThan">
      <formula>0</formula>
    </cfRule>
  </conditionalFormatting>
  <conditionalFormatting sqref="O642">
    <cfRule type="cellIs" dxfId="3161" priority="807" operator="lessThan">
      <formula>0</formula>
    </cfRule>
  </conditionalFormatting>
  <conditionalFormatting sqref="O643">
    <cfRule type="cellIs" dxfId="3160" priority="808" operator="lessThan">
      <formula>0</formula>
    </cfRule>
  </conditionalFormatting>
  <conditionalFormatting sqref="D645:N645 D642:N642 D639:N640 D631:N633">
    <cfRule type="expression" dxfId="3159" priority="809">
      <formula>D631/C631&gt;1</formula>
    </cfRule>
  </conditionalFormatting>
  <conditionalFormatting sqref="D645:N645 D642:N642 D639:N640 D631:N633">
    <cfRule type="expression" dxfId="3158" priority="810">
      <formula>D631/C631&lt;1</formula>
    </cfRule>
  </conditionalFormatting>
  <conditionalFormatting sqref="C486:C489">
    <cfRule type="cellIs" dxfId="3157" priority="811" operator="lessThan">
      <formula>0</formula>
    </cfRule>
  </conditionalFormatting>
  <conditionalFormatting sqref="C486:C489">
    <cfRule type="expression" dxfId="3156" priority="812">
      <formula>C486/B486&gt;1</formula>
    </cfRule>
  </conditionalFormatting>
  <conditionalFormatting sqref="C486:C489">
    <cfRule type="expression" dxfId="3155" priority="813">
      <formula>C486/B486&lt;1</formula>
    </cfRule>
  </conditionalFormatting>
  <conditionalFormatting sqref="D486:N489">
    <cfRule type="cellIs" dxfId="3154" priority="814" operator="lessThan">
      <formula>0</formula>
    </cfRule>
  </conditionalFormatting>
  <conditionalFormatting sqref="D486:N489">
    <cfRule type="expression" dxfId="3153" priority="815">
      <formula>D486/C486&gt;1</formula>
    </cfRule>
  </conditionalFormatting>
  <conditionalFormatting sqref="D486:N489">
    <cfRule type="expression" dxfId="3152" priority="816">
      <formula>D486/C486&lt;1</formula>
    </cfRule>
  </conditionalFormatting>
  <conditionalFormatting sqref="B486:B489">
    <cfRule type="cellIs" dxfId="3151" priority="817" operator="lessThan">
      <formula>0</formula>
    </cfRule>
  </conditionalFormatting>
  <conditionalFormatting sqref="B486:B489">
    <cfRule type="expression" dxfId="3150" priority="818">
      <formula>B486/#REF!&gt;1</formula>
    </cfRule>
  </conditionalFormatting>
  <conditionalFormatting sqref="B486:B489">
    <cfRule type="expression" dxfId="3149" priority="819">
      <formula>B486/#REF!&lt;1</formula>
    </cfRule>
  </conditionalFormatting>
  <conditionalFormatting sqref="J567:N567 J553:N553 J538:N538 J530:N530">
    <cfRule type="cellIs" dxfId="3148" priority="820" operator="lessThan">
      <formula>0</formula>
    </cfRule>
  </conditionalFormatting>
  <conditionalFormatting sqref="C567:I567 C563:C566 C553:I553 C549:C552 C538:I538 C534:C537 C530:I530 C526:C529">
    <cfRule type="cellIs" dxfId="3147" priority="821" operator="lessThan">
      <formula>0</formula>
    </cfRule>
  </conditionalFormatting>
  <conditionalFormatting sqref="C567:M567 C553:M553 C538:M538 C530:M530">
    <cfRule type="cellIs" dxfId="3146" priority="822" operator="lessThan">
      <formula>0</formula>
    </cfRule>
  </conditionalFormatting>
  <conditionalFormatting sqref="C563:C566 C549:C552 C534:C537 C526:C529">
    <cfRule type="expression" dxfId="3145" priority="823">
      <formula>C526/B526&gt;1</formula>
    </cfRule>
  </conditionalFormatting>
  <conditionalFormatting sqref="C563:C566 C549:C552 C534:C537 C526:C529">
    <cfRule type="expression" dxfId="3144" priority="824">
      <formula>C526/B526&lt;1</formula>
    </cfRule>
  </conditionalFormatting>
  <conditionalFormatting sqref="D563:N566 D549:N552 D534:N537 D526:N529">
    <cfRule type="cellIs" dxfId="3143" priority="825" operator="lessThan">
      <formula>0</formula>
    </cfRule>
  </conditionalFormatting>
  <conditionalFormatting sqref="D563:N566 D549:N552 D534:N537 D526:N529">
    <cfRule type="expression" dxfId="3142" priority="826">
      <formula>D526/C526&gt;1</formula>
    </cfRule>
  </conditionalFormatting>
  <conditionalFormatting sqref="D563:N566 D549:N552 D534:N537 D526:N529">
    <cfRule type="expression" dxfId="3141" priority="827">
      <formula>D526/C526&lt;1</formula>
    </cfRule>
  </conditionalFormatting>
  <conditionalFormatting sqref="C567:N567 C553:N553 C538:N538 C530:N530">
    <cfRule type="cellIs" dxfId="3140" priority="828" operator="lessThan">
      <formula>0</formula>
    </cfRule>
  </conditionalFormatting>
  <conditionalFormatting sqref="C567:N567 C553:N553 C538:N538 C530:N530">
    <cfRule type="expression" dxfId="3139" priority="829">
      <formula>C530/B530&gt;1</formula>
    </cfRule>
  </conditionalFormatting>
  <conditionalFormatting sqref="C567:N567 C553:N553 C538:N538 C530:N530">
    <cfRule type="expression" dxfId="3138" priority="830">
      <formula>C530/B530&lt;1</formula>
    </cfRule>
  </conditionalFormatting>
  <conditionalFormatting sqref="B645 B642 B639:B640 B635:B636 B631:B633">
    <cfRule type="cellIs" dxfId="3137" priority="831" operator="lessThan">
      <formula>0</formula>
    </cfRule>
  </conditionalFormatting>
  <conditionalFormatting sqref="C645 C642 C639:C640 C631:C633">
    <cfRule type="cellIs" dxfId="3136" priority="832" operator="lessThan">
      <formula>0</formula>
    </cfRule>
  </conditionalFormatting>
  <conditionalFormatting sqref="C645 C642 C639:C640 C631:C633">
    <cfRule type="expression" dxfId="3135" priority="833">
      <formula>C631/B631&gt;1</formula>
    </cfRule>
  </conditionalFormatting>
  <conditionalFormatting sqref="C645 C642 C639:C640 C631:C633">
    <cfRule type="expression" dxfId="3134" priority="834">
      <formula>C631/B631&lt;1</formula>
    </cfRule>
  </conditionalFormatting>
  <conditionalFormatting sqref="D645:N645 D642:N642 D639:N640 D631:N633">
    <cfRule type="cellIs" dxfId="3133" priority="835" operator="lessThan">
      <formula>0</formula>
    </cfRule>
  </conditionalFormatting>
  <conditionalFormatting sqref="B483:N483 B516 B547 B576">
    <cfRule type="expression" dxfId="3132" priority="836">
      <formula>B483/#REF!&gt;1</formula>
    </cfRule>
  </conditionalFormatting>
  <conditionalFormatting sqref="B483:N483 B516 B547 B576">
    <cfRule type="expression" dxfId="3131" priority="837">
      <formula>B483/#REF!&lt;1</formula>
    </cfRule>
  </conditionalFormatting>
  <conditionalFormatting sqref="C462">
    <cfRule type="cellIs" dxfId="3130" priority="838" operator="lessThan">
      <formula>0</formula>
    </cfRule>
  </conditionalFormatting>
  <conditionalFormatting sqref="C462">
    <cfRule type="expression" dxfId="3129" priority="839">
      <formula>C462/B462&gt;1</formula>
    </cfRule>
  </conditionalFormatting>
  <conditionalFormatting sqref="C462">
    <cfRule type="expression" dxfId="3128" priority="840">
      <formula>C462/B462&lt;1</formula>
    </cfRule>
  </conditionalFormatting>
  <conditionalFormatting sqref="D462:N462">
    <cfRule type="cellIs" dxfId="3127" priority="841" operator="lessThan">
      <formula>0</formula>
    </cfRule>
  </conditionalFormatting>
  <conditionalFormatting sqref="D462:N462">
    <cfRule type="expression" dxfId="3126" priority="842">
      <formula>D462/C462&gt;1</formula>
    </cfRule>
  </conditionalFormatting>
  <conditionalFormatting sqref="D462:N462">
    <cfRule type="expression" dxfId="3125" priority="843">
      <formula>D462/C462&lt;1</formula>
    </cfRule>
  </conditionalFormatting>
  <conditionalFormatting sqref="B462">
    <cfRule type="cellIs" dxfId="3124" priority="844" operator="lessThan">
      <formula>0</formula>
    </cfRule>
  </conditionalFormatting>
  <conditionalFormatting sqref="B462">
    <cfRule type="expression" dxfId="3123" priority="845">
      <formula>B462/#REF!&gt;1</formula>
    </cfRule>
  </conditionalFormatting>
  <conditionalFormatting sqref="B462">
    <cfRule type="expression" dxfId="3122" priority="846">
      <formula>B462/#REF!&lt;1</formula>
    </cfRule>
  </conditionalFormatting>
  <conditionalFormatting sqref="C490">
    <cfRule type="cellIs" dxfId="3121" priority="847" operator="lessThan">
      <formula>0</formula>
    </cfRule>
  </conditionalFormatting>
  <conditionalFormatting sqref="D490:N490">
    <cfRule type="cellIs" dxfId="3120" priority="848" operator="lessThan">
      <formula>0</formula>
    </cfRule>
  </conditionalFormatting>
  <conditionalFormatting sqref="C490">
    <cfRule type="expression" dxfId="3119" priority="849">
      <formula>C490/B490&gt;1</formula>
    </cfRule>
  </conditionalFormatting>
  <conditionalFormatting sqref="C490">
    <cfRule type="expression" dxfId="3118" priority="850">
      <formula>C490/B490&lt;1</formula>
    </cfRule>
  </conditionalFormatting>
  <conditionalFormatting sqref="D490:N490">
    <cfRule type="expression" dxfId="3117" priority="851">
      <formula>D490/C490&gt;1</formula>
    </cfRule>
  </conditionalFormatting>
  <conditionalFormatting sqref="D490:N490">
    <cfRule type="expression" dxfId="3116" priority="852">
      <formula>D490/C490&lt;1</formula>
    </cfRule>
  </conditionalFormatting>
  <conditionalFormatting sqref="B490">
    <cfRule type="cellIs" dxfId="3115" priority="853" operator="lessThan">
      <formula>0</formula>
    </cfRule>
  </conditionalFormatting>
  <conditionalFormatting sqref="B490">
    <cfRule type="expression" dxfId="3114" priority="854">
      <formula>B490/#REF!&gt;1</formula>
    </cfRule>
  </conditionalFormatting>
  <conditionalFormatting sqref="B490">
    <cfRule type="expression" dxfId="3113" priority="855">
      <formula>B490/#REF!&lt;1</formula>
    </cfRule>
  </conditionalFormatting>
  <conditionalFormatting sqref="B508 B500">
    <cfRule type="cellIs" dxfId="3112" priority="856" operator="lessThan">
      <formula>0</formula>
    </cfRule>
  </conditionalFormatting>
  <conditionalFormatting sqref="B508 B500">
    <cfRule type="expression" dxfId="3111" priority="857">
      <formula>B500/#REF!&gt;1</formula>
    </cfRule>
  </conditionalFormatting>
  <conditionalFormatting sqref="B508 B500">
    <cfRule type="expression" dxfId="3110" priority="858">
      <formula>B500/#REF!&lt;1</formula>
    </cfRule>
  </conditionalFormatting>
  <conditionalFormatting sqref="C500">
    <cfRule type="cellIs" dxfId="3109" priority="859" operator="lessThan">
      <formula>0</formula>
    </cfRule>
  </conditionalFormatting>
  <conditionalFormatting sqref="C500">
    <cfRule type="expression" dxfId="3108" priority="860">
      <formula>C500/B500&gt;1</formula>
    </cfRule>
  </conditionalFormatting>
  <conditionalFormatting sqref="C500">
    <cfRule type="expression" dxfId="3107" priority="861">
      <formula>C500/B500&lt;1</formula>
    </cfRule>
  </conditionalFormatting>
  <conditionalFormatting sqref="C547:N547">
    <cfRule type="cellIs" dxfId="3106" priority="862" operator="lessThan">
      <formula>0</formula>
    </cfRule>
  </conditionalFormatting>
  <conditionalFormatting sqref="C592:N592">
    <cfRule type="expression" dxfId="3105" priority="863">
      <formula>C592/B592&gt;1</formula>
    </cfRule>
  </conditionalFormatting>
  <conditionalFormatting sqref="C592:N592">
    <cfRule type="expression" dxfId="3104" priority="864">
      <formula>C592/B592&lt;1</formula>
    </cfRule>
  </conditionalFormatting>
  <conditionalFormatting sqref="I531:N531">
    <cfRule type="cellIs" dxfId="3103" priority="865" operator="lessThan">
      <formula>0</formula>
    </cfRule>
  </conditionalFormatting>
  <conditionalFormatting sqref="I531:N531">
    <cfRule type="expression" dxfId="3102" priority="866">
      <formula>I531/H531&gt;1</formula>
    </cfRule>
  </conditionalFormatting>
  <conditionalFormatting sqref="I531:N531">
    <cfRule type="expression" dxfId="3101" priority="867">
      <formula>I531/H531&lt;1</formula>
    </cfRule>
  </conditionalFormatting>
  <conditionalFormatting sqref="I539:N539">
    <cfRule type="cellIs" dxfId="3100" priority="868" operator="lessThan">
      <formula>0</formula>
    </cfRule>
  </conditionalFormatting>
  <conditionalFormatting sqref="I539:N539">
    <cfRule type="expression" dxfId="3099" priority="869">
      <formula>I539/H539&gt;1</formula>
    </cfRule>
  </conditionalFormatting>
  <conditionalFormatting sqref="I539:N539">
    <cfRule type="expression" dxfId="3098" priority="870">
      <formula>I539/H539&lt;1</formula>
    </cfRule>
  </conditionalFormatting>
  <conditionalFormatting sqref="B554:N554">
    <cfRule type="cellIs" dxfId="3097" priority="871" operator="lessThan">
      <formula>0</formula>
    </cfRule>
  </conditionalFormatting>
  <conditionalFormatting sqref="B554:N554">
    <cfRule type="expression" dxfId="3096" priority="872">
      <formula>B554/A554&gt;1</formula>
    </cfRule>
  </conditionalFormatting>
  <conditionalFormatting sqref="B554:N554">
    <cfRule type="expression" dxfId="3095" priority="873">
      <formula>B554/A554&lt;1</formula>
    </cfRule>
  </conditionalFormatting>
  <conditionalFormatting sqref="B568:N568">
    <cfRule type="cellIs" dxfId="3094" priority="874" operator="lessThan">
      <formula>0</formula>
    </cfRule>
  </conditionalFormatting>
  <conditionalFormatting sqref="B568:N568">
    <cfRule type="expression" dxfId="3093" priority="875">
      <formula>B568/A568&gt;1</formula>
    </cfRule>
  </conditionalFormatting>
  <conditionalFormatting sqref="B568:N568">
    <cfRule type="expression" dxfId="3092" priority="876">
      <formula>B568/A568&lt;1</formula>
    </cfRule>
  </conditionalFormatting>
  <conditionalFormatting sqref="N597">
    <cfRule type="cellIs" dxfId="3091" priority="877" operator="lessThan">
      <formula>0</formula>
    </cfRule>
  </conditionalFormatting>
  <conditionalFormatting sqref="D500:N500">
    <cfRule type="cellIs" dxfId="3090" priority="878" operator="lessThan">
      <formula>0</formula>
    </cfRule>
  </conditionalFormatting>
  <conditionalFormatting sqref="D500:N500">
    <cfRule type="expression" dxfId="3089" priority="879">
      <formula>D500/C500&gt;1</formula>
    </cfRule>
  </conditionalFormatting>
  <conditionalFormatting sqref="D500:N500">
    <cfRule type="expression" dxfId="3088" priority="880">
      <formula>D500/C500&lt;1</formula>
    </cfRule>
  </conditionalFormatting>
  <conditionalFormatting sqref="C508:N508">
    <cfRule type="cellIs" dxfId="3087" priority="881" operator="lessThan">
      <formula>0</formula>
    </cfRule>
  </conditionalFormatting>
  <conditionalFormatting sqref="C508:N508">
    <cfRule type="expression" dxfId="3086" priority="882">
      <formula>C508/B508&gt;1</formula>
    </cfRule>
  </conditionalFormatting>
  <conditionalFormatting sqref="C508:N508">
    <cfRule type="expression" dxfId="3085" priority="883">
      <formula>C508/B508&lt;1</formula>
    </cfRule>
  </conditionalFormatting>
  <conditionalFormatting sqref="C561:N561">
    <cfRule type="expression" dxfId="3084" priority="884">
      <formula>C561/B561&gt;1</formula>
    </cfRule>
  </conditionalFormatting>
  <conditionalFormatting sqref="C561:N561">
    <cfRule type="expression" dxfId="3083" priority="885">
      <formula>C561/B561&lt;1</formula>
    </cfRule>
  </conditionalFormatting>
  <conditionalFormatting sqref="C516:N516">
    <cfRule type="cellIs" dxfId="3082" priority="886" operator="lessThan">
      <formula>0</formula>
    </cfRule>
  </conditionalFormatting>
  <conditionalFormatting sqref="C516:N516">
    <cfRule type="expression" dxfId="3081" priority="887">
      <formula>C516/B516&gt;1</formula>
    </cfRule>
  </conditionalFormatting>
  <conditionalFormatting sqref="C516:N516">
    <cfRule type="expression" dxfId="3080" priority="888">
      <formula>C516/B516&lt;1</formula>
    </cfRule>
  </conditionalFormatting>
  <conditionalFormatting sqref="C635:N636">
    <cfRule type="cellIs" dxfId="3079" priority="889" operator="lessThan">
      <formula>0</formula>
    </cfRule>
  </conditionalFormatting>
  <conditionalFormatting sqref="C547:N547">
    <cfRule type="expression" dxfId="3078" priority="890">
      <formula>C547/B547&gt;1</formula>
    </cfRule>
  </conditionalFormatting>
  <conditionalFormatting sqref="C547:N547">
    <cfRule type="expression" dxfId="3077" priority="891">
      <formula>C547/B547&lt;1</formula>
    </cfRule>
  </conditionalFormatting>
  <conditionalFormatting sqref="C576:N576">
    <cfRule type="cellIs" dxfId="3076" priority="892" operator="lessThan">
      <formula>0</formula>
    </cfRule>
  </conditionalFormatting>
  <conditionalFormatting sqref="C597:M597">
    <cfRule type="expression" dxfId="3075" priority="893">
      <formula>C597/B597&gt;1</formula>
    </cfRule>
  </conditionalFormatting>
  <conditionalFormatting sqref="C597:M597">
    <cfRule type="expression" dxfId="3074" priority="894">
      <formula>C597/B597&lt;1</formula>
    </cfRule>
  </conditionalFormatting>
  <conditionalFormatting sqref="C592:N592">
    <cfRule type="cellIs" dxfId="3073" priority="895" operator="lessThan">
      <formula>0</formula>
    </cfRule>
  </conditionalFormatting>
  <conditionalFormatting sqref="N597">
    <cfRule type="expression" dxfId="3072" priority="896">
      <formula>N597/M597&gt;1</formula>
    </cfRule>
  </conditionalFormatting>
  <conditionalFormatting sqref="N597">
    <cfRule type="expression" dxfId="3071" priority="897">
      <formula>N597/M597&lt;1</formula>
    </cfRule>
  </conditionalFormatting>
  <conditionalFormatting sqref="C597:M597">
    <cfRule type="cellIs" dxfId="3070" priority="898" operator="lessThan">
      <formula>0</formula>
    </cfRule>
  </conditionalFormatting>
  <conditionalFormatting sqref="C597:M597">
    <cfRule type="cellIs" dxfId="3069" priority="899" operator="lessThan">
      <formula>0</formula>
    </cfRule>
  </conditionalFormatting>
  <conditionalFormatting sqref="B561">
    <cfRule type="cellIs" dxfId="3068" priority="900" operator="lessThan">
      <formula>0</formula>
    </cfRule>
  </conditionalFormatting>
  <conditionalFormatting sqref="B561">
    <cfRule type="expression" dxfId="3067" priority="901">
      <formula>B561/#REF!&gt;1</formula>
    </cfRule>
  </conditionalFormatting>
  <conditionalFormatting sqref="B561">
    <cfRule type="expression" dxfId="3066" priority="902">
      <formula>B561/#REF!&lt;1</formula>
    </cfRule>
  </conditionalFormatting>
  <conditionalFormatting sqref="C561:N561">
    <cfRule type="cellIs" dxfId="3065" priority="903" operator="lessThan">
      <formula>0</formula>
    </cfRule>
  </conditionalFormatting>
  <conditionalFormatting sqref="C635:N636">
    <cfRule type="expression" dxfId="3064" priority="904">
      <formula>C635/B635&gt;1</formula>
    </cfRule>
  </conditionalFormatting>
  <conditionalFormatting sqref="C635:N636">
    <cfRule type="expression" dxfId="3063" priority="905">
      <formula>C635/B635&lt;1</formula>
    </cfRule>
  </conditionalFormatting>
  <conditionalFormatting sqref="C592:N592">
    <cfRule type="cellIs" dxfId="3062" priority="906" operator="lessThan">
      <formula>0</formula>
    </cfRule>
  </conditionalFormatting>
  <conditionalFormatting sqref="C576:N576">
    <cfRule type="expression" dxfId="3061" priority="907">
      <formula>C576/B576&gt;1</formula>
    </cfRule>
  </conditionalFormatting>
  <conditionalFormatting sqref="C576:N576">
    <cfRule type="expression" dxfId="3060" priority="908">
      <formula>C576/B576&lt;1</formula>
    </cfRule>
  </conditionalFormatting>
  <conditionalFormatting sqref="C592:N592">
    <cfRule type="cellIs" dxfId="3059" priority="909" operator="lessThan">
      <formula>0</formula>
    </cfRule>
  </conditionalFormatting>
  <conditionalFormatting sqref="N597">
    <cfRule type="cellIs" dxfId="3058" priority="910" operator="lessThan">
      <formula>0</formula>
    </cfRule>
  </conditionalFormatting>
  <conditionalFormatting sqref="C597:M597">
    <cfRule type="cellIs" dxfId="3057" priority="911" operator="lessThan">
      <formula>0</formula>
    </cfRule>
  </conditionalFormatting>
  <conditionalFormatting sqref="N597">
    <cfRule type="cellIs" dxfId="3056" priority="912" operator="lessThan">
      <formula>0</formula>
    </cfRule>
  </conditionalFormatting>
  <conditionalFormatting sqref="B672:N675">
    <cfRule type="cellIs" dxfId="3055" priority="913" operator="lessThan">
      <formula>0</formula>
    </cfRule>
  </conditionalFormatting>
  <conditionalFormatting sqref="I674:P674 O672:P673 O675:P675">
    <cfRule type="cellIs" dxfId="3054" priority="914" operator="lessThan">
      <formula>0</formula>
    </cfRule>
  </conditionalFormatting>
  <conditionalFormatting sqref="B676:N679">
    <cfRule type="cellIs" dxfId="3053" priority="915" operator="lessThan">
      <formula>0</formula>
    </cfRule>
  </conditionalFormatting>
  <conditionalFormatting sqref="I678:P678 O676:P677 O679:P679">
    <cfRule type="cellIs" dxfId="3052" priority="916" operator="lessThan">
      <formula>0</formula>
    </cfRule>
  </conditionalFormatting>
  <conditionalFormatting sqref="B680:N683">
    <cfRule type="cellIs" dxfId="3051" priority="917" operator="lessThan">
      <formula>0</formula>
    </cfRule>
  </conditionalFormatting>
  <conditionalFormatting sqref="I682:P682 O680:P681 O683:P683">
    <cfRule type="cellIs" dxfId="3050" priority="918" operator="lessThan">
      <formula>0</formula>
    </cfRule>
  </conditionalFormatting>
  <conditionalFormatting sqref="B684:N687">
    <cfRule type="cellIs" dxfId="3049" priority="919" operator="lessThan">
      <formula>0</formula>
    </cfRule>
  </conditionalFormatting>
  <conditionalFormatting sqref="I686:P686 O684:P685 O687:P687">
    <cfRule type="cellIs" dxfId="3048" priority="920" operator="lessThan">
      <formula>0</formula>
    </cfRule>
  </conditionalFormatting>
  <conditionalFormatting sqref="B688:N691">
    <cfRule type="cellIs" dxfId="3047" priority="921" operator="lessThan">
      <formula>0</formula>
    </cfRule>
  </conditionalFormatting>
  <conditionalFormatting sqref="I690:P690 O688:P689 O691:P691">
    <cfRule type="cellIs" dxfId="3046" priority="922" operator="lessThan">
      <formula>0</formula>
    </cfRule>
  </conditionalFormatting>
  <conditionalFormatting sqref="B692:N695">
    <cfRule type="cellIs" dxfId="3045" priority="923" operator="lessThan">
      <formula>0</formula>
    </cfRule>
  </conditionalFormatting>
  <conditionalFormatting sqref="I694:P694 O692:P693 O695:P695">
    <cfRule type="cellIs" dxfId="3044" priority="924" operator="lessThan">
      <formula>0</formula>
    </cfRule>
  </conditionalFormatting>
  <conditionalFormatting sqref="B696:N699">
    <cfRule type="cellIs" dxfId="3043" priority="925" operator="lessThan">
      <formula>0</formula>
    </cfRule>
  </conditionalFormatting>
  <conditionalFormatting sqref="I698:P698 O696:P697 O699:P699">
    <cfRule type="cellIs" dxfId="3042" priority="926" operator="lessThan">
      <formula>0</formula>
    </cfRule>
  </conditionalFormatting>
  <conditionalFormatting sqref="B700:N703">
    <cfRule type="cellIs" dxfId="3041" priority="927" operator="lessThan">
      <formula>0</formula>
    </cfRule>
  </conditionalFormatting>
  <conditionalFormatting sqref="I702:P702 O700:P701 O703:P703">
    <cfRule type="cellIs" dxfId="3040" priority="928" operator="lessThan">
      <formula>0</formula>
    </cfRule>
  </conditionalFormatting>
  <conditionalFormatting sqref="B708:N711">
    <cfRule type="cellIs" dxfId="3039" priority="929" operator="lessThan">
      <formula>0</formula>
    </cfRule>
  </conditionalFormatting>
  <conditionalFormatting sqref="I710:P710 O708:P709 O711:P711">
    <cfRule type="cellIs" dxfId="3038" priority="930" operator="lessThan">
      <formula>0</formula>
    </cfRule>
  </conditionalFormatting>
  <conditionalFormatting sqref="B712:N715">
    <cfRule type="cellIs" dxfId="3037" priority="931" operator="lessThan">
      <formula>0</formula>
    </cfRule>
  </conditionalFormatting>
  <conditionalFormatting sqref="I714:P714 O712:P713 O715:P715">
    <cfRule type="cellIs" dxfId="3036" priority="932" operator="lessThan">
      <formula>0</formula>
    </cfRule>
  </conditionalFormatting>
  <conditionalFormatting sqref="O645">
    <cfRule type="cellIs" dxfId="3035" priority="933" operator="lessThan">
      <formula>0</formula>
    </cfRule>
  </conditionalFormatting>
  <conditionalFormatting sqref="O540">
    <cfRule type="cellIs" dxfId="3034" priority="934" operator="lessThan">
      <formula>0</formula>
    </cfRule>
  </conditionalFormatting>
  <conditionalFormatting sqref="P463">
    <cfRule type="cellIs" dxfId="3033" priority="935" operator="lessThan">
      <formula>0</formula>
    </cfRule>
  </conditionalFormatting>
  <conditionalFormatting sqref="O463">
    <cfRule type="cellIs" dxfId="3032" priority="936" operator="lessThan">
      <formula>0</formula>
    </cfRule>
  </conditionalFormatting>
  <conditionalFormatting sqref="B463:N463">
    <cfRule type="cellIs" dxfId="3031" priority="937" operator="lessThan">
      <formula>0</formula>
    </cfRule>
  </conditionalFormatting>
  <conditionalFormatting sqref="P484">
    <cfRule type="cellIs" dxfId="3030" priority="938" operator="lessThan">
      <formula>0</formula>
    </cfRule>
  </conditionalFormatting>
  <conditionalFormatting sqref="O484">
    <cfRule type="cellIs" dxfId="3029" priority="939" operator="lessThan">
      <formula>0</formula>
    </cfRule>
  </conditionalFormatting>
  <conditionalFormatting sqref="B484:N484">
    <cfRule type="cellIs" dxfId="3028" priority="940" operator="lessThan">
      <formula>0</formula>
    </cfRule>
  </conditionalFormatting>
  <conditionalFormatting sqref="P492">
    <cfRule type="cellIs" dxfId="3027" priority="941" operator="lessThan">
      <formula>0</formula>
    </cfRule>
  </conditionalFormatting>
  <conditionalFormatting sqref="O492">
    <cfRule type="cellIs" dxfId="3026" priority="942" operator="lessThan">
      <formula>0</formula>
    </cfRule>
  </conditionalFormatting>
  <conditionalFormatting sqref="B492:N492">
    <cfRule type="cellIs" dxfId="3025" priority="943" operator="lessThan">
      <formula>0</formula>
    </cfRule>
  </conditionalFormatting>
  <conditionalFormatting sqref="P501">
    <cfRule type="cellIs" dxfId="3024" priority="944" operator="lessThan">
      <formula>0</formula>
    </cfRule>
  </conditionalFormatting>
  <conditionalFormatting sqref="O501">
    <cfRule type="cellIs" dxfId="3023" priority="945" operator="lessThan">
      <formula>0</formula>
    </cfRule>
  </conditionalFormatting>
  <conditionalFormatting sqref="B501:N501">
    <cfRule type="cellIs" dxfId="3022" priority="946" operator="lessThan">
      <formula>0</formula>
    </cfRule>
  </conditionalFormatting>
  <conditionalFormatting sqref="P509">
    <cfRule type="cellIs" dxfId="3021" priority="947" operator="lessThan">
      <formula>0</formula>
    </cfRule>
  </conditionalFormatting>
  <conditionalFormatting sqref="O509">
    <cfRule type="cellIs" dxfId="3020" priority="948" operator="lessThan">
      <formula>0</formula>
    </cfRule>
  </conditionalFormatting>
  <conditionalFormatting sqref="B509:N509">
    <cfRule type="cellIs" dxfId="3019" priority="949" operator="lessThan">
      <formula>0</formula>
    </cfRule>
  </conditionalFormatting>
  <conditionalFormatting sqref="P517">
    <cfRule type="cellIs" dxfId="3018" priority="950" operator="lessThan">
      <formula>0</formula>
    </cfRule>
  </conditionalFormatting>
  <conditionalFormatting sqref="O517">
    <cfRule type="cellIs" dxfId="3017" priority="951" operator="lessThan">
      <formula>0</formula>
    </cfRule>
  </conditionalFormatting>
  <conditionalFormatting sqref="B517:N517">
    <cfRule type="cellIs" dxfId="3016" priority="952" operator="lessThan">
      <formula>0</formula>
    </cfRule>
  </conditionalFormatting>
  <conditionalFormatting sqref="P532">
    <cfRule type="cellIs" dxfId="3015" priority="953" operator="lessThan">
      <formula>0</formula>
    </cfRule>
  </conditionalFormatting>
  <conditionalFormatting sqref="O532">
    <cfRule type="cellIs" dxfId="3014" priority="954" operator="lessThan">
      <formula>0</formula>
    </cfRule>
  </conditionalFormatting>
  <conditionalFormatting sqref="B532:N532">
    <cfRule type="cellIs" dxfId="3013" priority="955" operator="lessThan">
      <formula>0</formula>
    </cfRule>
  </conditionalFormatting>
  <conditionalFormatting sqref="P540">
    <cfRule type="cellIs" dxfId="3012" priority="956" operator="lessThan">
      <formula>0</formula>
    </cfRule>
  </conditionalFormatting>
  <conditionalFormatting sqref="B540:N540">
    <cfRule type="cellIs" dxfId="3011" priority="957" operator="lessThan">
      <formula>0</formula>
    </cfRule>
  </conditionalFormatting>
  <conditionalFormatting sqref="P569">
    <cfRule type="cellIs" dxfId="3010" priority="958" operator="lessThan">
      <formula>0</formula>
    </cfRule>
  </conditionalFormatting>
  <conditionalFormatting sqref="O569">
    <cfRule type="cellIs" dxfId="3009" priority="959" operator="lessThan">
      <formula>0</formula>
    </cfRule>
  </conditionalFormatting>
  <conditionalFormatting sqref="B569:N569">
    <cfRule type="cellIs" dxfId="3008" priority="960" operator="lessThan">
      <formula>0</formula>
    </cfRule>
  </conditionalFormatting>
  <conditionalFormatting sqref="Q719:AC719 G719 O730 Q730:AC730 G730:I730 O737 Q737:AC737 G737:I737 O744 Q744:AC744 I744 O752 Q752:AC752 G752:I752 O719 D720:F725 O720:AC725">
    <cfRule type="cellIs" dxfId="3007" priority="961" operator="lessThan">
      <formula>0</formula>
    </cfRule>
  </conditionalFormatting>
  <conditionalFormatting sqref="O729:O730 O736:O737 O719">
    <cfRule type="cellIs" dxfId="3006" priority="962" operator="lessThan">
      <formula>0</formula>
    </cfRule>
  </conditionalFormatting>
  <conditionalFormatting sqref="P732">
    <cfRule type="cellIs" dxfId="3005" priority="963" operator="lessThan">
      <formula>0</formula>
    </cfRule>
  </conditionalFormatting>
  <conditionalFormatting sqref="P721">
    <cfRule type="cellIs" dxfId="3004" priority="964" operator="lessThan">
      <formula>0</formula>
    </cfRule>
  </conditionalFormatting>
  <conditionalFormatting sqref="P739">
    <cfRule type="cellIs" dxfId="3003" priority="965" operator="lessThan">
      <formula>0</formula>
    </cfRule>
  </conditionalFormatting>
  <conditionalFormatting sqref="O744">
    <cfRule type="cellIs" dxfId="3002" priority="966" operator="lessThan">
      <formula>0</formula>
    </cfRule>
  </conditionalFormatting>
  <conditionalFormatting sqref="P746">
    <cfRule type="cellIs" dxfId="3001" priority="967" operator="lessThan">
      <formula>0</formula>
    </cfRule>
  </conditionalFormatting>
  <conditionalFormatting sqref="D719:F719 D730:H730 D737:H737 D744:H744 D752:H752">
    <cfRule type="cellIs" dxfId="3000" priority="968" operator="lessThan">
      <formula>0</formula>
    </cfRule>
  </conditionalFormatting>
  <conditionalFormatting sqref="N765:N767">
    <cfRule type="cellIs" dxfId="2999" priority="969" operator="lessThan">
      <formula>0</formula>
    </cfRule>
  </conditionalFormatting>
  <conditionalFormatting sqref="M742">
    <cfRule type="cellIs" dxfId="2998" priority="970" operator="lessThan">
      <formula>0</formula>
    </cfRule>
  </conditionalFormatting>
  <conditionalFormatting sqref="M741">
    <cfRule type="cellIs" dxfId="2997" priority="971" operator="lessThan">
      <formula>0</formula>
    </cfRule>
  </conditionalFormatting>
  <conditionalFormatting sqref="M740">
    <cfRule type="cellIs" dxfId="2996" priority="972" operator="lessThan">
      <formula>0</formula>
    </cfRule>
  </conditionalFormatting>
  <conditionalFormatting sqref="M738">
    <cfRule type="cellIs" dxfId="2995" priority="973" operator="lessThan">
      <formula>0</formula>
    </cfRule>
  </conditionalFormatting>
  <conditionalFormatting sqref="G720:N728">
    <cfRule type="expression" dxfId="2994" priority="974">
      <formula>G720/F720&gt;1</formula>
    </cfRule>
  </conditionalFormatting>
  <conditionalFormatting sqref="G720:N728">
    <cfRule type="expression" dxfId="2993" priority="975">
      <formula>G720/F720&lt;1</formula>
    </cfRule>
  </conditionalFormatting>
  <conditionalFormatting sqref="G720:N728">
    <cfRule type="cellIs" dxfId="2992" priority="976" operator="lessThan">
      <formula>0</formula>
    </cfRule>
  </conditionalFormatting>
  <conditionalFormatting sqref="I731:N735">
    <cfRule type="expression" dxfId="2991" priority="977">
      <formula>I731/H731&gt;1</formula>
    </cfRule>
  </conditionalFormatting>
  <conditionalFormatting sqref="I731:N735">
    <cfRule type="expression" dxfId="2990" priority="978">
      <formula>I731/H731&lt;1</formula>
    </cfRule>
  </conditionalFormatting>
  <conditionalFormatting sqref="I731:N735">
    <cfRule type="cellIs" dxfId="2989" priority="979" operator="lessThan">
      <formula>0</formula>
    </cfRule>
  </conditionalFormatting>
  <conditionalFormatting sqref="O470:P470 B470">
    <cfRule type="cellIs" dxfId="2988" priority="980" operator="lessThan">
      <formula>0</formula>
    </cfRule>
  </conditionalFormatting>
  <conditionalFormatting sqref="P471:P475">
    <cfRule type="cellIs" dxfId="2987" priority="981" operator="lessThan">
      <formula>0</formula>
    </cfRule>
  </conditionalFormatting>
  <conditionalFormatting sqref="O471:O474">
    <cfRule type="cellIs" dxfId="2986" priority="982" operator="lessThan">
      <formula>0</formula>
    </cfRule>
  </conditionalFormatting>
  <conditionalFormatting sqref="G475:N475 M471:N474">
    <cfRule type="cellIs" dxfId="2985" priority="983" operator="lessThan">
      <formula>0</formula>
    </cfRule>
  </conditionalFormatting>
  <conditionalFormatting sqref="G475:N475 M471:N474">
    <cfRule type="expression" dxfId="2984" priority="984">
      <formula>G471/F471&gt;1</formula>
    </cfRule>
  </conditionalFormatting>
  <conditionalFormatting sqref="G475:N475 M471:N474">
    <cfRule type="expression" dxfId="2983" priority="985">
      <formula>G471/F471&lt;1</formula>
    </cfRule>
  </conditionalFormatting>
  <conditionalFormatting sqref="B471:L474">
    <cfRule type="cellIs" dxfId="2982" priority="986" operator="lessThan">
      <formula>0</formula>
    </cfRule>
  </conditionalFormatting>
  <conditionalFormatting sqref="B471:L474">
    <cfRule type="expression" dxfId="2981" priority="987">
      <formula>B471/A471&gt;1</formula>
    </cfRule>
  </conditionalFormatting>
  <conditionalFormatting sqref="B471:L474">
    <cfRule type="expression" dxfId="2980" priority="988">
      <formula>B471/A471&lt;1</formula>
    </cfRule>
  </conditionalFormatting>
  <conditionalFormatting sqref="B475:F475">
    <cfRule type="cellIs" dxfId="2979" priority="989" operator="lessThan">
      <formula>0</formula>
    </cfRule>
  </conditionalFormatting>
  <conditionalFormatting sqref="B475:F475">
    <cfRule type="expression" dxfId="2978" priority="990">
      <formula>B475/A475&gt;1</formula>
    </cfRule>
  </conditionalFormatting>
  <conditionalFormatting sqref="B475:F475">
    <cfRule type="expression" dxfId="2977" priority="991">
      <formula>B475/A475&lt;1</formula>
    </cfRule>
  </conditionalFormatting>
  <conditionalFormatting sqref="O475">
    <cfRule type="cellIs" dxfId="2976" priority="992" operator="lessThan">
      <formula>0</formula>
    </cfRule>
  </conditionalFormatting>
  <pageMargins left="0.7" right="0.7" top="0.75" bottom="0.75" header="0" footer="0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outlinePr summaryBelow="0" summaryRight="0"/>
  </sheetPr>
  <dimension ref="A1:BS757"/>
  <sheetViews>
    <sheetView topLeftCell="H1" workbookViewId="0">
      <pane ySplit="1" topLeftCell="A624" activePane="bottomLeft" state="frozen"/>
      <selection pane="bottomLeft" activeCell="B436" sqref="B436:N436"/>
    </sheetView>
  </sheetViews>
  <sheetFormatPr defaultColWidth="12.59765625" defaultRowHeight="15" customHeight="1" x14ac:dyDescent="0.25"/>
  <cols>
    <col min="1" max="1" width="79.59765625" hidden="1" customWidth="1"/>
    <col min="2" max="14" width="14.3984375" customWidth="1"/>
    <col min="15" max="15" width="13.09765625" customWidth="1"/>
    <col min="16" max="16" width="23.09765625" customWidth="1"/>
    <col min="17" max="23" width="13.09765625" customWidth="1"/>
    <col min="24" max="24" width="14.09765625" customWidth="1"/>
    <col min="25" max="25" width="13.09765625" customWidth="1"/>
    <col min="26" max="51" width="14.09765625" customWidth="1"/>
    <col min="52" max="68" width="5" customWidth="1"/>
    <col min="69" max="71" width="12.59765625" customWidth="1"/>
  </cols>
  <sheetData>
    <row r="1" spans="1:71" ht="16.5" hidden="1" customHeight="1" x14ac:dyDescent="0.25">
      <c r="A1" s="4" t="s">
        <v>731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pans="1:71" ht="16.5" hidden="1" customHeight="1" x14ac:dyDescent="0.25">
      <c r="A2" s="3" t="s">
        <v>732</v>
      </c>
      <c r="B2" s="3" t="s">
        <v>733</v>
      </c>
      <c r="C2" s="3" t="s">
        <v>734</v>
      </c>
      <c r="D2" s="3" t="s">
        <v>735</v>
      </c>
      <c r="E2" s="3" t="s">
        <v>736</v>
      </c>
      <c r="F2" s="3" t="s">
        <v>737</v>
      </c>
      <c r="G2" s="3" t="s">
        <v>738</v>
      </c>
      <c r="H2" s="3" t="s">
        <v>739</v>
      </c>
      <c r="I2" s="3" t="s">
        <v>740</v>
      </c>
      <c r="J2" s="3" t="s">
        <v>741</v>
      </c>
      <c r="K2" s="3" t="s">
        <v>742</v>
      </c>
      <c r="L2" s="3" t="s">
        <v>743</v>
      </c>
      <c r="M2" s="3" t="s">
        <v>744</v>
      </c>
      <c r="N2" s="3" t="s">
        <v>745</v>
      </c>
      <c r="O2" s="3" t="s">
        <v>746</v>
      </c>
      <c r="P2" s="3" t="s">
        <v>747</v>
      </c>
      <c r="Q2" s="3" t="s">
        <v>748</v>
      </c>
      <c r="R2" s="3" t="s">
        <v>749</v>
      </c>
      <c r="S2" s="3" t="s">
        <v>750</v>
      </c>
      <c r="T2" s="3" t="s">
        <v>751</v>
      </c>
      <c r="U2" s="3" t="s">
        <v>752</v>
      </c>
      <c r="V2" s="3" t="s">
        <v>753</v>
      </c>
      <c r="W2" s="3" t="s">
        <v>754</v>
      </c>
      <c r="X2" s="3" t="s">
        <v>755</v>
      </c>
      <c r="Y2" s="3" t="s">
        <v>756</v>
      </c>
      <c r="Z2" s="3" t="s">
        <v>757</v>
      </c>
      <c r="AA2" s="3" t="s">
        <v>758</v>
      </c>
      <c r="AB2" s="3" t="s">
        <v>759</v>
      </c>
      <c r="AC2" s="3" t="s">
        <v>760</v>
      </c>
      <c r="AD2" s="3" t="s">
        <v>761</v>
      </c>
      <c r="AE2" s="3" t="s">
        <v>762</v>
      </c>
      <c r="AF2" s="3" t="s">
        <v>763</v>
      </c>
      <c r="AG2" s="3" t="s">
        <v>764</v>
      </c>
      <c r="AH2" s="3" t="s">
        <v>765</v>
      </c>
      <c r="AI2" s="3" t="s">
        <v>766</v>
      </c>
      <c r="AJ2" s="3" t="s">
        <v>767</v>
      </c>
      <c r="AK2" s="3" t="s">
        <v>768</v>
      </c>
      <c r="AL2" s="3" t="s">
        <v>769</v>
      </c>
      <c r="AM2" s="3" t="s">
        <v>770</v>
      </c>
      <c r="AN2" s="3" t="s">
        <v>771</v>
      </c>
      <c r="AO2" s="3" t="s">
        <v>772</v>
      </c>
      <c r="AP2" s="3" t="s">
        <v>773</v>
      </c>
      <c r="AQ2" s="3" t="s">
        <v>774</v>
      </c>
      <c r="AR2" s="3" t="s">
        <v>775</v>
      </c>
      <c r="AS2" s="3" t="s">
        <v>776</v>
      </c>
      <c r="AT2" s="3" t="s">
        <v>777</v>
      </c>
      <c r="AU2" s="3" t="s">
        <v>778</v>
      </c>
      <c r="AV2" s="3" t="s">
        <v>779</v>
      </c>
      <c r="AW2" s="3" t="s">
        <v>780</v>
      </c>
      <c r="AX2" s="3" t="s">
        <v>781</v>
      </c>
      <c r="AY2" s="3" t="s">
        <v>782</v>
      </c>
      <c r="AZ2" s="3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</row>
    <row r="3" spans="1:71" ht="16.5" hidden="1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</row>
    <row r="4" spans="1:71" ht="16.5" hidden="1" customHeight="1" x14ac:dyDescent="0.25">
      <c r="A4" s="3" t="s">
        <v>783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</row>
    <row r="5" spans="1:71" ht="16.5" hidden="1" customHeight="1" x14ac:dyDescent="0.25">
      <c r="A5" s="3" t="s">
        <v>784</v>
      </c>
      <c r="B5" s="3">
        <v>1530609</v>
      </c>
      <c r="C5" s="3">
        <v>854266</v>
      </c>
      <c r="D5" s="3">
        <v>1194113</v>
      </c>
      <c r="E5" s="3">
        <v>2407346</v>
      </c>
      <c r="F5" s="3">
        <v>1950710</v>
      </c>
      <c r="G5" s="3">
        <v>1951588</v>
      </c>
      <c r="H5" s="3">
        <v>1521015</v>
      </c>
      <c r="I5" s="3">
        <v>1734555</v>
      </c>
      <c r="J5" s="3">
        <v>1581064</v>
      </c>
      <c r="K5" s="3">
        <v>1100156</v>
      </c>
      <c r="L5" s="3">
        <v>530784</v>
      </c>
      <c r="M5" s="3">
        <v>771564</v>
      </c>
      <c r="N5" s="3">
        <v>761211</v>
      </c>
      <c r="O5" s="3">
        <v>921022</v>
      </c>
      <c r="P5" s="3">
        <v>767887</v>
      </c>
      <c r="Q5" s="3">
        <v>833058.06</v>
      </c>
      <c r="R5" s="3">
        <v>872306</v>
      </c>
      <c r="S5" s="3">
        <v>1620704</v>
      </c>
      <c r="T5" s="3">
        <v>3042176</v>
      </c>
      <c r="U5" s="3">
        <v>2893635.04</v>
      </c>
      <c r="V5" s="3">
        <v>1745337</v>
      </c>
      <c r="W5" s="3">
        <v>2048120</v>
      </c>
      <c r="X5" s="3">
        <v>2265791</v>
      </c>
      <c r="Y5" s="3">
        <v>1752178.399</v>
      </c>
      <c r="Z5" s="3">
        <v>2161552</v>
      </c>
      <c r="AA5" s="3">
        <v>1653793</v>
      </c>
      <c r="AB5" s="3">
        <v>1352825</v>
      </c>
      <c r="AC5" s="3">
        <v>2487781.5699999998</v>
      </c>
      <c r="AD5" s="3">
        <v>1274766</v>
      </c>
      <c r="AE5" s="3">
        <v>1758472</v>
      </c>
      <c r="AF5" s="3">
        <v>1864333</v>
      </c>
      <c r="AG5" s="3">
        <v>2577733.6609999998</v>
      </c>
      <c r="AH5" s="3">
        <v>2275951</v>
      </c>
      <c r="AI5" s="3">
        <v>1529003</v>
      </c>
      <c r="AJ5" s="3">
        <v>1837874</v>
      </c>
      <c r="AK5" s="3">
        <v>2488945.2200000002</v>
      </c>
      <c r="AL5" s="3">
        <v>2549661</v>
      </c>
      <c r="AM5" s="3">
        <v>2042494</v>
      </c>
      <c r="AN5" s="3">
        <v>1974740</v>
      </c>
      <c r="AO5" s="3">
        <v>2418138.7999999998</v>
      </c>
      <c r="AP5" s="3">
        <v>4850693</v>
      </c>
      <c r="AQ5" s="3">
        <v>2588679</v>
      </c>
      <c r="AR5" s="3">
        <v>2632116</v>
      </c>
      <c r="AS5" s="3">
        <v>3021030.7</v>
      </c>
      <c r="AT5" s="3">
        <v>2827991</v>
      </c>
      <c r="AU5" s="3">
        <v>2735856</v>
      </c>
      <c r="AV5" s="3">
        <v>1537740</v>
      </c>
      <c r="AW5" s="3">
        <v>2053237.3489999999</v>
      </c>
      <c r="AX5" s="3">
        <v>9116820</v>
      </c>
      <c r="AY5" s="3">
        <v>2754268</v>
      </c>
      <c r="AZ5" s="70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</row>
    <row r="6" spans="1:71" ht="16.5" hidden="1" customHeight="1" x14ac:dyDescent="0.25">
      <c r="A6" s="3" t="s">
        <v>1058</v>
      </c>
      <c r="B6" s="3">
        <v>1735025</v>
      </c>
      <c r="C6" s="3">
        <v>644311</v>
      </c>
      <c r="D6" s="3">
        <v>1788868</v>
      </c>
      <c r="E6" s="3">
        <v>1269356</v>
      </c>
      <c r="F6" s="3">
        <v>836336</v>
      </c>
      <c r="G6" s="3">
        <v>839954</v>
      </c>
      <c r="H6" s="3">
        <v>511941</v>
      </c>
      <c r="I6" s="3">
        <v>806458</v>
      </c>
      <c r="J6" s="3">
        <v>1503784</v>
      </c>
      <c r="K6" s="3">
        <v>1829552</v>
      </c>
      <c r="L6" s="3">
        <v>800027</v>
      </c>
      <c r="M6" s="3">
        <v>860707</v>
      </c>
      <c r="N6" s="3">
        <v>111666</v>
      </c>
      <c r="O6" s="3">
        <v>110979</v>
      </c>
      <c r="P6" s="3">
        <v>110772</v>
      </c>
      <c r="Q6" s="3">
        <v>111556.74</v>
      </c>
      <c r="R6" s="3">
        <v>812498</v>
      </c>
      <c r="S6" s="3">
        <v>263762</v>
      </c>
      <c r="T6" s="3">
        <v>1662183</v>
      </c>
      <c r="U6" s="3">
        <v>1313509.486</v>
      </c>
      <c r="V6" s="3">
        <v>2163069</v>
      </c>
      <c r="W6" s="3">
        <v>2227679</v>
      </c>
      <c r="X6" s="3">
        <v>416396</v>
      </c>
      <c r="Y6" s="3">
        <v>117010.72100000001</v>
      </c>
      <c r="Z6" s="3">
        <v>117499</v>
      </c>
      <c r="AA6" s="3">
        <v>528251</v>
      </c>
      <c r="AB6" s="3">
        <v>128932</v>
      </c>
      <c r="AC6" s="3">
        <v>1285220.51</v>
      </c>
      <c r="AD6" s="3">
        <v>1553573</v>
      </c>
      <c r="AE6" s="3">
        <v>158892</v>
      </c>
      <c r="AF6" s="3">
        <v>658103</v>
      </c>
      <c r="AG6" s="3">
        <v>1748018</v>
      </c>
      <c r="AH6" s="3">
        <v>3081813</v>
      </c>
      <c r="AI6" s="3">
        <v>642589</v>
      </c>
      <c r="AJ6" s="3">
        <v>1279992</v>
      </c>
      <c r="AK6" s="3">
        <v>714829.93700000003</v>
      </c>
      <c r="AL6" s="3">
        <v>778153</v>
      </c>
      <c r="AM6" s="3">
        <v>162016</v>
      </c>
      <c r="AN6" s="3">
        <v>38117</v>
      </c>
      <c r="AO6" s="3">
        <v>2943116.49</v>
      </c>
      <c r="AP6" s="3">
        <v>2306797</v>
      </c>
      <c r="AQ6" s="3">
        <v>3910</v>
      </c>
      <c r="AR6" s="3">
        <v>50268</v>
      </c>
      <c r="AS6" s="3">
        <v>45520.77</v>
      </c>
      <c r="AT6" s="3">
        <v>314888</v>
      </c>
      <c r="AU6" s="3">
        <v>3940</v>
      </c>
      <c r="AV6" s="3">
        <v>724416</v>
      </c>
      <c r="AW6" s="3">
        <v>1001374.831</v>
      </c>
      <c r="AX6" s="3">
        <v>0</v>
      </c>
      <c r="AY6" s="3">
        <v>0</v>
      </c>
      <c r="AZ6" s="70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</row>
    <row r="7" spans="1:71" ht="16.5" hidden="1" customHeight="1" x14ac:dyDescent="0.25">
      <c r="A7" s="3" t="s">
        <v>1059</v>
      </c>
      <c r="B7" s="3">
        <v>418060</v>
      </c>
      <c r="C7" s="3">
        <v>627021</v>
      </c>
      <c r="D7" s="3">
        <v>482271</v>
      </c>
      <c r="E7" s="3">
        <v>536595</v>
      </c>
      <c r="F7" s="3">
        <v>552596</v>
      </c>
      <c r="G7" s="3">
        <v>517681</v>
      </c>
      <c r="H7" s="3">
        <v>474168</v>
      </c>
      <c r="I7" s="3">
        <v>480935</v>
      </c>
      <c r="J7" s="3">
        <v>543568</v>
      </c>
      <c r="K7" s="3">
        <v>530842</v>
      </c>
      <c r="L7" s="3">
        <v>505637</v>
      </c>
      <c r="M7" s="3">
        <v>653490</v>
      </c>
      <c r="N7" s="3">
        <v>678083</v>
      </c>
      <c r="O7" s="3">
        <v>685586</v>
      </c>
      <c r="P7" s="3">
        <v>688107</v>
      </c>
      <c r="Q7" s="3">
        <v>881244.96</v>
      </c>
      <c r="R7" s="3">
        <v>761120</v>
      </c>
      <c r="S7" s="3">
        <v>691902</v>
      </c>
      <c r="T7" s="3">
        <v>652091</v>
      </c>
      <c r="U7" s="3">
        <v>626721.78500000003</v>
      </c>
      <c r="V7" s="3">
        <v>658441</v>
      </c>
      <c r="W7" s="3">
        <v>852832</v>
      </c>
      <c r="X7" s="3">
        <v>1012380</v>
      </c>
      <c r="Y7" s="3">
        <v>1229673.7879999999</v>
      </c>
      <c r="Z7" s="3">
        <v>1286112</v>
      </c>
      <c r="AA7" s="3">
        <v>1258305</v>
      </c>
      <c r="AB7" s="3">
        <v>1314536</v>
      </c>
      <c r="AC7" s="3">
        <v>1404324.12</v>
      </c>
      <c r="AD7" s="3">
        <v>1183859</v>
      </c>
      <c r="AE7" s="3">
        <v>1272251</v>
      </c>
      <c r="AF7" s="3">
        <v>1302628</v>
      </c>
      <c r="AG7" s="3">
        <v>1249501.3259999999</v>
      </c>
      <c r="AH7" s="3">
        <v>1356964</v>
      </c>
      <c r="AI7" s="3">
        <v>1218307</v>
      </c>
      <c r="AJ7" s="3">
        <v>1094773</v>
      </c>
      <c r="AK7" s="3">
        <v>1102326.9439999999</v>
      </c>
      <c r="AL7" s="3">
        <v>1259830</v>
      </c>
      <c r="AM7" s="3">
        <v>1239112</v>
      </c>
      <c r="AN7" s="3">
        <v>1194322</v>
      </c>
      <c r="AO7" s="3">
        <v>1308097.8400000001</v>
      </c>
      <c r="AP7" s="3">
        <v>1174572</v>
      </c>
      <c r="AQ7" s="3">
        <v>1395736</v>
      </c>
      <c r="AR7" s="3">
        <v>1357353</v>
      </c>
      <c r="AS7" s="3">
        <v>1278625.1100000001</v>
      </c>
      <c r="AT7" s="3">
        <v>1465641</v>
      </c>
      <c r="AU7" s="3">
        <v>1300953</v>
      </c>
      <c r="AV7" s="3">
        <v>1330793</v>
      </c>
      <c r="AW7" s="3">
        <v>1355706.5220000001</v>
      </c>
      <c r="AX7" s="3">
        <v>1908238</v>
      </c>
      <c r="AY7" s="3">
        <v>3824249</v>
      </c>
      <c r="AZ7" s="70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</row>
    <row r="8" spans="1:71" ht="16.5" hidden="1" customHeight="1" x14ac:dyDescent="0.25">
      <c r="A8" s="3" t="s">
        <v>1060</v>
      </c>
      <c r="B8" s="3">
        <v>418060</v>
      </c>
      <c r="C8" s="3">
        <v>627021</v>
      </c>
      <c r="D8" s="3">
        <v>482271</v>
      </c>
      <c r="E8" s="3">
        <v>536595</v>
      </c>
      <c r="F8" s="3">
        <v>552596</v>
      </c>
      <c r="G8" s="3">
        <v>517681</v>
      </c>
      <c r="H8" s="3">
        <v>474168</v>
      </c>
      <c r="I8" s="3">
        <v>480935</v>
      </c>
      <c r="J8" s="3">
        <v>543568</v>
      </c>
      <c r="K8" s="3">
        <v>530842</v>
      </c>
      <c r="L8" s="3">
        <v>505637</v>
      </c>
      <c r="M8" s="3">
        <v>653490</v>
      </c>
      <c r="N8" s="3">
        <v>678083</v>
      </c>
      <c r="O8" s="3">
        <v>685586</v>
      </c>
      <c r="P8" s="3">
        <v>688107</v>
      </c>
      <c r="Q8" s="3">
        <v>881244.96</v>
      </c>
      <c r="R8" s="3">
        <v>761120</v>
      </c>
      <c r="S8" s="3">
        <v>691902</v>
      </c>
      <c r="T8" s="3">
        <v>652091</v>
      </c>
      <c r="U8" s="3">
        <v>626721.78500000003</v>
      </c>
      <c r="V8" s="3">
        <v>658441</v>
      </c>
      <c r="W8" s="3">
        <v>0</v>
      </c>
      <c r="X8" s="3">
        <v>1012380</v>
      </c>
      <c r="Y8" s="3">
        <v>0</v>
      </c>
      <c r="Z8" s="3">
        <v>0</v>
      </c>
      <c r="AA8" s="3">
        <v>0</v>
      </c>
      <c r="AB8" s="3">
        <v>1314536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1102326.9439999999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1465641</v>
      </c>
      <c r="AU8" s="3">
        <v>1300953</v>
      </c>
      <c r="AV8" s="3">
        <v>1330793</v>
      </c>
      <c r="AW8" s="3">
        <v>1355706.5220000001</v>
      </c>
      <c r="AX8" s="3">
        <v>1908238</v>
      </c>
      <c r="AY8" s="3">
        <v>3824249</v>
      </c>
      <c r="AZ8" s="70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</row>
    <row r="9" spans="1:71" ht="16.5" hidden="1" customHeight="1" x14ac:dyDescent="0.25">
      <c r="A9" s="3" t="s">
        <v>1061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50873</v>
      </c>
      <c r="AI9" s="3">
        <v>143768</v>
      </c>
      <c r="AJ9" s="3">
        <v>325328</v>
      </c>
      <c r="AK9" s="3">
        <v>428460.25199999998</v>
      </c>
      <c r="AL9" s="3">
        <v>618193</v>
      </c>
      <c r="AM9" s="3">
        <v>922371</v>
      </c>
      <c r="AN9" s="3">
        <v>1828914</v>
      </c>
      <c r="AO9" s="3">
        <v>3606162.61</v>
      </c>
      <c r="AP9" s="3">
        <v>4645820</v>
      </c>
      <c r="AQ9" s="3">
        <v>4092344</v>
      </c>
      <c r="AR9" s="3">
        <v>7118881</v>
      </c>
      <c r="AS9" s="3">
        <v>7787315.46</v>
      </c>
      <c r="AT9" s="3">
        <v>8062711</v>
      </c>
      <c r="AU9" s="3">
        <v>8357703</v>
      </c>
      <c r="AV9" s="3">
        <v>9150922</v>
      </c>
      <c r="AW9" s="3">
        <v>8361607.398</v>
      </c>
      <c r="AX9" s="3">
        <v>8620714</v>
      </c>
      <c r="AY9" s="3">
        <v>8999639</v>
      </c>
      <c r="AZ9" s="70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ht="16.5" hidden="1" customHeight="1" x14ac:dyDescent="0.25">
      <c r="A10" s="3" t="s">
        <v>1062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50873</v>
      </c>
      <c r="AI10" s="3">
        <v>143768</v>
      </c>
      <c r="AJ10" s="3">
        <v>325328</v>
      </c>
      <c r="AK10" s="3">
        <v>428460.25199999998</v>
      </c>
      <c r="AL10" s="3">
        <v>618193</v>
      </c>
      <c r="AM10" s="3">
        <v>922371</v>
      </c>
      <c r="AN10" s="3">
        <v>1828914</v>
      </c>
      <c r="AO10" s="3">
        <v>3606162.61</v>
      </c>
      <c r="AP10" s="3">
        <v>4645820</v>
      </c>
      <c r="AQ10" s="3">
        <v>4092344</v>
      </c>
      <c r="AR10" s="3">
        <v>7118881</v>
      </c>
      <c r="AS10" s="3">
        <v>7787315.46</v>
      </c>
      <c r="AT10" s="3">
        <v>8062711</v>
      </c>
      <c r="AU10" s="3">
        <v>8357703</v>
      </c>
      <c r="AV10" s="3">
        <v>9150922</v>
      </c>
      <c r="AW10" s="3">
        <v>8361607.398</v>
      </c>
      <c r="AX10" s="3">
        <v>8620714</v>
      </c>
      <c r="AY10" s="3">
        <v>8999639</v>
      </c>
      <c r="AZ10" s="70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ht="16.5" hidden="1" customHeight="1" x14ac:dyDescent="0.25">
      <c r="A11" s="3" t="s">
        <v>1063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4879401</v>
      </c>
      <c r="AY11" s="3">
        <v>1592824</v>
      </c>
      <c r="AZ11" s="70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ht="16.5" hidden="1" customHeight="1" x14ac:dyDescent="0.25">
      <c r="A12" s="3" t="s">
        <v>1064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1529289</v>
      </c>
      <c r="Q12" s="3">
        <v>1466528.59</v>
      </c>
      <c r="R12" s="3">
        <v>1586102</v>
      </c>
      <c r="S12" s="3">
        <v>1729429</v>
      </c>
      <c r="T12" s="3">
        <v>1546173</v>
      </c>
      <c r="U12" s="3">
        <v>1492512.801</v>
      </c>
      <c r="V12" s="3">
        <v>1484935</v>
      </c>
      <c r="W12" s="3">
        <v>1810890</v>
      </c>
      <c r="X12" s="3">
        <v>1916920</v>
      </c>
      <c r="Y12" s="3">
        <v>2400239.6570000001</v>
      </c>
      <c r="Z12" s="3">
        <v>2016130</v>
      </c>
      <c r="AA12" s="3">
        <v>3595277</v>
      </c>
      <c r="AB12" s="3">
        <v>3207216</v>
      </c>
      <c r="AC12" s="3">
        <v>1840825.31</v>
      </c>
      <c r="AD12" s="3">
        <v>1519829</v>
      </c>
      <c r="AE12" s="3">
        <v>2204328</v>
      </c>
      <c r="AF12" s="3">
        <v>1738731</v>
      </c>
      <c r="AG12" s="3">
        <v>1761742.763</v>
      </c>
      <c r="AH12" s="3">
        <v>1163410</v>
      </c>
      <c r="AI12" s="3">
        <v>1977229</v>
      </c>
      <c r="AJ12" s="3">
        <v>1921002</v>
      </c>
      <c r="AK12" s="3">
        <v>1924457.452</v>
      </c>
      <c r="AL12" s="3">
        <v>1395916</v>
      </c>
      <c r="AM12" s="3">
        <v>2182761</v>
      </c>
      <c r="AN12" s="3">
        <v>2243174</v>
      </c>
      <c r="AO12" s="3">
        <v>2838749.75</v>
      </c>
      <c r="AP12" s="3">
        <v>2551826</v>
      </c>
      <c r="AQ12" s="3">
        <v>2583149</v>
      </c>
      <c r="AR12" s="3">
        <v>3123917</v>
      </c>
      <c r="AS12" s="3">
        <v>3168772.09</v>
      </c>
      <c r="AT12" s="3">
        <v>2446754</v>
      </c>
      <c r="AU12" s="3">
        <v>3257691</v>
      </c>
      <c r="AV12" s="3">
        <v>3197636</v>
      </c>
      <c r="AW12" s="3">
        <v>3606333.8390000002</v>
      </c>
      <c r="AX12" s="3">
        <v>2780290</v>
      </c>
      <c r="AY12" s="3">
        <v>2355349</v>
      </c>
      <c r="AZ12" s="70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ht="16.5" hidden="1" customHeight="1" x14ac:dyDescent="0.25">
      <c r="A13" s="3" t="s">
        <v>1060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1529289</v>
      </c>
      <c r="Q13" s="3">
        <v>1466528.59</v>
      </c>
      <c r="R13" s="3">
        <v>1586102</v>
      </c>
      <c r="S13" s="3">
        <v>1729429</v>
      </c>
      <c r="T13" s="3">
        <v>1546173</v>
      </c>
      <c r="U13" s="3">
        <v>1492512.801</v>
      </c>
      <c r="V13" s="3">
        <v>1484935</v>
      </c>
      <c r="W13" s="3">
        <v>1810890</v>
      </c>
      <c r="X13" s="3">
        <v>1916920</v>
      </c>
      <c r="Y13" s="3">
        <v>2400239.6570000001</v>
      </c>
      <c r="Z13" s="3">
        <v>2016130</v>
      </c>
      <c r="AA13" s="3">
        <v>3595277</v>
      </c>
      <c r="AB13" s="3">
        <v>3207216</v>
      </c>
      <c r="AC13" s="3">
        <v>1840825.31</v>
      </c>
      <c r="AD13" s="3">
        <v>1519829</v>
      </c>
      <c r="AE13" s="3">
        <v>2204328</v>
      </c>
      <c r="AF13" s="3">
        <v>1738731</v>
      </c>
      <c r="AG13" s="3">
        <v>1761742.763</v>
      </c>
      <c r="AH13" s="3">
        <v>1163410</v>
      </c>
      <c r="AI13" s="3">
        <v>1977229</v>
      </c>
      <c r="AJ13" s="3">
        <v>1921002</v>
      </c>
      <c r="AK13" s="3">
        <v>1924457.452</v>
      </c>
      <c r="AL13" s="3">
        <v>1395916</v>
      </c>
      <c r="AM13" s="3">
        <v>2182761</v>
      </c>
      <c r="AN13" s="3">
        <v>2243174</v>
      </c>
      <c r="AO13" s="3">
        <v>2838749.75</v>
      </c>
      <c r="AP13" s="3">
        <v>2551826</v>
      </c>
      <c r="AQ13" s="3">
        <v>0</v>
      </c>
      <c r="AR13" s="3">
        <v>0</v>
      </c>
      <c r="AS13" s="3">
        <v>0</v>
      </c>
      <c r="AT13" s="3">
        <v>2446754</v>
      </c>
      <c r="AU13" s="3">
        <v>3257691</v>
      </c>
      <c r="AV13" s="3">
        <v>3197636</v>
      </c>
      <c r="AW13" s="3">
        <v>3606333.8390000002</v>
      </c>
      <c r="AX13" s="3">
        <v>2780290</v>
      </c>
      <c r="AY13" s="3">
        <v>2355349</v>
      </c>
      <c r="AZ13" s="70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ht="16.5" hidden="1" customHeight="1" x14ac:dyDescent="0.25">
      <c r="A14" s="3" t="s">
        <v>1065</v>
      </c>
      <c r="B14" s="3">
        <v>708342</v>
      </c>
      <c r="C14" s="3">
        <v>757062</v>
      </c>
      <c r="D14" s="3">
        <v>788253</v>
      </c>
      <c r="E14" s="3">
        <v>1179221</v>
      </c>
      <c r="F14" s="3">
        <v>1147869</v>
      </c>
      <c r="G14" s="3">
        <v>906735</v>
      </c>
      <c r="H14" s="3">
        <v>970743</v>
      </c>
      <c r="I14" s="3">
        <v>915226</v>
      </c>
      <c r="J14" s="3">
        <v>980764</v>
      </c>
      <c r="K14" s="3">
        <v>981588</v>
      </c>
      <c r="L14" s="3">
        <v>1186579</v>
      </c>
      <c r="M14" s="3">
        <v>1479163</v>
      </c>
      <c r="N14" s="3">
        <v>1545754</v>
      </c>
      <c r="O14" s="3">
        <v>1530382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70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ht="16.5" hidden="1" customHeight="1" x14ac:dyDescent="0.25">
      <c r="A15" s="3" t="s">
        <v>1066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906735</v>
      </c>
      <c r="H15" s="3">
        <v>970743</v>
      </c>
      <c r="I15" s="3">
        <v>915226</v>
      </c>
      <c r="J15" s="3">
        <v>980764</v>
      </c>
      <c r="K15" s="3">
        <v>981588</v>
      </c>
      <c r="L15" s="3">
        <v>1186579</v>
      </c>
      <c r="M15" s="3">
        <v>1479163</v>
      </c>
      <c r="N15" s="3">
        <v>1545754</v>
      </c>
      <c r="O15" s="3">
        <v>1530382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70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ht="16.5" hidden="1" customHeight="1" x14ac:dyDescent="0.25">
      <c r="A16" s="3" t="s">
        <v>1067</v>
      </c>
      <c r="B16" s="3">
        <v>4392036</v>
      </c>
      <c r="C16" s="3">
        <v>2882660</v>
      </c>
      <c r="D16" s="3">
        <v>4253505</v>
      </c>
      <c r="E16" s="3">
        <v>5392518</v>
      </c>
      <c r="F16" s="3">
        <v>4487511</v>
      </c>
      <c r="G16" s="3">
        <v>4215958</v>
      </c>
      <c r="H16" s="3">
        <v>3477867</v>
      </c>
      <c r="I16" s="3">
        <v>3937173</v>
      </c>
      <c r="J16" s="3">
        <v>4609180</v>
      </c>
      <c r="K16" s="3">
        <v>4442138</v>
      </c>
      <c r="L16" s="3">
        <v>3023027</v>
      </c>
      <c r="M16" s="3">
        <v>3764924</v>
      </c>
      <c r="N16" s="3">
        <v>3096714</v>
      </c>
      <c r="O16" s="3">
        <v>3247969</v>
      </c>
      <c r="P16" s="3">
        <v>3096055</v>
      </c>
      <c r="Q16" s="3">
        <v>3292388.34</v>
      </c>
      <c r="R16" s="3">
        <v>4032026</v>
      </c>
      <c r="S16" s="3">
        <v>4305797</v>
      </c>
      <c r="T16" s="3">
        <v>6902623</v>
      </c>
      <c r="U16" s="3">
        <v>6326379.1119999997</v>
      </c>
      <c r="V16" s="3">
        <v>6051782</v>
      </c>
      <c r="W16" s="3">
        <v>6939521</v>
      </c>
      <c r="X16" s="3">
        <v>5611487</v>
      </c>
      <c r="Y16" s="3">
        <v>5499102.5650000004</v>
      </c>
      <c r="Z16" s="3">
        <v>5581293</v>
      </c>
      <c r="AA16" s="3">
        <v>7035626</v>
      </c>
      <c r="AB16" s="3">
        <v>6003509</v>
      </c>
      <c r="AC16" s="3">
        <v>7018151.5099999998</v>
      </c>
      <c r="AD16" s="3">
        <v>5532027</v>
      </c>
      <c r="AE16" s="3">
        <v>5393943</v>
      </c>
      <c r="AF16" s="3">
        <v>5563795</v>
      </c>
      <c r="AG16" s="3">
        <v>7336995.75</v>
      </c>
      <c r="AH16" s="3">
        <v>7929011</v>
      </c>
      <c r="AI16" s="3">
        <v>5510896</v>
      </c>
      <c r="AJ16" s="3">
        <v>6458969</v>
      </c>
      <c r="AK16" s="3">
        <v>6659019.8049999997</v>
      </c>
      <c r="AL16" s="3">
        <v>6601753</v>
      </c>
      <c r="AM16" s="3">
        <v>6548754</v>
      </c>
      <c r="AN16" s="3">
        <v>7279267</v>
      </c>
      <c r="AO16" s="3">
        <v>13114265.49</v>
      </c>
      <c r="AP16" s="3">
        <v>15529708</v>
      </c>
      <c r="AQ16" s="3">
        <v>10663818</v>
      </c>
      <c r="AR16" s="3">
        <v>14282535</v>
      </c>
      <c r="AS16" s="3">
        <v>15301264.119999999</v>
      </c>
      <c r="AT16" s="3">
        <v>15117985</v>
      </c>
      <c r="AU16" s="3">
        <v>15656143</v>
      </c>
      <c r="AV16" s="3">
        <v>15941507</v>
      </c>
      <c r="AW16" s="3">
        <v>16378259.938999999</v>
      </c>
      <c r="AX16" s="3">
        <v>27305463</v>
      </c>
      <c r="AY16" s="3">
        <v>19526329</v>
      </c>
      <c r="AZ16" s="70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ht="16.5" hidden="1" customHeight="1" x14ac:dyDescent="0.25">
      <c r="A17" s="3" t="s">
        <v>1068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11223</v>
      </c>
      <c r="AS17" s="3">
        <v>11222.89</v>
      </c>
      <c r="AT17" s="3">
        <v>11223</v>
      </c>
      <c r="AU17" s="3">
        <v>11223</v>
      </c>
      <c r="AV17" s="3">
        <v>2500</v>
      </c>
      <c r="AW17" s="3">
        <v>1000</v>
      </c>
      <c r="AX17" s="3">
        <v>1000</v>
      </c>
      <c r="AY17" s="3">
        <v>1000</v>
      </c>
      <c r="AZ17" s="70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ht="16.5" hidden="1" customHeight="1" x14ac:dyDescent="0.25">
      <c r="A18" s="3" t="s">
        <v>1069</v>
      </c>
      <c r="B18" s="3">
        <v>2309576</v>
      </c>
      <c r="C18" s="3">
        <v>2307991</v>
      </c>
      <c r="D18" s="3">
        <v>2313479</v>
      </c>
      <c r="E18" s="3">
        <v>2354752</v>
      </c>
      <c r="F18" s="3">
        <v>2361889</v>
      </c>
      <c r="G18" s="3">
        <v>2362033</v>
      </c>
      <c r="H18" s="3">
        <v>2365952</v>
      </c>
      <c r="I18" s="3">
        <v>2617780</v>
      </c>
      <c r="J18" s="3">
        <v>2661493</v>
      </c>
      <c r="K18" s="3">
        <v>2666155</v>
      </c>
      <c r="L18" s="3">
        <v>2668119</v>
      </c>
      <c r="M18" s="3">
        <v>2684150</v>
      </c>
      <c r="N18" s="3">
        <v>2691413</v>
      </c>
      <c r="O18" s="3">
        <v>0</v>
      </c>
      <c r="P18" s="3">
        <v>2716463</v>
      </c>
      <c r="Q18" s="3">
        <v>2714169.88</v>
      </c>
      <c r="R18" s="3">
        <v>2736507</v>
      </c>
      <c r="S18" s="3">
        <v>2750379</v>
      </c>
      <c r="T18" s="3">
        <v>3332153</v>
      </c>
      <c r="U18" s="3">
        <v>3308789.2230000002</v>
      </c>
      <c r="V18" s="3">
        <v>3320735</v>
      </c>
      <c r="W18" s="3">
        <v>3342349</v>
      </c>
      <c r="X18" s="3">
        <v>3347224</v>
      </c>
      <c r="Y18" s="3">
        <v>3354239.2570000002</v>
      </c>
      <c r="Z18" s="3">
        <v>3375423</v>
      </c>
      <c r="AA18" s="3">
        <v>5408044</v>
      </c>
      <c r="AB18" s="3">
        <v>5443004</v>
      </c>
      <c r="AC18" s="3">
        <v>5443526.8600000003</v>
      </c>
      <c r="AD18" s="3">
        <v>5442948</v>
      </c>
      <c r="AE18" s="3">
        <v>5430290</v>
      </c>
      <c r="AF18" s="3">
        <v>5439609</v>
      </c>
      <c r="AG18" s="3">
        <v>5517303.574</v>
      </c>
      <c r="AH18" s="3">
        <v>5598586</v>
      </c>
      <c r="AI18" s="3">
        <v>5676581</v>
      </c>
      <c r="AJ18" s="3">
        <v>6017801</v>
      </c>
      <c r="AK18" s="3">
        <v>6156103.6689999998</v>
      </c>
      <c r="AL18" s="3">
        <v>6359134</v>
      </c>
      <c r="AM18" s="3">
        <v>6729118</v>
      </c>
      <c r="AN18" s="3">
        <v>7383721</v>
      </c>
      <c r="AO18" s="3">
        <v>6300161.0700000003</v>
      </c>
      <c r="AP18" s="3">
        <v>6378133</v>
      </c>
      <c r="AQ18" s="3">
        <v>6453331</v>
      </c>
      <c r="AR18" s="3">
        <v>9950188</v>
      </c>
      <c r="AS18" s="3">
        <v>9899181.4900000002</v>
      </c>
      <c r="AT18" s="3">
        <v>9942688</v>
      </c>
      <c r="AU18" s="3">
        <v>12070047</v>
      </c>
      <c r="AV18" s="3">
        <v>12072798</v>
      </c>
      <c r="AW18" s="3">
        <v>12166622.165999999</v>
      </c>
      <c r="AX18" s="3">
        <v>10269511</v>
      </c>
      <c r="AY18" s="3">
        <v>7989432</v>
      </c>
      <c r="AZ18" s="70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ht="16.5" hidden="1" customHeight="1" x14ac:dyDescent="0.25">
      <c r="A19" s="3" t="s">
        <v>1070</v>
      </c>
      <c r="B19" s="3">
        <v>1000</v>
      </c>
      <c r="C19" s="3">
        <v>1895</v>
      </c>
      <c r="D19" s="3">
        <v>1895</v>
      </c>
      <c r="E19" s="3">
        <v>1895</v>
      </c>
      <c r="F19" s="3">
        <v>1895</v>
      </c>
      <c r="G19" s="3">
        <v>1895</v>
      </c>
      <c r="H19" s="3">
        <v>1895</v>
      </c>
      <c r="I19" s="3">
        <v>1895</v>
      </c>
      <c r="J19" s="3">
        <v>1895</v>
      </c>
      <c r="K19" s="3">
        <v>1895</v>
      </c>
      <c r="L19" s="3">
        <v>1000</v>
      </c>
      <c r="M19" s="3">
        <v>1000</v>
      </c>
      <c r="N19" s="3">
        <v>1000</v>
      </c>
      <c r="O19" s="3">
        <v>2703596</v>
      </c>
      <c r="P19" s="3">
        <v>2241</v>
      </c>
      <c r="Q19" s="3">
        <v>2242.0500000000002</v>
      </c>
      <c r="R19" s="3">
        <v>2242</v>
      </c>
      <c r="S19" s="3">
        <v>2242</v>
      </c>
      <c r="T19" s="3">
        <v>2242</v>
      </c>
      <c r="U19" s="3">
        <v>2242.67</v>
      </c>
      <c r="V19" s="3">
        <v>2243</v>
      </c>
      <c r="W19" s="3">
        <v>2230</v>
      </c>
      <c r="X19" s="3">
        <v>2219</v>
      </c>
      <c r="Y19" s="3">
        <v>2218.7020000000002</v>
      </c>
      <c r="Z19" s="3">
        <v>2219</v>
      </c>
      <c r="AA19" s="3">
        <v>2219</v>
      </c>
      <c r="AB19" s="3">
        <v>2219</v>
      </c>
      <c r="AC19" s="3">
        <v>68467.83</v>
      </c>
      <c r="AD19" s="3">
        <v>68467</v>
      </c>
      <c r="AE19" s="3">
        <v>68467</v>
      </c>
      <c r="AF19" s="3">
        <v>68467</v>
      </c>
      <c r="AG19" s="3">
        <v>68466.153000000006</v>
      </c>
      <c r="AH19" s="3">
        <v>68466</v>
      </c>
      <c r="AI19" s="3">
        <v>70569</v>
      </c>
      <c r="AJ19" s="3">
        <v>69492</v>
      </c>
      <c r="AK19" s="3">
        <v>69480.7</v>
      </c>
      <c r="AL19" s="3">
        <v>69469</v>
      </c>
      <c r="AM19" s="3">
        <v>69457</v>
      </c>
      <c r="AN19" s="3">
        <v>193682</v>
      </c>
      <c r="AO19" s="3">
        <v>193805.08</v>
      </c>
      <c r="AP19" s="3">
        <v>193920</v>
      </c>
      <c r="AQ19" s="3">
        <v>2508268</v>
      </c>
      <c r="AR19" s="3">
        <v>2801184</v>
      </c>
      <c r="AS19" s="3">
        <v>2081782.16</v>
      </c>
      <c r="AT19" s="3">
        <v>1891768</v>
      </c>
      <c r="AU19" s="3">
        <v>1804251</v>
      </c>
      <c r="AV19" s="3">
        <v>1803096</v>
      </c>
      <c r="AW19" s="3">
        <v>1756375.6839999999</v>
      </c>
      <c r="AX19" s="3">
        <v>0</v>
      </c>
      <c r="AY19" s="3">
        <v>0</v>
      </c>
      <c r="AZ19" s="70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ht="16.5" hidden="1" customHeight="1" x14ac:dyDescent="0.25">
      <c r="A20" s="3" t="s">
        <v>1071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2702596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70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ht="16.5" hidden="1" customHeight="1" x14ac:dyDescent="0.25">
      <c r="A21" s="3" t="s">
        <v>1072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66250</v>
      </c>
      <c r="AD21" s="3">
        <v>0</v>
      </c>
      <c r="AE21" s="3">
        <v>66250</v>
      </c>
      <c r="AF21" s="3">
        <v>66250</v>
      </c>
      <c r="AG21" s="3">
        <v>0</v>
      </c>
      <c r="AH21" s="3">
        <v>0</v>
      </c>
      <c r="AI21" s="3">
        <v>66250</v>
      </c>
      <c r="AJ21" s="3">
        <v>66250</v>
      </c>
      <c r="AK21" s="3">
        <v>66250</v>
      </c>
      <c r="AL21" s="3">
        <v>66250</v>
      </c>
      <c r="AM21" s="3">
        <v>66250</v>
      </c>
      <c r="AN21" s="3">
        <v>66250</v>
      </c>
      <c r="AO21" s="3">
        <v>66250</v>
      </c>
      <c r="AP21" s="3">
        <v>66250</v>
      </c>
      <c r="AQ21" s="3">
        <v>2380490</v>
      </c>
      <c r="AR21" s="3">
        <v>2658767</v>
      </c>
      <c r="AS21" s="3">
        <v>1908857.87</v>
      </c>
      <c r="AT21" s="3">
        <v>1718602</v>
      </c>
      <c r="AU21" s="3">
        <v>1630786</v>
      </c>
      <c r="AV21" s="3">
        <v>1604133</v>
      </c>
      <c r="AW21" s="3">
        <v>1557186.7039999999</v>
      </c>
      <c r="AX21" s="3">
        <v>0</v>
      </c>
      <c r="AY21" s="3">
        <v>0</v>
      </c>
      <c r="AZ21" s="70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ht="16.5" hidden="1" customHeight="1" x14ac:dyDescent="0.25">
      <c r="A22" s="3" t="s">
        <v>1073</v>
      </c>
      <c r="B22" s="3">
        <v>1000</v>
      </c>
      <c r="C22" s="3">
        <v>1895</v>
      </c>
      <c r="D22" s="3">
        <v>1895</v>
      </c>
      <c r="E22" s="3">
        <v>1895</v>
      </c>
      <c r="F22" s="3">
        <v>1895</v>
      </c>
      <c r="G22" s="3">
        <v>1895</v>
      </c>
      <c r="H22" s="3">
        <v>1895</v>
      </c>
      <c r="I22" s="3">
        <v>1895</v>
      </c>
      <c r="J22" s="3">
        <v>1895</v>
      </c>
      <c r="K22" s="3">
        <v>1895</v>
      </c>
      <c r="L22" s="3">
        <v>1000</v>
      </c>
      <c r="M22" s="3">
        <v>1000</v>
      </c>
      <c r="N22" s="3">
        <v>1000</v>
      </c>
      <c r="O22" s="3">
        <v>1000</v>
      </c>
      <c r="P22" s="3">
        <v>2241</v>
      </c>
      <c r="Q22" s="3">
        <v>2242.0500000000002</v>
      </c>
      <c r="R22" s="3">
        <v>2242</v>
      </c>
      <c r="S22" s="3">
        <v>2242</v>
      </c>
      <c r="T22" s="3">
        <v>2242</v>
      </c>
      <c r="U22" s="3">
        <v>2242.67</v>
      </c>
      <c r="V22" s="3">
        <v>2243</v>
      </c>
      <c r="W22" s="3">
        <v>2230</v>
      </c>
      <c r="X22" s="3">
        <v>2219</v>
      </c>
      <c r="Y22" s="3">
        <v>2218.7020000000002</v>
      </c>
      <c r="Z22" s="3">
        <v>2219</v>
      </c>
      <c r="AA22" s="3">
        <v>2219</v>
      </c>
      <c r="AB22" s="3">
        <v>2219</v>
      </c>
      <c r="AC22" s="3">
        <v>2217.83</v>
      </c>
      <c r="AD22" s="3">
        <v>68467</v>
      </c>
      <c r="AE22" s="3">
        <v>2217</v>
      </c>
      <c r="AF22" s="3">
        <v>2217</v>
      </c>
      <c r="AG22" s="3">
        <v>68466.153000000006</v>
      </c>
      <c r="AH22" s="3">
        <v>68466</v>
      </c>
      <c r="AI22" s="3">
        <v>4319</v>
      </c>
      <c r="AJ22" s="3">
        <v>3242</v>
      </c>
      <c r="AK22" s="3">
        <v>3230.7</v>
      </c>
      <c r="AL22" s="3">
        <v>3219</v>
      </c>
      <c r="AM22" s="3">
        <v>3207</v>
      </c>
      <c r="AN22" s="3">
        <v>127432</v>
      </c>
      <c r="AO22" s="3">
        <v>127555.08</v>
      </c>
      <c r="AP22" s="3">
        <v>127670</v>
      </c>
      <c r="AQ22" s="3">
        <v>127778</v>
      </c>
      <c r="AR22" s="3">
        <v>142417</v>
      </c>
      <c r="AS22" s="3">
        <v>172924.29</v>
      </c>
      <c r="AT22" s="3">
        <v>173166</v>
      </c>
      <c r="AU22" s="3">
        <v>173465</v>
      </c>
      <c r="AV22" s="3">
        <v>198963</v>
      </c>
      <c r="AW22" s="3">
        <v>199188.98</v>
      </c>
      <c r="AX22" s="3">
        <v>0</v>
      </c>
      <c r="AY22" s="3">
        <v>0</v>
      </c>
      <c r="AZ22" s="70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ht="16.5" hidden="1" customHeight="1" x14ac:dyDescent="0.25">
      <c r="A23" s="3" t="s">
        <v>1074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31801955</v>
      </c>
      <c r="O23" s="3">
        <v>32822110</v>
      </c>
      <c r="P23" s="3">
        <v>34432742</v>
      </c>
      <c r="Q23" s="3">
        <v>40742772.649999999</v>
      </c>
      <c r="R23" s="3">
        <v>41823033</v>
      </c>
      <c r="S23" s="3">
        <v>42421221</v>
      </c>
      <c r="T23" s="3">
        <v>43606223</v>
      </c>
      <c r="U23" s="3">
        <v>46341877.718999997</v>
      </c>
      <c r="V23" s="3">
        <v>47801289</v>
      </c>
      <c r="W23" s="3">
        <v>49132748</v>
      </c>
      <c r="X23" s="3">
        <v>52814852</v>
      </c>
      <c r="Y23" s="3">
        <v>53575156.505999997</v>
      </c>
      <c r="Z23" s="3">
        <v>55017056</v>
      </c>
      <c r="AA23" s="3">
        <v>57129320</v>
      </c>
      <c r="AB23" s="3">
        <v>58608830</v>
      </c>
      <c r="AC23" s="3">
        <v>60927249.950000003</v>
      </c>
      <c r="AD23" s="3">
        <v>63421183</v>
      </c>
      <c r="AE23" s="3">
        <v>70995748</v>
      </c>
      <c r="AF23" s="3">
        <v>73171371</v>
      </c>
      <c r="AG23" s="3">
        <v>74796435.883000001</v>
      </c>
      <c r="AH23" s="3">
        <v>74741973</v>
      </c>
      <c r="AI23" s="3">
        <v>75096311</v>
      </c>
      <c r="AJ23" s="3">
        <v>75089240</v>
      </c>
      <c r="AK23" s="3">
        <v>76700380.636999995</v>
      </c>
      <c r="AL23" s="3">
        <v>77303685</v>
      </c>
      <c r="AM23" s="3">
        <v>79073096</v>
      </c>
      <c r="AN23" s="3">
        <v>81110780</v>
      </c>
      <c r="AO23" s="3">
        <v>84972214.790000007</v>
      </c>
      <c r="AP23" s="3">
        <v>84011672</v>
      </c>
      <c r="AQ23" s="3">
        <v>84342686</v>
      </c>
      <c r="AR23" s="3">
        <v>107889282</v>
      </c>
      <c r="AS23" s="3">
        <v>108412457.31999999</v>
      </c>
      <c r="AT23" s="3">
        <v>103341003</v>
      </c>
      <c r="AU23" s="3">
        <v>103064379</v>
      </c>
      <c r="AV23" s="3">
        <v>103613855</v>
      </c>
      <c r="AW23" s="3">
        <v>104503446.79799999</v>
      </c>
      <c r="AX23" s="3">
        <v>149449503</v>
      </c>
      <c r="AY23" s="3">
        <v>162987175</v>
      </c>
      <c r="AZ23" s="70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ht="16.5" hidden="1" customHeight="1" x14ac:dyDescent="0.25">
      <c r="A24" s="3" t="s">
        <v>1075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31801955</v>
      </c>
      <c r="O24" s="3">
        <v>32822110</v>
      </c>
      <c r="P24" s="3">
        <v>34432742</v>
      </c>
      <c r="Q24" s="3">
        <v>40742772.649999999</v>
      </c>
      <c r="R24" s="3">
        <v>41823033</v>
      </c>
      <c r="S24" s="3">
        <v>42421221</v>
      </c>
      <c r="T24" s="3">
        <v>43606223</v>
      </c>
      <c r="U24" s="3">
        <v>46341877.718999997</v>
      </c>
      <c r="V24" s="3">
        <v>47801289</v>
      </c>
      <c r="W24" s="3">
        <v>49132748</v>
      </c>
      <c r="X24" s="3">
        <v>52814852</v>
      </c>
      <c r="Y24" s="3">
        <v>53575156.505999997</v>
      </c>
      <c r="Z24" s="3">
        <v>55017056</v>
      </c>
      <c r="AA24" s="3">
        <v>57129320</v>
      </c>
      <c r="AB24" s="3">
        <v>58608830</v>
      </c>
      <c r="AC24" s="3">
        <v>60927249.950000003</v>
      </c>
      <c r="AD24" s="3">
        <v>63421183</v>
      </c>
      <c r="AE24" s="3">
        <v>70995748</v>
      </c>
      <c r="AF24" s="3">
        <v>73171371</v>
      </c>
      <c r="AG24" s="3">
        <v>74796435.883000001</v>
      </c>
      <c r="AH24" s="3">
        <v>74741973</v>
      </c>
      <c r="AI24" s="3">
        <v>75096311</v>
      </c>
      <c r="AJ24" s="3">
        <v>75089240</v>
      </c>
      <c r="AK24" s="3">
        <v>76700380.636999995</v>
      </c>
      <c r="AL24" s="3">
        <v>77303685</v>
      </c>
      <c r="AM24" s="3">
        <v>79073096</v>
      </c>
      <c r="AN24" s="3">
        <v>81110780</v>
      </c>
      <c r="AO24" s="3">
        <v>84972214.790000007</v>
      </c>
      <c r="AP24" s="3">
        <v>84011672</v>
      </c>
      <c r="AQ24" s="3">
        <v>84342686</v>
      </c>
      <c r="AR24" s="3">
        <v>107889282</v>
      </c>
      <c r="AS24" s="3">
        <v>108412457.31999999</v>
      </c>
      <c r="AT24" s="3">
        <v>103341003</v>
      </c>
      <c r="AU24" s="3">
        <v>103064379</v>
      </c>
      <c r="AV24" s="3">
        <v>103613855</v>
      </c>
      <c r="AW24" s="3">
        <v>104503446.79799999</v>
      </c>
      <c r="AX24" s="3">
        <v>149449503</v>
      </c>
      <c r="AY24" s="3">
        <v>162987175</v>
      </c>
      <c r="AZ24" s="70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ht="16.5" hidden="1" customHeight="1" x14ac:dyDescent="0.25">
      <c r="A25" s="3" t="s">
        <v>1076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130834</v>
      </c>
      <c r="AN25" s="3">
        <v>132604</v>
      </c>
      <c r="AO25" s="3">
        <v>134319.21</v>
      </c>
      <c r="AP25" s="3">
        <v>137701</v>
      </c>
      <c r="AQ25" s="3">
        <v>139464</v>
      </c>
      <c r="AR25" s="3">
        <v>4411573</v>
      </c>
      <c r="AS25" s="3">
        <v>4518469.5999999996</v>
      </c>
      <c r="AT25" s="3">
        <v>4590798</v>
      </c>
      <c r="AU25" s="3">
        <v>4666612</v>
      </c>
      <c r="AV25" s="3">
        <v>4910326</v>
      </c>
      <c r="AW25" s="3">
        <v>5166689.9780000001</v>
      </c>
      <c r="AX25" s="3">
        <v>5319337</v>
      </c>
      <c r="AY25" s="3">
        <v>800079</v>
      </c>
      <c r="AZ25" s="70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ht="16.5" hidden="1" customHeight="1" x14ac:dyDescent="0.25">
      <c r="A26" s="3" t="s">
        <v>1077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130834</v>
      </c>
      <c r="AN26" s="3">
        <v>132604</v>
      </c>
      <c r="AO26" s="3">
        <v>134319.21</v>
      </c>
      <c r="AP26" s="3">
        <v>137701</v>
      </c>
      <c r="AQ26" s="3">
        <v>139464</v>
      </c>
      <c r="AR26" s="3">
        <v>4411573</v>
      </c>
      <c r="AS26" s="3">
        <v>4518469.5999999996</v>
      </c>
      <c r="AT26" s="3">
        <v>4590798</v>
      </c>
      <c r="AU26" s="3">
        <v>4666612</v>
      </c>
      <c r="AV26" s="3">
        <v>4910326</v>
      </c>
      <c r="AW26" s="3">
        <v>5166689.9780000001</v>
      </c>
      <c r="AX26" s="3">
        <v>5319337</v>
      </c>
      <c r="AY26" s="3">
        <v>800079</v>
      </c>
      <c r="AZ26" s="70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ht="16.5" hidden="1" customHeight="1" x14ac:dyDescent="0.25">
      <c r="A27" s="3" t="s">
        <v>1078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15436000</v>
      </c>
      <c r="AY27" s="3">
        <v>15756594</v>
      </c>
      <c r="AZ27" s="70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ht="16.5" hidden="1" customHeight="1" x14ac:dyDescent="0.25">
      <c r="A28" s="3" t="s">
        <v>1060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15436000</v>
      </c>
      <c r="AY28" s="3">
        <v>15756594</v>
      </c>
      <c r="AZ28" s="70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ht="16.5" hidden="1" customHeight="1" x14ac:dyDescent="0.25">
      <c r="A29" s="3" t="s">
        <v>794</v>
      </c>
      <c r="B29" s="3">
        <v>29396694</v>
      </c>
      <c r="C29" s="3">
        <v>31191066</v>
      </c>
      <c r="D29" s="3">
        <v>32326138</v>
      </c>
      <c r="E29" s="3">
        <v>31660922</v>
      </c>
      <c r="F29" s="3">
        <v>33137980</v>
      </c>
      <c r="G29" s="3">
        <v>36703920</v>
      </c>
      <c r="H29" s="3">
        <v>37242876</v>
      </c>
      <c r="I29" s="3">
        <v>38433525</v>
      </c>
      <c r="J29" s="3">
        <v>38407673</v>
      </c>
      <c r="K29" s="3">
        <v>39111781</v>
      </c>
      <c r="L29" s="3">
        <v>40265178</v>
      </c>
      <c r="M29" s="3">
        <v>42167412</v>
      </c>
      <c r="N29" s="3">
        <v>2418927</v>
      </c>
      <c r="O29" s="3">
        <v>2237850</v>
      </c>
      <c r="P29" s="3">
        <v>2313556</v>
      </c>
      <c r="Q29" s="3">
        <v>2423240.41</v>
      </c>
      <c r="R29" s="3">
        <v>2470967</v>
      </c>
      <c r="S29" s="3">
        <v>2468972</v>
      </c>
      <c r="T29" s="3">
        <v>2465154</v>
      </c>
      <c r="U29" s="3">
        <v>2463434.3250000002</v>
      </c>
      <c r="V29" s="3">
        <v>2447691</v>
      </c>
      <c r="W29" s="3">
        <v>2423610</v>
      </c>
      <c r="X29" s="3">
        <v>2367377</v>
      </c>
      <c r="Y29" s="3">
        <v>2352903.1639999999</v>
      </c>
      <c r="Z29" s="3">
        <v>2297021</v>
      </c>
      <c r="AA29" s="3">
        <v>2243929</v>
      </c>
      <c r="AB29" s="3">
        <v>2188725</v>
      </c>
      <c r="AC29" s="3">
        <v>2140491.3199999998</v>
      </c>
      <c r="AD29" s="3">
        <v>2074426</v>
      </c>
      <c r="AE29" s="3">
        <v>2008800</v>
      </c>
      <c r="AF29" s="3">
        <v>1970887</v>
      </c>
      <c r="AG29" s="3">
        <v>1939047.8810000001</v>
      </c>
      <c r="AH29" s="3">
        <v>1883371</v>
      </c>
      <c r="AI29" s="3">
        <v>1817124</v>
      </c>
      <c r="AJ29" s="3">
        <v>1804712</v>
      </c>
      <c r="AK29" s="3">
        <v>1796803.659</v>
      </c>
      <c r="AL29" s="3">
        <v>1766819</v>
      </c>
      <c r="AM29" s="3">
        <v>1733949</v>
      </c>
      <c r="AN29" s="3">
        <v>1697891</v>
      </c>
      <c r="AO29" s="3">
        <v>1675813.73</v>
      </c>
      <c r="AP29" s="3">
        <v>1593016</v>
      </c>
      <c r="AQ29" s="3">
        <v>1551877</v>
      </c>
      <c r="AR29" s="3">
        <v>1629041</v>
      </c>
      <c r="AS29" s="3">
        <v>1646079.49</v>
      </c>
      <c r="AT29" s="3">
        <v>1606162</v>
      </c>
      <c r="AU29" s="3">
        <v>1590182</v>
      </c>
      <c r="AV29" s="3">
        <v>1592547</v>
      </c>
      <c r="AW29" s="3">
        <v>1596512.0249999999</v>
      </c>
      <c r="AX29" s="3">
        <v>1562686</v>
      </c>
      <c r="AY29" s="3">
        <v>1532325</v>
      </c>
      <c r="AZ29" s="70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ht="16.5" hidden="1" customHeight="1" x14ac:dyDescent="0.25">
      <c r="A30" s="3" t="s">
        <v>795</v>
      </c>
      <c r="B30" s="3">
        <v>29396694</v>
      </c>
      <c r="C30" s="3">
        <v>31191066</v>
      </c>
      <c r="D30" s="3">
        <v>32326138</v>
      </c>
      <c r="E30" s="3">
        <v>31660922</v>
      </c>
      <c r="F30" s="3">
        <v>33137980</v>
      </c>
      <c r="G30" s="3">
        <v>36703920</v>
      </c>
      <c r="H30" s="3">
        <v>37242876</v>
      </c>
      <c r="I30" s="3">
        <v>38433525</v>
      </c>
      <c r="J30" s="3">
        <v>38407673</v>
      </c>
      <c r="K30" s="3">
        <v>39111781</v>
      </c>
      <c r="L30" s="3">
        <v>40265178</v>
      </c>
      <c r="M30" s="3">
        <v>42167412</v>
      </c>
      <c r="N30" s="3">
        <v>2418927</v>
      </c>
      <c r="O30" s="3">
        <v>2237850</v>
      </c>
      <c r="P30" s="3">
        <v>2313556</v>
      </c>
      <c r="Q30" s="3">
        <v>2423240.41</v>
      </c>
      <c r="R30" s="3">
        <v>2470967</v>
      </c>
      <c r="S30" s="3">
        <v>2468972</v>
      </c>
      <c r="T30" s="3">
        <v>2465154</v>
      </c>
      <c r="U30" s="3">
        <v>2463434.3250000002</v>
      </c>
      <c r="V30" s="3">
        <v>2447691</v>
      </c>
      <c r="W30" s="3">
        <v>2423610</v>
      </c>
      <c r="X30" s="3">
        <v>2367377</v>
      </c>
      <c r="Y30" s="3">
        <v>2352903.1639999999</v>
      </c>
      <c r="Z30" s="3">
        <v>2297021</v>
      </c>
      <c r="AA30" s="3">
        <v>2243929</v>
      </c>
      <c r="AB30" s="3">
        <v>2188725</v>
      </c>
      <c r="AC30" s="3">
        <v>2140491.3199999998</v>
      </c>
      <c r="AD30" s="3">
        <v>2074426</v>
      </c>
      <c r="AE30" s="3">
        <v>2008800</v>
      </c>
      <c r="AF30" s="3">
        <v>1970887</v>
      </c>
      <c r="AG30" s="3">
        <v>1939047.8810000001</v>
      </c>
      <c r="AH30" s="3">
        <v>1883371</v>
      </c>
      <c r="AI30" s="3">
        <v>1817124</v>
      </c>
      <c r="AJ30" s="3">
        <v>1804712</v>
      </c>
      <c r="AK30" s="3">
        <v>1796803.659</v>
      </c>
      <c r="AL30" s="3">
        <v>1766819</v>
      </c>
      <c r="AM30" s="3">
        <v>1733949</v>
      </c>
      <c r="AN30" s="3">
        <v>1697891</v>
      </c>
      <c r="AO30" s="3">
        <v>1675813.73</v>
      </c>
      <c r="AP30" s="3">
        <v>1593016</v>
      </c>
      <c r="AQ30" s="3">
        <v>1551877</v>
      </c>
      <c r="AR30" s="3">
        <v>1629041</v>
      </c>
      <c r="AS30" s="3">
        <v>1646079.49</v>
      </c>
      <c r="AT30" s="3">
        <v>1606162</v>
      </c>
      <c r="AU30" s="3">
        <v>1590182</v>
      </c>
      <c r="AV30" s="3">
        <v>1592547</v>
      </c>
      <c r="AW30" s="3">
        <v>1596512.0249999999</v>
      </c>
      <c r="AX30" s="3">
        <v>1562686</v>
      </c>
      <c r="AY30" s="3">
        <v>1532325</v>
      </c>
      <c r="AZ30" s="70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ht="16.5" hidden="1" customHeight="1" x14ac:dyDescent="0.25">
      <c r="A31" s="3" t="s">
        <v>1079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1036492</v>
      </c>
      <c r="AS31" s="3">
        <v>1036491.64</v>
      </c>
      <c r="AT31" s="3">
        <v>1036492</v>
      </c>
      <c r="AU31" s="3">
        <v>1036492</v>
      </c>
      <c r="AV31" s="3">
        <v>1036492</v>
      </c>
      <c r="AW31" s="3">
        <v>1036491.639</v>
      </c>
      <c r="AX31" s="3">
        <v>1036492</v>
      </c>
      <c r="AY31" s="3">
        <v>1036492</v>
      </c>
      <c r="AZ31" s="70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ht="16.5" hidden="1" customHeight="1" x14ac:dyDescent="0.25">
      <c r="A32" s="3" t="s">
        <v>1080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1036492</v>
      </c>
      <c r="AS32" s="3">
        <v>1036491.64</v>
      </c>
      <c r="AT32" s="3">
        <v>1036492</v>
      </c>
      <c r="AU32" s="3">
        <v>1036492</v>
      </c>
      <c r="AV32" s="3">
        <v>1036492</v>
      </c>
      <c r="AW32" s="3">
        <v>1036491.639</v>
      </c>
      <c r="AX32" s="3">
        <v>1036492</v>
      </c>
      <c r="AY32" s="3">
        <v>1036492</v>
      </c>
      <c r="AZ32" s="70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ht="16.5" hidden="1" customHeight="1" x14ac:dyDescent="0.25">
      <c r="A33" s="3" t="s">
        <v>1081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4820032</v>
      </c>
      <c r="H33" s="3">
        <v>4635105</v>
      </c>
      <c r="I33" s="3">
        <v>4443006</v>
      </c>
      <c r="J33" s="3">
        <v>4246978</v>
      </c>
      <c r="K33" s="3">
        <v>4117665</v>
      </c>
      <c r="L33" s="3">
        <v>3907703</v>
      </c>
      <c r="M33" s="3">
        <v>3690595</v>
      </c>
      <c r="N33" s="3">
        <v>13340470</v>
      </c>
      <c r="O33" s="3">
        <v>13318688</v>
      </c>
      <c r="P33" s="3">
        <v>14125401</v>
      </c>
      <c r="Q33" s="3">
        <v>13477545.68</v>
      </c>
      <c r="R33" s="3">
        <v>13135346</v>
      </c>
      <c r="S33" s="3">
        <v>12901250</v>
      </c>
      <c r="T33" s="3">
        <v>10422476</v>
      </c>
      <c r="U33" s="3">
        <v>10037383.775</v>
      </c>
      <c r="V33" s="3">
        <v>9702860</v>
      </c>
      <c r="W33" s="3">
        <v>9469073</v>
      </c>
      <c r="X33" s="3">
        <v>9410466</v>
      </c>
      <c r="Y33" s="3">
        <v>11456563.950999999</v>
      </c>
      <c r="Z33" s="3">
        <v>11593525</v>
      </c>
      <c r="AA33" s="3">
        <v>11447127</v>
      </c>
      <c r="AB33" s="3">
        <v>12044439</v>
      </c>
      <c r="AC33" s="3">
        <v>11795158.800000001</v>
      </c>
      <c r="AD33" s="3">
        <v>11519303</v>
      </c>
      <c r="AE33" s="3">
        <v>12242989</v>
      </c>
      <c r="AF33" s="3">
        <v>11952115</v>
      </c>
      <c r="AG33" s="3">
        <v>11644371.971999999</v>
      </c>
      <c r="AH33" s="3">
        <v>11482406</v>
      </c>
      <c r="AI33" s="3">
        <v>11181774</v>
      </c>
      <c r="AJ33" s="3">
        <v>10886050</v>
      </c>
      <c r="AK33" s="3">
        <v>10647331.203</v>
      </c>
      <c r="AL33" s="3">
        <v>10540186</v>
      </c>
      <c r="AM33" s="3">
        <v>10375394</v>
      </c>
      <c r="AN33" s="3">
        <v>11239581</v>
      </c>
      <c r="AO33" s="3">
        <v>11207056.689999999</v>
      </c>
      <c r="AP33" s="3">
        <v>11029932</v>
      </c>
      <c r="AQ33" s="3">
        <v>13881378</v>
      </c>
      <c r="AR33" s="3">
        <v>13960065</v>
      </c>
      <c r="AS33" s="3">
        <v>14085954.199999999</v>
      </c>
      <c r="AT33" s="3">
        <v>20772766</v>
      </c>
      <c r="AU33" s="3">
        <v>21323280</v>
      </c>
      <c r="AV33" s="3">
        <v>21001963</v>
      </c>
      <c r="AW33" s="3">
        <v>21159733.458000001</v>
      </c>
      <c r="AX33" s="3">
        <v>0</v>
      </c>
      <c r="AY33" s="3">
        <v>0</v>
      </c>
      <c r="AZ33" s="70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ht="16.5" hidden="1" customHeight="1" x14ac:dyDescent="0.25">
      <c r="A34" s="3" t="s">
        <v>798</v>
      </c>
      <c r="B34" s="3">
        <v>189776</v>
      </c>
      <c r="C34" s="3">
        <v>187519</v>
      </c>
      <c r="D34" s="3">
        <v>185262</v>
      </c>
      <c r="E34" s="3">
        <v>3495804</v>
      </c>
      <c r="F34" s="3">
        <v>5455924</v>
      </c>
      <c r="G34" s="3">
        <v>179161</v>
      </c>
      <c r="H34" s="3">
        <v>176903</v>
      </c>
      <c r="I34" s="3">
        <v>174906</v>
      </c>
      <c r="J34" s="3">
        <v>172650</v>
      </c>
      <c r="K34" s="3">
        <v>168636</v>
      </c>
      <c r="L34" s="3">
        <v>166381</v>
      </c>
      <c r="M34" s="3">
        <v>165572</v>
      </c>
      <c r="N34" s="3">
        <v>163300</v>
      </c>
      <c r="O34" s="3">
        <v>161028</v>
      </c>
      <c r="P34" s="3">
        <v>158756</v>
      </c>
      <c r="Q34" s="3">
        <v>156792.37</v>
      </c>
      <c r="R34" s="3">
        <v>154822</v>
      </c>
      <c r="S34" s="3">
        <v>152852</v>
      </c>
      <c r="T34" s="3">
        <v>150883</v>
      </c>
      <c r="U34" s="3">
        <v>181003.20199999999</v>
      </c>
      <c r="V34" s="3">
        <v>178819</v>
      </c>
      <c r="W34" s="3">
        <v>0</v>
      </c>
      <c r="X34" s="3">
        <v>171589</v>
      </c>
      <c r="Y34" s="3">
        <v>0</v>
      </c>
      <c r="Z34" s="3">
        <v>0</v>
      </c>
      <c r="AA34" s="3">
        <v>0</v>
      </c>
      <c r="AB34" s="3">
        <v>123737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481771.30200000003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386618</v>
      </c>
      <c r="AW34" s="3">
        <v>0</v>
      </c>
      <c r="AX34" s="3">
        <v>0</v>
      </c>
      <c r="AY34" s="3">
        <v>0</v>
      </c>
      <c r="AZ34" s="70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ht="16.5" hidden="1" customHeight="1" x14ac:dyDescent="0.25">
      <c r="A35" s="3" t="s">
        <v>800</v>
      </c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179161</v>
      </c>
      <c r="H35" s="3">
        <v>176903</v>
      </c>
      <c r="I35" s="3">
        <v>174906</v>
      </c>
      <c r="J35" s="3">
        <v>172650</v>
      </c>
      <c r="K35" s="3">
        <v>168636</v>
      </c>
      <c r="L35" s="3">
        <v>166381</v>
      </c>
      <c r="M35" s="3">
        <v>165572</v>
      </c>
      <c r="N35" s="3">
        <v>163300</v>
      </c>
      <c r="O35" s="3">
        <v>161028</v>
      </c>
      <c r="P35" s="3">
        <v>158756</v>
      </c>
      <c r="Q35" s="3">
        <v>156792.37</v>
      </c>
      <c r="R35" s="3">
        <v>154822</v>
      </c>
      <c r="S35" s="3">
        <v>152852</v>
      </c>
      <c r="T35" s="3">
        <v>150883</v>
      </c>
      <c r="U35" s="3">
        <v>181003.20199999999</v>
      </c>
      <c r="V35" s="3">
        <v>178819</v>
      </c>
      <c r="W35" s="3">
        <v>0</v>
      </c>
      <c r="X35" s="3">
        <v>171589</v>
      </c>
      <c r="Y35" s="3">
        <v>0</v>
      </c>
      <c r="Z35" s="3">
        <v>0</v>
      </c>
      <c r="AA35" s="3">
        <v>0</v>
      </c>
      <c r="AB35" s="3">
        <v>123737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481771.30200000003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386618</v>
      </c>
      <c r="AW35" s="3">
        <v>0</v>
      </c>
      <c r="AX35" s="3">
        <v>0</v>
      </c>
      <c r="AY35" s="3">
        <v>0</v>
      </c>
      <c r="AZ35" s="70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ht="16.5" hidden="1" customHeight="1" x14ac:dyDescent="0.25">
      <c r="A36" s="3" t="s">
        <v>1082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1326349</v>
      </c>
      <c r="AY36" s="3">
        <v>1391638</v>
      </c>
      <c r="AZ36" s="70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ht="16.5" hidden="1" customHeight="1" x14ac:dyDescent="0.25">
      <c r="A37" s="3" t="s">
        <v>804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776899</v>
      </c>
      <c r="H37" s="3">
        <v>871104</v>
      </c>
      <c r="I37" s="3">
        <v>931661</v>
      </c>
      <c r="J37" s="3">
        <v>929729</v>
      </c>
      <c r="K37" s="3">
        <v>963499</v>
      </c>
      <c r="L37" s="3">
        <v>1022337</v>
      </c>
      <c r="M37" s="3">
        <v>1064144</v>
      </c>
      <c r="N37" s="3">
        <v>1143100</v>
      </c>
      <c r="O37" s="3">
        <v>1299783</v>
      </c>
      <c r="P37" s="3">
        <v>1352073</v>
      </c>
      <c r="Q37" s="3">
        <v>948028.47</v>
      </c>
      <c r="R37" s="3">
        <v>947189</v>
      </c>
      <c r="S37" s="3">
        <v>1002791</v>
      </c>
      <c r="T37" s="3">
        <v>1159991</v>
      </c>
      <c r="U37" s="3">
        <v>1304239.4310000001</v>
      </c>
      <c r="V37" s="3">
        <v>1347894</v>
      </c>
      <c r="W37" s="3">
        <v>1420700</v>
      </c>
      <c r="X37" s="3">
        <v>1443056</v>
      </c>
      <c r="Y37" s="3">
        <v>745362.46</v>
      </c>
      <c r="Z37" s="3">
        <v>757432</v>
      </c>
      <c r="AA37" s="3">
        <v>759568</v>
      </c>
      <c r="AB37" s="3">
        <v>727946</v>
      </c>
      <c r="AC37" s="3">
        <v>731389</v>
      </c>
      <c r="AD37" s="3">
        <v>681630</v>
      </c>
      <c r="AE37" s="3">
        <v>736950</v>
      </c>
      <c r="AF37" s="3">
        <v>799892</v>
      </c>
      <c r="AG37" s="3">
        <v>789229.576</v>
      </c>
      <c r="AH37" s="3">
        <v>923757</v>
      </c>
      <c r="AI37" s="3">
        <v>1016205</v>
      </c>
      <c r="AJ37" s="3">
        <v>1130178</v>
      </c>
      <c r="AK37" s="3">
        <v>1215934.2649999999</v>
      </c>
      <c r="AL37" s="3">
        <v>1299420</v>
      </c>
      <c r="AM37" s="3">
        <v>1406877</v>
      </c>
      <c r="AN37" s="3">
        <v>1393411</v>
      </c>
      <c r="AO37" s="3">
        <v>1422943.44</v>
      </c>
      <c r="AP37" s="3">
        <v>1581897</v>
      </c>
      <c r="AQ37" s="3">
        <v>1606023</v>
      </c>
      <c r="AR37" s="3">
        <v>1702025</v>
      </c>
      <c r="AS37" s="3">
        <v>1899878.95</v>
      </c>
      <c r="AT37" s="3">
        <v>2002088</v>
      </c>
      <c r="AU37" s="3">
        <v>2078133</v>
      </c>
      <c r="AV37" s="3">
        <v>2132010</v>
      </c>
      <c r="AW37" s="3">
        <v>2226344.21</v>
      </c>
      <c r="AX37" s="3">
        <v>3353905</v>
      </c>
      <c r="AY37" s="3">
        <v>3371737</v>
      </c>
      <c r="AZ37" s="70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ht="16.5" hidden="1" customHeight="1" x14ac:dyDescent="0.25">
      <c r="A38" s="3" t="s">
        <v>1083</v>
      </c>
      <c r="B38" s="3">
        <v>830070</v>
      </c>
      <c r="C38" s="3">
        <v>859081</v>
      </c>
      <c r="D38" s="3">
        <v>853710</v>
      </c>
      <c r="E38" s="3">
        <v>877889</v>
      </c>
      <c r="F38" s="3">
        <v>915538</v>
      </c>
      <c r="G38" s="3">
        <v>158212</v>
      </c>
      <c r="H38" s="3">
        <v>171370</v>
      </c>
      <c r="I38" s="3">
        <v>355504</v>
      </c>
      <c r="J38" s="3">
        <v>510577</v>
      </c>
      <c r="K38" s="3">
        <v>475139</v>
      </c>
      <c r="L38" s="3">
        <v>485140</v>
      </c>
      <c r="M38" s="3">
        <v>294766</v>
      </c>
      <c r="N38" s="3">
        <v>277605</v>
      </c>
      <c r="O38" s="3">
        <v>434128</v>
      </c>
      <c r="P38" s="3">
        <v>3983727</v>
      </c>
      <c r="Q38" s="3">
        <v>301985.13</v>
      </c>
      <c r="R38" s="3">
        <v>314771</v>
      </c>
      <c r="S38" s="3">
        <v>288311</v>
      </c>
      <c r="T38" s="3">
        <v>301812</v>
      </c>
      <c r="U38" s="3">
        <v>318469.50900000002</v>
      </c>
      <c r="V38" s="3">
        <v>327748</v>
      </c>
      <c r="W38" s="3">
        <v>541778</v>
      </c>
      <c r="X38" s="3">
        <v>400845</v>
      </c>
      <c r="Y38" s="3">
        <v>553227.63399999996</v>
      </c>
      <c r="Z38" s="3">
        <v>522484</v>
      </c>
      <c r="AA38" s="3">
        <v>995869</v>
      </c>
      <c r="AB38" s="3">
        <v>818450</v>
      </c>
      <c r="AC38" s="3">
        <v>910752.47</v>
      </c>
      <c r="AD38" s="3">
        <v>978417</v>
      </c>
      <c r="AE38" s="3">
        <v>980475</v>
      </c>
      <c r="AF38" s="3">
        <v>997830</v>
      </c>
      <c r="AG38" s="3">
        <v>952781.35900000005</v>
      </c>
      <c r="AH38" s="3">
        <v>951350</v>
      </c>
      <c r="AI38" s="3">
        <v>1229286</v>
      </c>
      <c r="AJ38" s="3">
        <v>984485</v>
      </c>
      <c r="AK38" s="3">
        <v>800522.92799999996</v>
      </c>
      <c r="AL38" s="3">
        <v>1264727</v>
      </c>
      <c r="AM38" s="3">
        <v>2560782</v>
      </c>
      <c r="AN38" s="3">
        <v>1923452</v>
      </c>
      <c r="AO38" s="3">
        <v>1553010.98</v>
      </c>
      <c r="AP38" s="3">
        <v>1909958</v>
      </c>
      <c r="AQ38" s="3">
        <v>1858758</v>
      </c>
      <c r="AR38" s="3">
        <v>2763167</v>
      </c>
      <c r="AS38" s="3">
        <v>2815044.56</v>
      </c>
      <c r="AT38" s="3">
        <v>2769233</v>
      </c>
      <c r="AU38" s="3">
        <v>4925235</v>
      </c>
      <c r="AV38" s="3">
        <v>4923810</v>
      </c>
      <c r="AW38" s="3">
        <v>3941558.264</v>
      </c>
      <c r="AX38" s="3">
        <v>4348330</v>
      </c>
      <c r="AY38" s="3">
        <v>1969793</v>
      </c>
      <c r="AZ38" s="70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ht="16.5" hidden="1" customHeight="1" x14ac:dyDescent="0.25">
      <c r="A39" s="3" t="s">
        <v>1084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2309616</v>
      </c>
      <c r="AV39" s="3">
        <v>2309616</v>
      </c>
      <c r="AW39" s="3">
        <v>2309616</v>
      </c>
      <c r="AX39" s="3">
        <v>2309616</v>
      </c>
      <c r="AY39" s="3">
        <v>0</v>
      </c>
      <c r="AZ39" s="70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ht="16.5" hidden="1" customHeight="1" x14ac:dyDescent="0.25">
      <c r="A40" s="3" t="s">
        <v>1085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158212</v>
      </c>
      <c r="H40" s="3">
        <v>171370</v>
      </c>
      <c r="I40" s="3">
        <v>355504</v>
      </c>
      <c r="J40" s="3">
        <v>510577</v>
      </c>
      <c r="K40" s="3">
        <v>475139</v>
      </c>
      <c r="L40" s="3">
        <v>485140</v>
      </c>
      <c r="M40" s="3">
        <v>294766</v>
      </c>
      <c r="N40" s="3">
        <v>277605</v>
      </c>
      <c r="O40" s="3">
        <v>434128</v>
      </c>
      <c r="P40" s="3">
        <v>3983727</v>
      </c>
      <c r="Q40" s="3">
        <v>301985.13</v>
      </c>
      <c r="R40" s="3">
        <v>314771</v>
      </c>
      <c r="S40" s="3">
        <v>288311</v>
      </c>
      <c r="T40" s="3">
        <v>301812</v>
      </c>
      <c r="U40" s="3">
        <v>318469.50900000002</v>
      </c>
      <c r="V40" s="3">
        <v>327748</v>
      </c>
      <c r="W40" s="3">
        <v>541778</v>
      </c>
      <c r="X40" s="3">
        <v>400845</v>
      </c>
      <c r="Y40" s="3">
        <v>553227.63399999996</v>
      </c>
      <c r="Z40" s="3">
        <v>522484</v>
      </c>
      <c r="AA40" s="3">
        <v>995869</v>
      </c>
      <c r="AB40" s="3">
        <v>818450</v>
      </c>
      <c r="AC40" s="3">
        <v>910752.47</v>
      </c>
      <c r="AD40" s="3">
        <v>978417</v>
      </c>
      <c r="AE40" s="3">
        <v>980475</v>
      </c>
      <c r="AF40" s="3">
        <v>997830</v>
      </c>
      <c r="AG40" s="3">
        <v>952781.35900000005</v>
      </c>
      <c r="AH40" s="3">
        <v>951350</v>
      </c>
      <c r="AI40" s="3">
        <v>1229286</v>
      </c>
      <c r="AJ40" s="3">
        <v>984485</v>
      </c>
      <c r="AK40" s="3">
        <v>800522.92799999996</v>
      </c>
      <c r="AL40" s="3">
        <v>1264727</v>
      </c>
      <c r="AM40" s="3">
        <v>2560782</v>
      </c>
      <c r="AN40" s="3">
        <v>1923452</v>
      </c>
      <c r="AO40" s="3">
        <v>1553010.98</v>
      </c>
      <c r="AP40" s="3">
        <v>1909958</v>
      </c>
      <c r="AQ40" s="3">
        <v>1858758</v>
      </c>
      <c r="AR40" s="3">
        <v>2763167</v>
      </c>
      <c r="AS40" s="3">
        <v>2815044.56</v>
      </c>
      <c r="AT40" s="3">
        <v>2769233</v>
      </c>
      <c r="AU40" s="3">
        <v>2615619</v>
      </c>
      <c r="AV40" s="3">
        <v>2614194</v>
      </c>
      <c r="AW40" s="3">
        <v>1631942.264</v>
      </c>
      <c r="AX40" s="3">
        <v>2038714</v>
      </c>
      <c r="AY40" s="3">
        <v>1969793</v>
      </c>
      <c r="AZ40" s="70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ht="16.5" hidden="1" customHeight="1" x14ac:dyDescent="0.25">
      <c r="A41" s="3" t="s">
        <v>1086</v>
      </c>
      <c r="B41" s="3">
        <v>32727116</v>
      </c>
      <c r="C41" s="3">
        <v>34547552</v>
      </c>
      <c r="D41" s="3">
        <v>35680484</v>
      </c>
      <c r="E41" s="3">
        <v>38391262</v>
      </c>
      <c r="F41" s="3">
        <v>41873226</v>
      </c>
      <c r="G41" s="3">
        <v>45002152</v>
      </c>
      <c r="H41" s="3">
        <v>45465205</v>
      </c>
      <c r="I41" s="3">
        <v>46958277</v>
      </c>
      <c r="J41" s="3">
        <v>46930995</v>
      </c>
      <c r="K41" s="3">
        <v>47504770</v>
      </c>
      <c r="L41" s="3">
        <v>48515858</v>
      </c>
      <c r="M41" s="3">
        <v>50067639</v>
      </c>
      <c r="N41" s="3">
        <v>51837770</v>
      </c>
      <c r="O41" s="3">
        <v>52977183</v>
      </c>
      <c r="P41" s="3">
        <v>59084959</v>
      </c>
      <c r="Q41" s="3">
        <v>60766776.630000003</v>
      </c>
      <c r="R41" s="3">
        <v>61584877</v>
      </c>
      <c r="S41" s="3">
        <v>61988018</v>
      </c>
      <c r="T41" s="3">
        <v>61440934</v>
      </c>
      <c r="U41" s="3">
        <v>63957439.854000002</v>
      </c>
      <c r="V41" s="3">
        <v>65129279</v>
      </c>
      <c r="W41" s="3">
        <v>66332488</v>
      </c>
      <c r="X41" s="3">
        <v>69957628</v>
      </c>
      <c r="Y41" s="3">
        <v>72039671.673999995</v>
      </c>
      <c r="Z41" s="3">
        <v>73565160</v>
      </c>
      <c r="AA41" s="3">
        <v>77986076</v>
      </c>
      <c r="AB41" s="3">
        <v>79957350</v>
      </c>
      <c r="AC41" s="3">
        <v>82017036.219999999</v>
      </c>
      <c r="AD41" s="3">
        <v>84186374</v>
      </c>
      <c r="AE41" s="3">
        <v>92463719</v>
      </c>
      <c r="AF41" s="3">
        <v>94400171</v>
      </c>
      <c r="AG41" s="3">
        <v>95707636.398000002</v>
      </c>
      <c r="AH41" s="3">
        <v>95649909</v>
      </c>
      <c r="AI41" s="3">
        <v>96087850</v>
      </c>
      <c r="AJ41" s="3">
        <v>95981958</v>
      </c>
      <c r="AK41" s="3">
        <v>97868328.363000005</v>
      </c>
      <c r="AL41" s="3">
        <v>98603440</v>
      </c>
      <c r="AM41" s="3">
        <v>102079507</v>
      </c>
      <c r="AN41" s="3">
        <v>105075122</v>
      </c>
      <c r="AO41" s="3">
        <v>107459324.98</v>
      </c>
      <c r="AP41" s="3">
        <v>106836229</v>
      </c>
      <c r="AQ41" s="3">
        <v>112341785</v>
      </c>
      <c r="AR41" s="3">
        <v>146154240</v>
      </c>
      <c r="AS41" s="3">
        <v>146406562.28999999</v>
      </c>
      <c r="AT41" s="3">
        <v>147964221</v>
      </c>
      <c r="AU41" s="3">
        <v>152569834</v>
      </c>
      <c r="AV41" s="3">
        <v>153476015</v>
      </c>
      <c r="AW41" s="3">
        <v>153554774.222</v>
      </c>
      <c r="AX41" s="3">
        <v>192103113</v>
      </c>
      <c r="AY41" s="3">
        <v>196836265</v>
      </c>
      <c r="AZ41" s="70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ht="16.5" hidden="1" customHeight="1" x14ac:dyDescent="0.25">
      <c r="A42" s="3" t="s">
        <v>808</v>
      </c>
      <c r="B42" s="3">
        <v>37119152</v>
      </c>
      <c r="C42" s="3">
        <v>37430212</v>
      </c>
      <c r="D42" s="3">
        <v>39933989</v>
      </c>
      <c r="E42" s="3">
        <v>43783780</v>
      </c>
      <c r="F42" s="3">
        <v>46360737</v>
      </c>
      <c r="G42" s="3">
        <v>49218110</v>
      </c>
      <c r="H42" s="3">
        <v>48943072</v>
      </c>
      <c r="I42" s="3">
        <v>50895450</v>
      </c>
      <c r="J42" s="3">
        <v>51540175</v>
      </c>
      <c r="K42" s="3">
        <v>51946908</v>
      </c>
      <c r="L42" s="3">
        <v>51538885</v>
      </c>
      <c r="M42" s="3">
        <v>53832563</v>
      </c>
      <c r="N42" s="3">
        <v>54934484</v>
      </c>
      <c r="O42" s="3">
        <v>56225152</v>
      </c>
      <c r="P42" s="3">
        <v>62181014</v>
      </c>
      <c r="Q42" s="3">
        <v>64059164.979999997</v>
      </c>
      <c r="R42" s="3">
        <v>65616903</v>
      </c>
      <c r="S42" s="3">
        <v>66293815</v>
      </c>
      <c r="T42" s="3">
        <v>68343557</v>
      </c>
      <c r="U42" s="3">
        <v>70283818.966000006</v>
      </c>
      <c r="V42" s="3">
        <v>71181061</v>
      </c>
      <c r="W42" s="3">
        <v>73272009</v>
      </c>
      <c r="X42" s="3">
        <v>75569115</v>
      </c>
      <c r="Y42" s="3">
        <v>77538774.238999993</v>
      </c>
      <c r="Z42" s="3">
        <v>79146453</v>
      </c>
      <c r="AA42" s="3">
        <v>85021702</v>
      </c>
      <c r="AB42" s="3">
        <v>85960859</v>
      </c>
      <c r="AC42" s="3">
        <v>89035187.730000004</v>
      </c>
      <c r="AD42" s="3">
        <v>89718401</v>
      </c>
      <c r="AE42" s="3">
        <v>97857662</v>
      </c>
      <c r="AF42" s="3">
        <v>99963966</v>
      </c>
      <c r="AG42" s="3">
        <v>103044632.148</v>
      </c>
      <c r="AH42" s="3">
        <v>103578920</v>
      </c>
      <c r="AI42" s="3">
        <v>101598746</v>
      </c>
      <c r="AJ42" s="3">
        <v>102440927</v>
      </c>
      <c r="AK42" s="3">
        <v>104527348.168</v>
      </c>
      <c r="AL42" s="3">
        <v>105205193</v>
      </c>
      <c r="AM42" s="3">
        <v>108628261</v>
      </c>
      <c r="AN42" s="3">
        <v>112354389</v>
      </c>
      <c r="AO42" s="3">
        <v>120573590.45999999</v>
      </c>
      <c r="AP42" s="3">
        <v>122365937</v>
      </c>
      <c r="AQ42" s="3">
        <v>123005603</v>
      </c>
      <c r="AR42" s="3">
        <v>160436775</v>
      </c>
      <c r="AS42" s="3">
        <v>161707826.41</v>
      </c>
      <c r="AT42" s="3">
        <v>163082206</v>
      </c>
      <c r="AU42" s="3">
        <v>168225977</v>
      </c>
      <c r="AV42" s="3">
        <v>169417522</v>
      </c>
      <c r="AW42" s="3">
        <v>169933034.16100001</v>
      </c>
      <c r="AX42" s="3">
        <v>219408576</v>
      </c>
      <c r="AY42" s="3">
        <v>216362594</v>
      </c>
      <c r="AZ42" s="70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ht="16.5" hidden="1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70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ht="16.5" hidden="1" customHeight="1" x14ac:dyDescent="0.25">
      <c r="A44" s="3" t="s">
        <v>809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70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ht="16.5" hidden="1" customHeight="1" x14ac:dyDescent="0.25">
      <c r="A45" s="3" t="s">
        <v>1087</v>
      </c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900000</v>
      </c>
      <c r="Z45" s="3">
        <v>2000000</v>
      </c>
      <c r="AA45" s="3">
        <v>0</v>
      </c>
      <c r="AB45" s="3">
        <v>200000</v>
      </c>
      <c r="AC45" s="3">
        <v>200000</v>
      </c>
      <c r="AD45" s="3">
        <v>0</v>
      </c>
      <c r="AE45" s="3">
        <v>7335000</v>
      </c>
      <c r="AF45" s="3">
        <v>2935000</v>
      </c>
      <c r="AG45" s="3">
        <v>0</v>
      </c>
      <c r="AH45" s="3">
        <v>0</v>
      </c>
      <c r="AI45" s="3">
        <v>300000</v>
      </c>
      <c r="AJ45" s="3">
        <v>0</v>
      </c>
      <c r="AK45" s="3">
        <v>0</v>
      </c>
      <c r="AL45" s="3">
        <v>0</v>
      </c>
      <c r="AM45" s="3">
        <v>5400000</v>
      </c>
      <c r="AN45" s="3">
        <v>4400000</v>
      </c>
      <c r="AO45" s="3">
        <v>0</v>
      </c>
      <c r="AP45" s="3">
        <v>0</v>
      </c>
      <c r="AQ45" s="3">
        <v>3400000</v>
      </c>
      <c r="AR45" s="3">
        <v>10183018</v>
      </c>
      <c r="AS45" s="3">
        <v>7948005.4100000001</v>
      </c>
      <c r="AT45" s="3">
        <v>7050000</v>
      </c>
      <c r="AU45" s="3">
        <v>9203312</v>
      </c>
      <c r="AV45" s="3">
        <v>0</v>
      </c>
      <c r="AW45" s="3">
        <v>4970000</v>
      </c>
      <c r="AX45" s="3">
        <v>12500000</v>
      </c>
      <c r="AY45" s="3">
        <v>11982000</v>
      </c>
      <c r="AZ45" s="70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ht="16.5" hidden="1" customHeight="1" x14ac:dyDescent="0.25">
      <c r="A46" s="3" t="s">
        <v>1088</v>
      </c>
      <c r="B46" s="3">
        <v>63260</v>
      </c>
      <c r="C46" s="3">
        <v>67494</v>
      </c>
      <c r="D46" s="3">
        <v>83945</v>
      </c>
      <c r="E46" s="3">
        <v>53325</v>
      </c>
      <c r="F46" s="3">
        <v>31751</v>
      </c>
      <c r="G46" s="3">
        <v>16778</v>
      </c>
      <c r="H46" s="3">
        <v>11396</v>
      </c>
      <c r="I46" s="3">
        <v>6936</v>
      </c>
      <c r="J46" s="3">
        <v>11204</v>
      </c>
      <c r="K46" s="3">
        <v>24290</v>
      </c>
      <c r="L46" s="3">
        <v>8990</v>
      </c>
      <c r="M46" s="3">
        <v>5989</v>
      </c>
      <c r="N46" s="3">
        <v>42479</v>
      </c>
      <c r="O46" s="3">
        <v>14183</v>
      </c>
      <c r="P46" s="3">
        <v>11925</v>
      </c>
      <c r="Q46" s="3">
        <v>6212.32</v>
      </c>
      <c r="R46" s="3">
        <v>6993</v>
      </c>
      <c r="S46" s="3">
        <v>11444</v>
      </c>
      <c r="T46" s="3">
        <v>14001</v>
      </c>
      <c r="U46" s="3">
        <v>16218.934999999999</v>
      </c>
      <c r="V46" s="3">
        <v>23673</v>
      </c>
      <c r="W46" s="3">
        <v>14573</v>
      </c>
      <c r="X46" s="3">
        <v>15688</v>
      </c>
      <c r="Y46" s="3">
        <v>598412.05299999996</v>
      </c>
      <c r="Z46" s="3">
        <v>482747</v>
      </c>
      <c r="AA46" s="3">
        <v>645956</v>
      </c>
      <c r="AB46" s="3">
        <v>637502</v>
      </c>
      <c r="AC46" s="3">
        <v>828393.32</v>
      </c>
      <c r="AD46" s="3">
        <v>626017</v>
      </c>
      <c r="AE46" s="3">
        <v>639568</v>
      </c>
      <c r="AF46" s="3">
        <v>636788</v>
      </c>
      <c r="AG46" s="3">
        <v>904079.29399999999</v>
      </c>
      <c r="AH46" s="3">
        <v>674025</v>
      </c>
      <c r="AI46" s="3">
        <v>666247</v>
      </c>
      <c r="AJ46" s="3">
        <v>722997</v>
      </c>
      <c r="AK46" s="3">
        <v>825232.06400000001</v>
      </c>
      <c r="AL46" s="3">
        <v>860644</v>
      </c>
      <c r="AM46" s="3">
        <v>862799</v>
      </c>
      <c r="AN46" s="3">
        <v>892075</v>
      </c>
      <c r="AO46" s="3">
        <v>1105875.71</v>
      </c>
      <c r="AP46" s="3">
        <v>873116</v>
      </c>
      <c r="AQ46" s="3">
        <v>905740</v>
      </c>
      <c r="AR46" s="3">
        <v>1963894</v>
      </c>
      <c r="AS46" s="3">
        <v>2123681.4900000002</v>
      </c>
      <c r="AT46" s="3">
        <v>1802554</v>
      </c>
      <c r="AU46" s="3">
        <v>1429585</v>
      </c>
      <c r="AV46" s="3">
        <v>1482430</v>
      </c>
      <c r="AW46" s="3">
        <v>1694324.7579999999</v>
      </c>
      <c r="AX46" s="3">
        <v>1429933</v>
      </c>
      <c r="AY46" s="3">
        <v>1032782</v>
      </c>
      <c r="AZ46" s="70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ht="16.5" hidden="1" customHeight="1" x14ac:dyDescent="0.25">
      <c r="A47" s="3" t="s">
        <v>1060</v>
      </c>
      <c r="B47" s="3">
        <v>63260</v>
      </c>
      <c r="C47" s="3">
        <v>67494</v>
      </c>
      <c r="D47" s="3">
        <v>83945</v>
      </c>
      <c r="E47" s="3">
        <v>53325</v>
      </c>
      <c r="F47" s="3">
        <v>31751</v>
      </c>
      <c r="G47" s="3">
        <v>16778</v>
      </c>
      <c r="H47" s="3">
        <v>11396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637502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825232.06400000001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1802554</v>
      </c>
      <c r="AU47" s="3">
        <v>1429585</v>
      </c>
      <c r="AV47" s="3">
        <v>1482430</v>
      </c>
      <c r="AW47" s="3">
        <v>1694324.7579999999</v>
      </c>
      <c r="AX47" s="3">
        <v>1429933</v>
      </c>
      <c r="AY47" s="3">
        <v>1032782</v>
      </c>
      <c r="AZ47" s="70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ht="16.5" hidden="1" customHeight="1" x14ac:dyDescent="0.25">
      <c r="A48" s="3" t="s">
        <v>1077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6936</v>
      </c>
      <c r="J48" s="3">
        <v>11204</v>
      </c>
      <c r="K48" s="3">
        <v>24290</v>
      </c>
      <c r="L48" s="3">
        <v>8990</v>
      </c>
      <c r="M48" s="3">
        <v>5989</v>
      </c>
      <c r="N48" s="3">
        <v>42479</v>
      </c>
      <c r="O48" s="3">
        <v>14183</v>
      </c>
      <c r="P48" s="3">
        <v>11925</v>
      </c>
      <c r="Q48" s="3">
        <v>6212.32</v>
      </c>
      <c r="R48" s="3">
        <v>6993</v>
      </c>
      <c r="S48" s="3">
        <v>11444</v>
      </c>
      <c r="T48" s="3">
        <v>14001</v>
      </c>
      <c r="U48" s="3">
        <v>16218.934999999999</v>
      </c>
      <c r="V48" s="3">
        <v>23673</v>
      </c>
      <c r="W48" s="3">
        <v>14573</v>
      </c>
      <c r="X48" s="3">
        <v>15688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70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ht="16.5" hidden="1" customHeight="1" x14ac:dyDescent="0.25">
      <c r="A49" s="3" t="s">
        <v>1089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1033248</v>
      </c>
      <c r="I49" s="3">
        <v>1483141</v>
      </c>
      <c r="J49" s="3">
        <v>1084562</v>
      </c>
      <c r="K49" s="3">
        <v>0</v>
      </c>
      <c r="L49" s="3">
        <v>844489</v>
      </c>
      <c r="M49" s="3">
        <v>2319079</v>
      </c>
      <c r="N49" s="3">
        <v>2184192</v>
      </c>
      <c r="O49" s="3">
        <v>1835463</v>
      </c>
      <c r="P49" s="3">
        <v>2619905</v>
      </c>
      <c r="Q49" s="3">
        <v>2832830.63</v>
      </c>
      <c r="R49" s="3">
        <v>2751477</v>
      </c>
      <c r="S49" s="3">
        <v>1964617</v>
      </c>
      <c r="T49" s="3">
        <v>1718361</v>
      </c>
      <c r="U49" s="3">
        <v>2320257.3939999999</v>
      </c>
      <c r="V49" s="3">
        <v>1620238</v>
      </c>
      <c r="W49" s="3">
        <v>0</v>
      </c>
      <c r="X49" s="3">
        <v>2867244</v>
      </c>
      <c r="Y49" s="3">
        <v>2779050.202</v>
      </c>
      <c r="Z49" s="3">
        <v>0</v>
      </c>
      <c r="AA49" s="3">
        <v>0</v>
      </c>
      <c r="AB49" s="3">
        <v>2556690</v>
      </c>
      <c r="AC49" s="3">
        <v>2782184.39</v>
      </c>
      <c r="AD49" s="3">
        <v>0</v>
      </c>
      <c r="AE49" s="3">
        <v>2380581</v>
      </c>
      <c r="AF49" s="3">
        <v>3172474</v>
      </c>
      <c r="AG49" s="3">
        <v>0</v>
      </c>
      <c r="AH49" s="3">
        <v>0</v>
      </c>
      <c r="AI49" s="3">
        <v>0</v>
      </c>
      <c r="AJ49" s="3">
        <v>0</v>
      </c>
      <c r="AK49" s="3">
        <v>2388823.8820000002</v>
      </c>
      <c r="AL49" s="3">
        <v>2687446</v>
      </c>
      <c r="AM49" s="3">
        <v>0</v>
      </c>
      <c r="AN49" s="3">
        <v>0</v>
      </c>
      <c r="AO49" s="3">
        <v>0</v>
      </c>
      <c r="AP49" s="3">
        <v>3343538</v>
      </c>
      <c r="AQ49" s="3">
        <v>3122609</v>
      </c>
      <c r="AR49" s="3">
        <v>3138924</v>
      </c>
      <c r="AS49" s="3">
        <v>2930778.02</v>
      </c>
      <c r="AT49" s="3">
        <v>2919015</v>
      </c>
      <c r="AU49" s="3">
        <v>3102929</v>
      </c>
      <c r="AV49" s="3">
        <v>2639263</v>
      </c>
      <c r="AW49" s="3">
        <v>2188285.0809999998</v>
      </c>
      <c r="AX49" s="3">
        <v>1953989</v>
      </c>
      <c r="AY49" s="3">
        <v>1947617</v>
      </c>
      <c r="AZ49" s="70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ht="16.5" hidden="1" customHeight="1" x14ac:dyDescent="0.25">
      <c r="A50" s="3" t="s">
        <v>1090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1316462</v>
      </c>
      <c r="H50" s="3">
        <v>0</v>
      </c>
      <c r="I50" s="3">
        <v>0</v>
      </c>
      <c r="J50" s="3">
        <v>0</v>
      </c>
      <c r="K50" s="3">
        <v>998140</v>
      </c>
      <c r="L50" s="3">
        <v>0</v>
      </c>
      <c r="M50" s="3">
        <v>0</v>
      </c>
      <c r="N50" s="3">
        <v>0</v>
      </c>
      <c r="O50" s="3">
        <v>0</v>
      </c>
      <c r="P50" s="3">
        <v>3650995</v>
      </c>
      <c r="Q50" s="3">
        <v>4499378.2699999996</v>
      </c>
      <c r="R50" s="3">
        <v>4037337</v>
      </c>
      <c r="S50" s="3">
        <v>4324564</v>
      </c>
      <c r="T50" s="3">
        <v>4314680</v>
      </c>
      <c r="U50" s="3">
        <v>4668752.3729999997</v>
      </c>
      <c r="V50" s="3">
        <v>4372943</v>
      </c>
      <c r="W50" s="3">
        <v>5790869</v>
      </c>
      <c r="X50" s="3">
        <v>4628487</v>
      </c>
      <c r="Y50" s="3">
        <v>5157203.8789999997</v>
      </c>
      <c r="Z50" s="3">
        <v>7321486</v>
      </c>
      <c r="AA50" s="3">
        <v>6985785</v>
      </c>
      <c r="AB50" s="3">
        <v>4591109</v>
      </c>
      <c r="AC50" s="3">
        <v>4890294.55</v>
      </c>
      <c r="AD50" s="3">
        <v>7023627</v>
      </c>
      <c r="AE50" s="3">
        <v>4887168</v>
      </c>
      <c r="AF50" s="3">
        <v>4771407</v>
      </c>
      <c r="AG50" s="3">
        <v>8386944.0099999998</v>
      </c>
      <c r="AH50" s="3">
        <v>7488745</v>
      </c>
      <c r="AI50" s="3">
        <v>7402185</v>
      </c>
      <c r="AJ50" s="3">
        <v>7014370</v>
      </c>
      <c r="AK50" s="3">
        <v>5548299.2620000001</v>
      </c>
      <c r="AL50" s="3">
        <v>5276840</v>
      </c>
      <c r="AM50" s="3">
        <v>8582432</v>
      </c>
      <c r="AN50" s="3">
        <v>7609653</v>
      </c>
      <c r="AO50" s="3">
        <v>9070209.0800000001</v>
      </c>
      <c r="AP50" s="3">
        <v>4462824</v>
      </c>
      <c r="AQ50" s="3">
        <v>4803127</v>
      </c>
      <c r="AR50" s="3">
        <v>5398760</v>
      </c>
      <c r="AS50" s="3">
        <v>6180048.5700000003</v>
      </c>
      <c r="AT50" s="3">
        <v>5522618</v>
      </c>
      <c r="AU50" s="3">
        <v>5596045</v>
      </c>
      <c r="AV50" s="3">
        <v>5754681</v>
      </c>
      <c r="AW50" s="3">
        <v>5563848.6869999999</v>
      </c>
      <c r="AX50" s="3">
        <v>4827086</v>
      </c>
      <c r="AY50" s="3">
        <v>5048733</v>
      </c>
      <c r="AZ50" s="70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ht="16.5" hidden="1" customHeight="1" x14ac:dyDescent="0.25">
      <c r="A51" s="3" t="s">
        <v>1060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1316462</v>
      </c>
      <c r="H51" s="3">
        <v>0</v>
      </c>
      <c r="I51" s="3">
        <v>0</v>
      </c>
      <c r="J51" s="3">
        <v>0</v>
      </c>
      <c r="K51" s="3">
        <v>998140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4499378.2699999996</v>
      </c>
      <c r="R51" s="3">
        <v>4037337</v>
      </c>
      <c r="S51" s="3">
        <v>4324564</v>
      </c>
      <c r="T51" s="3">
        <v>4314680</v>
      </c>
      <c r="U51" s="3">
        <v>4668752.3729999997</v>
      </c>
      <c r="V51" s="3">
        <v>4372943</v>
      </c>
      <c r="W51" s="3">
        <v>5790869</v>
      </c>
      <c r="X51" s="3">
        <v>4628487</v>
      </c>
      <c r="Y51" s="3">
        <v>5157203.8789999997</v>
      </c>
      <c r="Z51" s="3">
        <v>7321486</v>
      </c>
      <c r="AA51" s="3">
        <v>6985785</v>
      </c>
      <c r="AB51" s="3">
        <v>4591109</v>
      </c>
      <c r="AC51" s="3">
        <v>4890294.55</v>
      </c>
      <c r="AD51" s="3">
        <v>7023627</v>
      </c>
      <c r="AE51" s="3">
        <v>4887168</v>
      </c>
      <c r="AF51" s="3">
        <v>4771407</v>
      </c>
      <c r="AG51" s="3">
        <v>8386944.0099999998</v>
      </c>
      <c r="AH51" s="3">
        <v>7488745</v>
      </c>
      <c r="AI51" s="3">
        <v>7402185</v>
      </c>
      <c r="AJ51" s="3">
        <v>7014370</v>
      </c>
      <c r="AK51" s="3">
        <v>5548299.2620000001</v>
      </c>
      <c r="AL51" s="3">
        <v>5276840</v>
      </c>
      <c r="AM51" s="3">
        <v>8582432</v>
      </c>
      <c r="AN51" s="3">
        <v>7609653</v>
      </c>
      <c r="AO51" s="3">
        <v>9070209.0800000001</v>
      </c>
      <c r="AP51" s="3">
        <v>0</v>
      </c>
      <c r="AQ51" s="3">
        <v>0</v>
      </c>
      <c r="AR51" s="3">
        <v>0</v>
      </c>
      <c r="AS51" s="3">
        <v>0</v>
      </c>
      <c r="AT51" s="3">
        <v>5522618</v>
      </c>
      <c r="AU51" s="3">
        <v>5596045</v>
      </c>
      <c r="AV51" s="3">
        <v>5754681</v>
      </c>
      <c r="AW51" s="3">
        <v>5563848.6869999999</v>
      </c>
      <c r="AX51" s="3">
        <v>4827086</v>
      </c>
      <c r="AY51" s="3">
        <v>5048733</v>
      </c>
      <c r="AZ51" s="70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ht="16.5" hidden="1" customHeight="1" x14ac:dyDescent="0.25">
      <c r="A52" s="3" t="s">
        <v>1077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3650995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70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ht="16.5" hidden="1" customHeight="1" x14ac:dyDescent="0.25">
      <c r="A53" s="3" t="s">
        <v>1091</v>
      </c>
      <c r="B53" s="3">
        <v>3332</v>
      </c>
      <c r="C53" s="3">
        <v>803364</v>
      </c>
      <c r="D53" s="3">
        <v>1503397</v>
      </c>
      <c r="E53" s="3">
        <v>1453429</v>
      </c>
      <c r="F53" s="3">
        <v>1403461</v>
      </c>
      <c r="G53" s="3">
        <v>1563493</v>
      </c>
      <c r="H53" s="3">
        <v>903526</v>
      </c>
      <c r="I53" s="3">
        <v>3558</v>
      </c>
      <c r="J53" s="3">
        <v>82729</v>
      </c>
      <c r="K53" s="3">
        <v>3622</v>
      </c>
      <c r="L53" s="3">
        <v>3654</v>
      </c>
      <c r="M53" s="3">
        <v>1103687</v>
      </c>
      <c r="N53" s="3">
        <v>153719</v>
      </c>
      <c r="O53" s="3">
        <v>3750</v>
      </c>
      <c r="P53" s="3">
        <v>3918783</v>
      </c>
      <c r="Q53" s="3">
        <v>503815.44</v>
      </c>
      <c r="R53" s="3">
        <v>3848</v>
      </c>
      <c r="S53" s="3">
        <v>453880</v>
      </c>
      <c r="T53" s="3">
        <v>3912</v>
      </c>
      <c r="U53" s="3">
        <v>3944.703</v>
      </c>
      <c r="V53" s="3">
        <v>3998</v>
      </c>
      <c r="W53" s="3">
        <v>4051</v>
      </c>
      <c r="X53" s="3">
        <v>4106</v>
      </c>
      <c r="Y53" s="3">
        <v>4159.9620000000004</v>
      </c>
      <c r="Z53" s="3">
        <v>4216</v>
      </c>
      <c r="AA53" s="3">
        <v>4272</v>
      </c>
      <c r="AB53" s="3">
        <v>4330</v>
      </c>
      <c r="AC53" s="3">
        <v>4387.0600000000004</v>
      </c>
      <c r="AD53" s="3">
        <v>4447</v>
      </c>
      <c r="AE53" s="3">
        <v>4506</v>
      </c>
      <c r="AF53" s="3">
        <v>4566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14038</v>
      </c>
      <c r="AN53" s="3">
        <v>14114</v>
      </c>
      <c r="AO53" s="3">
        <v>14229.01</v>
      </c>
      <c r="AP53" s="3">
        <v>14150</v>
      </c>
      <c r="AQ53" s="3">
        <v>14455</v>
      </c>
      <c r="AR53" s="3">
        <v>88815</v>
      </c>
      <c r="AS53" s="3">
        <v>90089.3</v>
      </c>
      <c r="AT53" s="3">
        <v>121284</v>
      </c>
      <c r="AU53" s="3">
        <v>122258</v>
      </c>
      <c r="AV53" s="3">
        <v>6383242</v>
      </c>
      <c r="AW53" s="3">
        <v>125761.21799999999</v>
      </c>
      <c r="AX53" s="3">
        <v>126695</v>
      </c>
      <c r="AY53" s="3">
        <v>127471</v>
      </c>
      <c r="AZ53" s="70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ht="16.5" hidden="1" customHeight="1" x14ac:dyDescent="0.25">
      <c r="A54" s="3" t="s">
        <v>1060</v>
      </c>
      <c r="B54" s="3">
        <v>0</v>
      </c>
      <c r="C54" s="3">
        <v>800000</v>
      </c>
      <c r="D54" s="3">
        <v>1500000</v>
      </c>
      <c r="E54" s="3">
        <v>1450000</v>
      </c>
      <c r="F54" s="3">
        <v>1400000</v>
      </c>
      <c r="G54" s="3">
        <v>1560000</v>
      </c>
      <c r="H54" s="3">
        <v>900000</v>
      </c>
      <c r="I54" s="3">
        <v>0</v>
      </c>
      <c r="J54" s="3">
        <v>0</v>
      </c>
      <c r="K54" s="3">
        <v>0</v>
      </c>
      <c r="L54" s="3">
        <v>0</v>
      </c>
      <c r="M54" s="3">
        <v>1100000</v>
      </c>
      <c r="N54" s="3">
        <v>150000</v>
      </c>
      <c r="O54" s="3">
        <v>0</v>
      </c>
      <c r="P54" s="3">
        <v>3915000</v>
      </c>
      <c r="Q54" s="3">
        <v>500000</v>
      </c>
      <c r="R54" s="3">
        <v>0</v>
      </c>
      <c r="S54" s="3">
        <v>450000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14038</v>
      </c>
      <c r="AN54" s="3">
        <v>14114</v>
      </c>
      <c r="AO54" s="3">
        <v>14229.01</v>
      </c>
      <c r="AP54" s="3">
        <v>14150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6260000</v>
      </c>
      <c r="AW54" s="3">
        <v>0</v>
      </c>
      <c r="AX54" s="3">
        <v>0</v>
      </c>
      <c r="AY54" s="3">
        <v>0</v>
      </c>
      <c r="AZ54" s="70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ht="16.5" hidden="1" customHeight="1" x14ac:dyDescent="0.25">
      <c r="A55" s="3" t="s">
        <v>1077</v>
      </c>
      <c r="B55" s="3">
        <v>3332</v>
      </c>
      <c r="C55" s="3">
        <v>3364</v>
      </c>
      <c r="D55" s="3">
        <v>3397</v>
      </c>
      <c r="E55" s="3">
        <v>3429</v>
      </c>
      <c r="F55" s="3">
        <v>3461</v>
      </c>
      <c r="G55" s="3">
        <v>3493</v>
      </c>
      <c r="H55" s="3">
        <v>3526</v>
      </c>
      <c r="I55" s="3">
        <v>3558</v>
      </c>
      <c r="J55" s="3">
        <v>82729</v>
      </c>
      <c r="K55" s="3">
        <v>3622</v>
      </c>
      <c r="L55" s="3">
        <v>3654</v>
      </c>
      <c r="M55" s="3">
        <v>3687</v>
      </c>
      <c r="N55" s="3">
        <v>3719</v>
      </c>
      <c r="O55" s="3">
        <v>3750</v>
      </c>
      <c r="P55" s="3">
        <v>3783</v>
      </c>
      <c r="Q55" s="3">
        <v>3815.44</v>
      </c>
      <c r="R55" s="3">
        <v>3848</v>
      </c>
      <c r="S55" s="3">
        <v>3880</v>
      </c>
      <c r="T55" s="3">
        <v>3912</v>
      </c>
      <c r="U55" s="3">
        <v>3944.703</v>
      </c>
      <c r="V55" s="3">
        <v>3998</v>
      </c>
      <c r="W55" s="3">
        <v>4051</v>
      </c>
      <c r="X55" s="3">
        <v>4106</v>
      </c>
      <c r="Y55" s="3">
        <v>4159.9620000000004</v>
      </c>
      <c r="Z55" s="3">
        <v>4216</v>
      </c>
      <c r="AA55" s="3">
        <v>4272</v>
      </c>
      <c r="AB55" s="3">
        <v>4330</v>
      </c>
      <c r="AC55" s="3">
        <v>4387.0600000000004</v>
      </c>
      <c r="AD55" s="3">
        <v>4447</v>
      </c>
      <c r="AE55" s="3">
        <v>4506</v>
      </c>
      <c r="AF55" s="3">
        <v>4566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14455</v>
      </c>
      <c r="AR55" s="3">
        <v>88815</v>
      </c>
      <c r="AS55" s="3">
        <v>90089.3</v>
      </c>
      <c r="AT55" s="3">
        <v>121284</v>
      </c>
      <c r="AU55" s="3">
        <v>122258</v>
      </c>
      <c r="AV55" s="3">
        <v>123242</v>
      </c>
      <c r="AW55" s="3">
        <v>125761.21799999999</v>
      </c>
      <c r="AX55" s="3">
        <v>126695</v>
      </c>
      <c r="AY55" s="3">
        <v>127471</v>
      </c>
      <c r="AZ55" s="70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ht="16.5" hidden="1" customHeight="1" x14ac:dyDescent="0.25">
      <c r="A56" s="3" t="s">
        <v>1092</v>
      </c>
      <c r="B56" s="3">
        <v>1969861</v>
      </c>
      <c r="C56" s="3">
        <v>3419821</v>
      </c>
      <c r="D56" s="3">
        <v>3369811</v>
      </c>
      <c r="E56" s="3">
        <v>3320420</v>
      </c>
      <c r="F56" s="3">
        <v>3240070</v>
      </c>
      <c r="G56" s="3">
        <v>1188664</v>
      </c>
      <c r="H56" s="3">
        <v>1188664</v>
      </c>
      <c r="I56" s="3">
        <v>2200186</v>
      </c>
      <c r="J56" s="3">
        <v>2483196</v>
      </c>
      <c r="K56" s="3">
        <v>2832226</v>
      </c>
      <c r="L56" s="3">
        <v>4481246</v>
      </c>
      <c r="M56" s="3">
        <v>3403686</v>
      </c>
      <c r="N56" s="3">
        <v>3819676</v>
      </c>
      <c r="O56" s="3">
        <v>7607089</v>
      </c>
      <c r="P56" s="3">
        <v>7491735</v>
      </c>
      <c r="Q56" s="3">
        <v>6906088.9299999997</v>
      </c>
      <c r="R56" s="3">
        <v>6799786</v>
      </c>
      <c r="S56" s="3">
        <v>6506497</v>
      </c>
      <c r="T56" s="3">
        <v>5761758</v>
      </c>
      <c r="U56" s="3">
        <v>6840358.4479999999</v>
      </c>
      <c r="V56" s="3">
        <v>7311364</v>
      </c>
      <c r="W56" s="3">
        <v>5392977</v>
      </c>
      <c r="X56" s="3">
        <v>5677442</v>
      </c>
      <c r="Y56" s="3">
        <v>5153567</v>
      </c>
      <c r="Z56" s="3">
        <v>4749692</v>
      </c>
      <c r="AA56" s="3">
        <v>4101922</v>
      </c>
      <c r="AB56" s="3">
        <v>3823422</v>
      </c>
      <c r="AC56" s="3">
        <v>4478722</v>
      </c>
      <c r="AD56" s="3">
        <v>4874552</v>
      </c>
      <c r="AE56" s="3">
        <v>4832882</v>
      </c>
      <c r="AF56" s="3">
        <v>4699612</v>
      </c>
      <c r="AG56" s="3">
        <v>5168982</v>
      </c>
      <c r="AH56" s="3">
        <v>7108007</v>
      </c>
      <c r="AI56" s="3">
        <v>6450312</v>
      </c>
      <c r="AJ56" s="3">
        <v>6051186</v>
      </c>
      <c r="AK56" s="3">
        <v>4707620.46</v>
      </c>
      <c r="AL56" s="3">
        <v>2436057</v>
      </c>
      <c r="AM56" s="3">
        <v>2020737</v>
      </c>
      <c r="AN56" s="3">
        <v>3738637</v>
      </c>
      <c r="AO56" s="3">
        <v>2274077.2200000002</v>
      </c>
      <c r="AP56" s="3">
        <v>2233600</v>
      </c>
      <c r="AQ56" s="3">
        <v>2233600</v>
      </c>
      <c r="AR56" s="3">
        <v>1825670</v>
      </c>
      <c r="AS56" s="3">
        <v>2927965.86</v>
      </c>
      <c r="AT56" s="3">
        <v>3082892</v>
      </c>
      <c r="AU56" s="3">
        <v>2889314</v>
      </c>
      <c r="AV56" s="3">
        <v>3390714</v>
      </c>
      <c r="AW56" s="3">
        <v>3769203.2850000001</v>
      </c>
      <c r="AX56" s="3">
        <v>5828927</v>
      </c>
      <c r="AY56" s="3">
        <v>7540632</v>
      </c>
      <c r="AZ56" s="70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ht="16.5" hidden="1" customHeight="1" x14ac:dyDescent="0.25">
      <c r="A57" s="3" t="s">
        <v>1093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820420</v>
      </c>
      <c r="I57" s="3">
        <v>1809847</v>
      </c>
      <c r="J57" s="3">
        <v>0</v>
      </c>
      <c r="K57" s="3">
        <v>0</v>
      </c>
      <c r="L57" s="3">
        <v>4090907</v>
      </c>
      <c r="M57" s="3">
        <v>2989927</v>
      </c>
      <c r="N57" s="3">
        <v>3405917</v>
      </c>
      <c r="O57" s="3">
        <v>7180917</v>
      </c>
      <c r="P57" s="3">
        <v>6955917</v>
      </c>
      <c r="Q57" s="3">
        <v>6479917.2000000002</v>
      </c>
      <c r="R57" s="3">
        <v>6373614</v>
      </c>
      <c r="S57" s="3">
        <v>6287205</v>
      </c>
      <c r="T57" s="3">
        <v>5542466</v>
      </c>
      <c r="U57" s="3">
        <v>6621066.2000000002</v>
      </c>
      <c r="V57" s="3">
        <v>7092072</v>
      </c>
      <c r="W57" s="3">
        <v>0</v>
      </c>
      <c r="X57" s="3">
        <v>5677442</v>
      </c>
      <c r="Y57" s="3">
        <v>0</v>
      </c>
      <c r="Z57" s="3">
        <v>0</v>
      </c>
      <c r="AA57" s="3">
        <v>0</v>
      </c>
      <c r="AB57" s="3">
        <v>3823422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4707620.46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3390714</v>
      </c>
      <c r="AW57" s="3">
        <v>0</v>
      </c>
      <c r="AX57" s="3">
        <v>0</v>
      </c>
      <c r="AY57" s="3">
        <v>0</v>
      </c>
      <c r="AZ57" s="70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ht="16.5" hidden="1" customHeight="1" x14ac:dyDescent="0.25">
      <c r="A58" s="3" t="s">
        <v>1094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820420</v>
      </c>
      <c r="H58" s="3">
        <v>0</v>
      </c>
      <c r="I58" s="3">
        <v>0</v>
      </c>
      <c r="J58" s="3">
        <v>2092857</v>
      </c>
      <c r="K58" s="3">
        <v>2441887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5392977</v>
      </c>
      <c r="X58" s="3">
        <v>0</v>
      </c>
      <c r="Y58" s="3">
        <v>5153567</v>
      </c>
      <c r="Z58" s="3">
        <v>4749692</v>
      </c>
      <c r="AA58" s="3">
        <v>4101922</v>
      </c>
      <c r="AB58" s="3">
        <v>0</v>
      </c>
      <c r="AC58" s="3">
        <v>4478722</v>
      </c>
      <c r="AD58" s="3">
        <v>4874552</v>
      </c>
      <c r="AE58" s="3">
        <v>4832882</v>
      </c>
      <c r="AF58" s="3">
        <v>4699612</v>
      </c>
      <c r="AG58" s="3">
        <v>5168982</v>
      </c>
      <c r="AH58" s="3">
        <v>7108007</v>
      </c>
      <c r="AI58" s="3">
        <v>6450312</v>
      </c>
      <c r="AJ58" s="3">
        <v>6051186</v>
      </c>
      <c r="AK58" s="3">
        <v>0</v>
      </c>
      <c r="AL58" s="3">
        <v>2436057</v>
      </c>
      <c r="AM58" s="3">
        <v>2020737</v>
      </c>
      <c r="AN58" s="3">
        <v>3738637</v>
      </c>
      <c r="AO58" s="3">
        <v>2274077.2200000002</v>
      </c>
      <c r="AP58" s="3">
        <v>2233600</v>
      </c>
      <c r="AQ58" s="3">
        <v>2233600</v>
      </c>
      <c r="AR58" s="3">
        <v>1825670</v>
      </c>
      <c r="AS58" s="3">
        <v>2927965.86</v>
      </c>
      <c r="AT58" s="3">
        <v>3082892</v>
      </c>
      <c r="AU58" s="3">
        <v>2889314</v>
      </c>
      <c r="AV58" s="3">
        <v>0</v>
      </c>
      <c r="AW58" s="3">
        <v>3769203.2850000001</v>
      </c>
      <c r="AX58" s="3">
        <v>3616784</v>
      </c>
      <c r="AY58" s="3">
        <v>5042232</v>
      </c>
      <c r="AZ58" s="70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ht="16.5" hidden="1" customHeight="1" x14ac:dyDescent="0.25">
      <c r="A59" s="3" t="s">
        <v>1095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2212143</v>
      </c>
      <c r="AY59" s="3">
        <v>2498400</v>
      </c>
      <c r="AZ59" s="70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ht="16.5" hidden="1" customHeight="1" x14ac:dyDescent="0.25">
      <c r="A60" s="3" t="s">
        <v>1096</v>
      </c>
      <c r="B60" s="3">
        <v>1969861</v>
      </c>
      <c r="C60" s="3">
        <v>3419821</v>
      </c>
      <c r="D60" s="3">
        <v>3369811</v>
      </c>
      <c r="E60" s="3">
        <v>3320420</v>
      </c>
      <c r="F60" s="3">
        <v>3240070</v>
      </c>
      <c r="G60" s="3">
        <v>368244</v>
      </c>
      <c r="H60" s="3">
        <v>368244</v>
      </c>
      <c r="I60" s="3">
        <v>390339</v>
      </c>
      <c r="J60" s="3">
        <v>390339</v>
      </c>
      <c r="K60" s="3">
        <v>390339</v>
      </c>
      <c r="L60" s="3">
        <v>390339</v>
      </c>
      <c r="M60" s="3">
        <v>413759</v>
      </c>
      <c r="N60" s="3">
        <v>413759</v>
      </c>
      <c r="O60" s="3">
        <v>426172</v>
      </c>
      <c r="P60" s="3">
        <v>535818</v>
      </c>
      <c r="Q60" s="3">
        <v>426171.73</v>
      </c>
      <c r="R60" s="3">
        <v>426172</v>
      </c>
      <c r="S60" s="3">
        <v>219292</v>
      </c>
      <c r="T60" s="3">
        <v>219292</v>
      </c>
      <c r="U60" s="3">
        <v>219292.24799999999</v>
      </c>
      <c r="V60" s="3">
        <v>219292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70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ht="16.5" hidden="1" customHeight="1" x14ac:dyDescent="0.25">
      <c r="A61" s="3" t="s">
        <v>1097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33333.332999999999</v>
      </c>
      <c r="AH61" s="3">
        <v>33333</v>
      </c>
      <c r="AI61" s="3">
        <v>33333</v>
      </c>
      <c r="AJ61" s="3">
        <v>33333</v>
      </c>
      <c r="AK61" s="3">
        <v>0</v>
      </c>
      <c r="AL61" s="3">
        <v>0</v>
      </c>
      <c r="AM61" s="3">
        <v>0</v>
      </c>
      <c r="AN61" s="3">
        <v>0</v>
      </c>
      <c r="AO61" s="3">
        <v>33333.33</v>
      </c>
      <c r="AP61" s="3">
        <v>33333</v>
      </c>
      <c r="AQ61" s="3">
        <v>33333</v>
      </c>
      <c r="AR61" s="3">
        <v>33333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70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ht="16.5" hidden="1" customHeight="1" x14ac:dyDescent="0.25">
      <c r="A62" s="3" t="s">
        <v>1060</v>
      </c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33333.332999999999</v>
      </c>
      <c r="AH62" s="3">
        <v>33333</v>
      </c>
      <c r="AI62" s="3">
        <v>33333</v>
      </c>
      <c r="AJ62" s="3">
        <v>33333</v>
      </c>
      <c r="AK62" s="3">
        <v>0</v>
      </c>
      <c r="AL62" s="3">
        <v>0</v>
      </c>
      <c r="AM62" s="3">
        <v>0</v>
      </c>
      <c r="AN62" s="3">
        <v>0</v>
      </c>
      <c r="AO62" s="3">
        <v>33333.33</v>
      </c>
      <c r="AP62" s="3">
        <v>33333</v>
      </c>
      <c r="AQ62" s="3">
        <v>33333</v>
      </c>
      <c r="AR62" s="3">
        <v>33333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70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ht="16.5" hidden="1" customHeight="1" x14ac:dyDescent="0.25">
      <c r="A63" s="3" t="s">
        <v>1098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306171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249689</v>
      </c>
      <c r="X63" s="3">
        <v>0</v>
      </c>
      <c r="Y63" s="3">
        <v>317870.78100000002</v>
      </c>
      <c r="Z63" s="3">
        <v>325862</v>
      </c>
      <c r="AA63" s="3">
        <v>366145</v>
      </c>
      <c r="AB63" s="3">
        <v>0</v>
      </c>
      <c r="AC63" s="3">
        <v>688904.68</v>
      </c>
      <c r="AD63" s="3">
        <v>634284</v>
      </c>
      <c r="AE63" s="3">
        <v>643750</v>
      </c>
      <c r="AF63" s="3">
        <v>659213</v>
      </c>
      <c r="AG63" s="3">
        <v>664062.27</v>
      </c>
      <c r="AH63" s="3">
        <v>640318</v>
      </c>
      <c r="AI63" s="3">
        <v>641662</v>
      </c>
      <c r="AJ63" s="3">
        <v>656646</v>
      </c>
      <c r="AK63" s="3">
        <v>0</v>
      </c>
      <c r="AL63" s="3">
        <v>681024</v>
      </c>
      <c r="AM63" s="3">
        <v>679902</v>
      </c>
      <c r="AN63" s="3">
        <v>738419</v>
      </c>
      <c r="AO63" s="3">
        <v>1387287.91</v>
      </c>
      <c r="AP63" s="3">
        <v>1421211</v>
      </c>
      <c r="AQ63" s="3">
        <v>1433260</v>
      </c>
      <c r="AR63" s="3">
        <v>1674707</v>
      </c>
      <c r="AS63" s="3">
        <v>1720153.39</v>
      </c>
      <c r="AT63" s="3">
        <v>1746689</v>
      </c>
      <c r="AU63" s="3">
        <v>1804066</v>
      </c>
      <c r="AV63" s="3">
        <v>0</v>
      </c>
      <c r="AW63" s="3">
        <v>1842399.1340000001</v>
      </c>
      <c r="AX63" s="3">
        <v>1845872</v>
      </c>
      <c r="AY63" s="3">
        <v>1846606</v>
      </c>
      <c r="AZ63" s="70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ht="16.5" hidden="1" customHeight="1" x14ac:dyDescent="0.25">
      <c r="A64" s="3" t="s">
        <v>1099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314187</v>
      </c>
      <c r="M64" s="3">
        <v>311656</v>
      </c>
      <c r="N64" s="3">
        <v>306939</v>
      </c>
      <c r="O64" s="3">
        <v>308801</v>
      </c>
      <c r="P64" s="3">
        <v>253340</v>
      </c>
      <c r="Q64" s="3">
        <v>292122.57</v>
      </c>
      <c r="R64" s="3">
        <v>269255</v>
      </c>
      <c r="S64" s="3">
        <v>299952</v>
      </c>
      <c r="T64" s="3">
        <v>315696</v>
      </c>
      <c r="U64" s="3">
        <v>315687.14399999997</v>
      </c>
      <c r="V64" s="3">
        <v>300086</v>
      </c>
      <c r="W64" s="3">
        <v>0</v>
      </c>
      <c r="X64" s="3">
        <v>258817</v>
      </c>
      <c r="Y64" s="3">
        <v>0</v>
      </c>
      <c r="Z64" s="3">
        <v>0</v>
      </c>
      <c r="AA64" s="3">
        <v>0</v>
      </c>
      <c r="AB64" s="3">
        <v>691229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682447.73100000003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1811249</v>
      </c>
      <c r="AW64" s="3">
        <v>0</v>
      </c>
      <c r="AX64" s="3">
        <v>0</v>
      </c>
      <c r="AY64" s="3">
        <v>0</v>
      </c>
      <c r="AZ64" s="70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ht="16.5" hidden="1" customHeight="1" x14ac:dyDescent="0.25">
      <c r="A65" s="3" t="s">
        <v>1100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30965</v>
      </c>
      <c r="K65" s="3">
        <v>30965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70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ht="16.5" hidden="1" customHeight="1" x14ac:dyDescent="0.25">
      <c r="A66" s="3" t="s">
        <v>1101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8296</v>
      </c>
      <c r="AN66" s="3">
        <v>10712</v>
      </c>
      <c r="AO66" s="3">
        <v>13128.35</v>
      </c>
      <c r="AP66" s="3">
        <v>12170</v>
      </c>
      <c r="AQ66" s="3">
        <v>13684</v>
      </c>
      <c r="AR66" s="3">
        <v>15971</v>
      </c>
      <c r="AS66" s="3">
        <v>30365.82</v>
      </c>
      <c r="AT66" s="3">
        <v>13435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70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ht="16.5" hidden="1" customHeight="1" x14ac:dyDescent="0.25">
      <c r="A67" s="3" t="s">
        <v>1102</v>
      </c>
      <c r="B67" s="3">
        <v>2592528</v>
      </c>
      <c r="C67" s="3">
        <v>2538829</v>
      </c>
      <c r="D67" s="3">
        <v>2512553</v>
      </c>
      <c r="E67" s="3">
        <v>3523652</v>
      </c>
      <c r="F67" s="3">
        <v>3618144</v>
      </c>
      <c r="G67" s="3">
        <v>3318554</v>
      </c>
      <c r="H67" s="3">
        <v>2607342</v>
      </c>
      <c r="I67" s="3">
        <v>2888991</v>
      </c>
      <c r="J67" s="3">
        <v>2761528</v>
      </c>
      <c r="K67" s="3">
        <v>2803727</v>
      </c>
      <c r="L67" s="3">
        <v>2579534</v>
      </c>
      <c r="M67" s="3">
        <v>3009197</v>
      </c>
      <c r="N67" s="3">
        <v>2853705</v>
      </c>
      <c r="O67" s="3">
        <v>3443215</v>
      </c>
      <c r="P67" s="3">
        <v>157725</v>
      </c>
      <c r="Q67" s="3">
        <v>315041.90000000002</v>
      </c>
      <c r="R67" s="3">
        <v>461309</v>
      </c>
      <c r="S67" s="3">
        <v>345546</v>
      </c>
      <c r="T67" s="3">
        <v>156864</v>
      </c>
      <c r="U67" s="3">
        <v>326442.136</v>
      </c>
      <c r="V67" s="3">
        <v>573928</v>
      </c>
      <c r="W67" s="3">
        <v>468843</v>
      </c>
      <c r="X67" s="3">
        <v>329886</v>
      </c>
      <c r="Y67" s="3">
        <v>547968.06000000006</v>
      </c>
      <c r="Z67" s="3">
        <v>819048</v>
      </c>
      <c r="AA67" s="3">
        <v>486332</v>
      </c>
      <c r="AB67" s="3">
        <v>198972</v>
      </c>
      <c r="AC67" s="3">
        <v>253605.37</v>
      </c>
      <c r="AD67" s="3">
        <v>469265</v>
      </c>
      <c r="AE67" s="3">
        <v>502167</v>
      </c>
      <c r="AF67" s="3">
        <v>273214</v>
      </c>
      <c r="AG67" s="3">
        <v>372496.734</v>
      </c>
      <c r="AH67" s="3">
        <v>762426</v>
      </c>
      <c r="AI67" s="3">
        <v>735388</v>
      </c>
      <c r="AJ67" s="3">
        <v>466523</v>
      </c>
      <c r="AK67" s="3">
        <v>725980.06599999999</v>
      </c>
      <c r="AL67" s="3">
        <v>1121175</v>
      </c>
      <c r="AM67" s="3">
        <v>777547</v>
      </c>
      <c r="AN67" s="3">
        <v>346240</v>
      </c>
      <c r="AO67" s="3">
        <v>455838.44</v>
      </c>
      <c r="AP67" s="3">
        <v>883889</v>
      </c>
      <c r="AQ67" s="3">
        <v>847436</v>
      </c>
      <c r="AR67" s="3">
        <v>417697</v>
      </c>
      <c r="AS67" s="3">
        <v>662266.28</v>
      </c>
      <c r="AT67" s="3">
        <v>1088267</v>
      </c>
      <c r="AU67" s="3">
        <v>798673</v>
      </c>
      <c r="AV67" s="3">
        <v>478623</v>
      </c>
      <c r="AW67" s="3">
        <v>921155.03399999999</v>
      </c>
      <c r="AX67" s="3">
        <v>1518744</v>
      </c>
      <c r="AY67" s="3">
        <v>1090433</v>
      </c>
      <c r="AZ67" s="70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ht="16.5" hidden="1" customHeight="1" x14ac:dyDescent="0.25">
      <c r="A68" s="3" t="s">
        <v>1103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301858</v>
      </c>
      <c r="H68" s="3">
        <v>179304</v>
      </c>
      <c r="I68" s="3">
        <v>188500</v>
      </c>
      <c r="J68" s="3">
        <v>434089</v>
      </c>
      <c r="K68" s="3">
        <v>422748</v>
      </c>
      <c r="L68" s="3">
        <v>213006</v>
      </c>
      <c r="M68" s="3">
        <v>352419</v>
      </c>
      <c r="N68" s="3">
        <v>535013</v>
      </c>
      <c r="O68" s="3">
        <v>294348</v>
      </c>
      <c r="P68" s="3">
        <v>157725</v>
      </c>
      <c r="Q68" s="3">
        <v>315041.90000000002</v>
      </c>
      <c r="R68" s="3">
        <v>461309</v>
      </c>
      <c r="S68" s="3">
        <v>345546</v>
      </c>
      <c r="T68" s="3">
        <v>156864</v>
      </c>
      <c r="U68" s="3">
        <v>326442.136</v>
      </c>
      <c r="V68" s="3">
        <v>573928</v>
      </c>
      <c r="W68" s="3">
        <v>468843</v>
      </c>
      <c r="X68" s="3">
        <v>329886</v>
      </c>
      <c r="Y68" s="3">
        <v>547968.06000000006</v>
      </c>
      <c r="Z68" s="3">
        <v>819048</v>
      </c>
      <c r="AA68" s="3">
        <v>486332</v>
      </c>
      <c r="AB68" s="3">
        <v>198972</v>
      </c>
      <c r="AC68" s="3">
        <v>253605.37</v>
      </c>
      <c r="AD68" s="3">
        <v>469265</v>
      </c>
      <c r="AE68" s="3">
        <v>502167</v>
      </c>
      <c r="AF68" s="3">
        <v>273214</v>
      </c>
      <c r="AG68" s="3">
        <v>372496.734</v>
      </c>
      <c r="AH68" s="3">
        <v>762426</v>
      </c>
      <c r="AI68" s="3">
        <v>735388</v>
      </c>
      <c r="AJ68" s="3">
        <v>466523</v>
      </c>
      <c r="AK68" s="3">
        <v>725980.06599999999</v>
      </c>
      <c r="AL68" s="3">
        <v>1121175</v>
      </c>
      <c r="AM68" s="3">
        <v>777547</v>
      </c>
      <c r="AN68" s="3">
        <v>346240</v>
      </c>
      <c r="AO68" s="3">
        <v>455838.44</v>
      </c>
      <c r="AP68" s="3">
        <v>883889</v>
      </c>
      <c r="AQ68" s="3">
        <v>847436</v>
      </c>
      <c r="AR68" s="3">
        <v>417697</v>
      </c>
      <c r="AS68" s="3">
        <v>662266.28</v>
      </c>
      <c r="AT68" s="3">
        <v>1088267</v>
      </c>
      <c r="AU68" s="3">
        <v>798673</v>
      </c>
      <c r="AV68" s="3">
        <v>478623</v>
      </c>
      <c r="AW68" s="3">
        <v>921155.03399999999</v>
      </c>
      <c r="AX68" s="3">
        <v>1518744</v>
      </c>
      <c r="AY68" s="3">
        <v>1090433</v>
      </c>
      <c r="AZ68" s="70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ht="16.5" hidden="1" customHeight="1" x14ac:dyDescent="0.25">
      <c r="A69" s="3" t="s">
        <v>1104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3016696</v>
      </c>
      <c r="H69" s="3">
        <v>2428038</v>
      </c>
      <c r="I69" s="3">
        <v>2700492</v>
      </c>
      <c r="J69" s="3">
        <v>2327439</v>
      </c>
      <c r="K69" s="3">
        <v>2380979</v>
      </c>
      <c r="L69" s="3">
        <v>2366528</v>
      </c>
      <c r="M69" s="3">
        <v>2656778</v>
      </c>
      <c r="N69" s="3">
        <v>2318692</v>
      </c>
      <c r="O69" s="3">
        <v>3148867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70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ht="16.5" hidden="1" customHeight="1" x14ac:dyDescent="0.25">
      <c r="A70" s="3" t="s">
        <v>1105</v>
      </c>
      <c r="B70" s="3">
        <v>4628981</v>
      </c>
      <c r="C70" s="3">
        <v>6829508</v>
      </c>
      <c r="D70" s="3">
        <v>7469706</v>
      </c>
      <c r="E70" s="3">
        <v>8350826</v>
      </c>
      <c r="F70" s="3">
        <v>8293426</v>
      </c>
      <c r="G70" s="3">
        <v>7403951</v>
      </c>
      <c r="H70" s="3">
        <v>5744176</v>
      </c>
      <c r="I70" s="3">
        <v>6582813</v>
      </c>
      <c r="J70" s="3">
        <v>6454184</v>
      </c>
      <c r="K70" s="3">
        <v>6999141</v>
      </c>
      <c r="L70" s="3">
        <v>8232100</v>
      </c>
      <c r="M70" s="3">
        <v>10153294</v>
      </c>
      <c r="N70" s="3">
        <v>9360710</v>
      </c>
      <c r="O70" s="3">
        <v>13212501</v>
      </c>
      <c r="P70" s="3">
        <v>18104408</v>
      </c>
      <c r="Q70" s="3">
        <v>15355490.060000001</v>
      </c>
      <c r="R70" s="3">
        <v>14330005</v>
      </c>
      <c r="S70" s="3">
        <v>13906500</v>
      </c>
      <c r="T70" s="3">
        <v>12285272</v>
      </c>
      <c r="U70" s="3">
        <v>14491661.132999999</v>
      </c>
      <c r="V70" s="3">
        <v>14206230</v>
      </c>
      <c r="W70" s="3">
        <v>11921002</v>
      </c>
      <c r="X70" s="3">
        <v>13781670</v>
      </c>
      <c r="Y70" s="3">
        <v>15458231.937000001</v>
      </c>
      <c r="Z70" s="3">
        <v>15703051</v>
      </c>
      <c r="AA70" s="3">
        <v>12590412</v>
      </c>
      <c r="AB70" s="3">
        <v>12703254</v>
      </c>
      <c r="AC70" s="3">
        <v>14126491.380000001</v>
      </c>
      <c r="AD70" s="3">
        <v>13632192</v>
      </c>
      <c r="AE70" s="3">
        <v>21225622</v>
      </c>
      <c r="AF70" s="3">
        <v>17152274</v>
      </c>
      <c r="AG70" s="3">
        <v>15529897.641000001</v>
      </c>
      <c r="AH70" s="3">
        <v>16706854</v>
      </c>
      <c r="AI70" s="3">
        <v>16229127</v>
      </c>
      <c r="AJ70" s="3">
        <v>14945055</v>
      </c>
      <c r="AK70" s="3">
        <v>14878403.465</v>
      </c>
      <c r="AL70" s="3">
        <v>13063186</v>
      </c>
      <c r="AM70" s="3">
        <v>18345751</v>
      </c>
      <c r="AN70" s="3">
        <v>17749850</v>
      </c>
      <c r="AO70" s="3">
        <v>14353979.039999999</v>
      </c>
      <c r="AP70" s="3">
        <v>13277831</v>
      </c>
      <c r="AQ70" s="3">
        <v>16807244</v>
      </c>
      <c r="AR70" s="3">
        <v>24740789</v>
      </c>
      <c r="AS70" s="3">
        <v>24613354.140000001</v>
      </c>
      <c r="AT70" s="3">
        <v>23346754</v>
      </c>
      <c r="AU70" s="3">
        <v>24946182</v>
      </c>
      <c r="AV70" s="3">
        <v>21940202</v>
      </c>
      <c r="AW70" s="3">
        <v>21074977.197000001</v>
      </c>
      <c r="AX70" s="3">
        <v>30031246</v>
      </c>
      <c r="AY70" s="3">
        <v>30616274</v>
      </c>
      <c r="AZ70" s="70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ht="16.5" hidden="1" customHeight="1" x14ac:dyDescent="0.25">
      <c r="A71" s="3" t="s">
        <v>1106</v>
      </c>
      <c r="B71" s="3">
        <v>9819971</v>
      </c>
      <c r="C71" s="3">
        <v>8084896</v>
      </c>
      <c r="D71" s="3">
        <v>9379791</v>
      </c>
      <c r="E71" s="3">
        <v>11836274</v>
      </c>
      <c r="F71" s="3">
        <v>12618405</v>
      </c>
      <c r="G71" s="3">
        <v>17132038</v>
      </c>
      <c r="H71" s="3">
        <v>19197478</v>
      </c>
      <c r="I71" s="3">
        <v>15730371</v>
      </c>
      <c r="J71" s="3">
        <v>15401473</v>
      </c>
      <c r="K71" s="3">
        <v>15822640</v>
      </c>
      <c r="L71" s="3">
        <v>14848505</v>
      </c>
      <c r="M71" s="3">
        <v>15433266</v>
      </c>
      <c r="N71" s="3">
        <v>16731786</v>
      </c>
      <c r="O71" s="3">
        <v>14261015</v>
      </c>
      <c r="P71" s="3">
        <v>14599889</v>
      </c>
      <c r="Q71" s="3">
        <v>18484056.449999999</v>
      </c>
      <c r="R71" s="3">
        <v>19692880</v>
      </c>
      <c r="S71" s="3">
        <v>20132518</v>
      </c>
      <c r="T71" s="3">
        <v>20949778</v>
      </c>
      <c r="U71" s="3">
        <v>18943698</v>
      </c>
      <c r="V71" s="3">
        <v>18377248</v>
      </c>
      <c r="W71" s="3">
        <v>16235998</v>
      </c>
      <c r="X71" s="3">
        <v>14779517</v>
      </c>
      <c r="Y71" s="3">
        <v>13788036.68</v>
      </c>
      <c r="Z71" s="3">
        <v>13037556</v>
      </c>
      <c r="AA71" s="3">
        <v>12212451</v>
      </c>
      <c r="AB71" s="3">
        <v>11510595</v>
      </c>
      <c r="AC71" s="3">
        <v>11339939.68</v>
      </c>
      <c r="AD71" s="3">
        <v>10333754</v>
      </c>
      <c r="AE71" s="3">
        <v>11177569</v>
      </c>
      <c r="AF71" s="3">
        <v>15313173</v>
      </c>
      <c r="AG71" s="3">
        <v>17454287.68</v>
      </c>
      <c r="AH71" s="3">
        <v>14459067</v>
      </c>
      <c r="AI71" s="3">
        <v>13910567</v>
      </c>
      <c r="AJ71" s="3">
        <v>13595287</v>
      </c>
      <c r="AK71" s="3">
        <v>13496667.220000001</v>
      </c>
      <c r="AL71" s="3">
        <v>12523010</v>
      </c>
      <c r="AM71" s="3">
        <v>11889830</v>
      </c>
      <c r="AN71" s="3">
        <v>9828850</v>
      </c>
      <c r="AO71" s="3">
        <v>7255200</v>
      </c>
      <c r="AP71" s="3">
        <v>7171800</v>
      </c>
      <c r="AQ71" s="3">
        <v>7088400</v>
      </c>
      <c r="AR71" s="3">
        <v>16825562</v>
      </c>
      <c r="AS71" s="3">
        <v>19522147.449999999</v>
      </c>
      <c r="AT71" s="3">
        <v>19652136</v>
      </c>
      <c r="AU71" s="3">
        <v>25452421</v>
      </c>
      <c r="AV71" s="3">
        <v>27161275</v>
      </c>
      <c r="AW71" s="3">
        <v>25163538.800999999</v>
      </c>
      <c r="AX71" s="3">
        <v>70664662</v>
      </c>
      <c r="AY71" s="3">
        <v>70443081</v>
      </c>
      <c r="AZ71" s="70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ht="16.5" hidden="1" customHeight="1" x14ac:dyDescent="0.25">
      <c r="A72" s="3" t="s">
        <v>1093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17725621</v>
      </c>
      <c r="I72" s="3">
        <v>14859599</v>
      </c>
      <c r="J72" s="3">
        <v>0</v>
      </c>
      <c r="K72" s="3">
        <v>0</v>
      </c>
      <c r="L72" s="3">
        <v>13996161</v>
      </c>
      <c r="M72" s="3">
        <v>14994681</v>
      </c>
      <c r="N72" s="3">
        <v>16293202</v>
      </c>
      <c r="O72" s="3">
        <v>14041723</v>
      </c>
      <c r="P72" s="3">
        <v>14490243</v>
      </c>
      <c r="Q72" s="3">
        <v>18264764.199999999</v>
      </c>
      <c r="R72" s="3">
        <v>19473588</v>
      </c>
      <c r="S72" s="3">
        <v>20132518</v>
      </c>
      <c r="T72" s="3">
        <v>20949778</v>
      </c>
      <c r="U72" s="3">
        <v>18943698</v>
      </c>
      <c r="V72" s="3">
        <v>18377248</v>
      </c>
      <c r="W72" s="3">
        <v>0</v>
      </c>
      <c r="X72" s="3">
        <v>14779517</v>
      </c>
      <c r="Y72" s="3">
        <v>0</v>
      </c>
      <c r="Z72" s="3">
        <v>0</v>
      </c>
      <c r="AA72" s="3">
        <v>0</v>
      </c>
      <c r="AB72" s="3">
        <v>11510595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13196667.220000001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27161275</v>
      </c>
      <c r="AW72" s="3">
        <v>0</v>
      </c>
      <c r="AX72" s="3">
        <v>0</v>
      </c>
      <c r="AY72" s="3">
        <v>0</v>
      </c>
      <c r="AZ72" s="70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ht="16.5" hidden="1" customHeight="1" x14ac:dyDescent="0.25">
      <c r="A73" s="3" t="s">
        <v>1094</v>
      </c>
      <c r="B73" s="3">
        <v>9819971</v>
      </c>
      <c r="C73" s="3">
        <v>8084896</v>
      </c>
      <c r="D73" s="3">
        <v>9379791</v>
      </c>
      <c r="E73" s="3">
        <v>11674686</v>
      </c>
      <c r="F73" s="3">
        <v>12439581</v>
      </c>
      <c r="G73" s="3">
        <v>16930726</v>
      </c>
      <c r="H73" s="3">
        <v>0</v>
      </c>
      <c r="I73" s="3">
        <v>0</v>
      </c>
      <c r="J73" s="3">
        <v>14549129</v>
      </c>
      <c r="K73" s="3">
        <v>15822640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16235998</v>
      </c>
      <c r="X73" s="3">
        <v>0</v>
      </c>
      <c r="Y73" s="3">
        <v>13788036.68</v>
      </c>
      <c r="Z73" s="3">
        <v>13037556</v>
      </c>
      <c r="AA73" s="3">
        <v>12212451</v>
      </c>
      <c r="AB73" s="3">
        <v>0</v>
      </c>
      <c r="AC73" s="3">
        <v>11339939.68</v>
      </c>
      <c r="AD73" s="3">
        <v>10333754</v>
      </c>
      <c r="AE73" s="3">
        <v>11177569</v>
      </c>
      <c r="AF73" s="3">
        <v>15313173</v>
      </c>
      <c r="AG73" s="3">
        <v>17454287.68</v>
      </c>
      <c r="AH73" s="3">
        <v>14459067</v>
      </c>
      <c r="AI73" s="3">
        <v>13910567</v>
      </c>
      <c r="AJ73" s="3">
        <v>13595287</v>
      </c>
      <c r="AK73" s="3">
        <v>0</v>
      </c>
      <c r="AL73" s="3">
        <v>12523010</v>
      </c>
      <c r="AM73" s="3">
        <v>11889830</v>
      </c>
      <c r="AN73" s="3">
        <v>9828850</v>
      </c>
      <c r="AO73" s="3">
        <v>7255200</v>
      </c>
      <c r="AP73" s="3">
        <v>7171800</v>
      </c>
      <c r="AQ73" s="3">
        <v>7088400</v>
      </c>
      <c r="AR73" s="3">
        <v>16825562</v>
      </c>
      <c r="AS73" s="3">
        <v>19522147.449999999</v>
      </c>
      <c r="AT73" s="3">
        <v>19652136</v>
      </c>
      <c r="AU73" s="3">
        <v>25452421</v>
      </c>
      <c r="AV73" s="3">
        <v>0</v>
      </c>
      <c r="AW73" s="3">
        <v>24470814.350000001</v>
      </c>
      <c r="AX73" s="3">
        <v>25825547</v>
      </c>
      <c r="AY73" s="3">
        <v>26766628</v>
      </c>
      <c r="AZ73" s="70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ht="16.5" hidden="1" customHeight="1" x14ac:dyDescent="0.25">
      <c r="A74" s="3" t="s">
        <v>1107</v>
      </c>
      <c r="B74" s="3">
        <v>0</v>
      </c>
      <c r="C74" s="3">
        <v>0</v>
      </c>
      <c r="D74" s="3">
        <v>0</v>
      </c>
      <c r="E74" s="3">
        <v>161588</v>
      </c>
      <c r="F74" s="3">
        <v>178824</v>
      </c>
      <c r="G74" s="3">
        <v>201312</v>
      </c>
      <c r="H74" s="3">
        <v>229175</v>
      </c>
      <c r="I74" s="3">
        <v>18429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692724.451</v>
      </c>
      <c r="AX74" s="3">
        <v>692724</v>
      </c>
      <c r="AY74" s="3">
        <v>707724</v>
      </c>
      <c r="AZ74" s="70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ht="16.5" hidden="1" customHeight="1" x14ac:dyDescent="0.25">
      <c r="A75" s="3" t="s">
        <v>1095</v>
      </c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44146391</v>
      </c>
      <c r="AY75" s="3">
        <v>42968729</v>
      </c>
      <c r="AZ75" s="70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ht="16.5" hidden="1" customHeight="1" x14ac:dyDescent="0.25">
      <c r="A76" s="3" t="s">
        <v>1096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1242682</v>
      </c>
      <c r="I76" s="3">
        <v>852343</v>
      </c>
      <c r="J76" s="3">
        <v>852344</v>
      </c>
      <c r="K76" s="3">
        <v>0</v>
      </c>
      <c r="L76" s="3">
        <v>852344</v>
      </c>
      <c r="M76" s="3">
        <v>438584</v>
      </c>
      <c r="N76" s="3">
        <v>438584</v>
      </c>
      <c r="O76" s="3">
        <v>219292</v>
      </c>
      <c r="P76" s="3">
        <v>109646</v>
      </c>
      <c r="Q76" s="3">
        <v>219292.25</v>
      </c>
      <c r="R76" s="3">
        <v>219292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300000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70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ht="16.5" hidden="1" customHeight="1" x14ac:dyDescent="0.25">
      <c r="A77" s="3" t="s">
        <v>1108</v>
      </c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1242682</v>
      </c>
      <c r="H77" s="3">
        <v>0</v>
      </c>
      <c r="I77" s="3">
        <v>0</v>
      </c>
      <c r="J77" s="3">
        <v>0</v>
      </c>
      <c r="K77" s="3">
        <v>852344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333333</v>
      </c>
      <c r="AF77" s="3">
        <v>333333</v>
      </c>
      <c r="AG77" s="3">
        <v>300000</v>
      </c>
      <c r="AH77" s="3">
        <v>300000</v>
      </c>
      <c r="AI77" s="3">
        <v>300000</v>
      </c>
      <c r="AJ77" s="3">
        <v>300000</v>
      </c>
      <c r="AK77" s="3">
        <v>0</v>
      </c>
      <c r="AL77" s="3">
        <v>451351</v>
      </c>
      <c r="AM77" s="3">
        <v>451351</v>
      </c>
      <c r="AN77" s="3">
        <v>451351</v>
      </c>
      <c r="AO77" s="3">
        <v>418017.67</v>
      </c>
      <c r="AP77" s="3">
        <v>418018</v>
      </c>
      <c r="AQ77" s="3">
        <v>418018</v>
      </c>
      <c r="AR77" s="3">
        <v>418018</v>
      </c>
      <c r="AS77" s="3">
        <v>418017.67</v>
      </c>
      <c r="AT77" s="3">
        <v>418018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70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ht="16.5" hidden="1" customHeight="1" x14ac:dyDescent="0.25">
      <c r="A78" s="3" t="s">
        <v>1060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1242682</v>
      </c>
      <c r="H78" s="3">
        <v>0</v>
      </c>
      <c r="I78" s="3">
        <v>0</v>
      </c>
      <c r="J78" s="3">
        <v>0</v>
      </c>
      <c r="K78" s="3">
        <v>852344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333333</v>
      </c>
      <c r="AF78" s="3">
        <v>333333</v>
      </c>
      <c r="AG78" s="3">
        <v>300000</v>
      </c>
      <c r="AH78" s="3">
        <v>300000</v>
      </c>
      <c r="AI78" s="3">
        <v>300000</v>
      </c>
      <c r="AJ78" s="3">
        <v>300000</v>
      </c>
      <c r="AK78" s="3">
        <v>0</v>
      </c>
      <c r="AL78" s="3">
        <v>451351</v>
      </c>
      <c r="AM78" s="3">
        <v>451351</v>
      </c>
      <c r="AN78" s="3">
        <v>451351</v>
      </c>
      <c r="AO78" s="3">
        <v>418017.67</v>
      </c>
      <c r="AP78" s="3">
        <v>418018</v>
      </c>
      <c r="AQ78" s="3">
        <v>418018</v>
      </c>
      <c r="AR78" s="3">
        <v>418018</v>
      </c>
      <c r="AS78" s="3">
        <v>418017.67</v>
      </c>
      <c r="AT78" s="3">
        <v>418018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70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ht="16.5" hidden="1" customHeight="1" x14ac:dyDescent="0.25">
      <c r="A79" s="3" t="s">
        <v>1109</v>
      </c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4709325</v>
      </c>
      <c r="H79" s="3">
        <v>0</v>
      </c>
      <c r="I79" s="3">
        <v>0</v>
      </c>
      <c r="J79" s="3">
        <v>4816667</v>
      </c>
      <c r="K79" s="3">
        <v>4447002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4639563</v>
      </c>
      <c r="X79" s="3">
        <v>0</v>
      </c>
      <c r="Y79" s="3">
        <v>4941489.04</v>
      </c>
      <c r="Z79" s="3">
        <v>4942758</v>
      </c>
      <c r="AA79" s="3">
        <v>15527241</v>
      </c>
      <c r="AB79" s="3">
        <v>0</v>
      </c>
      <c r="AC79" s="3">
        <v>14830725.27</v>
      </c>
      <c r="AD79" s="3">
        <v>14731110</v>
      </c>
      <c r="AE79" s="3">
        <v>14662761</v>
      </c>
      <c r="AF79" s="3">
        <v>14595335</v>
      </c>
      <c r="AG79" s="3">
        <v>15786750.091</v>
      </c>
      <c r="AH79" s="3">
        <v>15631507</v>
      </c>
      <c r="AI79" s="3">
        <v>15492222</v>
      </c>
      <c r="AJ79" s="3">
        <v>15447032</v>
      </c>
      <c r="AK79" s="3">
        <v>0</v>
      </c>
      <c r="AL79" s="3">
        <v>15798365</v>
      </c>
      <c r="AM79" s="3">
        <v>15638152</v>
      </c>
      <c r="AN79" s="3">
        <v>15864850</v>
      </c>
      <c r="AO79" s="3">
        <v>26938527.780000001</v>
      </c>
      <c r="AP79" s="3">
        <v>26863949</v>
      </c>
      <c r="AQ79" s="3">
        <v>26755251</v>
      </c>
      <c r="AR79" s="3">
        <v>32471258</v>
      </c>
      <c r="AS79" s="3">
        <v>32310327.219999999</v>
      </c>
      <c r="AT79" s="3">
        <v>32086809</v>
      </c>
      <c r="AU79" s="3">
        <v>32996166</v>
      </c>
      <c r="AV79" s="3">
        <v>0</v>
      </c>
      <c r="AW79" s="3">
        <v>32292675.949999999</v>
      </c>
      <c r="AX79" s="3">
        <v>31846646</v>
      </c>
      <c r="AY79" s="3">
        <v>31431303</v>
      </c>
      <c r="AZ79" s="70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ht="16.5" hidden="1" customHeight="1" x14ac:dyDescent="0.25">
      <c r="A80" s="3" t="s">
        <v>1110</v>
      </c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4647268</v>
      </c>
      <c r="I80" s="3">
        <v>4744359</v>
      </c>
      <c r="J80" s="3">
        <v>0</v>
      </c>
      <c r="K80" s="3">
        <v>0</v>
      </c>
      <c r="L80" s="3">
        <v>4350328</v>
      </c>
      <c r="M80" s="3">
        <v>4235482</v>
      </c>
      <c r="N80" s="3">
        <v>4187884</v>
      </c>
      <c r="O80" s="3">
        <v>4100293</v>
      </c>
      <c r="P80" s="3">
        <v>4207140</v>
      </c>
      <c r="Q80" s="3">
        <v>4731512.0599999996</v>
      </c>
      <c r="R80" s="3">
        <v>4809003</v>
      </c>
      <c r="S80" s="3">
        <v>4801451</v>
      </c>
      <c r="T80" s="3">
        <v>4777146</v>
      </c>
      <c r="U80" s="3">
        <v>4717556.2560000001</v>
      </c>
      <c r="V80" s="3">
        <v>4645633</v>
      </c>
      <c r="W80" s="3">
        <v>0</v>
      </c>
      <c r="X80" s="3">
        <v>4902899</v>
      </c>
      <c r="Y80" s="3">
        <v>0</v>
      </c>
      <c r="Z80" s="3">
        <v>0</v>
      </c>
      <c r="AA80" s="3">
        <v>0</v>
      </c>
      <c r="AB80" s="3">
        <v>14965464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15679144.77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32662287</v>
      </c>
      <c r="AW80" s="3">
        <v>0</v>
      </c>
      <c r="AX80" s="3">
        <v>0</v>
      </c>
      <c r="AY80" s="3">
        <v>0</v>
      </c>
      <c r="AZ80" s="70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ht="16.5" hidden="1" customHeight="1" x14ac:dyDescent="0.25">
      <c r="A81" s="3" t="s">
        <v>1111</v>
      </c>
      <c r="B81" s="3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39967.449999999997</v>
      </c>
      <c r="AD81" s="3">
        <v>40367</v>
      </c>
      <c r="AE81" s="3">
        <v>40771</v>
      </c>
      <c r="AF81" s="3">
        <v>41189</v>
      </c>
      <c r="AG81" s="3">
        <v>234141.78099999999</v>
      </c>
      <c r="AH81" s="3">
        <v>236582</v>
      </c>
      <c r="AI81" s="3">
        <v>239027</v>
      </c>
      <c r="AJ81" s="3">
        <v>251109</v>
      </c>
      <c r="AK81" s="3">
        <v>253704.98199999999</v>
      </c>
      <c r="AL81" s="3">
        <v>256348</v>
      </c>
      <c r="AM81" s="3">
        <v>258996</v>
      </c>
      <c r="AN81" s="3">
        <v>261663</v>
      </c>
      <c r="AO81" s="3">
        <v>264368</v>
      </c>
      <c r="AP81" s="3">
        <v>267122</v>
      </c>
      <c r="AQ81" s="3">
        <v>269882</v>
      </c>
      <c r="AR81" s="3">
        <v>272660</v>
      </c>
      <c r="AS81" s="3">
        <v>275479.21999999997</v>
      </c>
      <c r="AT81" s="3">
        <v>278349</v>
      </c>
      <c r="AU81" s="3">
        <v>281225</v>
      </c>
      <c r="AV81" s="3">
        <v>284120</v>
      </c>
      <c r="AW81" s="3">
        <v>287057.46899999998</v>
      </c>
      <c r="AX81" s="3">
        <v>372305</v>
      </c>
      <c r="AY81" s="3">
        <v>375996</v>
      </c>
      <c r="AZ81" s="70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ht="16.5" hidden="1" customHeight="1" x14ac:dyDescent="0.25">
      <c r="A82" s="3" t="s">
        <v>1112</v>
      </c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98397</v>
      </c>
      <c r="O82" s="3">
        <v>102268</v>
      </c>
      <c r="P82" s="3">
        <v>106349</v>
      </c>
      <c r="Q82" s="3">
        <v>110267.66</v>
      </c>
      <c r="R82" s="3">
        <v>114738</v>
      </c>
      <c r="S82" s="3">
        <v>119209</v>
      </c>
      <c r="T82" s="3">
        <v>123506</v>
      </c>
      <c r="U82" s="3">
        <v>127976.428</v>
      </c>
      <c r="V82" s="3">
        <v>152050</v>
      </c>
      <c r="W82" s="3">
        <v>158791</v>
      </c>
      <c r="X82" s="3">
        <v>165495</v>
      </c>
      <c r="Y82" s="3">
        <v>171551.584</v>
      </c>
      <c r="Z82" s="3">
        <v>177028</v>
      </c>
      <c r="AA82" s="3">
        <v>183507</v>
      </c>
      <c r="AB82" s="3">
        <v>189986</v>
      </c>
      <c r="AC82" s="3">
        <v>193475.85</v>
      </c>
      <c r="AD82" s="3">
        <v>200233</v>
      </c>
      <c r="AE82" s="3">
        <v>208737</v>
      </c>
      <c r="AF82" s="3">
        <v>215591</v>
      </c>
      <c r="AG82" s="3">
        <v>274543.72399999999</v>
      </c>
      <c r="AH82" s="3">
        <v>284619</v>
      </c>
      <c r="AI82" s="3">
        <v>295378</v>
      </c>
      <c r="AJ82" s="3">
        <v>306136</v>
      </c>
      <c r="AK82" s="3">
        <v>312079.14799999999</v>
      </c>
      <c r="AL82" s="3">
        <v>323849</v>
      </c>
      <c r="AM82" s="3">
        <v>327052</v>
      </c>
      <c r="AN82" s="3">
        <v>336679</v>
      </c>
      <c r="AO82" s="3">
        <v>345494.34</v>
      </c>
      <c r="AP82" s="3">
        <v>359221</v>
      </c>
      <c r="AQ82" s="3">
        <v>370475</v>
      </c>
      <c r="AR82" s="3">
        <v>397904</v>
      </c>
      <c r="AS82" s="3">
        <v>430963.7</v>
      </c>
      <c r="AT82" s="3">
        <v>467210</v>
      </c>
      <c r="AU82" s="3">
        <v>614632</v>
      </c>
      <c r="AV82" s="3">
        <v>633494</v>
      </c>
      <c r="AW82" s="3">
        <v>649366.79299999995</v>
      </c>
      <c r="AX82" s="3">
        <v>671135</v>
      </c>
      <c r="AY82" s="3">
        <v>686340</v>
      </c>
      <c r="AZ82" s="70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ht="16.5" hidden="1" customHeight="1" x14ac:dyDescent="0.25">
      <c r="A83" s="3" t="s">
        <v>1113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693038</v>
      </c>
      <c r="H83" s="3">
        <v>681936</v>
      </c>
      <c r="I83" s="3">
        <v>1812014</v>
      </c>
      <c r="J83" s="3">
        <v>1778175</v>
      </c>
      <c r="K83" s="3">
        <v>1744548</v>
      </c>
      <c r="L83" s="3">
        <v>1710921</v>
      </c>
      <c r="M83" s="3">
        <v>1677091</v>
      </c>
      <c r="N83" s="3">
        <v>1588243</v>
      </c>
      <c r="O83" s="3">
        <v>1623799</v>
      </c>
      <c r="P83" s="3">
        <v>1589699</v>
      </c>
      <c r="Q83" s="3">
        <v>1030884.87</v>
      </c>
      <c r="R83" s="3">
        <v>999853</v>
      </c>
      <c r="S83" s="3">
        <v>976161</v>
      </c>
      <c r="T83" s="3">
        <v>948800</v>
      </c>
      <c r="U83" s="3">
        <v>921438.72199999995</v>
      </c>
      <c r="V83" s="3">
        <v>893844</v>
      </c>
      <c r="W83" s="3">
        <v>866250</v>
      </c>
      <c r="X83" s="3">
        <v>838418</v>
      </c>
      <c r="Y83" s="3">
        <v>155447.68799999999</v>
      </c>
      <c r="Z83" s="3">
        <v>144659</v>
      </c>
      <c r="AA83" s="3">
        <v>135636</v>
      </c>
      <c r="AB83" s="3">
        <v>124081</v>
      </c>
      <c r="AC83" s="3">
        <v>139265.42000000001</v>
      </c>
      <c r="AD83" s="3">
        <v>113581</v>
      </c>
      <c r="AE83" s="3">
        <v>94563</v>
      </c>
      <c r="AF83" s="3">
        <v>84689</v>
      </c>
      <c r="AG83" s="3">
        <v>76594.163</v>
      </c>
      <c r="AH83" s="3">
        <v>64850</v>
      </c>
      <c r="AI83" s="3">
        <v>54871</v>
      </c>
      <c r="AJ83" s="3">
        <v>45451</v>
      </c>
      <c r="AK83" s="3">
        <v>35150.932999999997</v>
      </c>
      <c r="AL83" s="3">
        <v>25026</v>
      </c>
      <c r="AM83" s="3">
        <v>16560</v>
      </c>
      <c r="AN83" s="3">
        <v>6940</v>
      </c>
      <c r="AO83" s="3">
        <v>0</v>
      </c>
      <c r="AP83" s="3">
        <v>0</v>
      </c>
      <c r="AQ83" s="3">
        <v>0</v>
      </c>
      <c r="AR83" s="3">
        <v>2044402</v>
      </c>
      <c r="AS83" s="3">
        <v>2035483.31</v>
      </c>
      <c r="AT83" s="3">
        <v>2027240</v>
      </c>
      <c r="AU83" s="3">
        <v>2018915</v>
      </c>
      <c r="AV83" s="3">
        <v>2012925</v>
      </c>
      <c r="AW83" s="3">
        <v>1974785.57</v>
      </c>
      <c r="AX83" s="3">
        <v>2519246</v>
      </c>
      <c r="AY83" s="3">
        <v>2611933</v>
      </c>
      <c r="AZ83" s="70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ht="16.5" hidden="1" customHeight="1" x14ac:dyDescent="0.25">
      <c r="A84" s="3" t="s">
        <v>1114</v>
      </c>
      <c r="B84" s="3">
        <v>8319114</v>
      </c>
      <c r="C84" s="3">
        <v>8373775</v>
      </c>
      <c r="D84" s="3">
        <v>8382173</v>
      </c>
      <c r="E84" s="3">
        <v>8423357</v>
      </c>
      <c r="F84" s="3">
        <v>9674876</v>
      </c>
      <c r="G84" s="3">
        <v>3006523</v>
      </c>
      <c r="H84" s="3">
        <v>3095930</v>
      </c>
      <c r="I84" s="3">
        <v>3017790</v>
      </c>
      <c r="J84" s="3">
        <v>3127365</v>
      </c>
      <c r="K84" s="3">
        <v>3117920</v>
      </c>
      <c r="L84" s="3">
        <v>3260333</v>
      </c>
      <c r="M84" s="3">
        <v>3348470</v>
      </c>
      <c r="N84" s="3">
        <v>3440012</v>
      </c>
      <c r="O84" s="3">
        <v>3578933</v>
      </c>
      <c r="P84" s="3">
        <v>3824311</v>
      </c>
      <c r="Q84" s="3">
        <v>3898776.59</v>
      </c>
      <c r="R84" s="3">
        <v>4147948</v>
      </c>
      <c r="S84" s="3">
        <v>4453453</v>
      </c>
      <c r="T84" s="3">
        <v>4494262</v>
      </c>
      <c r="U84" s="3">
        <v>5181514.1830000002</v>
      </c>
      <c r="V84" s="3">
        <v>5337666</v>
      </c>
      <c r="W84" s="3">
        <v>5884386</v>
      </c>
      <c r="X84" s="3">
        <v>6051552</v>
      </c>
      <c r="Y84" s="3">
        <v>6200376.0449999999</v>
      </c>
      <c r="Z84" s="3">
        <v>6577423</v>
      </c>
      <c r="AA84" s="3">
        <v>6445394</v>
      </c>
      <c r="AB84" s="3">
        <v>6573772</v>
      </c>
      <c r="AC84" s="3">
        <v>6617401.6100000003</v>
      </c>
      <c r="AD84" s="3">
        <v>6716239</v>
      </c>
      <c r="AE84" s="3">
        <v>7051951</v>
      </c>
      <c r="AF84" s="3">
        <v>7325810</v>
      </c>
      <c r="AG84" s="3">
        <v>6587300.2759999996</v>
      </c>
      <c r="AH84" s="3">
        <v>6674915</v>
      </c>
      <c r="AI84" s="3">
        <v>6684630</v>
      </c>
      <c r="AJ84" s="3">
        <v>6788934</v>
      </c>
      <c r="AK84" s="3">
        <v>6867396.0839999998</v>
      </c>
      <c r="AL84" s="3">
        <v>6957045</v>
      </c>
      <c r="AM84" s="3">
        <v>7041010</v>
      </c>
      <c r="AN84" s="3">
        <v>7112895</v>
      </c>
      <c r="AO84" s="3">
        <v>7118216.8499999996</v>
      </c>
      <c r="AP84" s="3">
        <v>7213546</v>
      </c>
      <c r="AQ84" s="3">
        <v>7384180</v>
      </c>
      <c r="AR84" s="3">
        <v>7791783</v>
      </c>
      <c r="AS84" s="3">
        <v>7926316.6699999999</v>
      </c>
      <c r="AT84" s="3">
        <v>7755367</v>
      </c>
      <c r="AU84" s="3">
        <v>7833319</v>
      </c>
      <c r="AV84" s="3">
        <v>7981867</v>
      </c>
      <c r="AW84" s="3">
        <v>8028369.2029999997</v>
      </c>
      <c r="AX84" s="3">
        <v>8011705</v>
      </c>
      <c r="AY84" s="3">
        <v>7956303</v>
      </c>
      <c r="AZ84" s="70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ht="16.5" hidden="1" customHeight="1" x14ac:dyDescent="0.25">
      <c r="A85" s="3" t="s">
        <v>1115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3000566</v>
      </c>
      <c r="H85" s="3">
        <v>3078244</v>
      </c>
      <c r="I85" s="3">
        <v>2994670</v>
      </c>
      <c r="J85" s="3">
        <v>3101098</v>
      </c>
      <c r="K85" s="3">
        <v>3109763</v>
      </c>
      <c r="L85" s="3">
        <v>3252176</v>
      </c>
      <c r="M85" s="3">
        <v>3340314</v>
      </c>
      <c r="N85" s="3">
        <v>3431855</v>
      </c>
      <c r="O85" s="3">
        <v>3570776</v>
      </c>
      <c r="P85" s="3">
        <v>3816154</v>
      </c>
      <c r="Q85" s="3">
        <v>3890619.9</v>
      </c>
      <c r="R85" s="3">
        <v>4139791</v>
      </c>
      <c r="S85" s="3">
        <v>4300875</v>
      </c>
      <c r="T85" s="3">
        <v>4361059</v>
      </c>
      <c r="U85" s="3">
        <v>4502246.9620000003</v>
      </c>
      <c r="V85" s="3">
        <v>4660607</v>
      </c>
      <c r="W85" s="3">
        <v>4839359</v>
      </c>
      <c r="X85" s="3">
        <v>4995154</v>
      </c>
      <c r="Y85" s="3">
        <v>5184958.0350000001</v>
      </c>
      <c r="Z85" s="3">
        <v>5308439</v>
      </c>
      <c r="AA85" s="3">
        <v>5248973</v>
      </c>
      <c r="AB85" s="3">
        <v>5345048</v>
      </c>
      <c r="AC85" s="3">
        <v>5395426.9299999997</v>
      </c>
      <c r="AD85" s="3">
        <v>5502254</v>
      </c>
      <c r="AE85" s="3">
        <v>5789989</v>
      </c>
      <c r="AF85" s="3">
        <v>6067063</v>
      </c>
      <c r="AG85" s="3">
        <v>6322877.6210000003</v>
      </c>
      <c r="AH85" s="3">
        <v>6412262</v>
      </c>
      <c r="AI85" s="3">
        <v>6395746</v>
      </c>
      <c r="AJ85" s="3">
        <v>6501818</v>
      </c>
      <c r="AK85" s="3">
        <v>6610973.7419999996</v>
      </c>
      <c r="AL85" s="3">
        <v>6702966</v>
      </c>
      <c r="AM85" s="3">
        <v>6789275</v>
      </c>
      <c r="AN85" s="3">
        <v>6863504</v>
      </c>
      <c r="AO85" s="3">
        <v>6858851.5499999998</v>
      </c>
      <c r="AP85" s="3">
        <v>6970658</v>
      </c>
      <c r="AQ85" s="3">
        <v>7146989</v>
      </c>
      <c r="AR85" s="3">
        <v>7556289</v>
      </c>
      <c r="AS85" s="3">
        <v>7692519.96</v>
      </c>
      <c r="AT85" s="3">
        <v>7754660</v>
      </c>
      <c r="AU85" s="3">
        <v>7832612</v>
      </c>
      <c r="AV85" s="3">
        <v>7981160</v>
      </c>
      <c r="AW85" s="3">
        <v>8027661.841</v>
      </c>
      <c r="AX85" s="3">
        <v>8010998</v>
      </c>
      <c r="AY85" s="3">
        <v>7955596</v>
      </c>
      <c r="AZ85" s="70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ht="16.5" hidden="1" customHeight="1" x14ac:dyDescent="0.25">
      <c r="A86" s="3" t="s">
        <v>1116</v>
      </c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5957</v>
      </c>
      <c r="H86" s="3">
        <v>17686</v>
      </c>
      <c r="I86" s="3">
        <v>23119</v>
      </c>
      <c r="J86" s="3">
        <v>26267</v>
      </c>
      <c r="K86" s="3">
        <v>8157</v>
      </c>
      <c r="L86" s="3">
        <v>8157</v>
      </c>
      <c r="M86" s="3">
        <v>8157</v>
      </c>
      <c r="N86" s="3">
        <v>8157</v>
      </c>
      <c r="O86" s="3">
        <v>8157</v>
      </c>
      <c r="P86" s="3">
        <v>8157</v>
      </c>
      <c r="Q86" s="3">
        <v>8156.69</v>
      </c>
      <c r="R86" s="3">
        <v>8157</v>
      </c>
      <c r="S86" s="3">
        <v>152578</v>
      </c>
      <c r="T86" s="3">
        <v>133203</v>
      </c>
      <c r="U86" s="3">
        <v>679267.22100000002</v>
      </c>
      <c r="V86" s="3">
        <v>677059</v>
      </c>
      <c r="W86" s="3">
        <v>1045027</v>
      </c>
      <c r="X86" s="3">
        <v>1056398</v>
      </c>
      <c r="Y86" s="3">
        <v>1015418.01</v>
      </c>
      <c r="Z86" s="3">
        <v>1268984</v>
      </c>
      <c r="AA86" s="3">
        <v>1196421</v>
      </c>
      <c r="AB86" s="3">
        <v>1228724</v>
      </c>
      <c r="AC86" s="3">
        <v>1221974.67</v>
      </c>
      <c r="AD86" s="3">
        <v>1213985</v>
      </c>
      <c r="AE86" s="3">
        <v>1261962</v>
      </c>
      <c r="AF86" s="3">
        <v>1258747</v>
      </c>
      <c r="AG86" s="3">
        <v>264422.65500000003</v>
      </c>
      <c r="AH86" s="3">
        <v>262653</v>
      </c>
      <c r="AI86" s="3">
        <v>288884</v>
      </c>
      <c r="AJ86" s="3">
        <v>287116</v>
      </c>
      <c r="AK86" s="3">
        <v>256422.342</v>
      </c>
      <c r="AL86" s="3">
        <v>254079</v>
      </c>
      <c r="AM86" s="3">
        <v>251735</v>
      </c>
      <c r="AN86" s="3">
        <v>249391</v>
      </c>
      <c r="AO86" s="3">
        <v>259365.3</v>
      </c>
      <c r="AP86" s="3">
        <v>242888</v>
      </c>
      <c r="AQ86" s="3">
        <v>237191</v>
      </c>
      <c r="AR86" s="3">
        <v>235494</v>
      </c>
      <c r="AS86" s="3">
        <v>233796.71</v>
      </c>
      <c r="AT86" s="3">
        <v>707</v>
      </c>
      <c r="AU86" s="3">
        <v>707</v>
      </c>
      <c r="AV86" s="3">
        <v>707</v>
      </c>
      <c r="AW86" s="3">
        <v>707.36199999999997</v>
      </c>
      <c r="AX86" s="3">
        <v>707</v>
      </c>
      <c r="AY86" s="3">
        <v>707</v>
      </c>
      <c r="AZ86" s="70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ht="16.5" hidden="1" customHeight="1" x14ac:dyDescent="0.25">
      <c r="A87" s="3" t="s">
        <v>1117</v>
      </c>
      <c r="B87" s="3">
        <v>18139085</v>
      </c>
      <c r="C87" s="3">
        <v>16458671</v>
      </c>
      <c r="D87" s="3">
        <v>17761964</v>
      </c>
      <c r="E87" s="3">
        <v>20259631</v>
      </c>
      <c r="F87" s="3">
        <v>22293281</v>
      </c>
      <c r="G87" s="3">
        <v>26783606</v>
      </c>
      <c r="H87" s="3">
        <v>27622612</v>
      </c>
      <c r="I87" s="3">
        <v>25304535</v>
      </c>
      <c r="J87" s="3">
        <v>25123680</v>
      </c>
      <c r="K87" s="3">
        <v>25984454</v>
      </c>
      <c r="L87" s="3">
        <v>24170087</v>
      </c>
      <c r="M87" s="3">
        <v>24694309</v>
      </c>
      <c r="N87" s="3">
        <v>26046322</v>
      </c>
      <c r="O87" s="3">
        <v>23666308</v>
      </c>
      <c r="P87" s="3">
        <v>24327388</v>
      </c>
      <c r="Q87" s="3">
        <v>28255497.620000001</v>
      </c>
      <c r="R87" s="3">
        <v>29764422</v>
      </c>
      <c r="S87" s="3">
        <v>30482792</v>
      </c>
      <c r="T87" s="3">
        <v>31293492</v>
      </c>
      <c r="U87" s="3">
        <v>29892183.589000002</v>
      </c>
      <c r="V87" s="3">
        <v>29406441</v>
      </c>
      <c r="W87" s="3">
        <v>27784988</v>
      </c>
      <c r="X87" s="3">
        <v>26737881</v>
      </c>
      <c r="Y87" s="3">
        <v>25256901.037</v>
      </c>
      <c r="Z87" s="3">
        <v>24879424</v>
      </c>
      <c r="AA87" s="3">
        <v>34504229</v>
      </c>
      <c r="AB87" s="3">
        <v>33363898</v>
      </c>
      <c r="AC87" s="3">
        <v>33160775.27</v>
      </c>
      <c r="AD87" s="3">
        <v>32135284</v>
      </c>
      <c r="AE87" s="3">
        <v>33569685</v>
      </c>
      <c r="AF87" s="3">
        <v>37909120</v>
      </c>
      <c r="AG87" s="3">
        <v>40713617.715000004</v>
      </c>
      <c r="AH87" s="3">
        <v>37651540</v>
      </c>
      <c r="AI87" s="3">
        <v>36976695</v>
      </c>
      <c r="AJ87" s="3">
        <v>36733949</v>
      </c>
      <c r="AK87" s="3">
        <v>36644143.137000002</v>
      </c>
      <c r="AL87" s="3">
        <v>36334994</v>
      </c>
      <c r="AM87" s="3">
        <v>35622951</v>
      </c>
      <c r="AN87" s="3">
        <v>33863228</v>
      </c>
      <c r="AO87" s="3">
        <v>42339824.630000003</v>
      </c>
      <c r="AP87" s="3">
        <v>42293656</v>
      </c>
      <c r="AQ87" s="3">
        <v>42286206</v>
      </c>
      <c r="AR87" s="3">
        <v>60221587</v>
      </c>
      <c r="AS87" s="3">
        <v>62918735.229999997</v>
      </c>
      <c r="AT87" s="3">
        <v>62685129</v>
      </c>
      <c r="AU87" s="3">
        <v>69196678</v>
      </c>
      <c r="AV87" s="3">
        <v>70735968</v>
      </c>
      <c r="AW87" s="3">
        <v>68395793.785999998</v>
      </c>
      <c r="AX87" s="3">
        <v>114085699</v>
      </c>
      <c r="AY87" s="3">
        <v>113504956</v>
      </c>
      <c r="AZ87" s="70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ht="16.5" hidden="1" customHeight="1" x14ac:dyDescent="0.25">
      <c r="A88" s="3" t="s">
        <v>823</v>
      </c>
      <c r="B88" s="3">
        <v>22768066</v>
      </c>
      <c r="C88" s="3">
        <v>23288179</v>
      </c>
      <c r="D88" s="3">
        <v>25231670</v>
      </c>
      <c r="E88" s="3">
        <v>28610457</v>
      </c>
      <c r="F88" s="3">
        <v>30586707</v>
      </c>
      <c r="G88" s="3">
        <v>34187557</v>
      </c>
      <c r="H88" s="3">
        <v>33366788</v>
      </c>
      <c r="I88" s="3">
        <v>31887348</v>
      </c>
      <c r="J88" s="3">
        <v>31577864</v>
      </c>
      <c r="K88" s="3">
        <v>32983595</v>
      </c>
      <c r="L88" s="3">
        <v>32402187</v>
      </c>
      <c r="M88" s="3">
        <v>34847604</v>
      </c>
      <c r="N88" s="3">
        <v>35407032</v>
      </c>
      <c r="O88" s="3">
        <v>36878809</v>
      </c>
      <c r="P88" s="3">
        <v>42431796</v>
      </c>
      <c r="Q88" s="3">
        <v>43610987.670000002</v>
      </c>
      <c r="R88" s="3">
        <v>44094427</v>
      </c>
      <c r="S88" s="3">
        <v>44389292</v>
      </c>
      <c r="T88" s="3">
        <v>43578764</v>
      </c>
      <c r="U88" s="3">
        <v>44383844.722000003</v>
      </c>
      <c r="V88" s="3">
        <v>43612671</v>
      </c>
      <c r="W88" s="3">
        <v>39705990</v>
      </c>
      <c r="X88" s="3">
        <v>40519551</v>
      </c>
      <c r="Y88" s="3">
        <v>40715132.973999999</v>
      </c>
      <c r="Z88" s="3">
        <v>40582475</v>
      </c>
      <c r="AA88" s="3">
        <v>47094641</v>
      </c>
      <c r="AB88" s="3">
        <v>46067152</v>
      </c>
      <c r="AC88" s="3">
        <v>47287266.649999999</v>
      </c>
      <c r="AD88" s="3">
        <v>45767476</v>
      </c>
      <c r="AE88" s="3">
        <v>54795307</v>
      </c>
      <c r="AF88" s="3">
        <v>55061394</v>
      </c>
      <c r="AG88" s="3">
        <v>56243515.355999999</v>
      </c>
      <c r="AH88" s="3">
        <v>54358394</v>
      </c>
      <c r="AI88" s="3">
        <v>53205822</v>
      </c>
      <c r="AJ88" s="3">
        <v>51679004</v>
      </c>
      <c r="AK88" s="3">
        <v>51522546.601999998</v>
      </c>
      <c r="AL88" s="3">
        <v>49398180</v>
      </c>
      <c r="AM88" s="3">
        <v>53968702</v>
      </c>
      <c r="AN88" s="3">
        <v>51613078</v>
      </c>
      <c r="AO88" s="3">
        <v>56693803.68</v>
      </c>
      <c r="AP88" s="3">
        <v>55571487</v>
      </c>
      <c r="AQ88" s="3">
        <v>59093450</v>
      </c>
      <c r="AR88" s="3">
        <v>84962376</v>
      </c>
      <c r="AS88" s="3">
        <v>87532089.370000005</v>
      </c>
      <c r="AT88" s="3">
        <v>86031883</v>
      </c>
      <c r="AU88" s="3">
        <v>94142860</v>
      </c>
      <c r="AV88" s="3">
        <v>92676170</v>
      </c>
      <c r="AW88" s="3">
        <v>89470770.982999995</v>
      </c>
      <c r="AX88" s="3">
        <v>144116945</v>
      </c>
      <c r="AY88" s="3">
        <v>144121230</v>
      </c>
      <c r="AZ88" s="70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ht="16.5" hidden="1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70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ht="16.5" hidden="1" customHeight="1" x14ac:dyDescent="0.25">
      <c r="A90" s="3" t="s">
        <v>824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70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ht="16.5" hidden="1" customHeight="1" x14ac:dyDescent="0.25">
      <c r="A91" s="3" t="s">
        <v>825</v>
      </c>
      <c r="B91" s="3">
        <v>2178816</v>
      </c>
      <c r="C91" s="3">
        <v>2178816</v>
      </c>
      <c r="D91" s="3">
        <v>2178816</v>
      </c>
      <c r="E91" s="3">
        <v>2178816</v>
      </c>
      <c r="F91" s="3">
        <v>2178816</v>
      </c>
      <c r="G91" s="3">
        <v>2178816</v>
      </c>
      <c r="H91" s="3">
        <v>2178816</v>
      </c>
      <c r="I91" s="3">
        <v>2178816</v>
      </c>
      <c r="J91" s="3">
        <v>2178816</v>
      </c>
      <c r="K91" s="3">
        <v>2178816</v>
      </c>
      <c r="L91" s="3">
        <v>2178816</v>
      </c>
      <c r="M91" s="3">
        <v>2178816</v>
      </c>
      <c r="N91" s="3">
        <v>2178816</v>
      </c>
      <c r="O91" s="3">
        <v>2178816</v>
      </c>
      <c r="P91" s="3">
        <v>2178816</v>
      </c>
      <c r="Q91" s="3">
        <v>2178816</v>
      </c>
      <c r="R91" s="3">
        <v>2178816</v>
      </c>
      <c r="S91" s="3">
        <v>2178816</v>
      </c>
      <c r="T91" s="3">
        <v>2178816</v>
      </c>
      <c r="U91" s="3">
        <v>2178816</v>
      </c>
      <c r="V91" s="3">
        <v>2178816</v>
      </c>
      <c r="W91" s="3">
        <v>2244000</v>
      </c>
      <c r="X91" s="3">
        <v>2244000</v>
      </c>
      <c r="Y91" s="3">
        <v>2244000</v>
      </c>
      <c r="Z91" s="3">
        <v>2244000</v>
      </c>
      <c r="AA91" s="3">
        <v>2244000</v>
      </c>
      <c r="AB91" s="3">
        <v>2244000</v>
      </c>
      <c r="AC91" s="3">
        <v>2244000</v>
      </c>
      <c r="AD91" s="3">
        <v>2244000</v>
      </c>
      <c r="AE91" s="3">
        <v>2244000</v>
      </c>
      <c r="AF91" s="3">
        <v>2244000</v>
      </c>
      <c r="AG91" s="3">
        <v>2244000</v>
      </c>
      <c r="AH91" s="3">
        <v>2244000</v>
      </c>
      <c r="AI91" s="3">
        <v>2244000</v>
      </c>
      <c r="AJ91" s="3">
        <v>2244000</v>
      </c>
      <c r="AK91" s="3">
        <v>2244000</v>
      </c>
      <c r="AL91" s="3">
        <v>2244000</v>
      </c>
      <c r="AM91" s="3">
        <v>2244000</v>
      </c>
      <c r="AN91" s="3">
        <v>2244000</v>
      </c>
      <c r="AO91" s="3">
        <v>2244000</v>
      </c>
      <c r="AP91" s="3">
        <v>2244000</v>
      </c>
      <c r="AQ91" s="3">
        <v>2244000</v>
      </c>
      <c r="AR91" s="3">
        <v>2244000</v>
      </c>
      <c r="AS91" s="3">
        <v>2244000</v>
      </c>
      <c r="AT91" s="3">
        <v>2244000</v>
      </c>
      <c r="AU91" s="3">
        <v>2244000</v>
      </c>
      <c r="AV91" s="3">
        <v>2244000</v>
      </c>
      <c r="AW91" s="3">
        <v>2244000</v>
      </c>
      <c r="AX91" s="3">
        <v>2244000</v>
      </c>
      <c r="AY91" s="3">
        <v>2244000</v>
      </c>
      <c r="AZ91" s="70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ht="16.5" hidden="1" customHeight="1" x14ac:dyDescent="0.25">
      <c r="A92" s="3" t="s">
        <v>826</v>
      </c>
      <c r="B92" s="3">
        <v>2178816</v>
      </c>
      <c r="C92" s="3">
        <v>2178816</v>
      </c>
      <c r="D92" s="3">
        <v>2178816</v>
      </c>
      <c r="E92" s="3">
        <v>2178816</v>
      </c>
      <c r="F92" s="3">
        <v>2178816</v>
      </c>
      <c r="G92" s="3">
        <v>2178816</v>
      </c>
      <c r="H92" s="3">
        <v>2178816</v>
      </c>
      <c r="I92" s="3">
        <v>2178816</v>
      </c>
      <c r="J92" s="3">
        <v>2178816</v>
      </c>
      <c r="K92" s="3">
        <v>2178816</v>
      </c>
      <c r="L92" s="3">
        <v>2178816</v>
      </c>
      <c r="M92" s="3">
        <v>2178816</v>
      </c>
      <c r="N92" s="3">
        <v>2178816</v>
      </c>
      <c r="O92" s="3">
        <v>2178816</v>
      </c>
      <c r="P92" s="3">
        <v>2178816</v>
      </c>
      <c r="Q92" s="3">
        <v>2178816</v>
      </c>
      <c r="R92" s="3">
        <v>2178816</v>
      </c>
      <c r="S92" s="3">
        <v>2178816</v>
      </c>
      <c r="T92" s="3">
        <v>2178816</v>
      </c>
      <c r="U92" s="3">
        <v>2178816</v>
      </c>
      <c r="V92" s="3">
        <v>2178816</v>
      </c>
      <c r="W92" s="3">
        <v>2244000</v>
      </c>
      <c r="X92" s="3">
        <v>2244000</v>
      </c>
      <c r="Y92" s="3">
        <v>2244000</v>
      </c>
      <c r="Z92" s="3">
        <v>2244000</v>
      </c>
      <c r="AA92" s="3">
        <v>2244000</v>
      </c>
      <c r="AB92" s="3">
        <v>2244000</v>
      </c>
      <c r="AC92" s="3">
        <v>2244000</v>
      </c>
      <c r="AD92" s="3">
        <v>2244000</v>
      </c>
      <c r="AE92" s="3">
        <v>2244000</v>
      </c>
      <c r="AF92" s="3">
        <v>2244000</v>
      </c>
      <c r="AG92" s="3">
        <v>2244000</v>
      </c>
      <c r="AH92" s="3">
        <v>2244000</v>
      </c>
      <c r="AI92" s="3">
        <v>2244000</v>
      </c>
      <c r="AJ92" s="3">
        <v>2244000</v>
      </c>
      <c r="AK92" s="3">
        <v>2244000</v>
      </c>
      <c r="AL92" s="3">
        <v>2244000</v>
      </c>
      <c r="AM92" s="3">
        <v>2244000</v>
      </c>
      <c r="AN92" s="3">
        <v>2244000</v>
      </c>
      <c r="AO92" s="3">
        <v>2244000</v>
      </c>
      <c r="AP92" s="3">
        <v>2244000</v>
      </c>
      <c r="AQ92" s="3">
        <v>2244000</v>
      </c>
      <c r="AR92" s="3">
        <v>2244000</v>
      </c>
      <c r="AS92" s="3">
        <v>2244000</v>
      </c>
      <c r="AT92" s="3">
        <v>2244000</v>
      </c>
      <c r="AU92" s="3">
        <v>2244000</v>
      </c>
      <c r="AV92" s="3">
        <v>2244000</v>
      </c>
      <c r="AW92" s="3">
        <v>2244000</v>
      </c>
      <c r="AX92" s="3">
        <v>2244000</v>
      </c>
      <c r="AY92" s="3">
        <v>2244000</v>
      </c>
      <c r="AZ92" s="70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ht="16.5" hidden="1" customHeight="1" x14ac:dyDescent="0.25">
      <c r="A93" s="3" t="s">
        <v>827</v>
      </c>
      <c r="B93" s="3">
        <v>2178816</v>
      </c>
      <c r="C93" s="3">
        <v>2178816</v>
      </c>
      <c r="D93" s="3">
        <v>2178816</v>
      </c>
      <c r="E93" s="3">
        <v>2178816</v>
      </c>
      <c r="F93" s="3">
        <v>2178816</v>
      </c>
      <c r="G93" s="3">
        <v>2178816</v>
      </c>
      <c r="H93" s="3">
        <v>2178816</v>
      </c>
      <c r="I93" s="3">
        <v>2178816</v>
      </c>
      <c r="J93" s="3">
        <v>2178816</v>
      </c>
      <c r="K93" s="3">
        <v>2178816</v>
      </c>
      <c r="L93" s="3">
        <v>2178816</v>
      </c>
      <c r="M93" s="3">
        <v>2178816</v>
      </c>
      <c r="N93" s="3">
        <v>2178816</v>
      </c>
      <c r="O93" s="3">
        <v>2178816</v>
      </c>
      <c r="P93" s="3">
        <v>2178816</v>
      </c>
      <c r="Q93" s="3">
        <v>2178816</v>
      </c>
      <c r="R93" s="3">
        <v>2178816</v>
      </c>
      <c r="S93" s="3">
        <v>2178816</v>
      </c>
      <c r="T93" s="3">
        <v>2178816</v>
      </c>
      <c r="U93" s="3">
        <v>2178816</v>
      </c>
      <c r="V93" s="3">
        <v>2178816</v>
      </c>
      <c r="W93" s="3">
        <v>2244000</v>
      </c>
      <c r="X93" s="3">
        <v>2244000</v>
      </c>
      <c r="Y93" s="3">
        <v>2244000</v>
      </c>
      <c r="Z93" s="3">
        <v>2244000</v>
      </c>
      <c r="AA93" s="3">
        <v>2244000</v>
      </c>
      <c r="AB93" s="3">
        <v>2244000</v>
      </c>
      <c r="AC93" s="3">
        <v>2244000</v>
      </c>
      <c r="AD93" s="3">
        <v>2244000</v>
      </c>
      <c r="AE93" s="3">
        <v>2244000</v>
      </c>
      <c r="AF93" s="3">
        <v>2244000</v>
      </c>
      <c r="AG93" s="3">
        <v>2244000</v>
      </c>
      <c r="AH93" s="3">
        <v>2244000</v>
      </c>
      <c r="AI93" s="3">
        <v>2244000</v>
      </c>
      <c r="AJ93" s="3">
        <v>2244000</v>
      </c>
      <c r="AK93" s="3">
        <v>2244000</v>
      </c>
      <c r="AL93" s="3">
        <v>2244000</v>
      </c>
      <c r="AM93" s="3">
        <v>2244000</v>
      </c>
      <c r="AN93" s="3">
        <v>2244000</v>
      </c>
      <c r="AO93" s="3">
        <v>2244000</v>
      </c>
      <c r="AP93" s="3">
        <v>2244000</v>
      </c>
      <c r="AQ93" s="3">
        <v>2244000</v>
      </c>
      <c r="AR93" s="3">
        <v>2244000</v>
      </c>
      <c r="AS93" s="3">
        <v>2244000</v>
      </c>
      <c r="AT93" s="3">
        <v>2244000</v>
      </c>
      <c r="AU93" s="3">
        <v>2244000</v>
      </c>
      <c r="AV93" s="3">
        <v>2244000</v>
      </c>
      <c r="AW93" s="3">
        <v>2244000</v>
      </c>
      <c r="AX93" s="3">
        <v>2244000</v>
      </c>
      <c r="AY93" s="3">
        <v>2244000</v>
      </c>
      <c r="AZ93" s="70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ht="16.5" hidden="1" customHeight="1" x14ac:dyDescent="0.25">
      <c r="A94" s="3" t="s">
        <v>826</v>
      </c>
      <c r="B94" s="3">
        <v>2178816</v>
      </c>
      <c r="C94" s="3">
        <v>2178816</v>
      </c>
      <c r="D94" s="3">
        <v>2178816</v>
      </c>
      <c r="E94" s="3">
        <v>2178816</v>
      </c>
      <c r="F94" s="3">
        <v>2178816</v>
      </c>
      <c r="G94" s="3">
        <v>2178816</v>
      </c>
      <c r="H94" s="3">
        <v>2178816</v>
      </c>
      <c r="I94" s="3">
        <v>2178816</v>
      </c>
      <c r="J94" s="3">
        <v>2178816</v>
      </c>
      <c r="K94" s="3">
        <v>2178816</v>
      </c>
      <c r="L94" s="3">
        <v>2178816</v>
      </c>
      <c r="M94" s="3">
        <v>2178816</v>
      </c>
      <c r="N94" s="3">
        <v>2178816</v>
      </c>
      <c r="O94" s="3">
        <v>2178816</v>
      </c>
      <c r="P94" s="3">
        <v>2178816</v>
      </c>
      <c r="Q94" s="3">
        <v>2178816</v>
      </c>
      <c r="R94" s="3">
        <v>2178816</v>
      </c>
      <c r="S94" s="3">
        <v>2178816</v>
      </c>
      <c r="T94" s="3">
        <v>2178816</v>
      </c>
      <c r="U94" s="3">
        <v>2178816</v>
      </c>
      <c r="V94" s="3">
        <v>2178816</v>
      </c>
      <c r="W94" s="3">
        <v>2244000</v>
      </c>
      <c r="X94" s="3">
        <v>2244000</v>
      </c>
      <c r="Y94" s="3">
        <v>2244000</v>
      </c>
      <c r="Z94" s="3">
        <v>2244000</v>
      </c>
      <c r="AA94" s="3">
        <v>2244000</v>
      </c>
      <c r="AB94" s="3">
        <v>2244000</v>
      </c>
      <c r="AC94" s="3">
        <v>2244000</v>
      </c>
      <c r="AD94" s="3">
        <v>2244000</v>
      </c>
      <c r="AE94" s="3">
        <v>2244000</v>
      </c>
      <c r="AF94" s="3">
        <v>2244000</v>
      </c>
      <c r="AG94" s="3">
        <v>2244000</v>
      </c>
      <c r="AH94" s="3">
        <v>2244000</v>
      </c>
      <c r="AI94" s="3">
        <v>2244000</v>
      </c>
      <c r="AJ94" s="3">
        <v>2244000</v>
      </c>
      <c r="AK94" s="3">
        <v>2244000</v>
      </c>
      <c r="AL94" s="3">
        <v>2244000</v>
      </c>
      <c r="AM94" s="3">
        <v>2244000</v>
      </c>
      <c r="AN94" s="3">
        <v>2244000</v>
      </c>
      <c r="AO94" s="3">
        <v>2244000</v>
      </c>
      <c r="AP94" s="3">
        <v>2244000</v>
      </c>
      <c r="AQ94" s="3">
        <v>2244000</v>
      </c>
      <c r="AR94" s="3">
        <v>2244000</v>
      </c>
      <c r="AS94" s="3">
        <v>2244000</v>
      </c>
      <c r="AT94" s="3">
        <v>2244000</v>
      </c>
      <c r="AU94" s="3">
        <v>2244000</v>
      </c>
      <c r="AV94" s="3">
        <v>2244000</v>
      </c>
      <c r="AW94" s="3">
        <v>2244000</v>
      </c>
      <c r="AX94" s="3">
        <v>2244000</v>
      </c>
      <c r="AY94" s="3">
        <v>2244000</v>
      </c>
      <c r="AZ94" s="70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ht="16.5" hidden="1" customHeight="1" x14ac:dyDescent="0.25">
      <c r="A95" s="3" t="s">
        <v>828</v>
      </c>
      <c r="B95" s="3">
        <v>2007566</v>
      </c>
      <c r="C95" s="3">
        <v>2007566</v>
      </c>
      <c r="D95" s="3">
        <v>2007566</v>
      </c>
      <c r="E95" s="3">
        <v>2007566</v>
      </c>
      <c r="F95" s="3">
        <v>2007566</v>
      </c>
      <c r="G95" s="3">
        <v>2007566</v>
      </c>
      <c r="H95" s="3">
        <v>2007566</v>
      </c>
      <c r="I95" s="3">
        <v>2007566</v>
      </c>
      <c r="J95" s="3">
        <v>2007566</v>
      </c>
      <c r="K95" s="3">
        <v>2007566</v>
      </c>
      <c r="L95" s="3">
        <v>2007566</v>
      </c>
      <c r="M95" s="3">
        <v>2007566</v>
      </c>
      <c r="N95" s="3">
        <v>2007566</v>
      </c>
      <c r="O95" s="3">
        <v>2007566</v>
      </c>
      <c r="P95" s="3">
        <v>2007566</v>
      </c>
      <c r="Q95" s="3">
        <v>2007565.85</v>
      </c>
      <c r="R95" s="3">
        <v>2007566</v>
      </c>
      <c r="S95" s="3">
        <v>2007566</v>
      </c>
      <c r="T95" s="3">
        <v>2007566</v>
      </c>
      <c r="U95" s="3">
        <v>2007565.85</v>
      </c>
      <c r="V95" s="3">
        <v>2007566</v>
      </c>
      <c r="W95" s="3">
        <v>8558558</v>
      </c>
      <c r="X95" s="3">
        <v>8558558</v>
      </c>
      <c r="Y95" s="3">
        <v>8558557.8499999996</v>
      </c>
      <c r="Z95" s="3">
        <v>8558558</v>
      </c>
      <c r="AA95" s="3">
        <v>8558558</v>
      </c>
      <c r="AB95" s="3">
        <v>8558558</v>
      </c>
      <c r="AC95" s="3">
        <v>8558557.8499999996</v>
      </c>
      <c r="AD95" s="3">
        <v>8558558</v>
      </c>
      <c r="AE95" s="3">
        <v>8558558</v>
      </c>
      <c r="AF95" s="3">
        <v>8558558</v>
      </c>
      <c r="AG95" s="3">
        <v>8558557.8499999996</v>
      </c>
      <c r="AH95" s="3">
        <v>8558558</v>
      </c>
      <c r="AI95" s="3">
        <v>8558558</v>
      </c>
      <c r="AJ95" s="3">
        <v>8558558</v>
      </c>
      <c r="AK95" s="3">
        <v>8558557.8499999996</v>
      </c>
      <c r="AL95" s="3">
        <v>8558558</v>
      </c>
      <c r="AM95" s="3">
        <v>8558558</v>
      </c>
      <c r="AN95" s="3">
        <v>8558558</v>
      </c>
      <c r="AO95" s="3">
        <v>8558557.8499999996</v>
      </c>
      <c r="AP95" s="3">
        <v>8558558</v>
      </c>
      <c r="AQ95" s="3">
        <v>8558558</v>
      </c>
      <c r="AR95" s="3">
        <v>8558558</v>
      </c>
      <c r="AS95" s="3">
        <v>8558557.8499999996</v>
      </c>
      <c r="AT95" s="3">
        <v>8558558</v>
      </c>
      <c r="AU95" s="3">
        <v>8558558</v>
      </c>
      <c r="AV95" s="3">
        <v>8558558</v>
      </c>
      <c r="AW95" s="3">
        <v>8558557.8499999996</v>
      </c>
      <c r="AX95" s="3">
        <v>8558558</v>
      </c>
      <c r="AY95" s="3">
        <v>8558558</v>
      </c>
      <c r="AZ95" s="70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ht="16.5" hidden="1" customHeight="1" x14ac:dyDescent="0.25">
      <c r="A96" s="3" t="s">
        <v>826</v>
      </c>
      <c r="B96" s="3">
        <v>2007566</v>
      </c>
      <c r="C96" s="3">
        <v>2007566</v>
      </c>
      <c r="D96" s="3">
        <v>2007566</v>
      </c>
      <c r="E96" s="3">
        <v>2007566</v>
      </c>
      <c r="F96" s="3">
        <v>2007566</v>
      </c>
      <c r="G96" s="3">
        <v>2007566</v>
      </c>
      <c r="H96" s="3">
        <v>2007566</v>
      </c>
      <c r="I96" s="3">
        <v>2007566</v>
      </c>
      <c r="J96" s="3">
        <v>2007566</v>
      </c>
      <c r="K96" s="3">
        <v>2007566</v>
      </c>
      <c r="L96" s="3">
        <v>2007566</v>
      </c>
      <c r="M96" s="3">
        <v>2007566</v>
      </c>
      <c r="N96" s="3">
        <v>2007566</v>
      </c>
      <c r="O96" s="3">
        <v>2007566</v>
      </c>
      <c r="P96" s="3">
        <v>2007566</v>
      </c>
      <c r="Q96" s="3">
        <v>2007565.85</v>
      </c>
      <c r="R96" s="3">
        <v>2007566</v>
      </c>
      <c r="S96" s="3">
        <v>2007566</v>
      </c>
      <c r="T96" s="3">
        <v>2007566</v>
      </c>
      <c r="U96" s="3">
        <v>2007565.85</v>
      </c>
      <c r="V96" s="3">
        <v>2007566</v>
      </c>
      <c r="W96" s="3">
        <v>8558558</v>
      </c>
      <c r="X96" s="3">
        <v>8558558</v>
      </c>
      <c r="Y96" s="3">
        <v>8558557.8499999996</v>
      </c>
      <c r="Z96" s="3">
        <v>8558558</v>
      </c>
      <c r="AA96" s="3">
        <v>8558558</v>
      </c>
      <c r="AB96" s="3">
        <v>8558558</v>
      </c>
      <c r="AC96" s="3">
        <v>8558557.8499999996</v>
      </c>
      <c r="AD96" s="3">
        <v>8558558</v>
      </c>
      <c r="AE96" s="3">
        <v>8558558</v>
      </c>
      <c r="AF96" s="3">
        <v>8558558</v>
      </c>
      <c r="AG96" s="3">
        <v>8558557.8499999996</v>
      </c>
      <c r="AH96" s="3">
        <v>8558558</v>
      </c>
      <c r="AI96" s="3">
        <v>8558558</v>
      </c>
      <c r="AJ96" s="3">
        <v>8558558</v>
      </c>
      <c r="AK96" s="3">
        <v>8558557.8499999996</v>
      </c>
      <c r="AL96" s="3">
        <v>8558558</v>
      </c>
      <c r="AM96" s="3">
        <v>8558558</v>
      </c>
      <c r="AN96" s="3">
        <v>8558558</v>
      </c>
      <c r="AO96" s="3">
        <v>8558557.8499999996</v>
      </c>
      <c r="AP96" s="3">
        <v>8558558</v>
      </c>
      <c r="AQ96" s="3">
        <v>8558558</v>
      </c>
      <c r="AR96" s="3">
        <v>8558558</v>
      </c>
      <c r="AS96" s="3">
        <v>8558557.8499999996</v>
      </c>
      <c r="AT96" s="3">
        <v>8558558</v>
      </c>
      <c r="AU96" s="3">
        <v>8558558</v>
      </c>
      <c r="AV96" s="3">
        <v>8558558</v>
      </c>
      <c r="AW96" s="3">
        <v>8558557.8499999996</v>
      </c>
      <c r="AX96" s="3">
        <v>8558558</v>
      </c>
      <c r="AY96" s="3">
        <v>8558558</v>
      </c>
      <c r="AZ96" s="70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ht="16.5" hidden="1" customHeight="1" x14ac:dyDescent="0.25">
      <c r="A97" s="3" t="s">
        <v>829</v>
      </c>
      <c r="B97" s="3">
        <v>9457709</v>
      </c>
      <c r="C97" s="3">
        <v>9258161</v>
      </c>
      <c r="D97" s="3">
        <v>9830696</v>
      </c>
      <c r="E97" s="3">
        <v>10307220</v>
      </c>
      <c r="F97" s="3">
        <v>10910398</v>
      </c>
      <c r="G97" s="3">
        <v>10778386</v>
      </c>
      <c r="H97" s="3">
        <v>11328424</v>
      </c>
      <c r="I97" s="3">
        <v>14539840</v>
      </c>
      <c r="J97" s="3">
        <v>15490677</v>
      </c>
      <c r="K97" s="3">
        <v>14391481</v>
      </c>
      <c r="L97" s="3">
        <v>14561886</v>
      </c>
      <c r="M97" s="3">
        <v>14406674</v>
      </c>
      <c r="N97" s="3">
        <v>14951866</v>
      </c>
      <c r="O97" s="3">
        <v>14772097</v>
      </c>
      <c r="P97" s="3">
        <v>15160697</v>
      </c>
      <c r="Q97" s="3">
        <v>15828189.82</v>
      </c>
      <c r="R97" s="3">
        <v>16892703</v>
      </c>
      <c r="S97" s="3">
        <v>17257933</v>
      </c>
      <c r="T97" s="3">
        <v>20101319</v>
      </c>
      <c r="U97" s="3">
        <v>21210725.491999999</v>
      </c>
      <c r="V97" s="3">
        <v>22866558</v>
      </c>
      <c r="W97" s="3">
        <v>22210255</v>
      </c>
      <c r="X97" s="3">
        <v>23669628</v>
      </c>
      <c r="Y97" s="3">
        <v>25419599.173</v>
      </c>
      <c r="Z97" s="3">
        <v>27129795</v>
      </c>
      <c r="AA97" s="3">
        <v>26502903</v>
      </c>
      <c r="AB97" s="3">
        <v>28437701</v>
      </c>
      <c r="AC97" s="3">
        <v>30258195.649999999</v>
      </c>
      <c r="AD97" s="3">
        <v>32405203</v>
      </c>
      <c r="AE97" s="3">
        <v>31494232</v>
      </c>
      <c r="AF97" s="3">
        <v>33310106</v>
      </c>
      <c r="AG97" s="3">
        <v>35174147.221000001</v>
      </c>
      <c r="AH97" s="3">
        <v>37563900</v>
      </c>
      <c r="AI97" s="3">
        <v>36715441</v>
      </c>
      <c r="AJ97" s="3">
        <v>39057881</v>
      </c>
      <c r="AK97" s="3">
        <v>41276432.490999997</v>
      </c>
      <c r="AL97" s="3">
        <v>44052290</v>
      </c>
      <c r="AM97" s="3">
        <v>42810352</v>
      </c>
      <c r="AN97" s="3">
        <v>48790793</v>
      </c>
      <c r="AO97" s="3">
        <v>51114634.030000001</v>
      </c>
      <c r="AP97" s="3">
        <v>53768276</v>
      </c>
      <c r="AQ97" s="3">
        <v>50420650</v>
      </c>
      <c r="AR97" s="3">
        <v>53077462</v>
      </c>
      <c r="AS97" s="3">
        <v>55231535.399999999</v>
      </c>
      <c r="AT97" s="3">
        <v>57918678</v>
      </c>
      <c r="AU97" s="3">
        <v>55233807</v>
      </c>
      <c r="AV97" s="3">
        <v>57984736</v>
      </c>
      <c r="AW97" s="3">
        <v>61681482.399999999</v>
      </c>
      <c r="AX97" s="3">
        <v>57587066</v>
      </c>
      <c r="AY97" s="3">
        <v>54477594</v>
      </c>
      <c r="AZ97" s="70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ht="16.5" hidden="1" customHeight="1" x14ac:dyDescent="0.25">
      <c r="A98" s="3" t="s">
        <v>830</v>
      </c>
      <c r="B98" s="3">
        <v>217882</v>
      </c>
      <c r="C98" s="3">
        <v>217882</v>
      </c>
      <c r="D98" s="3">
        <v>217882</v>
      </c>
      <c r="E98" s="3">
        <v>217882</v>
      </c>
      <c r="F98" s="3">
        <v>217882</v>
      </c>
      <c r="G98" s="3">
        <v>217882</v>
      </c>
      <c r="H98" s="3">
        <v>217882</v>
      </c>
      <c r="I98" s="3">
        <v>217882</v>
      </c>
      <c r="J98" s="3">
        <v>217882</v>
      </c>
      <c r="K98" s="3">
        <v>217882</v>
      </c>
      <c r="L98" s="3">
        <v>217882</v>
      </c>
      <c r="M98" s="3">
        <v>217882</v>
      </c>
      <c r="N98" s="3">
        <v>217882</v>
      </c>
      <c r="O98" s="3">
        <v>217882</v>
      </c>
      <c r="P98" s="3">
        <v>217882</v>
      </c>
      <c r="Q98" s="3">
        <v>217881.60000000001</v>
      </c>
      <c r="R98" s="3">
        <v>217882</v>
      </c>
      <c r="S98" s="3">
        <v>217882</v>
      </c>
      <c r="T98" s="3">
        <v>217882</v>
      </c>
      <c r="U98" s="3">
        <v>217881.60000000001</v>
      </c>
      <c r="V98" s="3">
        <v>217882</v>
      </c>
      <c r="W98" s="3">
        <v>217882</v>
      </c>
      <c r="X98" s="3">
        <v>217882</v>
      </c>
      <c r="Y98" s="3">
        <v>224400</v>
      </c>
      <c r="Z98" s="3">
        <v>224400</v>
      </c>
      <c r="AA98" s="3">
        <v>224400</v>
      </c>
      <c r="AB98" s="3">
        <v>224400</v>
      </c>
      <c r="AC98" s="3">
        <v>224400</v>
      </c>
      <c r="AD98" s="3">
        <v>224400</v>
      </c>
      <c r="AE98" s="3">
        <v>224400</v>
      </c>
      <c r="AF98" s="3">
        <v>224400</v>
      </c>
      <c r="AG98" s="3">
        <v>224400</v>
      </c>
      <c r="AH98" s="3">
        <v>224400</v>
      </c>
      <c r="AI98" s="3">
        <v>224400</v>
      </c>
      <c r="AJ98" s="3">
        <v>224400</v>
      </c>
      <c r="AK98" s="3">
        <v>224400</v>
      </c>
      <c r="AL98" s="3">
        <v>224400</v>
      </c>
      <c r="AM98" s="3">
        <v>224400</v>
      </c>
      <c r="AN98" s="3">
        <v>224400</v>
      </c>
      <c r="AO98" s="3">
        <v>224400</v>
      </c>
      <c r="AP98" s="3">
        <v>224400</v>
      </c>
      <c r="AQ98" s="3">
        <v>224400</v>
      </c>
      <c r="AR98" s="3">
        <v>224400</v>
      </c>
      <c r="AS98" s="3">
        <v>224400</v>
      </c>
      <c r="AT98" s="3">
        <v>224400</v>
      </c>
      <c r="AU98" s="3">
        <v>224400</v>
      </c>
      <c r="AV98" s="3">
        <v>224400</v>
      </c>
      <c r="AW98" s="3">
        <v>224400</v>
      </c>
      <c r="AX98" s="3">
        <v>224400</v>
      </c>
      <c r="AY98" s="3">
        <v>224400</v>
      </c>
      <c r="AZ98" s="70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ht="16.5" hidden="1" customHeight="1" x14ac:dyDescent="0.25">
      <c r="A99" s="3" t="s">
        <v>831</v>
      </c>
      <c r="B99" s="3">
        <v>217882</v>
      </c>
      <c r="C99" s="3">
        <v>217882</v>
      </c>
      <c r="D99" s="3">
        <v>217882</v>
      </c>
      <c r="E99" s="3">
        <v>217882</v>
      </c>
      <c r="F99" s="3">
        <v>217882</v>
      </c>
      <c r="G99" s="3">
        <v>217882</v>
      </c>
      <c r="H99" s="3">
        <v>217882</v>
      </c>
      <c r="I99" s="3">
        <v>217882</v>
      </c>
      <c r="J99" s="3">
        <v>217882</v>
      </c>
      <c r="K99" s="3">
        <v>217882</v>
      </c>
      <c r="L99" s="3">
        <v>217882</v>
      </c>
      <c r="M99" s="3">
        <v>217882</v>
      </c>
      <c r="N99" s="3">
        <v>217882</v>
      </c>
      <c r="O99" s="3">
        <v>217882</v>
      </c>
      <c r="P99" s="3">
        <v>217882</v>
      </c>
      <c r="Q99" s="3">
        <v>217881.60000000001</v>
      </c>
      <c r="R99" s="3">
        <v>217882</v>
      </c>
      <c r="S99" s="3">
        <v>217882</v>
      </c>
      <c r="T99" s="3">
        <v>217882</v>
      </c>
      <c r="U99" s="3">
        <v>217881.60000000001</v>
      </c>
      <c r="V99" s="3">
        <v>217882</v>
      </c>
      <c r="W99" s="3">
        <v>217882</v>
      </c>
      <c r="X99" s="3">
        <v>217882</v>
      </c>
      <c r="Y99" s="3">
        <v>224400</v>
      </c>
      <c r="Z99" s="3">
        <v>224400</v>
      </c>
      <c r="AA99" s="3">
        <v>224400</v>
      </c>
      <c r="AB99" s="3">
        <v>224400</v>
      </c>
      <c r="AC99" s="3">
        <v>224400</v>
      </c>
      <c r="AD99" s="3">
        <v>224400</v>
      </c>
      <c r="AE99" s="3">
        <v>224400</v>
      </c>
      <c r="AF99" s="3">
        <v>224400</v>
      </c>
      <c r="AG99" s="3">
        <v>224400</v>
      </c>
      <c r="AH99" s="3">
        <v>224400</v>
      </c>
      <c r="AI99" s="3">
        <v>224400</v>
      </c>
      <c r="AJ99" s="3">
        <v>224400</v>
      </c>
      <c r="AK99" s="3">
        <v>224400</v>
      </c>
      <c r="AL99" s="3">
        <v>224400</v>
      </c>
      <c r="AM99" s="3">
        <v>224400</v>
      </c>
      <c r="AN99" s="3">
        <v>224400</v>
      </c>
      <c r="AO99" s="3">
        <v>224400</v>
      </c>
      <c r="AP99" s="3">
        <v>224400</v>
      </c>
      <c r="AQ99" s="3">
        <v>224400</v>
      </c>
      <c r="AR99" s="3">
        <v>224400</v>
      </c>
      <c r="AS99" s="3">
        <v>224400</v>
      </c>
      <c r="AT99" s="3">
        <v>224400</v>
      </c>
      <c r="AU99" s="3">
        <v>224400</v>
      </c>
      <c r="AV99" s="3">
        <v>224400</v>
      </c>
      <c r="AW99" s="3">
        <v>224400</v>
      </c>
      <c r="AX99" s="3">
        <v>224400</v>
      </c>
      <c r="AY99" s="3">
        <v>224400</v>
      </c>
      <c r="AZ99" s="70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ht="16.5" hidden="1" customHeight="1" x14ac:dyDescent="0.25">
      <c r="A100" s="3" t="s">
        <v>832</v>
      </c>
      <c r="B100" s="3">
        <v>9239827</v>
      </c>
      <c r="C100" s="3">
        <v>9040279</v>
      </c>
      <c r="D100" s="3">
        <v>9612814</v>
      </c>
      <c r="E100" s="3">
        <v>10089338</v>
      </c>
      <c r="F100" s="3">
        <v>10692516</v>
      </c>
      <c r="G100" s="3">
        <v>10560504</v>
      </c>
      <c r="H100" s="3">
        <v>11110542</v>
      </c>
      <c r="I100" s="3">
        <v>14321958</v>
      </c>
      <c r="J100" s="3">
        <v>15272795</v>
      </c>
      <c r="K100" s="3">
        <v>14173599</v>
      </c>
      <c r="L100" s="3">
        <v>14344004</v>
      </c>
      <c r="M100" s="3">
        <v>14188793</v>
      </c>
      <c r="N100" s="3">
        <v>14733984</v>
      </c>
      <c r="O100" s="3">
        <v>14554215</v>
      </c>
      <c r="P100" s="3">
        <v>14942815</v>
      </c>
      <c r="Q100" s="3">
        <v>15610308.220000001</v>
      </c>
      <c r="R100" s="3">
        <v>16674821</v>
      </c>
      <c r="S100" s="3">
        <v>17040051</v>
      </c>
      <c r="T100" s="3">
        <v>19883437</v>
      </c>
      <c r="U100" s="3">
        <v>20992843.892000001</v>
      </c>
      <c r="V100" s="3">
        <v>22648676</v>
      </c>
      <c r="W100" s="3">
        <v>21992373</v>
      </c>
      <c r="X100" s="3">
        <v>23451746</v>
      </c>
      <c r="Y100" s="3">
        <v>25195199.173</v>
      </c>
      <c r="Z100" s="3">
        <v>26905395</v>
      </c>
      <c r="AA100" s="3">
        <v>26278503</v>
      </c>
      <c r="AB100" s="3">
        <v>28213301</v>
      </c>
      <c r="AC100" s="3">
        <v>30033795.649999999</v>
      </c>
      <c r="AD100" s="3">
        <v>32180803</v>
      </c>
      <c r="AE100" s="3">
        <v>31269832</v>
      </c>
      <c r="AF100" s="3">
        <v>33085706</v>
      </c>
      <c r="AG100" s="3">
        <v>34949747.221000001</v>
      </c>
      <c r="AH100" s="3">
        <v>37339500</v>
      </c>
      <c r="AI100" s="3">
        <v>36491041</v>
      </c>
      <c r="AJ100" s="3">
        <v>38833481</v>
      </c>
      <c r="AK100" s="3">
        <v>41052032.490999997</v>
      </c>
      <c r="AL100" s="3">
        <v>43827890</v>
      </c>
      <c r="AM100" s="3">
        <v>42585952</v>
      </c>
      <c r="AN100" s="3">
        <v>48566393</v>
      </c>
      <c r="AO100" s="3">
        <v>50890234.030000001</v>
      </c>
      <c r="AP100" s="3">
        <v>53543876</v>
      </c>
      <c r="AQ100" s="3">
        <v>50196250</v>
      </c>
      <c r="AR100" s="3">
        <v>52853062</v>
      </c>
      <c r="AS100" s="3">
        <v>55007135.399999999</v>
      </c>
      <c r="AT100" s="3">
        <v>57694278</v>
      </c>
      <c r="AU100" s="3">
        <v>55009407</v>
      </c>
      <c r="AV100" s="3">
        <v>57760336</v>
      </c>
      <c r="AW100" s="3">
        <v>61457082.399999999</v>
      </c>
      <c r="AX100" s="3">
        <v>57362666</v>
      </c>
      <c r="AY100" s="3">
        <v>54253194</v>
      </c>
      <c r="AZ100" s="70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ht="16.5" hidden="1" customHeight="1" x14ac:dyDescent="0.25">
      <c r="A101" s="3" t="s">
        <v>1118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761216</v>
      </c>
      <c r="AY101" s="3">
        <v>761216</v>
      </c>
      <c r="AZ101" s="70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ht="16.5" hidden="1" customHeight="1" x14ac:dyDescent="0.25">
      <c r="A102" s="3" t="s">
        <v>1119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17150000</v>
      </c>
      <c r="AY102" s="3">
        <v>17150000</v>
      </c>
      <c r="AZ102" s="70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ht="16.5" hidden="1" customHeight="1" x14ac:dyDescent="0.25">
      <c r="A103" s="3" t="s">
        <v>1120</v>
      </c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761216</v>
      </c>
      <c r="AY103" s="3">
        <v>761216</v>
      </c>
      <c r="AZ103" s="70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ht="16.5" hidden="1" customHeight="1" x14ac:dyDescent="0.25">
      <c r="A104" s="3" t="s">
        <v>833</v>
      </c>
      <c r="B104" s="3">
        <v>1717</v>
      </c>
      <c r="C104" s="3">
        <v>3379</v>
      </c>
      <c r="D104" s="3">
        <v>2437</v>
      </c>
      <c r="E104" s="3">
        <v>5319</v>
      </c>
      <c r="F104" s="3">
        <v>6598</v>
      </c>
      <c r="G104" s="3">
        <v>4962</v>
      </c>
      <c r="H104" s="3">
        <v>1394</v>
      </c>
      <c r="I104" s="3">
        <v>-52825</v>
      </c>
      <c r="J104" s="3">
        <v>-52373</v>
      </c>
      <c r="K104" s="3">
        <v>-52100</v>
      </c>
      <c r="L104" s="3">
        <v>-51479</v>
      </c>
      <c r="M104" s="3">
        <v>-51119</v>
      </c>
      <c r="N104" s="3">
        <v>-50242</v>
      </c>
      <c r="O104" s="3">
        <v>-48318</v>
      </c>
      <c r="P104" s="3">
        <v>-52299</v>
      </c>
      <c r="Q104" s="3">
        <v>-51785.46</v>
      </c>
      <c r="R104" s="3">
        <v>-53866</v>
      </c>
      <c r="S104" s="3">
        <v>-54618</v>
      </c>
      <c r="T104" s="3">
        <v>-52061</v>
      </c>
      <c r="U104" s="3">
        <v>-45677.190999999999</v>
      </c>
      <c r="V104" s="3">
        <v>-58472</v>
      </c>
      <c r="W104" s="3">
        <v>-43306</v>
      </c>
      <c r="X104" s="3">
        <v>-42753</v>
      </c>
      <c r="Y104" s="3">
        <v>-43736.017</v>
      </c>
      <c r="Z104" s="3">
        <v>-41727</v>
      </c>
      <c r="AA104" s="3">
        <v>-41107</v>
      </c>
      <c r="AB104" s="3">
        <v>-40389</v>
      </c>
      <c r="AC104" s="3">
        <v>-40044.89</v>
      </c>
      <c r="AD104" s="3">
        <v>-39024</v>
      </c>
      <c r="AE104" s="3">
        <v>-39996</v>
      </c>
      <c r="AF104" s="3">
        <v>-41338</v>
      </c>
      <c r="AG104" s="3">
        <v>-40111.531999999999</v>
      </c>
      <c r="AH104" s="3">
        <v>-36077</v>
      </c>
      <c r="AI104" s="3">
        <v>-39111</v>
      </c>
      <c r="AJ104" s="3">
        <v>-39026</v>
      </c>
      <c r="AK104" s="3">
        <v>-41943.21</v>
      </c>
      <c r="AL104" s="3">
        <v>-45054</v>
      </c>
      <c r="AM104" s="3">
        <v>-44730</v>
      </c>
      <c r="AN104" s="3">
        <v>-44134</v>
      </c>
      <c r="AO104" s="3">
        <v>-116168.92</v>
      </c>
      <c r="AP104" s="3">
        <v>-57047</v>
      </c>
      <c r="AQ104" s="3">
        <v>102205</v>
      </c>
      <c r="AR104" s="3">
        <v>104910</v>
      </c>
      <c r="AS104" s="3">
        <v>-308073.73</v>
      </c>
      <c r="AT104" s="3">
        <v>-134799</v>
      </c>
      <c r="AU104" s="3">
        <v>-341374</v>
      </c>
      <c r="AV104" s="3">
        <v>-326207</v>
      </c>
      <c r="AW104" s="3">
        <v>-355632.16899999999</v>
      </c>
      <c r="AX104" s="3">
        <v>-695119</v>
      </c>
      <c r="AY104" s="3">
        <v>-603987</v>
      </c>
      <c r="AZ104" s="70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ht="16.5" hidden="1" customHeight="1" x14ac:dyDescent="0.25">
      <c r="A105" s="3" t="s">
        <v>834</v>
      </c>
      <c r="B105" s="3">
        <v>1717</v>
      </c>
      <c r="C105" s="3">
        <v>3379</v>
      </c>
      <c r="D105" s="3">
        <v>2437</v>
      </c>
      <c r="E105" s="3">
        <v>5319</v>
      </c>
      <c r="F105" s="3">
        <v>6598</v>
      </c>
      <c r="G105" s="3">
        <v>4962</v>
      </c>
      <c r="H105" s="3">
        <v>1394</v>
      </c>
      <c r="I105" s="3">
        <v>-52825</v>
      </c>
      <c r="J105" s="3">
        <v>-52373</v>
      </c>
      <c r="K105" s="3">
        <v>-52100</v>
      </c>
      <c r="L105" s="3">
        <v>-51479</v>
      </c>
      <c r="M105" s="3">
        <v>-51121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70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ht="16.5" hidden="1" customHeight="1" x14ac:dyDescent="0.25">
      <c r="A106" s="3" t="s">
        <v>1121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4962</v>
      </c>
      <c r="H106" s="3">
        <v>1394</v>
      </c>
      <c r="I106" s="3">
        <v>1547</v>
      </c>
      <c r="J106" s="3">
        <v>1999</v>
      </c>
      <c r="K106" s="3">
        <v>2272</v>
      </c>
      <c r="L106" s="3">
        <v>2893</v>
      </c>
      <c r="M106" s="3">
        <v>3251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70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ht="16.5" hidden="1" customHeight="1" x14ac:dyDescent="0.25">
      <c r="A107" s="3" t="s">
        <v>1122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-54372</v>
      </c>
      <c r="J107" s="3">
        <v>-54372</v>
      </c>
      <c r="K107" s="3">
        <v>-54372</v>
      </c>
      <c r="L107" s="3">
        <v>-54372</v>
      </c>
      <c r="M107" s="3">
        <v>-54372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70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ht="16.5" hidden="1" customHeight="1" x14ac:dyDescent="0.25">
      <c r="A108" s="3" t="s">
        <v>835</v>
      </c>
      <c r="B108" s="3">
        <v>1717</v>
      </c>
      <c r="C108" s="3">
        <v>3379</v>
      </c>
      <c r="D108" s="3">
        <v>2437</v>
      </c>
      <c r="E108" s="3">
        <v>5319</v>
      </c>
      <c r="F108" s="3">
        <v>6598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70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ht="16.5" hidden="1" customHeight="1" x14ac:dyDescent="0.25">
      <c r="A109" s="3" t="s">
        <v>1123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2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70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ht="16.5" hidden="1" customHeight="1" x14ac:dyDescent="0.25">
      <c r="A110" s="3" t="s">
        <v>836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-50242</v>
      </c>
      <c r="O110" s="3">
        <v>-48318</v>
      </c>
      <c r="P110" s="3">
        <v>-52299</v>
      </c>
      <c r="Q110" s="3">
        <v>-51785.46</v>
      </c>
      <c r="R110" s="3">
        <v>-53866</v>
      </c>
      <c r="S110" s="3">
        <v>-54618</v>
      </c>
      <c r="T110" s="3">
        <v>-52061</v>
      </c>
      <c r="U110" s="3">
        <v>-45677.190999999999</v>
      </c>
      <c r="V110" s="3">
        <v>-58472</v>
      </c>
      <c r="W110" s="3">
        <v>0</v>
      </c>
      <c r="X110" s="3">
        <v>-42753</v>
      </c>
      <c r="Y110" s="3">
        <v>0</v>
      </c>
      <c r="Z110" s="3">
        <v>0</v>
      </c>
      <c r="AA110" s="3">
        <v>0</v>
      </c>
      <c r="AB110" s="3">
        <v>-40389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-41943.21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-134799</v>
      </c>
      <c r="AU110" s="3">
        <v>-341374</v>
      </c>
      <c r="AV110" s="3">
        <v>-326207</v>
      </c>
      <c r="AW110" s="3">
        <v>-355632.16899999999</v>
      </c>
      <c r="AX110" s="3">
        <v>-695119</v>
      </c>
      <c r="AY110" s="3">
        <v>-603987</v>
      </c>
      <c r="AZ110" s="70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ht="16.5" hidden="1" customHeight="1" x14ac:dyDescent="0.25">
      <c r="A111" s="3" t="s">
        <v>837</v>
      </c>
      <c r="B111" s="3">
        <v>13645808</v>
      </c>
      <c r="C111" s="3">
        <v>13447922</v>
      </c>
      <c r="D111" s="3">
        <v>14019515</v>
      </c>
      <c r="E111" s="3">
        <v>14498921</v>
      </c>
      <c r="F111" s="3">
        <v>15103378</v>
      </c>
      <c r="G111" s="3">
        <v>14969730</v>
      </c>
      <c r="H111" s="3">
        <v>15516200</v>
      </c>
      <c r="I111" s="3">
        <v>18673397</v>
      </c>
      <c r="J111" s="3">
        <v>19624686</v>
      </c>
      <c r="K111" s="3">
        <v>18525763</v>
      </c>
      <c r="L111" s="3">
        <v>18696789</v>
      </c>
      <c r="M111" s="3">
        <v>18541937</v>
      </c>
      <c r="N111" s="3">
        <v>19088006</v>
      </c>
      <c r="O111" s="3">
        <v>18910161</v>
      </c>
      <c r="P111" s="3">
        <v>19294780</v>
      </c>
      <c r="Q111" s="3">
        <v>19962786.210000001</v>
      </c>
      <c r="R111" s="3">
        <v>21025219</v>
      </c>
      <c r="S111" s="3">
        <v>21389697</v>
      </c>
      <c r="T111" s="3">
        <v>24235640</v>
      </c>
      <c r="U111" s="3">
        <v>25351430.151000001</v>
      </c>
      <c r="V111" s="3">
        <v>26994468</v>
      </c>
      <c r="W111" s="3">
        <v>32969507</v>
      </c>
      <c r="X111" s="3">
        <v>34429433</v>
      </c>
      <c r="Y111" s="3">
        <v>36178421.005999997</v>
      </c>
      <c r="Z111" s="3">
        <v>37890626</v>
      </c>
      <c r="AA111" s="3">
        <v>37264354</v>
      </c>
      <c r="AB111" s="3">
        <v>39199870</v>
      </c>
      <c r="AC111" s="3">
        <v>41020708.609999999</v>
      </c>
      <c r="AD111" s="3">
        <v>43168737</v>
      </c>
      <c r="AE111" s="3">
        <v>42256794</v>
      </c>
      <c r="AF111" s="3">
        <v>44071326</v>
      </c>
      <c r="AG111" s="3">
        <v>45936593.538999997</v>
      </c>
      <c r="AH111" s="3">
        <v>48330381</v>
      </c>
      <c r="AI111" s="3">
        <v>47478888</v>
      </c>
      <c r="AJ111" s="3">
        <v>49821413</v>
      </c>
      <c r="AK111" s="3">
        <v>52037047.130999997</v>
      </c>
      <c r="AL111" s="3">
        <v>54809794</v>
      </c>
      <c r="AM111" s="3">
        <v>53568180</v>
      </c>
      <c r="AN111" s="3">
        <v>59549217</v>
      </c>
      <c r="AO111" s="3">
        <v>61801022.969999999</v>
      </c>
      <c r="AP111" s="3">
        <v>64513787</v>
      </c>
      <c r="AQ111" s="3">
        <v>61325413</v>
      </c>
      <c r="AR111" s="3">
        <v>63984930</v>
      </c>
      <c r="AS111" s="3">
        <v>65726019.520000003</v>
      </c>
      <c r="AT111" s="3">
        <v>68586437</v>
      </c>
      <c r="AU111" s="3">
        <v>65694991</v>
      </c>
      <c r="AV111" s="3">
        <v>68461087</v>
      </c>
      <c r="AW111" s="3">
        <v>72128408.081</v>
      </c>
      <c r="AX111" s="3">
        <v>66933289</v>
      </c>
      <c r="AY111" s="3">
        <v>63914949</v>
      </c>
      <c r="AZ111" s="70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ht="16.5" hidden="1" customHeight="1" x14ac:dyDescent="0.25">
      <c r="A112" s="3" t="s">
        <v>1124</v>
      </c>
      <c r="B112" s="3">
        <v>705278</v>
      </c>
      <c r="C112" s="3">
        <v>694111</v>
      </c>
      <c r="D112" s="3">
        <v>682804</v>
      </c>
      <c r="E112" s="3">
        <v>674402</v>
      </c>
      <c r="F112" s="3">
        <v>670652</v>
      </c>
      <c r="G112" s="3">
        <v>60823</v>
      </c>
      <c r="H112" s="3">
        <v>60084</v>
      </c>
      <c r="I112" s="3">
        <v>334705</v>
      </c>
      <c r="J112" s="3">
        <v>337625</v>
      </c>
      <c r="K112" s="3">
        <v>437550</v>
      </c>
      <c r="L112" s="3">
        <v>439909</v>
      </c>
      <c r="M112" s="3">
        <v>443022</v>
      </c>
      <c r="N112" s="3">
        <v>439446</v>
      </c>
      <c r="O112" s="3">
        <v>436182</v>
      </c>
      <c r="P112" s="3">
        <v>454438</v>
      </c>
      <c r="Q112" s="3">
        <v>485391.09</v>
      </c>
      <c r="R112" s="3">
        <v>497257</v>
      </c>
      <c r="S112" s="3">
        <v>514826</v>
      </c>
      <c r="T112" s="3">
        <v>529153</v>
      </c>
      <c r="U112" s="3">
        <v>548544.09299999999</v>
      </c>
      <c r="V112" s="3">
        <v>573922</v>
      </c>
      <c r="W112" s="3">
        <v>596512</v>
      </c>
      <c r="X112" s="3">
        <v>620131</v>
      </c>
      <c r="Y112" s="3">
        <v>645220.25899999996</v>
      </c>
      <c r="Z112" s="3">
        <v>673352</v>
      </c>
      <c r="AA112" s="3">
        <v>662707</v>
      </c>
      <c r="AB112" s="3">
        <v>693837</v>
      </c>
      <c r="AC112" s="3">
        <v>727212.46</v>
      </c>
      <c r="AD112" s="3">
        <v>782188</v>
      </c>
      <c r="AE112" s="3">
        <v>805561</v>
      </c>
      <c r="AF112" s="3">
        <v>831246</v>
      </c>
      <c r="AG112" s="3">
        <v>864523.25300000003</v>
      </c>
      <c r="AH112" s="3">
        <v>890145</v>
      </c>
      <c r="AI112" s="3">
        <v>914036</v>
      </c>
      <c r="AJ112" s="3">
        <v>940510</v>
      </c>
      <c r="AK112" s="3">
        <v>967754.43500000006</v>
      </c>
      <c r="AL112" s="3">
        <v>997219</v>
      </c>
      <c r="AM112" s="3">
        <v>1091379</v>
      </c>
      <c r="AN112" s="3">
        <v>1192094</v>
      </c>
      <c r="AO112" s="3">
        <v>2078763.82</v>
      </c>
      <c r="AP112" s="3">
        <v>2280663</v>
      </c>
      <c r="AQ112" s="3">
        <v>2586740</v>
      </c>
      <c r="AR112" s="3">
        <v>11489469</v>
      </c>
      <c r="AS112" s="3">
        <v>8449717.5199999996</v>
      </c>
      <c r="AT112" s="3">
        <v>8463886</v>
      </c>
      <c r="AU112" s="3">
        <v>8388126</v>
      </c>
      <c r="AV112" s="3">
        <v>8280265</v>
      </c>
      <c r="AW112" s="3">
        <v>8333855.0970000001</v>
      </c>
      <c r="AX112" s="3">
        <v>8358342</v>
      </c>
      <c r="AY112" s="3">
        <v>8326415</v>
      </c>
      <c r="AZ112" s="70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ht="16.5" hidden="1" customHeight="1" x14ac:dyDescent="0.25">
      <c r="A113" s="3" t="s">
        <v>838</v>
      </c>
      <c r="B113" s="3">
        <v>14351086</v>
      </c>
      <c r="C113" s="3">
        <v>14142033</v>
      </c>
      <c r="D113" s="3">
        <v>14702319</v>
      </c>
      <c r="E113" s="3">
        <v>15173323</v>
      </c>
      <c r="F113" s="3">
        <v>15774030</v>
      </c>
      <c r="G113" s="3">
        <v>15030553</v>
      </c>
      <c r="H113" s="3">
        <v>15576284</v>
      </c>
      <c r="I113" s="3">
        <v>19008102</v>
      </c>
      <c r="J113" s="3">
        <v>19962311</v>
      </c>
      <c r="K113" s="3">
        <v>18963313</v>
      </c>
      <c r="L113" s="3">
        <v>19136698</v>
      </c>
      <c r="M113" s="3">
        <v>18984959</v>
      </c>
      <c r="N113" s="3">
        <v>19527452</v>
      </c>
      <c r="O113" s="3">
        <v>19346343</v>
      </c>
      <c r="P113" s="3">
        <v>19749218</v>
      </c>
      <c r="Q113" s="3">
        <v>20448177.300000001</v>
      </c>
      <c r="R113" s="3">
        <v>21522476</v>
      </c>
      <c r="S113" s="3">
        <v>21904523</v>
      </c>
      <c r="T113" s="3">
        <v>24764793</v>
      </c>
      <c r="U113" s="3">
        <v>25899974.243999999</v>
      </c>
      <c r="V113" s="3">
        <v>27568390</v>
      </c>
      <c r="W113" s="3">
        <v>33566019</v>
      </c>
      <c r="X113" s="3">
        <v>35049564</v>
      </c>
      <c r="Y113" s="3">
        <v>36823641.265000001</v>
      </c>
      <c r="Z113" s="3">
        <v>38563978</v>
      </c>
      <c r="AA113" s="3">
        <v>37927061</v>
      </c>
      <c r="AB113" s="3">
        <v>39893707</v>
      </c>
      <c r="AC113" s="3">
        <v>41747921.07</v>
      </c>
      <c r="AD113" s="3">
        <v>43950925</v>
      </c>
      <c r="AE113" s="3">
        <v>43062355</v>
      </c>
      <c r="AF113" s="3">
        <v>44902572</v>
      </c>
      <c r="AG113" s="3">
        <v>46801116.792000003</v>
      </c>
      <c r="AH113" s="3">
        <v>49220526</v>
      </c>
      <c r="AI113" s="3">
        <v>48392924</v>
      </c>
      <c r="AJ113" s="3">
        <v>50761923</v>
      </c>
      <c r="AK113" s="3">
        <v>53004801.566</v>
      </c>
      <c r="AL113" s="3">
        <v>55807013</v>
      </c>
      <c r="AM113" s="3">
        <v>54659559</v>
      </c>
      <c r="AN113" s="3">
        <v>60741311</v>
      </c>
      <c r="AO113" s="3">
        <v>63879786.789999999</v>
      </c>
      <c r="AP113" s="3">
        <v>66794450</v>
      </c>
      <c r="AQ113" s="3">
        <v>63912153</v>
      </c>
      <c r="AR113" s="3">
        <v>75474399</v>
      </c>
      <c r="AS113" s="3">
        <v>74175737.040000007</v>
      </c>
      <c r="AT113" s="3">
        <v>77050323</v>
      </c>
      <c r="AU113" s="3">
        <v>74083117</v>
      </c>
      <c r="AV113" s="3">
        <v>76741352</v>
      </c>
      <c r="AW113" s="3">
        <v>80462263.178000003</v>
      </c>
      <c r="AX113" s="3">
        <v>75291631</v>
      </c>
      <c r="AY113" s="3">
        <v>72241364</v>
      </c>
      <c r="AZ113" s="70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ht="16.5" hidden="1" customHeight="1" x14ac:dyDescent="0.25">
      <c r="A114" s="3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ht="16.5" hidden="1" customHeight="1" x14ac:dyDescent="0.25">
      <c r="A115" s="3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ht="16.5" hidden="1" customHeight="1" x14ac:dyDescent="0.25">
      <c r="A116" s="3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ht="16.5" hidden="1" customHeight="1" x14ac:dyDescent="0.25">
      <c r="A117" s="3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ht="16.5" hidden="1" customHeight="1" x14ac:dyDescent="0.25">
      <c r="A118" s="3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ht="16.5" hidden="1" customHeight="1" x14ac:dyDescent="0.25">
      <c r="A119" s="3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ht="16.5" hidden="1" customHeight="1" x14ac:dyDescent="0.25">
      <c r="A120" s="3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ht="16.5" hidden="1" customHeight="1" x14ac:dyDescent="0.25">
      <c r="A121" s="3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ht="16.5" hidden="1" customHeight="1" x14ac:dyDescent="0.25">
      <c r="A122" s="3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ht="16.5" hidden="1" customHeight="1" x14ac:dyDescent="0.25">
      <c r="A123" s="150" t="s">
        <v>1125</v>
      </c>
      <c r="B123" s="70">
        <f t="shared" ref="B123:AY123" si="0">+B45+B53+B56</f>
        <v>1973193</v>
      </c>
      <c r="C123" s="70">
        <f t="shared" si="0"/>
        <v>4223185</v>
      </c>
      <c r="D123" s="70">
        <f t="shared" si="0"/>
        <v>4873208</v>
      </c>
      <c r="E123" s="70">
        <f t="shared" si="0"/>
        <v>4773849</v>
      </c>
      <c r="F123" s="70">
        <f t="shared" si="0"/>
        <v>4643531</v>
      </c>
      <c r="G123" s="70">
        <f t="shared" si="0"/>
        <v>2752157</v>
      </c>
      <c r="H123" s="70">
        <f t="shared" si="0"/>
        <v>2092190</v>
      </c>
      <c r="I123" s="70">
        <f t="shared" si="0"/>
        <v>2203744</v>
      </c>
      <c r="J123" s="70">
        <f t="shared" si="0"/>
        <v>2565925</v>
      </c>
      <c r="K123" s="70">
        <f t="shared" si="0"/>
        <v>2835848</v>
      </c>
      <c r="L123" s="70">
        <f t="shared" si="0"/>
        <v>4484900</v>
      </c>
      <c r="M123" s="70">
        <f t="shared" si="0"/>
        <v>4507373</v>
      </c>
      <c r="N123" s="70">
        <f t="shared" si="0"/>
        <v>3973395</v>
      </c>
      <c r="O123" s="70">
        <f t="shared" si="0"/>
        <v>7610839</v>
      </c>
      <c r="P123" s="70">
        <f t="shared" si="0"/>
        <v>11410518</v>
      </c>
      <c r="Q123" s="70">
        <f t="shared" si="0"/>
        <v>7409904.3700000001</v>
      </c>
      <c r="R123" s="70">
        <f t="shared" si="0"/>
        <v>6803634</v>
      </c>
      <c r="S123" s="70">
        <f t="shared" si="0"/>
        <v>6960377</v>
      </c>
      <c r="T123" s="70">
        <f t="shared" si="0"/>
        <v>5765670</v>
      </c>
      <c r="U123" s="70">
        <f t="shared" si="0"/>
        <v>6844303.1509999996</v>
      </c>
      <c r="V123" s="70">
        <f t="shared" si="0"/>
        <v>7315362</v>
      </c>
      <c r="W123" s="70">
        <f t="shared" si="0"/>
        <v>5397028</v>
      </c>
      <c r="X123" s="70">
        <f t="shared" si="0"/>
        <v>5681548</v>
      </c>
      <c r="Y123" s="70">
        <f t="shared" si="0"/>
        <v>6057726.9620000003</v>
      </c>
      <c r="Z123" s="70">
        <f t="shared" si="0"/>
        <v>6753908</v>
      </c>
      <c r="AA123" s="70">
        <f t="shared" si="0"/>
        <v>4106194</v>
      </c>
      <c r="AB123" s="70">
        <f t="shared" si="0"/>
        <v>4027752</v>
      </c>
      <c r="AC123" s="70">
        <f t="shared" si="0"/>
        <v>4683109.0599999996</v>
      </c>
      <c r="AD123" s="70">
        <f t="shared" si="0"/>
        <v>4878999</v>
      </c>
      <c r="AE123" s="70">
        <f t="shared" si="0"/>
        <v>12172388</v>
      </c>
      <c r="AF123" s="70">
        <f t="shared" si="0"/>
        <v>7639178</v>
      </c>
      <c r="AG123" s="70">
        <f t="shared" si="0"/>
        <v>5168982</v>
      </c>
      <c r="AH123" s="70">
        <f t="shared" si="0"/>
        <v>7108007</v>
      </c>
      <c r="AI123" s="70">
        <f t="shared" si="0"/>
        <v>6750312</v>
      </c>
      <c r="AJ123" s="70">
        <f t="shared" si="0"/>
        <v>6051186</v>
      </c>
      <c r="AK123" s="70">
        <f t="shared" si="0"/>
        <v>4707620.46</v>
      </c>
      <c r="AL123" s="70">
        <f t="shared" si="0"/>
        <v>2436057</v>
      </c>
      <c r="AM123" s="70">
        <f t="shared" si="0"/>
        <v>7434775</v>
      </c>
      <c r="AN123" s="70">
        <f t="shared" si="0"/>
        <v>8152751</v>
      </c>
      <c r="AO123" s="70">
        <f t="shared" si="0"/>
        <v>2288306.23</v>
      </c>
      <c r="AP123" s="70">
        <f t="shared" si="0"/>
        <v>2247750</v>
      </c>
      <c r="AQ123" s="70">
        <f t="shared" si="0"/>
        <v>5648055</v>
      </c>
      <c r="AR123" s="70">
        <f t="shared" si="0"/>
        <v>12097503</v>
      </c>
      <c r="AS123" s="70">
        <f t="shared" si="0"/>
        <v>10966060.57</v>
      </c>
      <c r="AT123" s="70">
        <f t="shared" si="0"/>
        <v>10254176</v>
      </c>
      <c r="AU123" s="70">
        <f t="shared" si="0"/>
        <v>12214884</v>
      </c>
      <c r="AV123" s="70">
        <f t="shared" si="0"/>
        <v>9773956</v>
      </c>
      <c r="AW123" s="70">
        <f t="shared" si="0"/>
        <v>8864964.5030000005</v>
      </c>
      <c r="AX123" s="70">
        <f t="shared" si="0"/>
        <v>18455622</v>
      </c>
      <c r="AY123" s="70">
        <f t="shared" si="0"/>
        <v>19650103</v>
      </c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</row>
    <row r="124" spans="1:71" ht="16.5" hidden="1" customHeight="1" x14ac:dyDescent="0.25">
      <c r="A124" s="150" t="s">
        <v>1126</v>
      </c>
      <c r="B124" s="70">
        <f t="shared" ref="B124:AY124" si="1">B71</f>
        <v>9819971</v>
      </c>
      <c r="C124" s="70">
        <f t="shared" si="1"/>
        <v>8084896</v>
      </c>
      <c r="D124" s="70">
        <f t="shared" si="1"/>
        <v>9379791</v>
      </c>
      <c r="E124" s="70">
        <f t="shared" si="1"/>
        <v>11836274</v>
      </c>
      <c r="F124" s="70">
        <f t="shared" si="1"/>
        <v>12618405</v>
      </c>
      <c r="G124" s="70">
        <f t="shared" si="1"/>
        <v>17132038</v>
      </c>
      <c r="H124" s="70">
        <f t="shared" si="1"/>
        <v>19197478</v>
      </c>
      <c r="I124" s="70">
        <f t="shared" si="1"/>
        <v>15730371</v>
      </c>
      <c r="J124" s="70">
        <f t="shared" si="1"/>
        <v>15401473</v>
      </c>
      <c r="K124" s="70">
        <f t="shared" si="1"/>
        <v>15822640</v>
      </c>
      <c r="L124" s="70">
        <f t="shared" si="1"/>
        <v>14848505</v>
      </c>
      <c r="M124" s="70">
        <f t="shared" si="1"/>
        <v>15433266</v>
      </c>
      <c r="N124" s="70">
        <f t="shared" si="1"/>
        <v>16731786</v>
      </c>
      <c r="O124" s="70">
        <f t="shared" si="1"/>
        <v>14261015</v>
      </c>
      <c r="P124" s="70">
        <f t="shared" si="1"/>
        <v>14599889</v>
      </c>
      <c r="Q124" s="70">
        <f t="shared" si="1"/>
        <v>18484056.449999999</v>
      </c>
      <c r="R124" s="70">
        <f t="shared" si="1"/>
        <v>19692880</v>
      </c>
      <c r="S124" s="70">
        <f t="shared" si="1"/>
        <v>20132518</v>
      </c>
      <c r="T124" s="70">
        <f t="shared" si="1"/>
        <v>20949778</v>
      </c>
      <c r="U124" s="70">
        <f t="shared" si="1"/>
        <v>18943698</v>
      </c>
      <c r="V124" s="70">
        <f t="shared" si="1"/>
        <v>18377248</v>
      </c>
      <c r="W124" s="70">
        <f t="shared" si="1"/>
        <v>16235998</v>
      </c>
      <c r="X124" s="70">
        <f t="shared" si="1"/>
        <v>14779517</v>
      </c>
      <c r="Y124" s="70">
        <f t="shared" si="1"/>
        <v>13788036.68</v>
      </c>
      <c r="Z124" s="70">
        <f t="shared" si="1"/>
        <v>13037556</v>
      </c>
      <c r="AA124" s="70">
        <f t="shared" si="1"/>
        <v>12212451</v>
      </c>
      <c r="AB124" s="70">
        <f t="shared" si="1"/>
        <v>11510595</v>
      </c>
      <c r="AC124" s="70">
        <f t="shared" si="1"/>
        <v>11339939.68</v>
      </c>
      <c r="AD124" s="70">
        <f t="shared" si="1"/>
        <v>10333754</v>
      </c>
      <c r="AE124" s="70">
        <f t="shared" si="1"/>
        <v>11177569</v>
      </c>
      <c r="AF124" s="70">
        <f t="shared" si="1"/>
        <v>15313173</v>
      </c>
      <c r="AG124" s="70">
        <f t="shared" si="1"/>
        <v>17454287.68</v>
      </c>
      <c r="AH124" s="70">
        <f t="shared" si="1"/>
        <v>14459067</v>
      </c>
      <c r="AI124" s="70">
        <f t="shared" si="1"/>
        <v>13910567</v>
      </c>
      <c r="AJ124" s="70">
        <f t="shared" si="1"/>
        <v>13595287</v>
      </c>
      <c r="AK124" s="70">
        <f t="shared" si="1"/>
        <v>13496667.220000001</v>
      </c>
      <c r="AL124" s="70">
        <f t="shared" si="1"/>
        <v>12523010</v>
      </c>
      <c r="AM124" s="70">
        <f t="shared" si="1"/>
        <v>11889830</v>
      </c>
      <c r="AN124" s="70">
        <f t="shared" si="1"/>
        <v>9828850</v>
      </c>
      <c r="AO124" s="70">
        <f t="shared" si="1"/>
        <v>7255200</v>
      </c>
      <c r="AP124" s="70">
        <f t="shared" si="1"/>
        <v>7171800</v>
      </c>
      <c r="AQ124" s="70">
        <f t="shared" si="1"/>
        <v>7088400</v>
      </c>
      <c r="AR124" s="70">
        <f t="shared" si="1"/>
        <v>16825562</v>
      </c>
      <c r="AS124" s="70">
        <f t="shared" si="1"/>
        <v>19522147.449999999</v>
      </c>
      <c r="AT124" s="70">
        <f t="shared" si="1"/>
        <v>19652136</v>
      </c>
      <c r="AU124" s="70">
        <f t="shared" si="1"/>
        <v>25452421</v>
      </c>
      <c r="AV124" s="70">
        <f t="shared" si="1"/>
        <v>27161275</v>
      </c>
      <c r="AW124" s="70">
        <f t="shared" si="1"/>
        <v>25163538.800999999</v>
      </c>
      <c r="AX124" s="70">
        <f t="shared" si="1"/>
        <v>70664662</v>
      </c>
      <c r="AY124" s="70">
        <f t="shared" si="1"/>
        <v>70443081</v>
      </c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</row>
    <row r="125" spans="1:71" ht="16.5" hidden="1" customHeight="1" x14ac:dyDescent="0.25">
      <c r="A125" s="150" t="s">
        <v>1127</v>
      </c>
      <c r="B125" s="6">
        <f t="shared" ref="B125:AY125" si="2">SUM(B123:B124)</f>
        <v>11793164</v>
      </c>
      <c r="C125" s="6">
        <f t="shared" si="2"/>
        <v>12308081</v>
      </c>
      <c r="D125" s="6">
        <f t="shared" si="2"/>
        <v>14252999</v>
      </c>
      <c r="E125" s="6">
        <f t="shared" si="2"/>
        <v>16610123</v>
      </c>
      <c r="F125" s="6">
        <f t="shared" si="2"/>
        <v>17261936</v>
      </c>
      <c r="G125" s="6">
        <f t="shared" si="2"/>
        <v>19884195</v>
      </c>
      <c r="H125" s="6">
        <f t="shared" si="2"/>
        <v>21289668</v>
      </c>
      <c r="I125" s="6">
        <f t="shared" si="2"/>
        <v>17934115</v>
      </c>
      <c r="J125" s="6">
        <f t="shared" si="2"/>
        <v>17967398</v>
      </c>
      <c r="K125" s="6">
        <f t="shared" si="2"/>
        <v>18658488</v>
      </c>
      <c r="L125" s="6">
        <f t="shared" si="2"/>
        <v>19333405</v>
      </c>
      <c r="M125" s="6">
        <f t="shared" si="2"/>
        <v>19940639</v>
      </c>
      <c r="N125" s="6">
        <f t="shared" si="2"/>
        <v>20705181</v>
      </c>
      <c r="O125" s="6">
        <f t="shared" si="2"/>
        <v>21871854</v>
      </c>
      <c r="P125" s="6">
        <f t="shared" si="2"/>
        <v>26010407</v>
      </c>
      <c r="Q125" s="6">
        <f t="shared" si="2"/>
        <v>25893960.82</v>
      </c>
      <c r="R125" s="6">
        <f t="shared" si="2"/>
        <v>26496514</v>
      </c>
      <c r="S125" s="6">
        <f t="shared" si="2"/>
        <v>27092895</v>
      </c>
      <c r="T125" s="6">
        <f t="shared" si="2"/>
        <v>26715448</v>
      </c>
      <c r="U125" s="6">
        <f t="shared" si="2"/>
        <v>25788001.151000001</v>
      </c>
      <c r="V125" s="6">
        <f t="shared" si="2"/>
        <v>25692610</v>
      </c>
      <c r="W125" s="6">
        <f t="shared" si="2"/>
        <v>21633026</v>
      </c>
      <c r="X125" s="6">
        <f t="shared" si="2"/>
        <v>20461065</v>
      </c>
      <c r="Y125" s="6">
        <f t="shared" si="2"/>
        <v>19845763.642000001</v>
      </c>
      <c r="Z125" s="6">
        <f t="shared" si="2"/>
        <v>19791464</v>
      </c>
      <c r="AA125" s="6">
        <f t="shared" si="2"/>
        <v>16318645</v>
      </c>
      <c r="AB125" s="6">
        <f t="shared" si="2"/>
        <v>15538347</v>
      </c>
      <c r="AC125" s="6">
        <f t="shared" si="2"/>
        <v>16023048.739999998</v>
      </c>
      <c r="AD125" s="6">
        <f t="shared" si="2"/>
        <v>15212753</v>
      </c>
      <c r="AE125" s="6">
        <f t="shared" si="2"/>
        <v>23349957</v>
      </c>
      <c r="AF125" s="6">
        <f t="shared" si="2"/>
        <v>22952351</v>
      </c>
      <c r="AG125" s="6">
        <f t="shared" si="2"/>
        <v>22623269.68</v>
      </c>
      <c r="AH125" s="6">
        <f t="shared" si="2"/>
        <v>21567074</v>
      </c>
      <c r="AI125" s="6">
        <f t="shared" si="2"/>
        <v>20660879</v>
      </c>
      <c r="AJ125" s="6">
        <f t="shared" si="2"/>
        <v>19646473</v>
      </c>
      <c r="AK125" s="6">
        <f t="shared" si="2"/>
        <v>18204287.68</v>
      </c>
      <c r="AL125" s="6">
        <f t="shared" si="2"/>
        <v>14959067</v>
      </c>
      <c r="AM125" s="6">
        <f t="shared" si="2"/>
        <v>19324605</v>
      </c>
      <c r="AN125" s="6">
        <f t="shared" si="2"/>
        <v>17981601</v>
      </c>
      <c r="AO125" s="6">
        <f t="shared" si="2"/>
        <v>9543506.2300000004</v>
      </c>
      <c r="AP125" s="6">
        <f t="shared" si="2"/>
        <v>9419550</v>
      </c>
      <c r="AQ125" s="6">
        <f t="shared" si="2"/>
        <v>12736455</v>
      </c>
      <c r="AR125" s="6">
        <f t="shared" si="2"/>
        <v>28923065</v>
      </c>
      <c r="AS125" s="6">
        <f t="shared" si="2"/>
        <v>30488208.02</v>
      </c>
      <c r="AT125" s="6">
        <f t="shared" si="2"/>
        <v>29906312</v>
      </c>
      <c r="AU125" s="6">
        <f t="shared" si="2"/>
        <v>37667305</v>
      </c>
      <c r="AV125" s="6">
        <f t="shared" si="2"/>
        <v>36935231</v>
      </c>
      <c r="AW125" s="6">
        <f t="shared" si="2"/>
        <v>34028503.303999998</v>
      </c>
      <c r="AX125" s="6">
        <f t="shared" si="2"/>
        <v>89120284</v>
      </c>
      <c r="AY125" s="6">
        <f t="shared" si="2"/>
        <v>90093184</v>
      </c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</row>
    <row r="126" spans="1:71" ht="16.5" hidden="1" customHeight="1" x14ac:dyDescent="0.25">
      <c r="A126" s="3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ht="16.5" hidden="1" customHeight="1" x14ac:dyDescent="0.25">
      <c r="A127" s="7" t="s">
        <v>839</v>
      </c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ht="16.5" hidden="1" customHeight="1" x14ac:dyDescent="0.25">
      <c r="A128" s="3" t="s">
        <v>732</v>
      </c>
      <c r="B128" s="3" t="s">
        <v>733</v>
      </c>
      <c r="C128" s="3" t="s">
        <v>734</v>
      </c>
      <c r="D128" s="3" t="s">
        <v>735</v>
      </c>
      <c r="E128" s="3" t="s">
        <v>840</v>
      </c>
      <c r="F128" s="3" t="s">
        <v>737</v>
      </c>
      <c r="G128" s="3" t="s">
        <v>738</v>
      </c>
      <c r="H128" s="3" t="s">
        <v>739</v>
      </c>
      <c r="I128" s="3" t="s">
        <v>841</v>
      </c>
      <c r="J128" s="3" t="s">
        <v>741</v>
      </c>
      <c r="K128" s="3" t="s">
        <v>742</v>
      </c>
      <c r="L128" s="3" t="s">
        <v>743</v>
      </c>
      <c r="M128" s="3" t="s">
        <v>842</v>
      </c>
      <c r="N128" s="3" t="s">
        <v>745</v>
      </c>
      <c r="O128" s="3" t="s">
        <v>746</v>
      </c>
      <c r="P128" s="3" t="s">
        <v>747</v>
      </c>
      <c r="Q128" s="3" t="s">
        <v>843</v>
      </c>
      <c r="R128" s="3" t="s">
        <v>749</v>
      </c>
      <c r="S128" s="3" t="s">
        <v>750</v>
      </c>
      <c r="T128" s="3" t="s">
        <v>751</v>
      </c>
      <c r="U128" s="3" t="s">
        <v>844</v>
      </c>
      <c r="V128" s="3" t="s">
        <v>753</v>
      </c>
      <c r="W128" s="3" t="s">
        <v>754</v>
      </c>
      <c r="X128" s="3" t="s">
        <v>755</v>
      </c>
      <c r="Y128" s="3" t="s">
        <v>845</v>
      </c>
      <c r="Z128" s="3" t="s">
        <v>757</v>
      </c>
      <c r="AA128" s="3" t="s">
        <v>758</v>
      </c>
      <c r="AB128" s="3" t="s">
        <v>759</v>
      </c>
      <c r="AC128" s="3" t="s">
        <v>846</v>
      </c>
      <c r="AD128" s="3" t="s">
        <v>761</v>
      </c>
      <c r="AE128" s="3" t="s">
        <v>762</v>
      </c>
      <c r="AF128" s="3" t="s">
        <v>763</v>
      </c>
      <c r="AG128" s="3" t="s">
        <v>847</v>
      </c>
      <c r="AH128" s="3" t="s">
        <v>765</v>
      </c>
      <c r="AI128" s="3" t="s">
        <v>766</v>
      </c>
      <c r="AJ128" s="3" t="s">
        <v>767</v>
      </c>
      <c r="AK128" s="3" t="s">
        <v>848</v>
      </c>
      <c r="AL128" s="3" t="s">
        <v>769</v>
      </c>
      <c r="AM128" s="3" t="s">
        <v>770</v>
      </c>
      <c r="AN128" s="3" t="s">
        <v>771</v>
      </c>
      <c r="AO128" s="3" t="s">
        <v>849</v>
      </c>
      <c r="AP128" s="3" t="s">
        <v>773</v>
      </c>
      <c r="AQ128" s="3" t="s">
        <v>774</v>
      </c>
      <c r="AR128" s="3" t="s">
        <v>775</v>
      </c>
      <c r="AS128" s="3" t="s">
        <v>850</v>
      </c>
      <c r="AT128" s="3" t="s">
        <v>777</v>
      </c>
      <c r="AU128" s="3" t="s">
        <v>778</v>
      </c>
      <c r="AV128" s="3" t="s">
        <v>779</v>
      </c>
      <c r="AW128" s="3" t="s">
        <v>851</v>
      </c>
      <c r="AX128" s="3" t="s">
        <v>781</v>
      </c>
      <c r="AY128" s="3" t="s">
        <v>782</v>
      </c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5"/>
      <c r="BR128" s="5"/>
      <c r="BS128" s="5"/>
    </row>
    <row r="129" spans="1:71" ht="16.5" hidden="1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ht="16.5" hidden="1" customHeight="1" x14ac:dyDescent="0.25">
      <c r="A130" s="3" t="s">
        <v>1128</v>
      </c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ht="16.5" hidden="1" customHeight="1" x14ac:dyDescent="0.25">
      <c r="A131" s="3" t="s">
        <v>1129</v>
      </c>
      <c r="B131" s="3">
        <v>2090679</v>
      </c>
      <c r="C131" s="3">
        <v>2131988</v>
      </c>
      <c r="D131" s="3">
        <v>2160289</v>
      </c>
      <c r="E131" s="3">
        <v>2215675</v>
      </c>
      <c r="F131" s="3">
        <v>2598061</v>
      </c>
      <c r="G131" s="3">
        <v>2751841</v>
      </c>
      <c r="H131" s="3">
        <v>2782924</v>
      </c>
      <c r="I131" s="3">
        <v>2801431</v>
      </c>
      <c r="J131" s="3">
        <v>2907018</v>
      </c>
      <c r="K131" s="3">
        <v>2341145</v>
      </c>
      <c r="L131" s="3">
        <v>2415713</v>
      </c>
      <c r="M131" s="3">
        <v>2866026</v>
      </c>
      <c r="N131" s="3">
        <v>2895837</v>
      </c>
      <c r="O131" s="3">
        <v>2767752</v>
      </c>
      <c r="P131" s="3">
        <v>2959693</v>
      </c>
      <c r="Q131" s="3">
        <v>3327447.19</v>
      </c>
      <c r="R131" s="3">
        <v>3914484</v>
      </c>
      <c r="S131" s="3">
        <v>4134364</v>
      </c>
      <c r="T131" s="3">
        <v>4255250</v>
      </c>
      <c r="U131" s="3">
        <v>4457674.2050000001</v>
      </c>
      <c r="V131" s="3">
        <v>4867410</v>
      </c>
      <c r="W131" s="3">
        <v>4862020</v>
      </c>
      <c r="X131" s="3">
        <v>4864250</v>
      </c>
      <c r="Y131" s="3">
        <v>5319494.8289999999</v>
      </c>
      <c r="Z131" s="3">
        <v>5273489</v>
      </c>
      <c r="AA131" s="3">
        <v>5519711</v>
      </c>
      <c r="AB131" s="3">
        <v>5759614</v>
      </c>
      <c r="AC131" s="3">
        <v>5754727.6900000004</v>
      </c>
      <c r="AD131" s="3">
        <v>5761430</v>
      </c>
      <c r="AE131" s="3">
        <v>5847691</v>
      </c>
      <c r="AF131" s="3">
        <v>6071003</v>
      </c>
      <c r="AG131" s="3">
        <v>6602441.4100000001</v>
      </c>
      <c r="AH131" s="3">
        <v>6803358</v>
      </c>
      <c r="AI131" s="3">
        <v>6800004</v>
      </c>
      <c r="AJ131" s="3">
        <v>6929999</v>
      </c>
      <c r="AK131" s="3">
        <v>7100339.4519999996</v>
      </c>
      <c r="AL131" s="3">
        <v>7205106</v>
      </c>
      <c r="AM131" s="3">
        <v>7167259</v>
      </c>
      <c r="AN131" s="3">
        <v>7102805</v>
      </c>
      <c r="AO131" s="3">
        <v>7309836.2000000002</v>
      </c>
      <c r="AP131" s="3">
        <v>7730439</v>
      </c>
      <c r="AQ131" s="3">
        <v>8878229</v>
      </c>
      <c r="AR131" s="3">
        <v>8645999</v>
      </c>
      <c r="AS131" s="3">
        <v>8632396.3800000008</v>
      </c>
      <c r="AT131" s="3">
        <v>8142286</v>
      </c>
      <c r="AU131" s="3">
        <v>8633825</v>
      </c>
      <c r="AV131" s="3">
        <v>8810543</v>
      </c>
      <c r="AW131" s="3">
        <v>11132737.517000001</v>
      </c>
      <c r="AX131" s="3">
        <v>8199540</v>
      </c>
      <c r="AY131" s="3">
        <v>4279261</v>
      </c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3"/>
      <c r="BR131" s="3"/>
      <c r="BS131" s="3"/>
    </row>
    <row r="132" spans="1:71" ht="16.5" hidden="1" customHeight="1" x14ac:dyDescent="0.25">
      <c r="A132" s="3" t="s">
        <v>1130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180730</v>
      </c>
      <c r="H132" s="3">
        <v>156636</v>
      </c>
      <c r="I132" s="3">
        <v>155032</v>
      </c>
      <c r="J132" s="3">
        <v>135133</v>
      </c>
      <c r="K132" s="3">
        <v>141990</v>
      </c>
      <c r="L132" s="3">
        <v>133537</v>
      </c>
      <c r="M132" s="3">
        <v>139371</v>
      </c>
      <c r="N132" s="3">
        <v>142252</v>
      </c>
      <c r="O132" s="3">
        <v>163242</v>
      </c>
      <c r="P132" s="3">
        <v>149997</v>
      </c>
      <c r="Q132" s="3">
        <v>176564.89</v>
      </c>
      <c r="R132" s="3">
        <v>163751</v>
      </c>
      <c r="S132" s="3">
        <v>179842</v>
      </c>
      <c r="T132" s="3">
        <v>170279</v>
      </c>
      <c r="U132" s="3">
        <v>211306.20199999999</v>
      </c>
      <c r="V132" s="3">
        <v>200018</v>
      </c>
      <c r="W132" s="3">
        <v>222263</v>
      </c>
      <c r="X132" s="3">
        <v>212764</v>
      </c>
      <c r="Y132" s="3">
        <v>246837.89300000001</v>
      </c>
      <c r="Z132" s="3">
        <v>225111</v>
      </c>
      <c r="AA132" s="3">
        <v>253345</v>
      </c>
      <c r="AB132" s="3">
        <v>248901</v>
      </c>
      <c r="AC132" s="3">
        <v>247417.73</v>
      </c>
      <c r="AD132" s="3">
        <v>223202</v>
      </c>
      <c r="AE132" s="3">
        <v>264728</v>
      </c>
      <c r="AF132" s="3">
        <v>273771</v>
      </c>
      <c r="AG132" s="3">
        <v>306011.96100000001</v>
      </c>
      <c r="AH132" s="3">
        <v>313296</v>
      </c>
      <c r="AI132" s="3">
        <v>355341</v>
      </c>
      <c r="AJ132" s="3">
        <v>358850</v>
      </c>
      <c r="AK132" s="3">
        <v>361977.95899999997</v>
      </c>
      <c r="AL132" s="3">
        <v>381718</v>
      </c>
      <c r="AM132" s="3">
        <v>409217</v>
      </c>
      <c r="AN132" s="3">
        <v>406773</v>
      </c>
      <c r="AO132" s="3">
        <v>432888.99</v>
      </c>
      <c r="AP132" s="3">
        <v>429112</v>
      </c>
      <c r="AQ132" s="3">
        <v>445636</v>
      </c>
      <c r="AR132" s="3">
        <v>459356</v>
      </c>
      <c r="AS132" s="3">
        <v>514984.36</v>
      </c>
      <c r="AT132" s="3">
        <v>0</v>
      </c>
      <c r="AU132" s="3">
        <v>0</v>
      </c>
      <c r="AV132" s="3">
        <v>208997</v>
      </c>
      <c r="AW132" s="3">
        <v>0</v>
      </c>
      <c r="AX132" s="3">
        <v>0</v>
      </c>
      <c r="AY132" s="3">
        <v>0</v>
      </c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3"/>
      <c r="BR132" s="3"/>
      <c r="BS132" s="3"/>
    </row>
    <row r="133" spans="1:71" ht="16.5" hidden="1" customHeight="1" x14ac:dyDescent="0.25">
      <c r="A133" s="3" t="s">
        <v>1131</v>
      </c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215742</v>
      </c>
      <c r="AQ133" s="3">
        <v>1351381</v>
      </c>
      <c r="AR133" s="3">
        <v>817691</v>
      </c>
      <c r="AS133" s="3">
        <v>376922.09</v>
      </c>
      <c r="AT133" s="3">
        <v>142346</v>
      </c>
      <c r="AU133" s="3">
        <v>484990</v>
      </c>
      <c r="AV133" s="3">
        <v>601789</v>
      </c>
      <c r="AW133" s="3">
        <v>1675111.9720000001</v>
      </c>
      <c r="AX133" s="3">
        <v>350280</v>
      </c>
      <c r="AY133" s="3">
        <v>313227</v>
      </c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3"/>
      <c r="BR133" s="3"/>
      <c r="BS133" s="3"/>
    </row>
    <row r="134" spans="1:71" ht="16.5" hidden="1" customHeight="1" x14ac:dyDescent="0.25">
      <c r="A134" s="3" t="s">
        <v>1132</v>
      </c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2571111</v>
      </c>
      <c r="H134" s="3">
        <v>2626288</v>
      </c>
      <c r="I134" s="3">
        <v>2646398</v>
      </c>
      <c r="J134" s="3">
        <v>2771885</v>
      </c>
      <c r="K134" s="3">
        <v>2199155</v>
      </c>
      <c r="L134" s="3">
        <v>2282176</v>
      </c>
      <c r="M134" s="3">
        <v>2726655</v>
      </c>
      <c r="N134" s="3">
        <v>2753585</v>
      </c>
      <c r="O134" s="3">
        <v>2604510</v>
      </c>
      <c r="P134" s="3">
        <v>2809696</v>
      </c>
      <c r="Q134" s="3">
        <v>3150882.31</v>
      </c>
      <c r="R134" s="3">
        <v>3750733</v>
      </c>
      <c r="S134" s="3">
        <v>3954522</v>
      </c>
      <c r="T134" s="3">
        <v>4084971</v>
      </c>
      <c r="U134" s="3">
        <v>4246368.0029999996</v>
      </c>
      <c r="V134" s="3">
        <v>4667392</v>
      </c>
      <c r="W134" s="3">
        <v>4639757</v>
      </c>
      <c r="X134" s="3">
        <v>4651486</v>
      </c>
      <c r="Y134" s="3">
        <v>5072656.9359999998</v>
      </c>
      <c r="Z134" s="3">
        <v>5048378</v>
      </c>
      <c r="AA134" s="3">
        <v>5266366</v>
      </c>
      <c r="AB134" s="3">
        <v>5510713</v>
      </c>
      <c r="AC134" s="3">
        <v>5507309.96</v>
      </c>
      <c r="AD134" s="3">
        <v>5538228</v>
      </c>
      <c r="AE134" s="3">
        <v>5582963</v>
      </c>
      <c r="AF134" s="3">
        <v>5797232</v>
      </c>
      <c r="AG134" s="3">
        <v>6296429.449</v>
      </c>
      <c r="AH134" s="3">
        <v>6490062</v>
      </c>
      <c r="AI134" s="3">
        <v>6444663</v>
      </c>
      <c r="AJ134" s="3">
        <v>6571149</v>
      </c>
      <c r="AK134" s="3">
        <v>6738361.4929999998</v>
      </c>
      <c r="AL134" s="3">
        <v>6823388</v>
      </c>
      <c r="AM134" s="3">
        <v>6758042</v>
      </c>
      <c r="AN134" s="3">
        <v>6696032</v>
      </c>
      <c r="AO134" s="3">
        <v>6876947.2000000002</v>
      </c>
      <c r="AP134" s="3">
        <v>7085585</v>
      </c>
      <c r="AQ134" s="3">
        <v>7081212</v>
      </c>
      <c r="AR134" s="3">
        <v>7368952</v>
      </c>
      <c r="AS134" s="3">
        <v>7740489.9299999997</v>
      </c>
      <c r="AT134" s="3">
        <v>7999940</v>
      </c>
      <c r="AU134" s="3">
        <v>8148835</v>
      </c>
      <c r="AV134" s="3">
        <v>7999757</v>
      </c>
      <c r="AW134" s="3">
        <v>10090627.545</v>
      </c>
      <c r="AX134" s="3">
        <v>7849260</v>
      </c>
      <c r="AY134" s="3">
        <v>3966034</v>
      </c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3"/>
      <c r="BR134" s="3"/>
      <c r="BS134" s="3"/>
    </row>
    <row r="135" spans="1:71" ht="16.5" hidden="1" customHeight="1" x14ac:dyDescent="0.25">
      <c r="A135" s="3" t="s">
        <v>1133</v>
      </c>
      <c r="B135" s="3">
        <v>168564</v>
      </c>
      <c r="C135" s="3">
        <v>179666</v>
      </c>
      <c r="D135" s="3">
        <v>264167</v>
      </c>
      <c r="E135" s="3">
        <v>266313</v>
      </c>
      <c r="F135" s="3">
        <v>201611</v>
      </c>
      <c r="G135" s="3">
        <v>256279</v>
      </c>
      <c r="H135" s="3">
        <v>152585</v>
      </c>
      <c r="I135" s="3">
        <v>4224897</v>
      </c>
      <c r="J135" s="3">
        <v>566996</v>
      </c>
      <c r="K135" s="3">
        <v>156027</v>
      </c>
      <c r="L135" s="3">
        <v>190997</v>
      </c>
      <c r="M135" s="3">
        <v>428657</v>
      </c>
      <c r="N135" s="3">
        <v>229844</v>
      </c>
      <c r="O135" s="3">
        <v>183344</v>
      </c>
      <c r="P135" s="3">
        <v>206380</v>
      </c>
      <c r="Q135" s="3">
        <v>430266.36</v>
      </c>
      <c r="R135" s="3">
        <v>260190</v>
      </c>
      <c r="S135" s="3">
        <v>315415</v>
      </c>
      <c r="T135" s="3">
        <v>1859514</v>
      </c>
      <c r="U135" s="3">
        <v>344071.34</v>
      </c>
      <c r="V135" s="3">
        <v>365198</v>
      </c>
      <c r="W135" s="3">
        <v>288743</v>
      </c>
      <c r="X135" s="3">
        <v>279620</v>
      </c>
      <c r="Y135" s="3">
        <v>862286.39</v>
      </c>
      <c r="Z135" s="3">
        <v>366088</v>
      </c>
      <c r="AA135" s="3">
        <v>503033</v>
      </c>
      <c r="AB135" s="3">
        <v>311985</v>
      </c>
      <c r="AC135" s="3">
        <v>464197.9</v>
      </c>
      <c r="AD135" s="3">
        <v>466493</v>
      </c>
      <c r="AE135" s="3">
        <v>300005</v>
      </c>
      <c r="AF135" s="3">
        <v>306658</v>
      </c>
      <c r="AG135" s="3">
        <v>516127.337</v>
      </c>
      <c r="AH135" s="3">
        <v>431955</v>
      </c>
      <c r="AI135" s="3">
        <v>408018</v>
      </c>
      <c r="AJ135" s="3">
        <v>396977</v>
      </c>
      <c r="AK135" s="3">
        <v>390265.77100000001</v>
      </c>
      <c r="AL135" s="3">
        <v>524429</v>
      </c>
      <c r="AM135" s="3">
        <v>455038</v>
      </c>
      <c r="AN135" s="3">
        <v>4104221</v>
      </c>
      <c r="AO135" s="3">
        <v>748589.43</v>
      </c>
      <c r="AP135" s="3">
        <v>501311</v>
      </c>
      <c r="AQ135" s="3">
        <v>533539</v>
      </c>
      <c r="AR135" s="3">
        <v>881598</v>
      </c>
      <c r="AS135" s="3">
        <v>769224.06</v>
      </c>
      <c r="AT135" s="3">
        <v>658532</v>
      </c>
      <c r="AU135" s="3">
        <v>686916</v>
      </c>
      <c r="AV135" s="3">
        <v>643818</v>
      </c>
      <c r="AW135" s="3">
        <v>-19176.828000000001</v>
      </c>
      <c r="AX135" s="3">
        <v>3258387</v>
      </c>
      <c r="AY135" s="3">
        <v>822431</v>
      </c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3"/>
      <c r="BR135" s="3"/>
      <c r="BS135" s="3"/>
    </row>
    <row r="136" spans="1:71" ht="16.5" hidden="1" customHeight="1" x14ac:dyDescent="0.25">
      <c r="A136" s="3" t="s">
        <v>1134</v>
      </c>
      <c r="B136" s="3">
        <v>25845</v>
      </c>
      <c r="C136" s="3">
        <v>35076</v>
      </c>
      <c r="D136" s="3">
        <v>47631</v>
      </c>
      <c r="E136" s="3">
        <v>58205</v>
      </c>
      <c r="F136" s="3">
        <v>42486</v>
      </c>
      <c r="G136" s="3">
        <v>29936</v>
      </c>
      <c r="H136" s="3">
        <v>6118</v>
      </c>
      <c r="I136" s="3">
        <v>4497</v>
      </c>
      <c r="J136" s="3">
        <v>183513</v>
      </c>
      <c r="K136" s="3">
        <v>11140</v>
      </c>
      <c r="L136" s="3">
        <v>9032</v>
      </c>
      <c r="M136" s="3">
        <v>0</v>
      </c>
      <c r="N136" s="3">
        <v>6837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3"/>
      <c r="BR136" s="3"/>
      <c r="BS136" s="3"/>
    </row>
    <row r="137" spans="1:71" ht="16.5" hidden="1" customHeight="1" x14ac:dyDescent="0.25">
      <c r="A137" s="3" t="s">
        <v>1135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40</v>
      </c>
      <c r="H137" s="3">
        <v>20</v>
      </c>
      <c r="I137" s="3">
        <v>0</v>
      </c>
      <c r="J137" s="3">
        <v>0</v>
      </c>
      <c r="K137" s="3">
        <v>60</v>
      </c>
      <c r="L137" s="3">
        <v>30</v>
      </c>
      <c r="M137" s="3">
        <v>225724</v>
      </c>
      <c r="N137" s="3">
        <v>0</v>
      </c>
      <c r="O137" s="3">
        <v>12385</v>
      </c>
      <c r="P137" s="3">
        <v>7911</v>
      </c>
      <c r="Q137" s="3">
        <v>20715.22</v>
      </c>
      <c r="R137" s="3">
        <v>12156</v>
      </c>
      <c r="S137" s="3">
        <v>17807</v>
      </c>
      <c r="T137" s="3">
        <v>18567</v>
      </c>
      <c r="U137" s="3">
        <v>29273.88</v>
      </c>
      <c r="V137" s="3">
        <v>21691</v>
      </c>
      <c r="W137" s="3">
        <v>0</v>
      </c>
      <c r="X137" s="3">
        <v>24919</v>
      </c>
      <c r="Y137" s="3">
        <v>0</v>
      </c>
      <c r="Z137" s="3">
        <v>0</v>
      </c>
      <c r="AA137" s="3">
        <v>0</v>
      </c>
      <c r="AB137" s="3">
        <v>14577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6749.0782499999996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41095</v>
      </c>
      <c r="AW137" s="3">
        <v>0</v>
      </c>
      <c r="AX137" s="3">
        <v>0</v>
      </c>
      <c r="AY137" s="3">
        <v>0</v>
      </c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3"/>
      <c r="BR137" s="3"/>
      <c r="BS137" s="3"/>
    </row>
    <row r="138" spans="1:71" ht="16.5" hidden="1" customHeight="1" x14ac:dyDescent="0.25">
      <c r="A138" s="3" t="s">
        <v>1136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8922</v>
      </c>
      <c r="AQ138" s="3">
        <v>6801</v>
      </c>
      <c r="AR138" s="3">
        <v>28948</v>
      </c>
      <c r="AS138" s="3">
        <v>70472.289999999994</v>
      </c>
      <c r="AT138" s="3">
        <v>81810</v>
      </c>
      <c r="AU138" s="3">
        <v>123493</v>
      </c>
      <c r="AV138" s="3">
        <v>0</v>
      </c>
      <c r="AW138" s="3">
        <v>46792.437250000003</v>
      </c>
      <c r="AX138" s="3">
        <v>35259</v>
      </c>
      <c r="AY138" s="3">
        <v>370171</v>
      </c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3"/>
      <c r="BR138" s="3"/>
      <c r="BS138" s="3"/>
    </row>
    <row r="139" spans="1:71" ht="16.5" hidden="1" customHeight="1" x14ac:dyDescent="0.25">
      <c r="A139" s="3" t="s">
        <v>1137</v>
      </c>
      <c r="B139" s="3">
        <v>142719</v>
      </c>
      <c r="C139" s="3">
        <v>144590</v>
      </c>
      <c r="D139" s="3">
        <v>216536</v>
      </c>
      <c r="E139" s="3">
        <v>208108</v>
      </c>
      <c r="F139" s="3">
        <v>159125</v>
      </c>
      <c r="G139" s="3">
        <v>226303</v>
      </c>
      <c r="H139" s="3">
        <v>146447</v>
      </c>
      <c r="I139" s="3">
        <v>4220400</v>
      </c>
      <c r="J139" s="3">
        <v>383483</v>
      </c>
      <c r="K139" s="3">
        <v>144827</v>
      </c>
      <c r="L139" s="3">
        <v>181935</v>
      </c>
      <c r="M139" s="3">
        <v>406618</v>
      </c>
      <c r="N139" s="3">
        <v>223007</v>
      </c>
      <c r="O139" s="3">
        <v>170959</v>
      </c>
      <c r="P139" s="3">
        <v>198469</v>
      </c>
      <c r="Q139" s="3">
        <v>409551.14</v>
      </c>
      <c r="R139" s="3">
        <v>248034</v>
      </c>
      <c r="S139" s="3">
        <v>297608</v>
      </c>
      <c r="T139" s="3">
        <v>1840947</v>
      </c>
      <c r="U139" s="3">
        <v>314797.46000000002</v>
      </c>
      <c r="V139" s="3">
        <v>343507</v>
      </c>
      <c r="W139" s="3">
        <v>288743</v>
      </c>
      <c r="X139" s="3">
        <v>254701</v>
      </c>
      <c r="Y139" s="3">
        <v>944043.39</v>
      </c>
      <c r="Z139" s="3">
        <v>366088</v>
      </c>
      <c r="AA139" s="3">
        <v>503033</v>
      </c>
      <c r="AB139" s="3">
        <v>297408</v>
      </c>
      <c r="AC139" s="3">
        <v>508762.9</v>
      </c>
      <c r="AD139" s="3">
        <v>466493</v>
      </c>
      <c r="AE139" s="3">
        <v>300005</v>
      </c>
      <c r="AF139" s="3">
        <v>306658</v>
      </c>
      <c r="AG139" s="3">
        <v>516127.337</v>
      </c>
      <c r="AH139" s="3">
        <v>431955</v>
      </c>
      <c r="AI139" s="3">
        <v>408018</v>
      </c>
      <c r="AJ139" s="3">
        <v>396977</v>
      </c>
      <c r="AK139" s="3">
        <v>363269.45799999998</v>
      </c>
      <c r="AL139" s="3">
        <v>524429</v>
      </c>
      <c r="AM139" s="3">
        <v>455038</v>
      </c>
      <c r="AN139" s="3">
        <v>4104221</v>
      </c>
      <c r="AO139" s="3">
        <v>748589.43</v>
      </c>
      <c r="AP139" s="3">
        <v>492389</v>
      </c>
      <c r="AQ139" s="3">
        <v>526738</v>
      </c>
      <c r="AR139" s="3">
        <v>852650</v>
      </c>
      <c r="AS139" s="3">
        <v>698751.77</v>
      </c>
      <c r="AT139" s="3">
        <v>576722</v>
      </c>
      <c r="AU139" s="3">
        <v>563423</v>
      </c>
      <c r="AV139" s="3">
        <v>602723</v>
      </c>
      <c r="AW139" s="3">
        <v>-59452.576999999997</v>
      </c>
      <c r="AX139" s="3">
        <v>3223128</v>
      </c>
      <c r="AY139" s="3">
        <v>452260</v>
      </c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3"/>
      <c r="BR139" s="3"/>
      <c r="BS139" s="3"/>
    </row>
    <row r="140" spans="1:71" ht="16.5" hidden="1" customHeight="1" x14ac:dyDescent="0.25">
      <c r="A140" s="3" t="s">
        <v>1138</v>
      </c>
      <c r="B140" s="3">
        <v>78190</v>
      </c>
      <c r="C140" s="3">
        <v>77141</v>
      </c>
      <c r="D140" s="3">
        <v>83885</v>
      </c>
      <c r="E140" s="3">
        <v>122691</v>
      </c>
      <c r="F140" s="3">
        <v>85681</v>
      </c>
      <c r="G140" s="3">
        <v>83599</v>
      </c>
      <c r="H140" s="3">
        <v>0</v>
      </c>
      <c r="I140" s="3">
        <v>112635.5</v>
      </c>
      <c r="J140" s="3">
        <v>117503</v>
      </c>
      <c r="K140" s="3">
        <v>116119</v>
      </c>
      <c r="L140" s="3">
        <v>0</v>
      </c>
      <c r="M140" s="3">
        <v>118780.75</v>
      </c>
      <c r="N140" s="3">
        <v>123133</v>
      </c>
      <c r="O140" s="3">
        <v>125689</v>
      </c>
      <c r="P140" s="3">
        <v>130737</v>
      </c>
      <c r="Q140" s="3">
        <v>117989.72</v>
      </c>
      <c r="R140" s="3">
        <v>136069</v>
      </c>
      <c r="S140" s="3">
        <v>137749</v>
      </c>
      <c r="T140" s="3">
        <v>145456</v>
      </c>
      <c r="U140" s="3">
        <v>164973.77100000001</v>
      </c>
      <c r="V140" s="3">
        <v>168201</v>
      </c>
      <c r="W140" s="3">
        <v>176475</v>
      </c>
      <c r="X140" s="3">
        <v>169654</v>
      </c>
      <c r="Y140" s="3">
        <v>171792.86199999999</v>
      </c>
      <c r="Z140" s="3">
        <v>178365</v>
      </c>
      <c r="AA140" s="3">
        <v>206142</v>
      </c>
      <c r="AB140" s="3">
        <v>216912</v>
      </c>
      <c r="AC140" s="3">
        <v>212459.25</v>
      </c>
      <c r="AD140" s="3">
        <v>209720</v>
      </c>
      <c r="AE140" s="3">
        <v>188972</v>
      </c>
      <c r="AF140" s="3">
        <v>178401</v>
      </c>
      <c r="AG140" s="3">
        <v>172361.416</v>
      </c>
      <c r="AH140" s="3">
        <v>210286</v>
      </c>
      <c r="AI140" s="3">
        <v>211114</v>
      </c>
      <c r="AJ140" s="3">
        <v>220309</v>
      </c>
      <c r="AK140" s="3">
        <v>211435.95199999999</v>
      </c>
      <c r="AL140" s="3">
        <v>221912</v>
      </c>
      <c r="AM140" s="3">
        <v>199515</v>
      </c>
      <c r="AN140" s="3">
        <v>201240</v>
      </c>
      <c r="AO140" s="3">
        <v>219214.55</v>
      </c>
      <c r="AP140" s="3">
        <v>255165</v>
      </c>
      <c r="AQ140" s="3">
        <v>272840</v>
      </c>
      <c r="AR140" s="3">
        <v>277351</v>
      </c>
      <c r="AS140" s="3">
        <v>284540.15999999997</v>
      </c>
      <c r="AT140" s="3">
        <v>301173</v>
      </c>
      <c r="AU140" s="3">
        <v>293450</v>
      </c>
      <c r="AV140" s="3">
        <v>359437</v>
      </c>
      <c r="AW140" s="3">
        <v>386103.89899999998</v>
      </c>
      <c r="AX140" s="3">
        <v>606703</v>
      </c>
      <c r="AY140" s="3">
        <v>126372</v>
      </c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3"/>
      <c r="BR140" s="3"/>
      <c r="BS140" s="3"/>
    </row>
    <row r="141" spans="1:71" ht="16.5" hidden="1" customHeight="1" x14ac:dyDescent="0.25">
      <c r="A141" s="3" t="s">
        <v>1139</v>
      </c>
      <c r="B141" s="3">
        <v>2337433</v>
      </c>
      <c r="C141" s="3">
        <v>2388795</v>
      </c>
      <c r="D141" s="3">
        <v>2508341</v>
      </c>
      <c r="E141" s="3">
        <v>2604679</v>
      </c>
      <c r="F141" s="3">
        <v>2885353</v>
      </c>
      <c r="G141" s="3">
        <v>3091719</v>
      </c>
      <c r="H141" s="3">
        <v>2935509</v>
      </c>
      <c r="I141" s="3">
        <v>7476870</v>
      </c>
      <c r="J141" s="3">
        <v>3591517</v>
      </c>
      <c r="K141" s="3">
        <v>2613291</v>
      </c>
      <c r="L141" s="3">
        <v>2606710</v>
      </c>
      <c r="M141" s="3">
        <v>3769806</v>
      </c>
      <c r="N141" s="3">
        <v>3248814</v>
      </c>
      <c r="O141" s="3">
        <v>3076785</v>
      </c>
      <c r="P141" s="3">
        <v>3296810</v>
      </c>
      <c r="Q141" s="3">
        <v>3875703.28</v>
      </c>
      <c r="R141" s="3">
        <v>4310743</v>
      </c>
      <c r="S141" s="3">
        <v>4587528</v>
      </c>
      <c r="T141" s="3">
        <v>6260220</v>
      </c>
      <c r="U141" s="3">
        <v>4966719.3159999996</v>
      </c>
      <c r="V141" s="3">
        <v>5400809</v>
      </c>
      <c r="W141" s="3">
        <v>5327238</v>
      </c>
      <c r="X141" s="3">
        <v>5313524</v>
      </c>
      <c r="Y141" s="3">
        <v>6353574.0810000002</v>
      </c>
      <c r="Z141" s="3">
        <v>5817942</v>
      </c>
      <c r="AA141" s="3">
        <v>6228886</v>
      </c>
      <c r="AB141" s="3">
        <v>6288511</v>
      </c>
      <c r="AC141" s="3">
        <v>6431384.8300000001</v>
      </c>
      <c r="AD141" s="3">
        <v>6437643</v>
      </c>
      <c r="AE141" s="3">
        <v>6336668</v>
      </c>
      <c r="AF141" s="3">
        <v>6556062</v>
      </c>
      <c r="AG141" s="3">
        <v>7290930.1629999997</v>
      </c>
      <c r="AH141" s="3">
        <v>7445599</v>
      </c>
      <c r="AI141" s="3">
        <v>7419136</v>
      </c>
      <c r="AJ141" s="3">
        <v>7547285</v>
      </c>
      <c r="AK141" s="3">
        <v>7702041.1749999998</v>
      </c>
      <c r="AL141" s="3">
        <v>7951447</v>
      </c>
      <c r="AM141" s="3">
        <v>7821812</v>
      </c>
      <c r="AN141" s="3">
        <v>11408266</v>
      </c>
      <c r="AO141" s="3">
        <v>8277640.1699999999</v>
      </c>
      <c r="AP141" s="3">
        <v>8486915</v>
      </c>
      <c r="AQ141" s="3">
        <v>9684608</v>
      </c>
      <c r="AR141" s="3">
        <v>9804948</v>
      </c>
      <c r="AS141" s="3">
        <v>9686160.5999999996</v>
      </c>
      <c r="AT141" s="3">
        <v>9101991</v>
      </c>
      <c r="AU141" s="3">
        <v>9614191</v>
      </c>
      <c r="AV141" s="3">
        <v>9813798</v>
      </c>
      <c r="AW141" s="3">
        <v>11499664.588</v>
      </c>
      <c r="AX141" s="3">
        <v>12064630</v>
      </c>
      <c r="AY141" s="3">
        <v>5228064</v>
      </c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3"/>
      <c r="BR141" s="3"/>
      <c r="BS141" s="3"/>
    </row>
    <row r="142" spans="1:71" ht="16.5" hidden="1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3"/>
      <c r="BR142" s="3"/>
      <c r="BS142" s="3"/>
    </row>
    <row r="143" spans="1:71" ht="16.5" hidden="1" customHeight="1" x14ac:dyDescent="0.25">
      <c r="A143" s="3" t="s">
        <v>1140</v>
      </c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3"/>
      <c r="BR143" s="3"/>
      <c r="BS143" s="3"/>
    </row>
    <row r="144" spans="1:71" ht="16.5" hidden="1" customHeight="1" x14ac:dyDescent="0.25">
      <c r="A144" s="3" t="s">
        <v>1141</v>
      </c>
      <c r="B144" s="3">
        <v>1154035</v>
      </c>
      <c r="C144" s="3">
        <v>1179051</v>
      </c>
      <c r="D144" s="3">
        <v>1224175</v>
      </c>
      <c r="E144" s="3">
        <v>1332337</v>
      </c>
      <c r="F144" s="3">
        <v>1517455</v>
      </c>
      <c r="G144" s="3">
        <v>1666241</v>
      </c>
      <c r="H144" s="3">
        <v>1719148</v>
      </c>
      <c r="I144" s="3">
        <v>1793834</v>
      </c>
      <c r="J144" s="3">
        <v>1746319</v>
      </c>
      <c r="K144" s="3">
        <v>1689167</v>
      </c>
      <c r="L144" s="3">
        <v>1707161</v>
      </c>
      <c r="M144" s="3">
        <v>1778400</v>
      </c>
      <c r="N144" s="3">
        <v>1836933</v>
      </c>
      <c r="O144" s="3">
        <v>1892941</v>
      </c>
      <c r="P144" s="3">
        <v>1988315</v>
      </c>
      <c r="Q144" s="3">
        <v>2065257.22</v>
      </c>
      <c r="R144" s="3">
        <v>2185728</v>
      </c>
      <c r="S144" s="3">
        <v>2300795</v>
      </c>
      <c r="T144" s="3">
        <v>2369989</v>
      </c>
      <c r="U144" s="3">
        <v>2576886.8319999999</v>
      </c>
      <c r="V144" s="3">
        <v>2491752</v>
      </c>
      <c r="W144" s="3">
        <v>2592979</v>
      </c>
      <c r="X144" s="3">
        <v>2636290</v>
      </c>
      <c r="Y144" s="3">
        <v>2820602.6469999999</v>
      </c>
      <c r="Z144" s="3">
        <v>2723379</v>
      </c>
      <c r="AA144" s="3">
        <v>2877429</v>
      </c>
      <c r="AB144" s="3">
        <v>3021914</v>
      </c>
      <c r="AC144" s="3">
        <v>2993518.87</v>
      </c>
      <c r="AD144" s="3">
        <v>2864096</v>
      </c>
      <c r="AE144" s="3">
        <v>3021984</v>
      </c>
      <c r="AF144" s="3">
        <v>3243021</v>
      </c>
      <c r="AG144" s="3">
        <v>3504621.5329999998</v>
      </c>
      <c r="AH144" s="3">
        <v>3424053</v>
      </c>
      <c r="AI144" s="3">
        <v>3465954</v>
      </c>
      <c r="AJ144" s="3">
        <v>3511221</v>
      </c>
      <c r="AK144" s="3">
        <v>3639370.219</v>
      </c>
      <c r="AL144" s="3">
        <v>3460130</v>
      </c>
      <c r="AM144" s="3">
        <v>3577973</v>
      </c>
      <c r="AN144" s="3">
        <v>3661162</v>
      </c>
      <c r="AO144" s="3">
        <v>3818894.73</v>
      </c>
      <c r="AP144" s="3">
        <v>3852155</v>
      </c>
      <c r="AQ144" s="3">
        <v>4618125</v>
      </c>
      <c r="AR144" s="3">
        <v>4538770</v>
      </c>
      <c r="AS144" s="3">
        <v>4569955.6500000004</v>
      </c>
      <c r="AT144" s="3">
        <v>4055071</v>
      </c>
      <c r="AU144" s="3">
        <v>4515973</v>
      </c>
      <c r="AV144" s="3">
        <v>4558372</v>
      </c>
      <c r="AW144" s="3">
        <v>4978212.0130000003</v>
      </c>
      <c r="AX144" s="3">
        <v>4037940</v>
      </c>
      <c r="AY144" s="3">
        <v>3055485</v>
      </c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3"/>
      <c r="BR144" s="3"/>
      <c r="BS144" s="3"/>
    </row>
    <row r="145" spans="1:71" ht="16.5" hidden="1" customHeight="1" x14ac:dyDescent="0.25">
      <c r="A145" s="3" t="s">
        <v>1142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147829</v>
      </c>
      <c r="H145" s="3">
        <v>132415</v>
      </c>
      <c r="I145" s="3">
        <v>131288</v>
      </c>
      <c r="J145" s="3">
        <v>115534</v>
      </c>
      <c r="K145" s="3">
        <v>118937</v>
      </c>
      <c r="L145" s="3">
        <v>115131</v>
      </c>
      <c r="M145" s="3">
        <v>120770</v>
      </c>
      <c r="N145" s="3">
        <v>123198</v>
      </c>
      <c r="O145" s="3">
        <v>138235</v>
      </c>
      <c r="P145" s="3">
        <v>128023</v>
      </c>
      <c r="Q145" s="3">
        <v>151892.04</v>
      </c>
      <c r="R145" s="3">
        <v>136895</v>
      </c>
      <c r="S145" s="3">
        <v>151493</v>
      </c>
      <c r="T145" s="3">
        <v>143832</v>
      </c>
      <c r="U145" s="3">
        <v>176554.09400000001</v>
      </c>
      <c r="V145" s="3">
        <v>164031</v>
      </c>
      <c r="W145" s="3">
        <v>169652</v>
      </c>
      <c r="X145" s="3">
        <v>170047</v>
      </c>
      <c r="Y145" s="3">
        <v>187033.38200000001</v>
      </c>
      <c r="Z145" s="3">
        <v>177200</v>
      </c>
      <c r="AA145" s="3">
        <v>200847</v>
      </c>
      <c r="AB145" s="3">
        <v>201094</v>
      </c>
      <c r="AC145" s="3">
        <v>200519</v>
      </c>
      <c r="AD145" s="3">
        <v>178412</v>
      </c>
      <c r="AE145" s="3">
        <v>210169</v>
      </c>
      <c r="AF145" s="3">
        <v>217408</v>
      </c>
      <c r="AG145" s="3">
        <v>246081.94</v>
      </c>
      <c r="AH145" s="3">
        <v>243711</v>
      </c>
      <c r="AI145" s="3">
        <v>274653</v>
      </c>
      <c r="AJ145" s="3">
        <v>279554</v>
      </c>
      <c r="AK145" s="3">
        <v>287646.10600000003</v>
      </c>
      <c r="AL145" s="3">
        <v>301666</v>
      </c>
      <c r="AM145" s="3">
        <v>314928</v>
      </c>
      <c r="AN145" s="3">
        <v>323041</v>
      </c>
      <c r="AO145" s="3">
        <v>340828.43</v>
      </c>
      <c r="AP145" s="3">
        <v>331564</v>
      </c>
      <c r="AQ145" s="3">
        <v>345749</v>
      </c>
      <c r="AR145" s="3">
        <v>361510</v>
      </c>
      <c r="AS145" s="3">
        <v>409397.34</v>
      </c>
      <c r="AT145" s="3">
        <v>0</v>
      </c>
      <c r="AU145" s="3">
        <v>0</v>
      </c>
      <c r="AV145" s="3">
        <v>100059</v>
      </c>
      <c r="AW145" s="3">
        <v>0</v>
      </c>
      <c r="AX145" s="3">
        <v>0</v>
      </c>
      <c r="AY145" s="3">
        <v>0</v>
      </c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3"/>
      <c r="BR145" s="3"/>
      <c r="BS145" s="3"/>
    </row>
    <row r="146" spans="1:71" ht="16.5" hidden="1" customHeight="1" x14ac:dyDescent="0.25">
      <c r="A146" s="3" t="s">
        <v>1143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134790</v>
      </c>
      <c r="AQ146" s="3">
        <v>773899</v>
      </c>
      <c r="AR146" s="3">
        <v>465968</v>
      </c>
      <c r="AS146" s="3">
        <v>190080.16</v>
      </c>
      <c r="AT146" s="3">
        <v>74658</v>
      </c>
      <c r="AU146" s="3">
        <v>283851</v>
      </c>
      <c r="AV146" s="3">
        <v>345018</v>
      </c>
      <c r="AW146" s="3">
        <v>1129518.051</v>
      </c>
      <c r="AX146" s="3">
        <v>238606</v>
      </c>
      <c r="AY146" s="3">
        <v>222704</v>
      </c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3"/>
      <c r="BR146" s="3"/>
      <c r="BS146" s="3"/>
    </row>
    <row r="147" spans="1:71" ht="16.5" hidden="1" customHeight="1" x14ac:dyDescent="0.25">
      <c r="A147" s="3" t="s">
        <v>1144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1518412</v>
      </c>
      <c r="H147" s="3">
        <v>1586733</v>
      </c>
      <c r="I147" s="3">
        <v>1662545</v>
      </c>
      <c r="J147" s="3">
        <v>1630785</v>
      </c>
      <c r="K147" s="3">
        <v>1570230</v>
      </c>
      <c r="L147" s="3">
        <v>1592030</v>
      </c>
      <c r="M147" s="3">
        <v>1657630</v>
      </c>
      <c r="N147" s="3">
        <v>1713735</v>
      </c>
      <c r="O147" s="3">
        <v>1754706</v>
      </c>
      <c r="P147" s="3">
        <v>1860292</v>
      </c>
      <c r="Q147" s="3">
        <v>1913365.18</v>
      </c>
      <c r="R147" s="3">
        <v>2048833</v>
      </c>
      <c r="S147" s="3">
        <v>2149302</v>
      </c>
      <c r="T147" s="3">
        <v>2226157</v>
      </c>
      <c r="U147" s="3">
        <v>2400332.7379999999</v>
      </c>
      <c r="V147" s="3">
        <v>2327721</v>
      </c>
      <c r="W147" s="3">
        <v>2423327</v>
      </c>
      <c r="X147" s="3">
        <v>2466243</v>
      </c>
      <c r="Y147" s="3">
        <v>2633569.2650000001</v>
      </c>
      <c r="Z147" s="3">
        <v>2546179</v>
      </c>
      <c r="AA147" s="3">
        <v>2676582</v>
      </c>
      <c r="AB147" s="3">
        <v>2820820</v>
      </c>
      <c r="AC147" s="3">
        <v>2792999.87</v>
      </c>
      <c r="AD147" s="3">
        <v>2685684</v>
      </c>
      <c r="AE147" s="3">
        <v>2811815</v>
      </c>
      <c r="AF147" s="3">
        <v>3025613</v>
      </c>
      <c r="AG147" s="3">
        <v>3258539.5929999999</v>
      </c>
      <c r="AH147" s="3">
        <v>3180342</v>
      </c>
      <c r="AI147" s="3">
        <v>3191301</v>
      </c>
      <c r="AJ147" s="3">
        <v>3231667</v>
      </c>
      <c r="AK147" s="3">
        <v>3351724.1129999999</v>
      </c>
      <c r="AL147" s="3">
        <v>3158464</v>
      </c>
      <c r="AM147" s="3">
        <v>3263045</v>
      </c>
      <c r="AN147" s="3">
        <v>3338121</v>
      </c>
      <c r="AO147" s="3">
        <v>3478066.31</v>
      </c>
      <c r="AP147" s="3">
        <v>3385801</v>
      </c>
      <c r="AQ147" s="3">
        <v>3498477</v>
      </c>
      <c r="AR147" s="3">
        <v>3711292</v>
      </c>
      <c r="AS147" s="3">
        <v>3970478.15</v>
      </c>
      <c r="AT147" s="3">
        <v>3980413</v>
      </c>
      <c r="AU147" s="3">
        <v>4232122</v>
      </c>
      <c r="AV147" s="3">
        <v>4113295</v>
      </c>
      <c r="AW147" s="3">
        <v>4134843.9619999998</v>
      </c>
      <c r="AX147" s="3">
        <v>3799334</v>
      </c>
      <c r="AY147" s="3">
        <v>2832781</v>
      </c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3"/>
      <c r="BR147" s="3"/>
      <c r="BS147" s="3"/>
    </row>
    <row r="148" spans="1:71" ht="16.5" hidden="1" customHeight="1" x14ac:dyDescent="0.25">
      <c r="A148" s="3" t="s">
        <v>1145</v>
      </c>
      <c r="B148" s="3">
        <v>284708</v>
      </c>
      <c r="C148" s="3">
        <v>390870</v>
      </c>
      <c r="D148" s="3">
        <v>358023</v>
      </c>
      <c r="E148" s="3">
        <v>517934</v>
      </c>
      <c r="F148" s="3">
        <v>385460</v>
      </c>
      <c r="G148" s="3">
        <v>433912</v>
      </c>
      <c r="H148" s="3">
        <v>421765</v>
      </c>
      <c r="I148" s="3">
        <v>752433</v>
      </c>
      <c r="J148" s="3">
        <v>439492</v>
      </c>
      <c r="K148" s="3">
        <v>415094</v>
      </c>
      <c r="L148" s="3">
        <v>476683</v>
      </c>
      <c r="M148" s="3">
        <v>679319</v>
      </c>
      <c r="N148" s="3">
        <v>520567</v>
      </c>
      <c r="O148" s="3">
        <v>553151</v>
      </c>
      <c r="P148" s="3">
        <v>558479</v>
      </c>
      <c r="Q148" s="3">
        <v>777926.02</v>
      </c>
      <c r="R148" s="3">
        <v>581574</v>
      </c>
      <c r="S148" s="3">
        <v>607711</v>
      </c>
      <c r="T148" s="3">
        <v>592916</v>
      </c>
      <c r="U148" s="3">
        <v>958726.14800000004</v>
      </c>
      <c r="V148" s="3">
        <v>714727</v>
      </c>
      <c r="W148" s="3">
        <v>787995</v>
      </c>
      <c r="X148" s="3">
        <v>741600</v>
      </c>
      <c r="Y148" s="3">
        <v>1201222.818</v>
      </c>
      <c r="Z148" s="3">
        <v>807495</v>
      </c>
      <c r="AA148" s="3">
        <v>828774</v>
      </c>
      <c r="AB148" s="3">
        <v>800599</v>
      </c>
      <c r="AC148" s="3">
        <v>1229869.68</v>
      </c>
      <c r="AD148" s="3">
        <v>862784</v>
      </c>
      <c r="AE148" s="3">
        <v>857544</v>
      </c>
      <c r="AF148" s="3">
        <v>961215</v>
      </c>
      <c r="AG148" s="3">
        <v>1348922.763</v>
      </c>
      <c r="AH148" s="3">
        <v>976676</v>
      </c>
      <c r="AI148" s="3">
        <v>1009843</v>
      </c>
      <c r="AJ148" s="3">
        <v>1090981</v>
      </c>
      <c r="AK148" s="3">
        <v>1328912.9839999999</v>
      </c>
      <c r="AL148" s="3">
        <v>1053690</v>
      </c>
      <c r="AM148" s="3">
        <v>1196851</v>
      </c>
      <c r="AN148" s="3">
        <v>1159829</v>
      </c>
      <c r="AO148" s="3">
        <v>1699568.62</v>
      </c>
      <c r="AP148" s="3">
        <v>1203020</v>
      </c>
      <c r="AQ148" s="3">
        <v>1438141</v>
      </c>
      <c r="AR148" s="3">
        <v>1598028</v>
      </c>
      <c r="AS148" s="3">
        <v>1875103.6</v>
      </c>
      <c r="AT148" s="3">
        <v>1420991</v>
      </c>
      <c r="AU148" s="3">
        <v>1815236</v>
      </c>
      <c r="AV148" s="3">
        <v>1636736</v>
      </c>
      <c r="AW148" s="3">
        <v>1944565.8130000001</v>
      </c>
      <c r="AX148" s="3">
        <v>1723543</v>
      </c>
      <c r="AY148" s="3">
        <v>1205011</v>
      </c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3"/>
      <c r="BR148" s="3"/>
      <c r="BS148" s="3"/>
    </row>
    <row r="149" spans="1:71" ht="16.5" hidden="1" customHeight="1" x14ac:dyDescent="0.25">
      <c r="A149" s="3" t="s">
        <v>1146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433912</v>
      </c>
      <c r="H149" s="3">
        <v>421765</v>
      </c>
      <c r="I149" s="3">
        <v>752433</v>
      </c>
      <c r="J149" s="3">
        <v>439492</v>
      </c>
      <c r="K149" s="3">
        <v>415094</v>
      </c>
      <c r="L149" s="3">
        <v>476683</v>
      </c>
      <c r="M149" s="3">
        <v>679319</v>
      </c>
      <c r="N149" s="3">
        <v>520567</v>
      </c>
      <c r="O149" s="3">
        <v>553151</v>
      </c>
      <c r="P149" s="3">
        <v>558479</v>
      </c>
      <c r="Q149" s="3">
        <v>777926.02</v>
      </c>
      <c r="R149" s="3">
        <v>581574</v>
      </c>
      <c r="S149" s="3">
        <v>607711</v>
      </c>
      <c r="T149" s="3">
        <v>592916</v>
      </c>
      <c r="U149" s="3">
        <v>958726.14800000004</v>
      </c>
      <c r="V149" s="3">
        <v>714727</v>
      </c>
      <c r="W149" s="3">
        <v>787995</v>
      </c>
      <c r="X149" s="3">
        <v>741600</v>
      </c>
      <c r="Y149" s="3">
        <v>1201222.818</v>
      </c>
      <c r="Z149" s="3">
        <v>807495</v>
      </c>
      <c r="AA149" s="3">
        <v>828774</v>
      </c>
      <c r="AB149" s="3">
        <v>800599</v>
      </c>
      <c r="AC149" s="3">
        <v>1229869.68</v>
      </c>
      <c r="AD149" s="3">
        <v>862784</v>
      </c>
      <c r="AE149" s="3">
        <v>857544</v>
      </c>
      <c r="AF149" s="3">
        <v>961215</v>
      </c>
      <c r="AG149" s="3">
        <v>1348922.763</v>
      </c>
      <c r="AH149" s="3">
        <v>976676</v>
      </c>
      <c r="AI149" s="3">
        <v>1009843</v>
      </c>
      <c r="AJ149" s="3">
        <v>1090981</v>
      </c>
      <c r="AK149" s="3">
        <v>1328912.9839999999</v>
      </c>
      <c r="AL149" s="3">
        <v>1053690</v>
      </c>
      <c r="AM149" s="3">
        <v>1196851</v>
      </c>
      <c r="AN149" s="3">
        <v>1159829</v>
      </c>
      <c r="AO149" s="3">
        <v>1699568.62</v>
      </c>
      <c r="AP149" s="3">
        <v>1203020</v>
      </c>
      <c r="AQ149" s="3">
        <v>1438141</v>
      </c>
      <c r="AR149" s="3">
        <v>1598028</v>
      </c>
      <c r="AS149" s="3">
        <v>1875103.6</v>
      </c>
      <c r="AT149" s="3">
        <v>1420991</v>
      </c>
      <c r="AU149" s="3">
        <v>1815236</v>
      </c>
      <c r="AV149" s="3">
        <v>1636736</v>
      </c>
      <c r="AW149" s="3">
        <v>1944565.8130000001</v>
      </c>
      <c r="AX149" s="3">
        <v>1723543</v>
      </c>
      <c r="AY149" s="3">
        <v>1205011</v>
      </c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3"/>
      <c r="BR149" s="3"/>
      <c r="BS149" s="3"/>
    </row>
    <row r="150" spans="1:71" ht="16.5" hidden="1" customHeight="1" x14ac:dyDescent="0.25">
      <c r="A150" s="3" t="s">
        <v>1147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193750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3"/>
      <c r="BR150" s="3"/>
      <c r="BS150" s="3"/>
    </row>
    <row r="151" spans="1:71" ht="16.5" hidden="1" customHeight="1" x14ac:dyDescent="0.25">
      <c r="A151" s="3" t="s">
        <v>1148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193750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0</v>
      </c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3"/>
      <c r="BR151" s="3"/>
      <c r="BS151" s="3"/>
    </row>
    <row r="152" spans="1:71" ht="16.5" hidden="1" customHeight="1" x14ac:dyDescent="0.25">
      <c r="A152" s="3" t="s">
        <v>1149</v>
      </c>
      <c r="B152" s="3">
        <v>600</v>
      </c>
      <c r="C152" s="3">
        <v>1180</v>
      </c>
      <c r="D152" s="3">
        <v>1580</v>
      </c>
      <c r="E152" s="3">
        <v>1930</v>
      </c>
      <c r="F152" s="3">
        <v>25160</v>
      </c>
      <c r="G152" s="3">
        <v>19307</v>
      </c>
      <c r="H152" s="3">
        <v>19222</v>
      </c>
      <c r="I152" s="3">
        <v>16369</v>
      </c>
      <c r="J152" s="3">
        <v>20184</v>
      </c>
      <c r="K152" s="3">
        <v>21106</v>
      </c>
      <c r="L152" s="3">
        <v>19966</v>
      </c>
      <c r="M152" s="3">
        <v>22853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3"/>
      <c r="BR152" s="3"/>
      <c r="BS152" s="3"/>
    </row>
    <row r="153" spans="1:71" ht="16.5" hidden="1" customHeight="1" x14ac:dyDescent="0.25">
      <c r="A153" s="3" t="s">
        <v>1150</v>
      </c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-85373</v>
      </c>
      <c r="I153" s="3">
        <v>0</v>
      </c>
      <c r="J153" s="3">
        <v>0</v>
      </c>
      <c r="K153" s="3">
        <v>0</v>
      </c>
      <c r="L153" s="3">
        <v>-112739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47.841999999999999</v>
      </c>
      <c r="Z153" s="3">
        <v>50</v>
      </c>
      <c r="AA153" s="3">
        <v>77</v>
      </c>
      <c r="AB153" s="3">
        <v>0</v>
      </c>
      <c r="AC153" s="3">
        <v>119.94</v>
      </c>
      <c r="AD153" s="3">
        <v>150</v>
      </c>
      <c r="AE153" s="3">
        <v>0</v>
      </c>
      <c r="AF153" s="3">
        <v>0</v>
      </c>
      <c r="AG153" s="3">
        <v>0</v>
      </c>
      <c r="AH153" s="3">
        <v>657</v>
      </c>
      <c r="AI153" s="3">
        <v>-226</v>
      </c>
      <c r="AJ153" s="3">
        <v>1676</v>
      </c>
      <c r="AK153" s="3">
        <v>0</v>
      </c>
      <c r="AL153" s="3">
        <v>3173</v>
      </c>
      <c r="AM153" s="3">
        <v>0</v>
      </c>
      <c r="AN153" s="3">
        <v>0</v>
      </c>
      <c r="AO153" s="3">
        <v>0</v>
      </c>
      <c r="AP153" s="3">
        <v>64</v>
      </c>
      <c r="AQ153" s="3">
        <v>524</v>
      </c>
      <c r="AR153" s="3">
        <v>26222</v>
      </c>
      <c r="AS153" s="3">
        <v>75935.039999999994</v>
      </c>
      <c r="AT153" s="3">
        <v>0</v>
      </c>
      <c r="AU153" s="3">
        <v>0</v>
      </c>
      <c r="AV153" s="3">
        <v>0</v>
      </c>
      <c r="AW153" s="3">
        <v>11976.4005</v>
      </c>
      <c r="AX153" s="3">
        <v>25976</v>
      </c>
      <c r="AY153" s="3">
        <v>22410</v>
      </c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3"/>
      <c r="BR153" s="3"/>
      <c r="BS153" s="3"/>
    </row>
    <row r="154" spans="1:71" ht="16.5" hidden="1" customHeight="1" x14ac:dyDescent="0.25">
      <c r="A154" s="3" t="s">
        <v>1151</v>
      </c>
      <c r="B154" s="3">
        <v>1439343</v>
      </c>
      <c r="C154" s="3">
        <v>1571101</v>
      </c>
      <c r="D154" s="3">
        <v>1583778</v>
      </c>
      <c r="E154" s="3">
        <v>1852201</v>
      </c>
      <c r="F154" s="3">
        <v>1928075</v>
      </c>
      <c r="G154" s="3">
        <v>2119460</v>
      </c>
      <c r="H154" s="3">
        <v>2074762</v>
      </c>
      <c r="I154" s="3">
        <v>2817289</v>
      </c>
      <c r="J154" s="3">
        <v>2205995</v>
      </c>
      <c r="K154" s="3">
        <v>2125367</v>
      </c>
      <c r="L154" s="3">
        <v>2091071</v>
      </c>
      <c r="M154" s="3">
        <v>3601932</v>
      </c>
      <c r="N154" s="3">
        <v>2357500</v>
      </c>
      <c r="O154" s="3">
        <v>2446092</v>
      </c>
      <c r="P154" s="3">
        <v>2546794</v>
      </c>
      <c r="Q154" s="3">
        <v>2843183.24</v>
      </c>
      <c r="R154" s="3">
        <v>2767302</v>
      </c>
      <c r="S154" s="3">
        <v>2908506</v>
      </c>
      <c r="T154" s="3">
        <v>2962905</v>
      </c>
      <c r="U154" s="3">
        <v>3535612.98</v>
      </c>
      <c r="V154" s="3">
        <v>3206479</v>
      </c>
      <c r="W154" s="3">
        <v>3380974</v>
      </c>
      <c r="X154" s="3">
        <v>3377890</v>
      </c>
      <c r="Y154" s="3">
        <v>4022016.8330000001</v>
      </c>
      <c r="Z154" s="3">
        <v>3530924</v>
      </c>
      <c r="AA154" s="3">
        <v>3706280</v>
      </c>
      <c r="AB154" s="3">
        <v>3822513</v>
      </c>
      <c r="AC154" s="3">
        <v>4223868.3</v>
      </c>
      <c r="AD154" s="3">
        <v>3727030</v>
      </c>
      <c r="AE154" s="3">
        <v>3879528</v>
      </c>
      <c r="AF154" s="3">
        <v>4204236</v>
      </c>
      <c r="AG154" s="3">
        <v>4853544.2960000001</v>
      </c>
      <c r="AH154" s="3">
        <v>4401386</v>
      </c>
      <c r="AI154" s="3">
        <v>4475797</v>
      </c>
      <c r="AJ154" s="3">
        <v>4603878</v>
      </c>
      <c r="AK154" s="3">
        <v>4966176.2029999997</v>
      </c>
      <c r="AL154" s="3">
        <v>4516993</v>
      </c>
      <c r="AM154" s="3">
        <v>4774824</v>
      </c>
      <c r="AN154" s="3">
        <v>4820991</v>
      </c>
      <c r="AO154" s="3">
        <v>5518463.3600000003</v>
      </c>
      <c r="AP154" s="3">
        <v>5055239</v>
      </c>
      <c r="AQ154" s="3">
        <v>6056790</v>
      </c>
      <c r="AR154" s="3">
        <v>6163020</v>
      </c>
      <c r="AS154" s="3">
        <v>6520994.2999999998</v>
      </c>
      <c r="AT154" s="3">
        <v>5476062</v>
      </c>
      <c r="AU154" s="3">
        <v>6331209</v>
      </c>
      <c r="AV154" s="3">
        <v>6195108</v>
      </c>
      <c r="AW154" s="3">
        <v>6970683.4280000003</v>
      </c>
      <c r="AX154" s="3">
        <v>5787459</v>
      </c>
      <c r="AY154" s="3">
        <v>4282906</v>
      </c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3"/>
      <c r="BR154" s="3"/>
      <c r="BS154" s="3"/>
    </row>
    <row r="155" spans="1:71" ht="16.5" hidden="1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3"/>
      <c r="BR155" s="3"/>
      <c r="BS155" s="3"/>
    </row>
    <row r="156" spans="1:71" ht="16.5" hidden="1" customHeight="1" x14ac:dyDescent="0.25">
      <c r="A156" s="3" t="s">
        <v>873</v>
      </c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3"/>
      <c r="BR156" s="3"/>
      <c r="BS156" s="3"/>
    </row>
    <row r="157" spans="1:71" ht="16.5" hidden="1" customHeight="1" x14ac:dyDescent="0.25">
      <c r="A157" s="3" t="s">
        <v>1152</v>
      </c>
      <c r="B157" s="3">
        <v>898090</v>
      </c>
      <c r="C157" s="3">
        <v>817694</v>
      </c>
      <c r="D157" s="3">
        <v>924563</v>
      </c>
      <c r="E157" s="3">
        <v>752478</v>
      </c>
      <c r="F157" s="3">
        <v>957278</v>
      </c>
      <c r="G157" s="3">
        <v>972259</v>
      </c>
      <c r="H157" s="3">
        <v>860747</v>
      </c>
      <c r="I157" s="3">
        <v>4659580</v>
      </c>
      <c r="J157" s="3">
        <v>1385522</v>
      </c>
      <c r="K157" s="3">
        <v>487924</v>
      </c>
      <c r="L157" s="3">
        <v>515639</v>
      </c>
      <c r="M157" s="3">
        <v>167874</v>
      </c>
      <c r="N157" s="3">
        <v>891314</v>
      </c>
      <c r="O157" s="3">
        <v>630693</v>
      </c>
      <c r="P157" s="3">
        <v>750016</v>
      </c>
      <c r="Q157" s="3">
        <v>1032520.04</v>
      </c>
      <c r="R157" s="3">
        <v>1543441</v>
      </c>
      <c r="S157" s="3">
        <v>1679022</v>
      </c>
      <c r="T157" s="3">
        <v>3297315</v>
      </c>
      <c r="U157" s="3">
        <v>1431106.3359999999</v>
      </c>
      <c r="V157" s="3">
        <v>2194330</v>
      </c>
      <c r="W157" s="3">
        <v>1946264</v>
      </c>
      <c r="X157" s="3">
        <v>1935634</v>
      </c>
      <c r="Y157" s="3">
        <v>2331557.2480000001</v>
      </c>
      <c r="Z157" s="3">
        <v>2287018</v>
      </c>
      <c r="AA157" s="3">
        <v>2522606</v>
      </c>
      <c r="AB157" s="3">
        <v>2465998</v>
      </c>
      <c r="AC157" s="3">
        <v>2207516.5299999998</v>
      </c>
      <c r="AD157" s="3">
        <v>2710613</v>
      </c>
      <c r="AE157" s="3">
        <v>2457140</v>
      </c>
      <c r="AF157" s="3">
        <v>2351826</v>
      </c>
      <c r="AG157" s="3">
        <v>2437385.8670000001</v>
      </c>
      <c r="AH157" s="3">
        <v>3044213</v>
      </c>
      <c r="AI157" s="3">
        <v>2943339</v>
      </c>
      <c r="AJ157" s="3">
        <v>2943407</v>
      </c>
      <c r="AK157" s="3">
        <v>2735864.9720000001</v>
      </c>
      <c r="AL157" s="3">
        <v>3434454</v>
      </c>
      <c r="AM157" s="3">
        <v>3046988</v>
      </c>
      <c r="AN157" s="3">
        <v>6587275</v>
      </c>
      <c r="AO157" s="3">
        <v>2759176.82</v>
      </c>
      <c r="AP157" s="3">
        <v>3431676</v>
      </c>
      <c r="AQ157" s="3">
        <v>3627818</v>
      </c>
      <c r="AR157" s="3">
        <v>3641928</v>
      </c>
      <c r="AS157" s="3">
        <v>3165166.3</v>
      </c>
      <c r="AT157" s="3">
        <v>3625929</v>
      </c>
      <c r="AU157" s="3">
        <v>3282982</v>
      </c>
      <c r="AV157" s="3">
        <v>3618690</v>
      </c>
      <c r="AW157" s="3">
        <v>4528981.16</v>
      </c>
      <c r="AX157" s="3">
        <v>6277171</v>
      </c>
      <c r="AY157" s="3">
        <v>945158</v>
      </c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3"/>
      <c r="BR157" s="3"/>
      <c r="BS157" s="3"/>
    </row>
    <row r="158" spans="1:71" ht="16.5" hidden="1" customHeight="1" x14ac:dyDescent="0.25">
      <c r="A158" s="3" t="s">
        <v>899</v>
      </c>
      <c r="B158" s="3">
        <v>126793</v>
      </c>
      <c r="C158" s="3">
        <v>121992</v>
      </c>
      <c r="D158" s="3">
        <v>128610</v>
      </c>
      <c r="E158" s="3">
        <v>165991</v>
      </c>
      <c r="F158" s="3">
        <v>191630</v>
      </c>
      <c r="G158" s="3">
        <v>218456</v>
      </c>
      <c r="H158" s="3">
        <v>199932</v>
      </c>
      <c r="I158" s="3">
        <v>190862</v>
      </c>
      <c r="J158" s="3">
        <v>168158</v>
      </c>
      <c r="K158" s="3">
        <v>173904</v>
      </c>
      <c r="L158" s="3">
        <v>176712</v>
      </c>
      <c r="M158" s="3">
        <v>169516</v>
      </c>
      <c r="N158" s="3">
        <v>178226</v>
      </c>
      <c r="O158" s="3">
        <v>205373</v>
      </c>
      <c r="P158" s="3">
        <v>235265</v>
      </c>
      <c r="Q158" s="3">
        <v>255400.6</v>
      </c>
      <c r="R158" s="3">
        <v>252354</v>
      </c>
      <c r="S158" s="3">
        <v>253646</v>
      </c>
      <c r="T158" s="3">
        <v>335452</v>
      </c>
      <c r="U158" s="3">
        <v>215943.44</v>
      </c>
      <c r="V158" s="3">
        <v>215923</v>
      </c>
      <c r="W158" s="3">
        <v>275315</v>
      </c>
      <c r="X158" s="3">
        <v>165132</v>
      </c>
      <c r="Y158" s="3">
        <v>156162.81700000001</v>
      </c>
      <c r="Z158" s="3">
        <v>178592</v>
      </c>
      <c r="AA158" s="3">
        <v>286302</v>
      </c>
      <c r="AB158" s="3">
        <v>119837</v>
      </c>
      <c r="AC158" s="3">
        <v>92020.11</v>
      </c>
      <c r="AD158" s="3">
        <v>96008</v>
      </c>
      <c r="AE158" s="3">
        <v>102890</v>
      </c>
      <c r="AF158" s="3">
        <v>140638</v>
      </c>
      <c r="AG158" s="3">
        <v>169178.08900000001</v>
      </c>
      <c r="AH158" s="3">
        <v>180008</v>
      </c>
      <c r="AI158" s="3">
        <v>166155</v>
      </c>
      <c r="AJ158" s="3">
        <v>155205</v>
      </c>
      <c r="AK158" s="3">
        <v>132092.33900000001</v>
      </c>
      <c r="AL158" s="3">
        <v>109664</v>
      </c>
      <c r="AM158" s="3">
        <v>92802</v>
      </c>
      <c r="AN158" s="3">
        <v>97323</v>
      </c>
      <c r="AO158" s="3">
        <v>64070.11</v>
      </c>
      <c r="AP158" s="3">
        <v>104544</v>
      </c>
      <c r="AQ158" s="3">
        <v>28392</v>
      </c>
      <c r="AR158" s="3">
        <v>110124</v>
      </c>
      <c r="AS158" s="3">
        <v>183272.77</v>
      </c>
      <c r="AT158" s="3">
        <v>186073</v>
      </c>
      <c r="AU158" s="3">
        <v>236094</v>
      </c>
      <c r="AV158" s="3">
        <v>223905</v>
      </c>
      <c r="AW158" s="3">
        <v>199550.75</v>
      </c>
      <c r="AX158" s="3">
        <v>480112</v>
      </c>
      <c r="AY158" s="3">
        <v>490308</v>
      </c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3"/>
      <c r="BR158" s="3"/>
      <c r="BS158" s="3"/>
    </row>
    <row r="159" spans="1:71" ht="16.5" hidden="1" customHeight="1" x14ac:dyDescent="0.25">
      <c r="A159" s="3" t="s">
        <v>875</v>
      </c>
      <c r="B159" s="3">
        <v>147135</v>
      </c>
      <c r="C159" s="3">
        <v>175370</v>
      </c>
      <c r="D159" s="3">
        <v>221253</v>
      </c>
      <c r="E159" s="3">
        <v>106944</v>
      </c>
      <c r="F159" s="3">
        <v>151721</v>
      </c>
      <c r="G159" s="3">
        <v>167994</v>
      </c>
      <c r="H159" s="3">
        <v>111516</v>
      </c>
      <c r="I159" s="3">
        <v>1268027</v>
      </c>
      <c r="J159" s="3">
        <v>263607</v>
      </c>
      <c r="K159" s="3">
        <v>144756</v>
      </c>
      <c r="L159" s="3">
        <v>166149</v>
      </c>
      <c r="M159" s="3">
        <v>150457</v>
      </c>
      <c r="N159" s="3">
        <v>104262</v>
      </c>
      <c r="O159" s="3">
        <v>63649</v>
      </c>
      <c r="P159" s="3">
        <v>107895</v>
      </c>
      <c r="Q159" s="3">
        <v>78673.2</v>
      </c>
      <c r="R159" s="3">
        <v>214708</v>
      </c>
      <c r="S159" s="3">
        <v>236415</v>
      </c>
      <c r="T159" s="3">
        <v>104150</v>
      </c>
      <c r="U159" s="3">
        <v>86364.769</v>
      </c>
      <c r="V159" s="3">
        <v>297196</v>
      </c>
      <c r="W159" s="3">
        <v>221006</v>
      </c>
      <c r="X159" s="3">
        <v>287512</v>
      </c>
      <c r="Y159" s="3">
        <v>400335.82</v>
      </c>
      <c r="Z159" s="3">
        <v>370098</v>
      </c>
      <c r="AA159" s="3">
        <v>366084</v>
      </c>
      <c r="AB159" s="3">
        <v>380232</v>
      </c>
      <c r="AC159" s="3">
        <v>261627.11</v>
      </c>
      <c r="AD159" s="3">
        <v>412622</v>
      </c>
      <c r="AE159" s="3">
        <v>324667</v>
      </c>
      <c r="AF159" s="3">
        <v>369050</v>
      </c>
      <c r="AG159" s="3">
        <v>324290.71000000002</v>
      </c>
      <c r="AH159" s="3">
        <v>448830</v>
      </c>
      <c r="AI159" s="3">
        <v>460241</v>
      </c>
      <c r="AJ159" s="3">
        <v>419288</v>
      </c>
      <c r="AK159" s="3">
        <v>357977.10200000001</v>
      </c>
      <c r="AL159" s="3">
        <v>519468</v>
      </c>
      <c r="AM159" s="3">
        <v>440609</v>
      </c>
      <c r="AN159" s="3">
        <v>480798</v>
      </c>
      <c r="AO159" s="3">
        <v>353651.41</v>
      </c>
      <c r="AP159" s="3">
        <v>473772</v>
      </c>
      <c r="AQ159" s="3">
        <v>618585</v>
      </c>
      <c r="AR159" s="3">
        <v>568445</v>
      </c>
      <c r="AS159" s="3">
        <v>396100.38</v>
      </c>
      <c r="AT159" s="3">
        <v>552852</v>
      </c>
      <c r="AU159" s="3">
        <v>590441</v>
      </c>
      <c r="AV159" s="3">
        <v>608061</v>
      </c>
      <c r="AW159" s="3">
        <v>585003.71699999995</v>
      </c>
      <c r="AX159" s="3">
        <v>1177219</v>
      </c>
      <c r="AY159" s="3">
        <v>19659</v>
      </c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3"/>
      <c r="BR159" s="3"/>
      <c r="BS159" s="3"/>
    </row>
    <row r="160" spans="1:71" ht="16.5" hidden="1" customHeight="1" x14ac:dyDescent="0.25">
      <c r="A160" s="3" t="s">
        <v>876</v>
      </c>
      <c r="B160" s="3">
        <v>624162</v>
      </c>
      <c r="C160" s="3">
        <v>520332</v>
      </c>
      <c r="D160" s="3">
        <v>574700</v>
      </c>
      <c r="E160" s="3">
        <v>479543</v>
      </c>
      <c r="F160" s="3">
        <v>613927</v>
      </c>
      <c r="G160" s="3">
        <v>585809</v>
      </c>
      <c r="H160" s="3">
        <v>549299</v>
      </c>
      <c r="I160" s="3">
        <v>3200690</v>
      </c>
      <c r="J160" s="3">
        <v>953757</v>
      </c>
      <c r="K160" s="3">
        <v>169264</v>
      </c>
      <c r="L160" s="3">
        <v>172778</v>
      </c>
      <c r="M160" s="3">
        <v>-152098</v>
      </c>
      <c r="N160" s="3">
        <v>608826</v>
      </c>
      <c r="O160" s="3">
        <v>361671</v>
      </c>
      <c r="P160" s="3">
        <v>406856</v>
      </c>
      <c r="Q160" s="3">
        <v>698446.24</v>
      </c>
      <c r="R160" s="3">
        <v>1076379</v>
      </c>
      <c r="S160" s="3">
        <v>1188961</v>
      </c>
      <c r="T160" s="3">
        <v>2857713</v>
      </c>
      <c r="U160" s="3">
        <v>1128798.1270000001</v>
      </c>
      <c r="V160" s="3">
        <v>1681211</v>
      </c>
      <c r="W160" s="3">
        <v>1449943</v>
      </c>
      <c r="X160" s="3">
        <v>1482990</v>
      </c>
      <c r="Y160" s="3">
        <v>1775058.611</v>
      </c>
      <c r="Z160" s="3">
        <v>1738328</v>
      </c>
      <c r="AA160" s="3">
        <v>1870220</v>
      </c>
      <c r="AB160" s="3">
        <v>1965929</v>
      </c>
      <c r="AC160" s="3">
        <v>1853869.31</v>
      </c>
      <c r="AD160" s="3">
        <v>2201983</v>
      </c>
      <c r="AE160" s="3">
        <v>2029583</v>
      </c>
      <c r="AF160" s="3">
        <v>1842138</v>
      </c>
      <c r="AG160" s="3">
        <v>1943917.068</v>
      </c>
      <c r="AH160" s="3">
        <v>2415375</v>
      </c>
      <c r="AI160" s="3">
        <v>2316943</v>
      </c>
      <c r="AJ160" s="3">
        <v>2368914</v>
      </c>
      <c r="AK160" s="3">
        <v>2245795.531</v>
      </c>
      <c r="AL160" s="3">
        <v>2805322</v>
      </c>
      <c r="AM160" s="3">
        <v>2513577</v>
      </c>
      <c r="AN160" s="3">
        <v>6009154</v>
      </c>
      <c r="AO160" s="3">
        <v>2341455.2999999998</v>
      </c>
      <c r="AP160" s="3">
        <v>2853360</v>
      </c>
      <c r="AQ160" s="3">
        <v>2980841</v>
      </c>
      <c r="AR160" s="3">
        <v>2963359</v>
      </c>
      <c r="AS160" s="3">
        <v>2585793.15</v>
      </c>
      <c r="AT160" s="3">
        <v>2887004</v>
      </c>
      <c r="AU160" s="3">
        <v>2456447</v>
      </c>
      <c r="AV160" s="3">
        <v>2786724</v>
      </c>
      <c r="AW160" s="3">
        <v>3744426.693</v>
      </c>
      <c r="AX160" s="3">
        <v>4619840</v>
      </c>
      <c r="AY160" s="3">
        <v>435191</v>
      </c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3"/>
      <c r="BR160" s="3"/>
      <c r="BS160" s="3"/>
    </row>
    <row r="161" spans="1:71" ht="16.5" hidden="1" customHeight="1" x14ac:dyDescent="0.25">
      <c r="A161" s="3" t="s">
        <v>877</v>
      </c>
      <c r="B161" s="3">
        <v>617380</v>
      </c>
      <c r="C161" s="3">
        <v>519347</v>
      </c>
      <c r="D161" s="3">
        <v>572535</v>
      </c>
      <c r="E161" s="3">
        <v>476524</v>
      </c>
      <c r="F161" s="3">
        <v>603178</v>
      </c>
      <c r="G161" s="3">
        <v>586990</v>
      </c>
      <c r="H161" s="3">
        <v>550038</v>
      </c>
      <c r="I161" s="3">
        <v>3211417</v>
      </c>
      <c r="J161" s="3">
        <v>950837</v>
      </c>
      <c r="K161" s="3">
        <v>164456</v>
      </c>
      <c r="L161" s="3">
        <v>170418</v>
      </c>
      <c r="M161" s="3">
        <v>-155212</v>
      </c>
      <c r="N161" s="3">
        <v>612402</v>
      </c>
      <c r="O161" s="3">
        <v>364936</v>
      </c>
      <c r="P161" s="3">
        <v>388599</v>
      </c>
      <c r="Q161" s="3">
        <v>692186.35</v>
      </c>
      <c r="R161" s="3">
        <v>1064513</v>
      </c>
      <c r="S161" s="3">
        <v>1171392</v>
      </c>
      <c r="T161" s="3">
        <v>2843386</v>
      </c>
      <c r="U161" s="3">
        <v>1109407.1240000001</v>
      </c>
      <c r="V161" s="3">
        <v>1655833</v>
      </c>
      <c r="W161" s="3">
        <v>1427353</v>
      </c>
      <c r="X161" s="3">
        <v>1459372</v>
      </c>
      <c r="Y161" s="3">
        <v>1749971.0449999999</v>
      </c>
      <c r="Z161" s="3">
        <v>1710196</v>
      </c>
      <c r="AA161" s="3">
        <v>1841465</v>
      </c>
      <c r="AB161" s="3">
        <v>1934797</v>
      </c>
      <c r="AC161" s="3">
        <v>1820494.64</v>
      </c>
      <c r="AD161" s="3">
        <v>2147007</v>
      </c>
      <c r="AE161" s="3">
        <v>2006210</v>
      </c>
      <c r="AF161" s="3">
        <v>1816453</v>
      </c>
      <c r="AG161" s="3">
        <v>1910639.7690000001</v>
      </c>
      <c r="AH161" s="3">
        <v>2389753</v>
      </c>
      <c r="AI161" s="3">
        <v>2293052</v>
      </c>
      <c r="AJ161" s="3">
        <v>2342440</v>
      </c>
      <c r="AK161" s="3">
        <v>2218551.65</v>
      </c>
      <c r="AL161" s="3">
        <v>2775858</v>
      </c>
      <c r="AM161" s="3">
        <v>2483211</v>
      </c>
      <c r="AN161" s="3">
        <v>5982689</v>
      </c>
      <c r="AO161" s="3">
        <v>2325885.89</v>
      </c>
      <c r="AP161" s="3">
        <v>2822250</v>
      </c>
      <c r="AQ161" s="3">
        <v>2935462</v>
      </c>
      <c r="AR161" s="3">
        <v>2928069</v>
      </c>
      <c r="AS161" s="3">
        <v>2529871.87</v>
      </c>
      <c r="AT161" s="3">
        <v>2846979</v>
      </c>
      <c r="AU161" s="3">
        <v>2469670</v>
      </c>
      <c r="AV161" s="3">
        <v>2816279</v>
      </c>
      <c r="AW161" s="3">
        <v>3670826.95</v>
      </c>
      <c r="AX161" s="3">
        <v>4591995</v>
      </c>
      <c r="AY161" s="3">
        <v>467117</v>
      </c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3"/>
      <c r="BR161" s="3"/>
      <c r="BS161" s="3"/>
    </row>
    <row r="162" spans="1:71" ht="16.5" hidden="1" customHeight="1" x14ac:dyDescent="0.25">
      <c r="A162" s="3" t="s">
        <v>1153</v>
      </c>
      <c r="B162" s="3">
        <v>6782</v>
      </c>
      <c r="C162" s="3">
        <v>985</v>
      </c>
      <c r="D162" s="3">
        <v>2165</v>
      </c>
      <c r="E162" s="3">
        <v>3019</v>
      </c>
      <c r="F162" s="3">
        <v>10749</v>
      </c>
      <c r="G162" s="3">
        <v>-1181</v>
      </c>
      <c r="H162" s="3">
        <v>-739</v>
      </c>
      <c r="I162" s="3">
        <v>-10727</v>
      </c>
      <c r="J162" s="3">
        <v>2920</v>
      </c>
      <c r="K162" s="3">
        <v>4808</v>
      </c>
      <c r="L162" s="3">
        <v>2360</v>
      </c>
      <c r="M162" s="3">
        <v>3113</v>
      </c>
      <c r="N162" s="3">
        <v>-3576</v>
      </c>
      <c r="O162" s="3">
        <v>-3265</v>
      </c>
      <c r="P162" s="3">
        <v>18257</v>
      </c>
      <c r="Q162" s="3">
        <v>6259.89</v>
      </c>
      <c r="R162" s="3">
        <v>11866</v>
      </c>
      <c r="S162" s="3">
        <v>17569</v>
      </c>
      <c r="T162" s="3">
        <v>14327</v>
      </c>
      <c r="U162" s="3">
        <v>19391.003000000001</v>
      </c>
      <c r="V162" s="3">
        <v>25378</v>
      </c>
      <c r="W162" s="3">
        <v>22590</v>
      </c>
      <c r="X162" s="3">
        <v>23618</v>
      </c>
      <c r="Y162" s="3">
        <v>25087.565999999999</v>
      </c>
      <c r="Z162" s="3">
        <v>28132</v>
      </c>
      <c r="AA162" s="3">
        <v>28755</v>
      </c>
      <c r="AB162" s="3">
        <v>31132</v>
      </c>
      <c r="AC162" s="3">
        <v>33374.67</v>
      </c>
      <c r="AD162" s="3">
        <v>54976</v>
      </c>
      <c r="AE162" s="3">
        <v>23373</v>
      </c>
      <c r="AF162" s="3">
        <v>25685</v>
      </c>
      <c r="AG162" s="3">
        <v>33277.298999999999</v>
      </c>
      <c r="AH162" s="3">
        <v>25622</v>
      </c>
      <c r="AI162" s="3">
        <v>23891</v>
      </c>
      <c r="AJ162" s="3">
        <v>26474</v>
      </c>
      <c r="AK162" s="3">
        <v>27243.881000000001</v>
      </c>
      <c r="AL162" s="3">
        <v>29464</v>
      </c>
      <c r="AM162" s="3">
        <v>30366</v>
      </c>
      <c r="AN162" s="3">
        <v>26465</v>
      </c>
      <c r="AO162" s="3">
        <v>15569.4</v>
      </c>
      <c r="AP162" s="3">
        <v>31110</v>
      </c>
      <c r="AQ162" s="3">
        <v>45379</v>
      </c>
      <c r="AR162" s="3">
        <v>35290</v>
      </c>
      <c r="AS162" s="3">
        <v>55921.279999999999</v>
      </c>
      <c r="AT162" s="3">
        <v>40025</v>
      </c>
      <c r="AU162" s="3">
        <v>-13223</v>
      </c>
      <c r="AV162" s="3">
        <v>-29555</v>
      </c>
      <c r="AW162" s="3">
        <v>73599.743000000002</v>
      </c>
      <c r="AX162" s="3">
        <v>27845</v>
      </c>
      <c r="AY162" s="3">
        <v>-31926</v>
      </c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3"/>
      <c r="BR162" s="3"/>
      <c r="BS162" s="3"/>
    </row>
    <row r="163" spans="1:71" ht="16.5" hidden="1" customHeight="1" x14ac:dyDescent="0.25">
      <c r="A163" s="3" t="s">
        <v>878</v>
      </c>
      <c r="B163" s="3">
        <v>0.28000000000000003</v>
      </c>
      <c r="C163" s="3">
        <v>0.24</v>
      </c>
      <c r="D163" s="3">
        <v>0.26</v>
      </c>
      <c r="E163" s="3">
        <v>0.22</v>
      </c>
      <c r="F163" s="3">
        <v>0.28000000000000003</v>
      </c>
      <c r="G163" s="3">
        <v>0.27</v>
      </c>
      <c r="H163" s="3">
        <v>0.25</v>
      </c>
      <c r="I163" s="3">
        <v>1.47</v>
      </c>
      <c r="J163" s="3">
        <v>0.44</v>
      </c>
      <c r="K163" s="3">
        <v>0.08</v>
      </c>
      <c r="L163" s="3">
        <v>0.08</v>
      </c>
      <c r="M163" s="3">
        <v>-7.0000000000000007E-2</v>
      </c>
      <c r="N163" s="3">
        <v>0.28000000000000003</v>
      </c>
      <c r="O163" s="3">
        <v>0.17</v>
      </c>
      <c r="P163" s="3">
        <v>0.18</v>
      </c>
      <c r="Q163" s="3">
        <v>0.31</v>
      </c>
      <c r="R163" s="3">
        <v>0.49</v>
      </c>
      <c r="S163" s="3">
        <v>0.54</v>
      </c>
      <c r="T163" s="3">
        <v>1.31</v>
      </c>
      <c r="U163" s="3">
        <v>0.51</v>
      </c>
      <c r="V163" s="3">
        <v>0.76</v>
      </c>
      <c r="W163" s="3">
        <v>0.32329999999999998</v>
      </c>
      <c r="X163" s="3">
        <v>0.33</v>
      </c>
      <c r="Y163" s="3">
        <v>0.38799</v>
      </c>
      <c r="Z163" s="3">
        <v>0.38</v>
      </c>
      <c r="AA163" s="3">
        <v>0.41</v>
      </c>
      <c r="AB163" s="3">
        <v>0.43</v>
      </c>
      <c r="AC163" s="3">
        <v>0.40810999999999997</v>
      </c>
      <c r="AD163" s="3">
        <v>0.48</v>
      </c>
      <c r="AE163" s="3">
        <v>0.45</v>
      </c>
      <c r="AF163" s="3">
        <v>0.40473999999999999</v>
      </c>
      <c r="AG163" s="3">
        <v>0.42571999999999999</v>
      </c>
      <c r="AH163" s="3">
        <v>0.53247999999999995</v>
      </c>
      <c r="AI163" s="3">
        <v>0.51093</v>
      </c>
      <c r="AJ163" s="3">
        <v>0.52193000000000001</v>
      </c>
      <c r="AK163" s="3">
        <v>0.49465999999999999</v>
      </c>
      <c r="AL163" s="3">
        <v>0.61851</v>
      </c>
      <c r="AM163" s="3">
        <v>0.55330000000000001</v>
      </c>
      <c r="AN163" s="3">
        <v>1.33304</v>
      </c>
      <c r="AO163" s="3">
        <v>0.51824000000000003</v>
      </c>
      <c r="AP163" s="3">
        <v>0.62883999999999995</v>
      </c>
      <c r="AQ163" s="3">
        <v>0.65407000000000004</v>
      </c>
      <c r="AR163" s="3">
        <v>0.65242</v>
      </c>
      <c r="AS163" s="3">
        <v>0.56369999999999998</v>
      </c>
      <c r="AT163" s="3">
        <v>0.63434999999999997</v>
      </c>
      <c r="AU163" s="3">
        <v>0.55027999999999999</v>
      </c>
      <c r="AV163" s="3">
        <v>0.63</v>
      </c>
      <c r="AW163" s="3">
        <v>0.81550999999999996</v>
      </c>
      <c r="AX163" s="3">
        <v>1.0331699999999999</v>
      </c>
      <c r="AY163" s="3">
        <v>0.10408000000000001</v>
      </c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3"/>
      <c r="BR163" s="3"/>
      <c r="BS163" s="3"/>
    </row>
    <row r="164" spans="1:71" ht="16.5" hidden="1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3"/>
      <c r="BR164" s="3"/>
      <c r="BS164" s="3"/>
    </row>
    <row r="165" spans="1:71" ht="16.5" hidden="1" customHeight="1" x14ac:dyDescent="0.25">
      <c r="A165" s="3" t="s">
        <v>879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3"/>
      <c r="BR165" s="3"/>
      <c r="BS165" s="3"/>
    </row>
    <row r="166" spans="1:71" ht="16.5" hidden="1" customHeight="1" x14ac:dyDescent="0.25">
      <c r="A166" s="3" t="s">
        <v>876</v>
      </c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608826</v>
      </c>
      <c r="O166" s="3">
        <v>361671</v>
      </c>
      <c r="P166" s="3">
        <v>406856</v>
      </c>
      <c r="Q166" s="3">
        <v>698446.24</v>
      </c>
      <c r="R166" s="3">
        <v>1076379</v>
      </c>
      <c r="S166" s="3">
        <v>1188961</v>
      </c>
      <c r="T166" s="3">
        <v>2857713</v>
      </c>
      <c r="U166" s="3">
        <v>1128798.1270000001</v>
      </c>
      <c r="V166" s="3">
        <v>1681211</v>
      </c>
      <c r="W166" s="3">
        <v>1449943</v>
      </c>
      <c r="X166" s="3">
        <v>1482990</v>
      </c>
      <c r="Y166" s="3">
        <v>1775058.611</v>
      </c>
      <c r="Z166" s="3">
        <v>1738328</v>
      </c>
      <c r="AA166" s="3">
        <v>1870220</v>
      </c>
      <c r="AB166" s="3">
        <v>1965929</v>
      </c>
      <c r="AC166" s="3">
        <v>1853869.31</v>
      </c>
      <c r="AD166" s="3">
        <v>2201983</v>
      </c>
      <c r="AE166" s="3">
        <v>2029583</v>
      </c>
      <c r="AF166" s="3">
        <v>1842138</v>
      </c>
      <c r="AG166" s="3">
        <v>1943917.068</v>
      </c>
      <c r="AH166" s="3">
        <v>2415375</v>
      </c>
      <c r="AI166" s="3">
        <v>2316943</v>
      </c>
      <c r="AJ166" s="3">
        <v>2368914</v>
      </c>
      <c r="AK166" s="3">
        <v>2245795.531</v>
      </c>
      <c r="AL166" s="3">
        <v>2805322</v>
      </c>
      <c r="AM166" s="3">
        <v>2513577</v>
      </c>
      <c r="AN166" s="3">
        <v>6009154</v>
      </c>
      <c r="AO166" s="3">
        <v>2341455.2999999998</v>
      </c>
      <c r="AP166" s="3">
        <v>2853360</v>
      </c>
      <c r="AQ166" s="3">
        <v>2980841</v>
      </c>
      <c r="AR166" s="3">
        <v>2963359</v>
      </c>
      <c r="AS166" s="3">
        <v>2585793.15</v>
      </c>
      <c r="AT166" s="3">
        <v>2887004</v>
      </c>
      <c r="AU166" s="3">
        <v>2456447</v>
      </c>
      <c r="AV166" s="3">
        <v>2786724</v>
      </c>
      <c r="AW166" s="3">
        <v>3744426.693</v>
      </c>
      <c r="AX166" s="3">
        <v>4619840</v>
      </c>
      <c r="AY166" s="3">
        <v>435191</v>
      </c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3"/>
      <c r="BR166" s="3"/>
      <c r="BS166" s="3"/>
    </row>
    <row r="167" spans="1:71" ht="16.5" hidden="1" customHeight="1" x14ac:dyDescent="0.25">
      <c r="A167" s="3" t="s">
        <v>1154</v>
      </c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966</v>
      </c>
      <c r="O167" s="3">
        <v>313</v>
      </c>
      <c r="P167" s="3">
        <v>424</v>
      </c>
      <c r="Q167" s="3">
        <v>1083.94</v>
      </c>
      <c r="R167" s="3">
        <v>1398</v>
      </c>
      <c r="S167" s="3">
        <v>901</v>
      </c>
      <c r="T167" s="3">
        <v>2163</v>
      </c>
      <c r="U167" s="3">
        <v>674.577</v>
      </c>
      <c r="V167" s="3">
        <v>1188</v>
      </c>
      <c r="W167" s="3">
        <v>148</v>
      </c>
      <c r="X167" s="3">
        <v>380</v>
      </c>
      <c r="Y167" s="3">
        <v>196.203</v>
      </c>
      <c r="Z167" s="3">
        <v>488</v>
      </c>
      <c r="AA167" s="3">
        <v>752</v>
      </c>
      <c r="AB167" s="3">
        <v>681</v>
      </c>
      <c r="AC167" s="3">
        <v>331.21</v>
      </c>
      <c r="AD167" s="3">
        <v>1827</v>
      </c>
      <c r="AE167" s="3">
        <v>-1287</v>
      </c>
      <c r="AF167" s="3">
        <v>273</v>
      </c>
      <c r="AG167" s="3">
        <v>639.80200000000002</v>
      </c>
      <c r="AH167" s="3">
        <v>3714</v>
      </c>
      <c r="AI167" s="3">
        <v>-3857</v>
      </c>
      <c r="AJ167" s="3">
        <v>2217</v>
      </c>
      <c r="AK167" s="3">
        <v>-1240.5889999999999</v>
      </c>
      <c r="AL167" s="3">
        <v>-144</v>
      </c>
      <c r="AM167" s="3">
        <v>75</v>
      </c>
      <c r="AN167" s="3">
        <v>337</v>
      </c>
      <c r="AO167" s="3">
        <v>3161.48</v>
      </c>
      <c r="AP167" s="3">
        <v>-184</v>
      </c>
      <c r="AQ167" s="3">
        <v>147393</v>
      </c>
      <c r="AR167" s="3">
        <v>230862</v>
      </c>
      <c r="AS167" s="3">
        <v>-598921.84</v>
      </c>
      <c r="AT167" s="3">
        <v>161884</v>
      </c>
      <c r="AU167" s="3">
        <v>-70411</v>
      </c>
      <c r="AV167" s="3">
        <v>15723</v>
      </c>
      <c r="AW167" s="3">
        <v>-35629.972999999998</v>
      </c>
      <c r="AX167" s="3">
        <v>0</v>
      </c>
      <c r="AY167" s="3">
        <v>0</v>
      </c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3"/>
      <c r="BR167" s="3"/>
      <c r="BS167" s="3"/>
    </row>
    <row r="168" spans="1:71" ht="16.5" hidden="1" customHeight="1" x14ac:dyDescent="0.25">
      <c r="A168" s="3" t="s">
        <v>880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-13912</v>
      </c>
      <c r="W168" s="3">
        <v>0</v>
      </c>
      <c r="X168" s="3">
        <v>0</v>
      </c>
      <c r="Y168" s="3">
        <v>-0.11700000000000001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-11590.11025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-6620.9174999999996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3"/>
      <c r="BR168" s="3"/>
      <c r="BS168" s="3"/>
    </row>
    <row r="169" spans="1:71" ht="16.5" hidden="1" customHeight="1" x14ac:dyDescent="0.25">
      <c r="A169" s="3" t="s">
        <v>1155</v>
      </c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-89</v>
      </c>
      <c r="O169" s="3">
        <v>1611</v>
      </c>
      <c r="P169" s="3">
        <v>-4405</v>
      </c>
      <c r="Q169" s="3">
        <v>-570.12</v>
      </c>
      <c r="R169" s="3">
        <v>-3478</v>
      </c>
      <c r="S169" s="3">
        <v>1654</v>
      </c>
      <c r="T169" s="3">
        <v>-1685</v>
      </c>
      <c r="U169" s="3">
        <v>5708.6890000000003</v>
      </c>
      <c r="V169" s="3">
        <v>-71</v>
      </c>
      <c r="W169" s="3">
        <v>1106</v>
      </c>
      <c r="X169" s="3">
        <v>173</v>
      </c>
      <c r="Y169" s="3">
        <v>-1179.029</v>
      </c>
      <c r="Z169" s="3">
        <v>1521</v>
      </c>
      <c r="AA169" s="3">
        <v>-132</v>
      </c>
      <c r="AB169" s="3">
        <v>37</v>
      </c>
      <c r="AC169" s="3">
        <v>12.92</v>
      </c>
      <c r="AD169" s="3">
        <v>-806</v>
      </c>
      <c r="AE169" s="3">
        <v>315</v>
      </c>
      <c r="AF169" s="3">
        <v>-1615</v>
      </c>
      <c r="AG169" s="3">
        <v>586.55399999999997</v>
      </c>
      <c r="AH169" s="3">
        <v>320</v>
      </c>
      <c r="AI169" s="3">
        <v>823</v>
      </c>
      <c r="AJ169" s="3">
        <v>-2132</v>
      </c>
      <c r="AK169" s="3">
        <v>-1676.0889999999999</v>
      </c>
      <c r="AL169" s="3">
        <v>-2967</v>
      </c>
      <c r="AM169" s="3">
        <v>249</v>
      </c>
      <c r="AN169" s="3">
        <v>259</v>
      </c>
      <c r="AO169" s="3">
        <v>-75196.19</v>
      </c>
      <c r="AP169" s="3">
        <v>59306</v>
      </c>
      <c r="AQ169" s="3">
        <v>11859</v>
      </c>
      <c r="AR169" s="3">
        <v>-228157</v>
      </c>
      <c r="AS169" s="3">
        <v>185938.03</v>
      </c>
      <c r="AT169" s="3">
        <v>11391</v>
      </c>
      <c r="AU169" s="3">
        <v>-199857</v>
      </c>
      <c r="AV169" s="3">
        <v>-215</v>
      </c>
      <c r="AW169" s="3">
        <v>11814.887000000001</v>
      </c>
      <c r="AX169" s="3">
        <v>371</v>
      </c>
      <c r="AY169" s="3">
        <v>7024</v>
      </c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3"/>
      <c r="BR169" s="3"/>
      <c r="BS169" s="3"/>
    </row>
    <row r="170" spans="1:71" ht="16.5" hidden="1" customHeight="1" x14ac:dyDescent="0.25">
      <c r="A170" s="3" t="s">
        <v>1156</v>
      </c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-340541</v>
      </c>
      <c r="AY170" s="3">
        <v>84107</v>
      </c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3"/>
      <c r="BR170" s="3"/>
      <c r="BS170" s="3"/>
    </row>
    <row r="171" spans="1:71" ht="16.5" hidden="1" customHeight="1" x14ac:dyDescent="0.25">
      <c r="A171" s="3" t="s">
        <v>881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609703</v>
      </c>
      <c r="O171" s="3">
        <v>363595</v>
      </c>
      <c r="P171" s="3">
        <v>402875</v>
      </c>
      <c r="Q171" s="3">
        <v>698960.07</v>
      </c>
      <c r="R171" s="3">
        <v>1074299</v>
      </c>
      <c r="S171" s="3">
        <v>1191516</v>
      </c>
      <c r="T171" s="3">
        <v>2858191</v>
      </c>
      <c r="U171" s="3">
        <v>1135181.3929999999</v>
      </c>
      <c r="V171" s="3">
        <v>1668416</v>
      </c>
      <c r="W171" s="3">
        <v>1451197</v>
      </c>
      <c r="X171" s="3">
        <v>1483543</v>
      </c>
      <c r="Y171" s="3">
        <v>1774075.6680000001</v>
      </c>
      <c r="Z171" s="3">
        <v>1740337</v>
      </c>
      <c r="AA171" s="3">
        <v>1870840</v>
      </c>
      <c r="AB171" s="3">
        <v>1966647</v>
      </c>
      <c r="AC171" s="3">
        <v>1854213.44</v>
      </c>
      <c r="AD171" s="3">
        <v>2203004</v>
      </c>
      <c r="AE171" s="3">
        <v>2028611</v>
      </c>
      <c r="AF171" s="3">
        <v>1840796</v>
      </c>
      <c r="AG171" s="3">
        <v>1898782.983</v>
      </c>
      <c r="AH171" s="3">
        <v>2419409</v>
      </c>
      <c r="AI171" s="3">
        <v>2313909</v>
      </c>
      <c r="AJ171" s="3">
        <v>2368999</v>
      </c>
      <c r="AK171" s="3">
        <v>2242878.8530000001</v>
      </c>
      <c r="AL171" s="3">
        <v>2802211</v>
      </c>
      <c r="AM171" s="3">
        <v>2513901</v>
      </c>
      <c r="AN171" s="3">
        <v>6009750</v>
      </c>
      <c r="AO171" s="3">
        <v>2269420.59</v>
      </c>
      <c r="AP171" s="3">
        <v>2912482</v>
      </c>
      <c r="AQ171" s="3">
        <v>3140093</v>
      </c>
      <c r="AR171" s="3">
        <v>2966064</v>
      </c>
      <c r="AS171" s="3">
        <v>2146325.66</v>
      </c>
      <c r="AT171" s="3">
        <v>3060279</v>
      </c>
      <c r="AU171" s="3">
        <v>2186179</v>
      </c>
      <c r="AV171" s="3">
        <v>2802232</v>
      </c>
      <c r="AW171" s="3">
        <v>3720611.6069999998</v>
      </c>
      <c r="AX171" s="3">
        <v>4279670</v>
      </c>
      <c r="AY171" s="3">
        <v>526322</v>
      </c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3"/>
      <c r="BR171" s="3"/>
      <c r="BS171" s="3"/>
    </row>
    <row r="172" spans="1:71" ht="16.5" hidden="1" customHeight="1" x14ac:dyDescent="0.25">
      <c r="A172" s="3" t="s">
        <v>882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613279</v>
      </c>
      <c r="O172" s="3">
        <v>366860</v>
      </c>
      <c r="P172" s="3">
        <v>384618</v>
      </c>
      <c r="Q172" s="3">
        <v>692700.18</v>
      </c>
      <c r="R172" s="3">
        <v>1062433</v>
      </c>
      <c r="S172" s="3">
        <v>1173947</v>
      </c>
      <c r="T172" s="3">
        <v>2843864</v>
      </c>
      <c r="U172" s="3">
        <v>1115790.3899999999</v>
      </c>
      <c r="V172" s="3">
        <v>1643038</v>
      </c>
      <c r="W172" s="3">
        <v>1428607</v>
      </c>
      <c r="X172" s="3">
        <v>1459925</v>
      </c>
      <c r="Y172" s="3">
        <v>1748988.102</v>
      </c>
      <c r="Z172" s="3">
        <v>1712205</v>
      </c>
      <c r="AA172" s="3">
        <v>1842085</v>
      </c>
      <c r="AB172" s="3">
        <v>1935515</v>
      </c>
      <c r="AC172" s="3">
        <v>1820838.77</v>
      </c>
      <c r="AD172" s="3">
        <v>2148028</v>
      </c>
      <c r="AE172" s="3">
        <v>2005238</v>
      </c>
      <c r="AF172" s="3">
        <v>1815111</v>
      </c>
      <c r="AG172" s="3">
        <v>1865505.6839999999</v>
      </c>
      <c r="AH172" s="3">
        <v>2393787</v>
      </c>
      <c r="AI172" s="3">
        <v>2290018</v>
      </c>
      <c r="AJ172" s="3">
        <v>2342525</v>
      </c>
      <c r="AK172" s="3">
        <v>2215634.9720000001</v>
      </c>
      <c r="AL172" s="3">
        <v>2772747</v>
      </c>
      <c r="AM172" s="3">
        <v>2483535</v>
      </c>
      <c r="AN172" s="3">
        <v>5983285</v>
      </c>
      <c r="AO172" s="3">
        <v>2253851.1800000002</v>
      </c>
      <c r="AP172" s="3">
        <v>2881372</v>
      </c>
      <c r="AQ172" s="3">
        <v>3094714</v>
      </c>
      <c r="AR172" s="3">
        <v>2930774</v>
      </c>
      <c r="AS172" s="3">
        <v>2090404.38</v>
      </c>
      <c r="AT172" s="3">
        <v>3020254</v>
      </c>
      <c r="AU172" s="3">
        <v>2263095</v>
      </c>
      <c r="AV172" s="3">
        <v>2831446</v>
      </c>
      <c r="AW172" s="3">
        <v>3641401.5109999999</v>
      </c>
      <c r="AX172" s="3">
        <v>4252508</v>
      </c>
      <c r="AY172" s="3">
        <v>556842</v>
      </c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3"/>
      <c r="BR172" s="3"/>
      <c r="BS172" s="3"/>
    </row>
    <row r="173" spans="1:71" ht="16.5" hidden="1" customHeight="1" x14ac:dyDescent="0.25">
      <c r="A173" s="3" t="s">
        <v>1157</v>
      </c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-3576</v>
      </c>
      <c r="O173" s="3">
        <v>-3265</v>
      </c>
      <c r="P173" s="3">
        <v>18257</v>
      </c>
      <c r="Q173" s="3">
        <v>6259.89</v>
      </c>
      <c r="R173" s="3">
        <v>11866</v>
      </c>
      <c r="S173" s="3">
        <v>17569</v>
      </c>
      <c r="T173" s="3">
        <v>14327</v>
      </c>
      <c r="U173" s="3">
        <v>19391.003000000001</v>
      </c>
      <c r="V173" s="3">
        <v>25378</v>
      </c>
      <c r="W173" s="3">
        <v>22590</v>
      </c>
      <c r="X173" s="3">
        <v>23618</v>
      </c>
      <c r="Y173" s="3">
        <v>25087.565999999999</v>
      </c>
      <c r="Z173" s="3">
        <v>28132</v>
      </c>
      <c r="AA173" s="3">
        <v>28755</v>
      </c>
      <c r="AB173" s="3">
        <v>31132</v>
      </c>
      <c r="AC173" s="3">
        <v>33374.67</v>
      </c>
      <c r="AD173" s="3">
        <v>54976</v>
      </c>
      <c r="AE173" s="3">
        <v>23373</v>
      </c>
      <c r="AF173" s="3">
        <v>25685</v>
      </c>
      <c r="AG173" s="3">
        <v>33277.298999999999</v>
      </c>
      <c r="AH173" s="3">
        <v>25622</v>
      </c>
      <c r="AI173" s="3">
        <v>23891</v>
      </c>
      <c r="AJ173" s="3">
        <v>26474</v>
      </c>
      <c r="AK173" s="3">
        <v>27243.881000000001</v>
      </c>
      <c r="AL173" s="3">
        <v>29464</v>
      </c>
      <c r="AM173" s="3">
        <v>30366</v>
      </c>
      <c r="AN173" s="3">
        <v>26465</v>
      </c>
      <c r="AO173" s="3">
        <v>15569.4</v>
      </c>
      <c r="AP173" s="3">
        <v>31110</v>
      </c>
      <c r="AQ173" s="3">
        <v>45379</v>
      </c>
      <c r="AR173" s="3">
        <v>35290</v>
      </c>
      <c r="AS173" s="3">
        <v>55921.279999999999</v>
      </c>
      <c r="AT173" s="3">
        <v>40025</v>
      </c>
      <c r="AU173" s="3">
        <v>-76916</v>
      </c>
      <c r="AV173" s="3">
        <v>-29214</v>
      </c>
      <c r="AW173" s="3">
        <v>79210.096000000005</v>
      </c>
      <c r="AX173" s="3">
        <v>27162</v>
      </c>
      <c r="AY173" s="3">
        <v>-30520</v>
      </c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3"/>
      <c r="BR173" s="3"/>
      <c r="BS173" s="3"/>
    </row>
    <row r="174" spans="1:71" ht="16.5" hidden="1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3"/>
      <c r="BR174" s="3"/>
      <c r="BS174" s="3"/>
    </row>
    <row r="175" spans="1:71" ht="16.5" hidden="1" customHeight="1" x14ac:dyDescent="0.25">
      <c r="A175" s="3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3"/>
      <c r="Q175" s="3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0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3"/>
      <c r="BR175" s="3"/>
      <c r="BS175" s="3"/>
    </row>
    <row r="176" spans="1:71" ht="16.5" hidden="1" customHeight="1" x14ac:dyDescent="0.25">
      <c r="A176" s="3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3"/>
      <c r="Q176" s="3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3"/>
      <c r="BR176" s="3"/>
      <c r="BS176" s="3"/>
    </row>
    <row r="177" spans="1:71" ht="16.5" hidden="1" customHeight="1" x14ac:dyDescent="0.25">
      <c r="A177" s="3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3"/>
      <c r="Q177" s="3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3"/>
      <c r="BR177" s="3"/>
      <c r="BS177" s="3"/>
    </row>
    <row r="178" spans="1:71" ht="16.5" hidden="1" customHeight="1" x14ac:dyDescent="0.25">
      <c r="A178" s="3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3"/>
      <c r="Q178" s="3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3"/>
      <c r="BR178" s="3"/>
      <c r="BS178" s="3"/>
    </row>
    <row r="179" spans="1:71" ht="16.5" hidden="1" customHeight="1" x14ac:dyDescent="0.25">
      <c r="A179" s="3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3"/>
      <c r="Q179" s="3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3"/>
      <c r="BR179" s="3"/>
      <c r="BS179" s="3"/>
    </row>
    <row r="180" spans="1:71" ht="16.5" hidden="1" customHeight="1" x14ac:dyDescent="0.25">
      <c r="A180" s="3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3"/>
      <c r="Q180" s="3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3"/>
      <c r="BR180" s="3"/>
      <c r="BS180" s="3"/>
    </row>
    <row r="181" spans="1:71" ht="16.5" hidden="1" customHeight="1" x14ac:dyDescent="0.25">
      <c r="A181" s="3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3"/>
      <c r="Q181" s="3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3"/>
      <c r="BR181" s="3"/>
      <c r="BS181" s="3"/>
    </row>
    <row r="182" spans="1:71" ht="16.5" hidden="1" customHeight="1" x14ac:dyDescent="0.25">
      <c r="A182" s="3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3"/>
      <c r="Q182" s="3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3"/>
      <c r="BR182" s="3"/>
      <c r="BS182" s="3"/>
    </row>
    <row r="183" spans="1:71" ht="16.5" hidden="1" customHeight="1" x14ac:dyDescent="0.25">
      <c r="A183" s="3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3"/>
      <c r="Q183" s="3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3"/>
      <c r="BR183" s="3"/>
      <c r="BS183" s="3"/>
    </row>
    <row r="184" spans="1:71" ht="16.5" hidden="1" customHeight="1" x14ac:dyDescent="0.25">
      <c r="A184" s="3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3"/>
      <c r="Q184" s="3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3"/>
      <c r="BR184" s="3"/>
      <c r="BS184" s="3"/>
    </row>
    <row r="185" spans="1:71" ht="16.5" hidden="1" customHeight="1" x14ac:dyDescent="0.25">
      <c r="A185" s="3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3"/>
      <c r="Q185" s="3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3"/>
      <c r="BR185" s="3"/>
      <c r="BS185" s="3"/>
    </row>
    <row r="186" spans="1:71" ht="16.5" hidden="1" customHeight="1" x14ac:dyDescent="0.25">
      <c r="A186" s="3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3"/>
      <c r="Q186" s="3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0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3"/>
      <c r="BR186" s="3"/>
      <c r="BS186" s="3"/>
    </row>
    <row r="187" spans="1:71" ht="16.5" hidden="1" customHeight="1" x14ac:dyDescent="0.25">
      <c r="A187" s="3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3"/>
      <c r="Q187" s="3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3"/>
      <c r="BR187" s="3"/>
      <c r="BS187" s="3"/>
    </row>
    <row r="188" spans="1:71" ht="16.5" hidden="1" customHeight="1" x14ac:dyDescent="0.25">
      <c r="A188" s="3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3"/>
      <c r="Q188" s="3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0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3"/>
      <c r="BR188" s="3"/>
      <c r="BS188" s="3"/>
    </row>
    <row r="189" spans="1:71" ht="16.5" hidden="1" customHeight="1" x14ac:dyDescent="0.25">
      <c r="A189" s="3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3"/>
      <c r="Q189" s="3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0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3"/>
      <c r="BR189" s="3"/>
      <c r="BS189" s="3"/>
    </row>
    <row r="190" spans="1:71" ht="16.5" hidden="1" customHeight="1" x14ac:dyDescent="0.25">
      <c r="A190" s="3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3"/>
      <c r="Q190" s="3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3"/>
      <c r="BR190" s="3"/>
      <c r="BS190" s="3"/>
    </row>
    <row r="191" spans="1:71" ht="16.5" hidden="1" customHeight="1" x14ac:dyDescent="0.25">
      <c r="A191" s="3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3"/>
      <c r="Q191" s="3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0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3"/>
      <c r="BR191" s="3"/>
      <c r="BS191" s="3"/>
    </row>
    <row r="192" spans="1:71" ht="16.5" hidden="1" customHeight="1" x14ac:dyDescent="0.25">
      <c r="A192" s="3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3"/>
      <c r="Q192" s="3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0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3"/>
      <c r="BR192" s="3"/>
      <c r="BS192" s="3"/>
    </row>
    <row r="193" spans="1:71" ht="16.5" hidden="1" customHeight="1" x14ac:dyDescent="0.25">
      <c r="A193" s="3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3"/>
      <c r="Q193" s="3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0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3"/>
      <c r="BR193" s="3"/>
      <c r="BS193" s="3"/>
    </row>
    <row r="194" spans="1:71" ht="16.5" hidden="1" customHeight="1" x14ac:dyDescent="0.25">
      <c r="A194" s="3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3"/>
      <c r="Q194" s="3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0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3"/>
      <c r="BR194" s="3"/>
      <c r="BS194" s="3"/>
    </row>
    <row r="195" spans="1:71" ht="16.5" hidden="1" customHeight="1" x14ac:dyDescent="0.25">
      <c r="A195" s="3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3"/>
      <c r="Q195" s="3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0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3"/>
      <c r="BR195" s="3"/>
      <c r="BS195" s="3"/>
    </row>
    <row r="196" spans="1:71" ht="16.5" hidden="1" customHeight="1" x14ac:dyDescent="0.25">
      <c r="A196" s="3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3"/>
      <c r="Q196" s="3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0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3"/>
      <c r="BR196" s="3"/>
      <c r="BS196" s="3"/>
    </row>
    <row r="197" spans="1:71" ht="16.5" hidden="1" customHeight="1" x14ac:dyDescent="0.25">
      <c r="A197" s="3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3"/>
      <c r="Q197" s="3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0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3"/>
      <c r="BR197" s="3"/>
      <c r="BS197" s="3"/>
    </row>
    <row r="198" spans="1:71" ht="16.5" hidden="1" customHeight="1" x14ac:dyDescent="0.25">
      <c r="A198" s="3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3"/>
      <c r="Q198" s="3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0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3"/>
      <c r="BR198" s="3"/>
      <c r="BS198" s="3"/>
    </row>
    <row r="199" spans="1:71" ht="16.5" hidden="1" customHeight="1" x14ac:dyDescent="0.25">
      <c r="A199" s="3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3"/>
      <c r="Q199" s="3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0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3"/>
      <c r="BR199" s="3"/>
      <c r="BS199" s="3"/>
    </row>
    <row r="200" spans="1:71" ht="16.5" hidden="1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ht="16.5" hidden="1" customHeight="1" x14ac:dyDescent="0.25">
      <c r="A201" s="3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0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3"/>
      <c r="BR201" s="3"/>
      <c r="BS201" s="3"/>
    </row>
    <row r="202" spans="1:71" ht="16.5" hidden="1" customHeight="1" x14ac:dyDescent="0.25">
      <c r="A202" s="150" t="s">
        <v>1158</v>
      </c>
      <c r="B202" s="70">
        <f t="shared" ref="B202:BP202" si="3">B150+B152</f>
        <v>600</v>
      </c>
      <c r="C202" s="70">
        <f t="shared" si="3"/>
        <v>1180</v>
      </c>
      <c r="D202" s="70">
        <f t="shared" si="3"/>
        <v>1580</v>
      </c>
      <c r="E202" s="70">
        <f t="shared" si="3"/>
        <v>1930</v>
      </c>
      <c r="F202" s="70">
        <f t="shared" si="3"/>
        <v>25160</v>
      </c>
      <c r="G202" s="70">
        <f t="shared" si="3"/>
        <v>19307</v>
      </c>
      <c r="H202" s="70">
        <f t="shared" si="3"/>
        <v>19222</v>
      </c>
      <c r="I202" s="70">
        <f t="shared" si="3"/>
        <v>16369</v>
      </c>
      <c r="J202" s="70">
        <f t="shared" si="3"/>
        <v>20184</v>
      </c>
      <c r="K202" s="70">
        <f t="shared" si="3"/>
        <v>21106</v>
      </c>
      <c r="L202" s="70">
        <f t="shared" si="3"/>
        <v>19966</v>
      </c>
      <c r="M202" s="70">
        <f t="shared" si="3"/>
        <v>216603</v>
      </c>
      <c r="N202" s="70">
        <f t="shared" si="3"/>
        <v>0</v>
      </c>
      <c r="O202" s="70">
        <f t="shared" si="3"/>
        <v>0</v>
      </c>
      <c r="P202" s="70">
        <f t="shared" si="3"/>
        <v>0</v>
      </c>
      <c r="Q202" s="70">
        <f t="shared" si="3"/>
        <v>0</v>
      </c>
      <c r="R202" s="70">
        <f t="shared" si="3"/>
        <v>0</v>
      </c>
      <c r="S202" s="70">
        <f t="shared" si="3"/>
        <v>0</v>
      </c>
      <c r="T202" s="70">
        <f t="shared" si="3"/>
        <v>0</v>
      </c>
      <c r="U202" s="70">
        <f t="shared" si="3"/>
        <v>0</v>
      </c>
      <c r="V202" s="70">
        <f t="shared" si="3"/>
        <v>0</v>
      </c>
      <c r="W202" s="70">
        <f t="shared" si="3"/>
        <v>0</v>
      </c>
      <c r="X202" s="70">
        <f t="shared" si="3"/>
        <v>0</v>
      </c>
      <c r="Y202" s="70">
        <f t="shared" si="3"/>
        <v>0</v>
      </c>
      <c r="Z202" s="70">
        <f t="shared" si="3"/>
        <v>0</v>
      </c>
      <c r="AA202" s="70">
        <f t="shared" si="3"/>
        <v>0</v>
      </c>
      <c r="AB202" s="70">
        <f t="shared" si="3"/>
        <v>0</v>
      </c>
      <c r="AC202" s="70">
        <f t="shared" si="3"/>
        <v>0</v>
      </c>
      <c r="AD202" s="70">
        <f t="shared" si="3"/>
        <v>0</v>
      </c>
      <c r="AE202" s="70">
        <f t="shared" si="3"/>
        <v>0</v>
      </c>
      <c r="AF202" s="70">
        <f t="shared" si="3"/>
        <v>0</v>
      </c>
      <c r="AG202" s="70">
        <f t="shared" si="3"/>
        <v>0</v>
      </c>
      <c r="AH202" s="70">
        <f t="shared" si="3"/>
        <v>0</v>
      </c>
      <c r="AI202" s="70">
        <f t="shared" si="3"/>
        <v>0</v>
      </c>
      <c r="AJ202" s="70">
        <f t="shared" si="3"/>
        <v>0</v>
      </c>
      <c r="AK202" s="70">
        <f t="shared" si="3"/>
        <v>0</v>
      </c>
      <c r="AL202" s="70">
        <f t="shared" si="3"/>
        <v>0</v>
      </c>
      <c r="AM202" s="70">
        <f t="shared" si="3"/>
        <v>0</v>
      </c>
      <c r="AN202" s="70">
        <f t="shared" si="3"/>
        <v>0</v>
      </c>
      <c r="AO202" s="70">
        <f t="shared" si="3"/>
        <v>0</v>
      </c>
      <c r="AP202" s="70">
        <f t="shared" si="3"/>
        <v>0</v>
      </c>
      <c r="AQ202" s="70">
        <f t="shared" si="3"/>
        <v>0</v>
      </c>
      <c r="AR202" s="70">
        <f t="shared" si="3"/>
        <v>0</v>
      </c>
      <c r="AS202" s="70">
        <f t="shared" si="3"/>
        <v>0</v>
      </c>
      <c r="AT202" s="70">
        <f t="shared" si="3"/>
        <v>0</v>
      </c>
      <c r="AU202" s="70">
        <f t="shared" si="3"/>
        <v>0</v>
      </c>
      <c r="AV202" s="70">
        <f t="shared" si="3"/>
        <v>0</v>
      </c>
      <c r="AW202" s="70">
        <f t="shared" si="3"/>
        <v>0</v>
      </c>
      <c r="AX202" s="70">
        <f t="shared" si="3"/>
        <v>0</v>
      </c>
      <c r="AY202" s="70">
        <f t="shared" si="3"/>
        <v>0</v>
      </c>
      <c r="AZ202" s="70">
        <f t="shared" si="3"/>
        <v>0</v>
      </c>
      <c r="BA202" s="70">
        <f t="shared" si="3"/>
        <v>0</v>
      </c>
      <c r="BB202" s="70">
        <f t="shared" si="3"/>
        <v>0</v>
      </c>
      <c r="BC202" s="70">
        <f t="shared" si="3"/>
        <v>0</v>
      </c>
      <c r="BD202" s="70">
        <f t="shared" si="3"/>
        <v>0</v>
      </c>
      <c r="BE202" s="70">
        <f t="shared" si="3"/>
        <v>0</v>
      </c>
      <c r="BF202" s="70">
        <f t="shared" si="3"/>
        <v>0</v>
      </c>
      <c r="BG202" s="70">
        <f t="shared" si="3"/>
        <v>0</v>
      </c>
      <c r="BH202" s="70">
        <f t="shared" si="3"/>
        <v>0</v>
      </c>
      <c r="BI202" s="70">
        <f t="shared" si="3"/>
        <v>0</v>
      </c>
      <c r="BJ202" s="70">
        <f t="shared" si="3"/>
        <v>0</v>
      </c>
      <c r="BK202" s="70">
        <f t="shared" si="3"/>
        <v>0</v>
      </c>
      <c r="BL202" s="70">
        <f t="shared" si="3"/>
        <v>0</v>
      </c>
      <c r="BM202" s="70">
        <f t="shared" si="3"/>
        <v>0</v>
      </c>
      <c r="BN202" s="70">
        <f t="shared" si="3"/>
        <v>0</v>
      </c>
      <c r="BO202" s="70">
        <f t="shared" si="3"/>
        <v>0</v>
      </c>
      <c r="BP202" s="70">
        <f t="shared" si="3"/>
        <v>0</v>
      </c>
      <c r="BQ202" s="3"/>
      <c r="BR202" s="3"/>
      <c r="BS202" s="3"/>
    </row>
    <row r="203" spans="1:71" ht="16.5" hidden="1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70"/>
      <c r="BR203" s="70"/>
      <c r="BS203" s="70"/>
    </row>
    <row r="204" spans="1:71" ht="16.5" hidden="1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ht="16.5" hidden="1" customHeight="1" x14ac:dyDescent="0.25">
      <c r="A205" s="4" t="s">
        <v>883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ht="16.5" hidden="1" customHeight="1" x14ac:dyDescent="0.25">
      <c r="A206" s="3" t="s">
        <v>732</v>
      </c>
      <c r="B206" s="3" t="s">
        <v>733</v>
      </c>
      <c r="C206" s="3" t="s">
        <v>734</v>
      </c>
      <c r="D206" s="3" t="s">
        <v>735</v>
      </c>
      <c r="E206" s="3" t="s">
        <v>736</v>
      </c>
      <c r="F206" s="3" t="s">
        <v>737</v>
      </c>
      <c r="G206" s="3" t="s">
        <v>738</v>
      </c>
      <c r="H206" s="3" t="s">
        <v>739</v>
      </c>
      <c r="I206" s="3" t="s">
        <v>740</v>
      </c>
      <c r="J206" s="3" t="s">
        <v>741</v>
      </c>
      <c r="K206" s="3" t="s">
        <v>742</v>
      </c>
      <c r="L206" s="3" t="s">
        <v>743</v>
      </c>
      <c r="M206" s="3" t="s">
        <v>744</v>
      </c>
      <c r="N206" s="3" t="s">
        <v>745</v>
      </c>
      <c r="O206" s="3" t="s">
        <v>746</v>
      </c>
      <c r="P206" s="3" t="s">
        <v>747</v>
      </c>
      <c r="Q206" s="3" t="s">
        <v>748</v>
      </c>
      <c r="R206" s="3" t="s">
        <v>749</v>
      </c>
      <c r="S206" s="3" t="s">
        <v>750</v>
      </c>
      <c r="T206" s="3" t="s">
        <v>751</v>
      </c>
      <c r="U206" s="3" t="s">
        <v>752</v>
      </c>
      <c r="V206" s="3" t="s">
        <v>753</v>
      </c>
      <c r="W206" s="3" t="s">
        <v>754</v>
      </c>
      <c r="X206" s="3" t="s">
        <v>755</v>
      </c>
      <c r="Y206" s="3" t="s">
        <v>756</v>
      </c>
      <c r="Z206" s="3" t="s">
        <v>757</v>
      </c>
      <c r="AA206" s="3" t="s">
        <v>758</v>
      </c>
      <c r="AB206" s="3" t="s">
        <v>759</v>
      </c>
      <c r="AC206" s="3" t="s">
        <v>760</v>
      </c>
      <c r="AD206" s="3" t="s">
        <v>761</v>
      </c>
      <c r="AE206" s="3" t="s">
        <v>762</v>
      </c>
      <c r="AF206" s="3" t="s">
        <v>763</v>
      </c>
      <c r="AG206" s="3" t="s">
        <v>764</v>
      </c>
      <c r="AH206" s="3" t="s">
        <v>765</v>
      </c>
      <c r="AI206" s="3" t="s">
        <v>766</v>
      </c>
      <c r="AJ206" s="3" t="s">
        <v>767</v>
      </c>
      <c r="AK206" s="3" t="s">
        <v>768</v>
      </c>
      <c r="AL206" s="3" t="s">
        <v>769</v>
      </c>
      <c r="AM206" s="3" t="s">
        <v>770</v>
      </c>
      <c r="AN206" s="3" t="s">
        <v>771</v>
      </c>
      <c r="AO206" s="3" t="s">
        <v>772</v>
      </c>
      <c r="AP206" s="3" t="s">
        <v>773</v>
      </c>
      <c r="AQ206" s="3" t="s">
        <v>774</v>
      </c>
      <c r="AR206" s="3" t="s">
        <v>775</v>
      </c>
      <c r="AS206" s="3" t="s">
        <v>776</v>
      </c>
      <c r="AT206" s="3" t="s">
        <v>777</v>
      </c>
      <c r="AU206" s="3" t="s">
        <v>778</v>
      </c>
      <c r="AV206" s="3" t="s">
        <v>779</v>
      </c>
      <c r="AW206" s="3" t="s">
        <v>780</v>
      </c>
      <c r="AX206" s="3" t="s">
        <v>781</v>
      </c>
      <c r="AY206" s="3" t="s">
        <v>782</v>
      </c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ht="16.5" hidden="1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ht="16.5" hidden="1" customHeight="1" x14ac:dyDescent="0.25">
      <c r="A208" s="3" t="s">
        <v>884</v>
      </c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ht="16.5" hidden="1" customHeight="1" x14ac:dyDescent="0.25">
      <c r="A209" s="3" t="s">
        <v>885</v>
      </c>
      <c r="B209" s="3">
        <v>0</v>
      </c>
      <c r="C209" s="3">
        <v>0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8017621.068</v>
      </c>
      <c r="AH209" s="3">
        <v>2415375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70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ht="16.5" hidden="1" customHeight="1" x14ac:dyDescent="0.25">
      <c r="A210" s="3" t="s">
        <v>886</v>
      </c>
      <c r="B210" s="3">
        <v>624162</v>
      </c>
      <c r="C210" s="3">
        <v>1144494</v>
      </c>
      <c r="D210" s="3">
        <v>1719194</v>
      </c>
      <c r="E210" s="3">
        <v>2198737</v>
      </c>
      <c r="F210" s="3">
        <v>613927</v>
      </c>
      <c r="G210" s="3">
        <v>1199736</v>
      </c>
      <c r="H210" s="3">
        <v>1749035</v>
      </c>
      <c r="I210" s="3">
        <v>4949725</v>
      </c>
      <c r="J210" s="3">
        <v>953757</v>
      </c>
      <c r="K210" s="3">
        <v>1123021</v>
      </c>
      <c r="L210" s="3">
        <v>1295799</v>
      </c>
      <c r="M210" s="3">
        <v>1143701</v>
      </c>
      <c r="N210" s="3">
        <v>608826</v>
      </c>
      <c r="O210" s="3">
        <v>970497</v>
      </c>
      <c r="P210" s="3">
        <v>1377353</v>
      </c>
      <c r="Q210" s="3">
        <v>2075799.24</v>
      </c>
      <c r="R210" s="3">
        <v>1076379</v>
      </c>
      <c r="S210" s="3">
        <v>2265340</v>
      </c>
      <c r="T210" s="3">
        <v>5123053</v>
      </c>
      <c r="U210" s="3">
        <v>6251851.1270000003</v>
      </c>
      <c r="V210" s="3">
        <v>1681211</v>
      </c>
      <c r="W210" s="3">
        <v>3131153</v>
      </c>
      <c r="X210" s="3">
        <v>4614145</v>
      </c>
      <c r="Y210" s="3">
        <v>6389203.6109999996</v>
      </c>
      <c r="Z210" s="3">
        <v>1738328</v>
      </c>
      <c r="AA210" s="3">
        <v>3608548</v>
      </c>
      <c r="AB210" s="3">
        <v>5574477</v>
      </c>
      <c r="AC210" s="3">
        <v>7428346.3099999996</v>
      </c>
      <c r="AD210" s="3">
        <v>2201983</v>
      </c>
      <c r="AE210" s="3">
        <v>4231566</v>
      </c>
      <c r="AF210" s="3">
        <v>6073704</v>
      </c>
      <c r="AG210" s="3">
        <v>0</v>
      </c>
      <c r="AH210" s="3">
        <v>0</v>
      </c>
      <c r="AI210" s="3">
        <v>4732318</v>
      </c>
      <c r="AJ210" s="3">
        <v>7101232</v>
      </c>
      <c r="AK210" s="3">
        <v>9347027.5309999995</v>
      </c>
      <c r="AL210" s="3">
        <v>2805322</v>
      </c>
      <c r="AM210" s="3">
        <v>5318900</v>
      </c>
      <c r="AN210" s="3">
        <v>11328054</v>
      </c>
      <c r="AO210" s="3">
        <v>13669509.300000001</v>
      </c>
      <c r="AP210" s="3">
        <v>2853360</v>
      </c>
      <c r="AQ210" s="3">
        <v>5834201</v>
      </c>
      <c r="AR210" s="3">
        <v>8797560</v>
      </c>
      <c r="AS210" s="3">
        <v>11383353.15</v>
      </c>
      <c r="AT210" s="3">
        <v>2887004</v>
      </c>
      <c r="AU210" s="3">
        <v>5343451</v>
      </c>
      <c r="AV210" s="3">
        <v>8064825</v>
      </c>
      <c r="AW210" s="3">
        <v>11809251.693</v>
      </c>
      <c r="AX210" s="3">
        <v>4619840</v>
      </c>
      <c r="AY210" s="3">
        <v>5055031</v>
      </c>
      <c r="AZ210" s="70"/>
      <c r="BA210" s="70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ht="16.5" hidden="1" customHeight="1" x14ac:dyDescent="0.25">
      <c r="A211" s="3" t="s">
        <v>887</v>
      </c>
      <c r="B211" s="3">
        <v>351258</v>
      </c>
      <c r="C211" s="3">
        <v>690732</v>
      </c>
      <c r="D211" s="3">
        <v>1072605</v>
      </c>
      <c r="E211" s="3">
        <v>1462663</v>
      </c>
      <c r="F211" s="3">
        <v>481985</v>
      </c>
      <c r="G211" s="3">
        <v>988787</v>
      </c>
      <c r="H211" s="3">
        <v>1550300</v>
      </c>
      <c r="I211" s="3">
        <v>2110189</v>
      </c>
      <c r="J211" s="3">
        <v>576687</v>
      </c>
      <c r="K211" s="3">
        <v>1155061</v>
      </c>
      <c r="L211" s="3">
        <v>1713813</v>
      </c>
      <c r="M211" s="3">
        <v>2356239</v>
      </c>
      <c r="N211" s="3">
        <v>656693</v>
      </c>
      <c r="O211" s="3">
        <v>1363561</v>
      </c>
      <c r="P211" s="3">
        <v>2085733</v>
      </c>
      <c r="Q211" s="3">
        <v>2947934.43</v>
      </c>
      <c r="R211" s="3">
        <v>835102</v>
      </c>
      <c r="S211" s="3">
        <v>1634391</v>
      </c>
      <c r="T211" s="3">
        <v>2418990</v>
      </c>
      <c r="U211" s="3">
        <v>3257827.49</v>
      </c>
      <c r="V211" s="3">
        <v>879747</v>
      </c>
      <c r="W211" s="3">
        <v>1767385</v>
      </c>
      <c r="X211" s="3">
        <v>2697590</v>
      </c>
      <c r="Y211" s="3">
        <v>3683705.4049999998</v>
      </c>
      <c r="Z211" s="3">
        <v>1009603</v>
      </c>
      <c r="AA211" s="3">
        <v>1932153</v>
      </c>
      <c r="AB211" s="3">
        <v>2959338</v>
      </c>
      <c r="AC211" s="3">
        <v>4019178.78</v>
      </c>
      <c r="AD211" s="3">
        <v>1040047</v>
      </c>
      <c r="AE211" s="3">
        <v>2110094</v>
      </c>
      <c r="AF211" s="3">
        <v>3260865</v>
      </c>
      <c r="AG211" s="3">
        <v>4437851.45</v>
      </c>
      <c r="AH211" s="3">
        <v>1236515</v>
      </c>
      <c r="AI211" s="3">
        <v>2484559</v>
      </c>
      <c r="AJ211" s="3">
        <v>3775324</v>
      </c>
      <c r="AK211" s="3">
        <v>5122662.324</v>
      </c>
      <c r="AL211" s="3">
        <v>1296076</v>
      </c>
      <c r="AM211" s="3">
        <v>2609657</v>
      </c>
      <c r="AN211" s="3">
        <v>3945860</v>
      </c>
      <c r="AO211" s="3">
        <v>5314523.3099999996</v>
      </c>
      <c r="AP211" s="3">
        <v>1390854</v>
      </c>
      <c r="AQ211" s="3">
        <v>2798349</v>
      </c>
      <c r="AR211" s="3">
        <v>4363108</v>
      </c>
      <c r="AS211" s="3">
        <v>5905735.4299999997</v>
      </c>
      <c r="AT211" s="3">
        <v>1569713</v>
      </c>
      <c r="AU211" s="3">
        <v>3221428</v>
      </c>
      <c r="AV211" s="3">
        <v>4893677</v>
      </c>
      <c r="AW211" s="3">
        <v>7116898.8849999998</v>
      </c>
      <c r="AX211" s="3">
        <v>2025435</v>
      </c>
      <c r="AY211" s="3">
        <v>3955825</v>
      </c>
      <c r="AZ211" s="70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ht="16.5" hidden="1" customHeight="1" x14ac:dyDescent="0.25">
      <c r="A212" s="3" t="s">
        <v>888</v>
      </c>
      <c r="B212" s="3">
        <v>351258</v>
      </c>
      <c r="C212" s="3">
        <v>690732</v>
      </c>
      <c r="D212" s="3">
        <v>1072605</v>
      </c>
      <c r="E212" s="3">
        <v>1329233</v>
      </c>
      <c r="F212" s="3">
        <v>397027</v>
      </c>
      <c r="G212" s="3">
        <v>0</v>
      </c>
      <c r="H212" s="3">
        <v>1282715</v>
      </c>
      <c r="I212" s="3">
        <v>1757855</v>
      </c>
      <c r="J212" s="3">
        <v>490237</v>
      </c>
      <c r="K212" s="3">
        <v>1016330</v>
      </c>
      <c r="L212" s="3">
        <v>1503450</v>
      </c>
      <c r="M212" s="3">
        <v>2019660</v>
      </c>
      <c r="N212" s="3">
        <v>395273</v>
      </c>
      <c r="O212" s="3">
        <v>820475</v>
      </c>
      <c r="P212" s="3">
        <v>1254869</v>
      </c>
      <c r="Q212" s="3">
        <v>1851162.52</v>
      </c>
      <c r="R212" s="3">
        <v>536970</v>
      </c>
      <c r="S212" s="3">
        <v>1076186</v>
      </c>
      <c r="T212" s="3">
        <v>1648690</v>
      </c>
      <c r="U212" s="3">
        <v>2272251.5329999998</v>
      </c>
      <c r="V212" s="3">
        <v>665953</v>
      </c>
      <c r="W212" s="3">
        <v>1310635</v>
      </c>
      <c r="X212" s="3">
        <v>1997677</v>
      </c>
      <c r="Y212" s="3">
        <v>2613640.4720000001</v>
      </c>
      <c r="Z212" s="3">
        <v>756770</v>
      </c>
      <c r="AA212" s="3">
        <v>1491785</v>
      </c>
      <c r="AB212" s="3">
        <v>2283106</v>
      </c>
      <c r="AC212" s="3">
        <v>3075217.36</v>
      </c>
      <c r="AD212" s="3">
        <v>772078</v>
      </c>
      <c r="AE212" s="3">
        <v>1571851</v>
      </c>
      <c r="AF212" s="3">
        <v>2440600</v>
      </c>
      <c r="AG212" s="3">
        <v>3391086.6660000002</v>
      </c>
      <c r="AH212" s="3">
        <v>967420</v>
      </c>
      <c r="AI212" s="3">
        <v>1942807</v>
      </c>
      <c r="AJ212" s="3">
        <v>2937336</v>
      </c>
      <c r="AK212" s="3">
        <v>4003241.1239999998</v>
      </c>
      <c r="AL212" s="3">
        <v>1033832</v>
      </c>
      <c r="AM212" s="3">
        <v>0</v>
      </c>
      <c r="AN212" s="3">
        <v>0</v>
      </c>
      <c r="AO212" s="3">
        <v>5314523.3099999996</v>
      </c>
      <c r="AP212" s="3">
        <v>1137644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70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ht="16.5" hidden="1" customHeight="1" x14ac:dyDescent="0.25">
      <c r="A213" s="3" t="s">
        <v>889</v>
      </c>
      <c r="B213" s="3">
        <v>0</v>
      </c>
      <c r="C213" s="3">
        <v>0</v>
      </c>
      <c r="D213" s="3">
        <v>0</v>
      </c>
      <c r="E213" s="3">
        <v>133430</v>
      </c>
      <c r="F213" s="3">
        <v>84958</v>
      </c>
      <c r="G213" s="3">
        <v>0</v>
      </c>
      <c r="H213" s="3">
        <v>267585</v>
      </c>
      <c r="I213" s="3">
        <v>352335</v>
      </c>
      <c r="J213" s="3">
        <v>86450</v>
      </c>
      <c r="K213" s="3">
        <v>138731</v>
      </c>
      <c r="L213" s="3">
        <v>210363</v>
      </c>
      <c r="M213" s="3">
        <v>336579</v>
      </c>
      <c r="N213" s="3">
        <v>261420</v>
      </c>
      <c r="O213" s="3">
        <v>543086</v>
      </c>
      <c r="P213" s="3">
        <v>830864</v>
      </c>
      <c r="Q213" s="3">
        <v>1096771.9099999999</v>
      </c>
      <c r="R213" s="3">
        <v>298132</v>
      </c>
      <c r="S213" s="3">
        <v>558205</v>
      </c>
      <c r="T213" s="3">
        <v>770300</v>
      </c>
      <c r="U213" s="3">
        <v>985575.95700000005</v>
      </c>
      <c r="V213" s="3">
        <v>213794</v>
      </c>
      <c r="W213" s="3">
        <v>456750</v>
      </c>
      <c r="X213" s="3">
        <v>699913</v>
      </c>
      <c r="Y213" s="3">
        <v>1070064.933</v>
      </c>
      <c r="Z213" s="3">
        <v>252833</v>
      </c>
      <c r="AA213" s="3">
        <v>440368</v>
      </c>
      <c r="AB213" s="3">
        <v>676232</v>
      </c>
      <c r="AC213" s="3">
        <v>943961.42</v>
      </c>
      <c r="AD213" s="3">
        <v>267969</v>
      </c>
      <c r="AE213" s="3">
        <v>538243</v>
      </c>
      <c r="AF213" s="3">
        <v>820265</v>
      </c>
      <c r="AG213" s="3">
        <v>1046764.784</v>
      </c>
      <c r="AH213" s="3">
        <v>269095</v>
      </c>
      <c r="AI213" s="3">
        <v>541752</v>
      </c>
      <c r="AJ213" s="3">
        <v>837988</v>
      </c>
      <c r="AK213" s="3">
        <v>1119421.2</v>
      </c>
      <c r="AL213" s="3">
        <v>262244</v>
      </c>
      <c r="AM213" s="3">
        <v>0</v>
      </c>
      <c r="AN213" s="3">
        <v>3945860</v>
      </c>
      <c r="AO213" s="3">
        <v>0</v>
      </c>
      <c r="AP213" s="3">
        <v>253210</v>
      </c>
      <c r="AQ213" s="3">
        <v>0</v>
      </c>
      <c r="AR213" s="3">
        <v>0</v>
      </c>
      <c r="AS213" s="3">
        <v>5905735.4299999997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0</v>
      </c>
      <c r="AZ213" s="70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ht="16.5" hidden="1" customHeight="1" x14ac:dyDescent="0.25">
      <c r="A214" s="3" t="s">
        <v>890</v>
      </c>
      <c r="B214" s="3">
        <v>0</v>
      </c>
      <c r="C214" s="3">
        <v>0</v>
      </c>
      <c r="D214" s="3">
        <v>0</v>
      </c>
      <c r="E214" s="3">
        <v>0</v>
      </c>
      <c r="F214" s="3">
        <v>0</v>
      </c>
      <c r="G214" s="3">
        <v>1170</v>
      </c>
      <c r="H214" s="3">
        <v>417</v>
      </c>
      <c r="I214" s="3">
        <v>0</v>
      </c>
      <c r="J214" s="3">
        <v>-163836</v>
      </c>
      <c r="K214" s="3">
        <v>-162967</v>
      </c>
      <c r="L214" s="3">
        <v>-163748</v>
      </c>
      <c r="M214" s="3">
        <v>56</v>
      </c>
      <c r="N214" s="3">
        <v>47</v>
      </c>
      <c r="O214" s="3">
        <v>-251</v>
      </c>
      <c r="P214" s="3">
        <v>607</v>
      </c>
      <c r="Q214" s="3">
        <v>6377.92</v>
      </c>
      <c r="R214" s="3">
        <v>-1275</v>
      </c>
      <c r="S214" s="3">
        <v>-1685</v>
      </c>
      <c r="T214" s="3">
        <v>-1872</v>
      </c>
      <c r="U214" s="3">
        <v>13922.397000000001</v>
      </c>
      <c r="V214" s="3">
        <v>-5978</v>
      </c>
      <c r="W214" s="3">
        <v>-2832</v>
      </c>
      <c r="X214" s="3">
        <v>-3527</v>
      </c>
      <c r="Y214" s="3">
        <v>-3358.92</v>
      </c>
      <c r="Z214" s="3">
        <v>15</v>
      </c>
      <c r="AA214" s="3">
        <v>-34</v>
      </c>
      <c r="AB214" s="3">
        <v>-33</v>
      </c>
      <c r="AC214" s="3">
        <v>4995.18</v>
      </c>
      <c r="AD214" s="3">
        <v>-58</v>
      </c>
      <c r="AE214" s="3">
        <v>-241</v>
      </c>
      <c r="AF214" s="3">
        <v>-223</v>
      </c>
      <c r="AG214" s="3">
        <v>-1589.864</v>
      </c>
      <c r="AH214" s="3">
        <v>-2222</v>
      </c>
      <c r="AI214" s="3">
        <v>-2139</v>
      </c>
      <c r="AJ214" s="3">
        <v>-3765</v>
      </c>
      <c r="AK214" s="3">
        <v>2870.4360000000001</v>
      </c>
      <c r="AL214" s="3">
        <v>1217</v>
      </c>
      <c r="AM214" s="3">
        <v>873</v>
      </c>
      <c r="AN214" s="3">
        <v>2814</v>
      </c>
      <c r="AO214" s="3">
        <v>6488.13</v>
      </c>
      <c r="AP214" s="3">
        <v>-125</v>
      </c>
      <c r="AQ214" s="3">
        <v>-128</v>
      </c>
      <c r="AR214" s="3">
        <v>12390</v>
      </c>
      <c r="AS214" s="3">
        <v>34496.99</v>
      </c>
      <c r="AT214" s="3">
        <v>-4385</v>
      </c>
      <c r="AU214" s="3">
        <v>-3316</v>
      </c>
      <c r="AV214" s="3">
        <v>-2084</v>
      </c>
      <c r="AW214" s="3">
        <v>-15505.315000000001</v>
      </c>
      <c r="AX214" s="3">
        <v>-8220</v>
      </c>
      <c r="AY214" s="3">
        <v>17903</v>
      </c>
      <c r="AZ214" s="70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ht="16.5" hidden="1" customHeight="1" x14ac:dyDescent="0.25">
      <c r="A215" s="3" t="s">
        <v>980</v>
      </c>
      <c r="B215" s="3">
        <v>0</v>
      </c>
      <c r="C215" s="3">
        <v>0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-162739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70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ht="16.5" hidden="1" customHeight="1" x14ac:dyDescent="0.25">
      <c r="A216" s="3" t="s">
        <v>1153</v>
      </c>
      <c r="B216" s="3">
        <v>0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-852918.95200000005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70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ht="16.5" hidden="1" customHeight="1" x14ac:dyDescent="0.25">
      <c r="A217" s="3" t="s">
        <v>1159</v>
      </c>
      <c r="B217" s="3">
        <v>0</v>
      </c>
      <c r="C217" s="3">
        <v>0</v>
      </c>
      <c r="D217" s="3">
        <v>0</v>
      </c>
      <c r="E217" s="3">
        <v>0</v>
      </c>
      <c r="F217" s="3">
        <v>0</v>
      </c>
      <c r="G217" s="3">
        <v>-169280</v>
      </c>
      <c r="H217" s="3">
        <v>-254653</v>
      </c>
      <c r="I217" s="3">
        <v>-450542</v>
      </c>
      <c r="J217" s="3">
        <v>-117503</v>
      </c>
      <c r="K217" s="3">
        <v>-233622</v>
      </c>
      <c r="L217" s="3">
        <v>-346361</v>
      </c>
      <c r="M217" s="3">
        <v>-475123</v>
      </c>
      <c r="N217" s="3">
        <v>-123133</v>
      </c>
      <c r="O217" s="3">
        <v>-248822</v>
      </c>
      <c r="P217" s="3">
        <v>-379560</v>
      </c>
      <c r="Q217" s="3">
        <v>-497549.72</v>
      </c>
      <c r="R217" s="3">
        <v>-136069</v>
      </c>
      <c r="S217" s="3">
        <v>-273818</v>
      </c>
      <c r="T217" s="3">
        <v>-419274</v>
      </c>
      <c r="U217" s="3">
        <v>-584247.77099999995</v>
      </c>
      <c r="V217" s="3">
        <v>-168201</v>
      </c>
      <c r="W217" s="3">
        <v>-344676</v>
      </c>
      <c r="X217" s="3">
        <v>-514330</v>
      </c>
      <c r="Y217" s="3">
        <v>-685931.49399999995</v>
      </c>
      <c r="Z217" s="3">
        <v>-178315</v>
      </c>
      <c r="AA217" s="3">
        <v>-384380</v>
      </c>
      <c r="AB217" s="3">
        <v>-601292</v>
      </c>
      <c r="AC217" s="3">
        <v>-813271.49</v>
      </c>
      <c r="AD217" s="3">
        <v>-209570</v>
      </c>
      <c r="AE217" s="3">
        <v>-398542</v>
      </c>
      <c r="AF217" s="3">
        <v>-576943</v>
      </c>
      <c r="AG217" s="3">
        <v>-749304.41599999997</v>
      </c>
      <c r="AH217" s="3">
        <v>-209629</v>
      </c>
      <c r="AI217" s="3">
        <v>-420743</v>
      </c>
      <c r="AJ217" s="3">
        <v>-639376</v>
      </c>
      <c r="AK217" s="3">
        <v>0</v>
      </c>
      <c r="AL217" s="3">
        <v>-218739</v>
      </c>
      <c r="AM217" s="3">
        <v>-418254</v>
      </c>
      <c r="AN217" s="3">
        <v>-619494</v>
      </c>
      <c r="AO217" s="3">
        <v>-838708.55</v>
      </c>
      <c r="AP217" s="3">
        <v>-255101</v>
      </c>
      <c r="AQ217" s="3">
        <v>-527417</v>
      </c>
      <c r="AR217" s="3">
        <v>-778546</v>
      </c>
      <c r="AS217" s="3">
        <v>-987151.12</v>
      </c>
      <c r="AT217" s="3">
        <v>-301173</v>
      </c>
      <c r="AU217" s="3">
        <v>-594623</v>
      </c>
      <c r="AV217" s="3">
        <v>-954060</v>
      </c>
      <c r="AW217" s="3">
        <v>-1295501.9820000001</v>
      </c>
      <c r="AX217" s="3">
        <v>-580727</v>
      </c>
      <c r="AY217" s="3">
        <v>-684689</v>
      </c>
      <c r="AZ217" s="70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ht="16.5" hidden="1" customHeight="1" x14ac:dyDescent="0.25">
      <c r="A218" s="3" t="s">
        <v>1160</v>
      </c>
      <c r="B218" s="3">
        <v>0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32769.96</v>
      </c>
      <c r="R218" s="3">
        <v>-19736</v>
      </c>
      <c r="S218" s="3">
        <v>3117</v>
      </c>
      <c r="T218" s="3">
        <v>-20253</v>
      </c>
      <c r="U218" s="3">
        <v>-24672.959999999999</v>
      </c>
      <c r="V218" s="3">
        <v>-31120</v>
      </c>
      <c r="W218" s="3">
        <v>11466</v>
      </c>
      <c r="X218" s="3">
        <v>11466</v>
      </c>
      <c r="Y218" s="3">
        <v>20782.611000000001</v>
      </c>
      <c r="Z218" s="3">
        <v>-12831</v>
      </c>
      <c r="AA218" s="3">
        <v>-12292</v>
      </c>
      <c r="AB218" s="3">
        <v>-16899</v>
      </c>
      <c r="AC218" s="3">
        <v>7827.12</v>
      </c>
      <c r="AD218" s="3">
        <v>-16811</v>
      </c>
      <c r="AE218" s="3">
        <v>31232</v>
      </c>
      <c r="AF218" s="3">
        <v>131321</v>
      </c>
      <c r="AG218" s="3">
        <v>120963.954</v>
      </c>
      <c r="AH218" s="3">
        <v>-32690</v>
      </c>
      <c r="AI218" s="3">
        <v>-34355</v>
      </c>
      <c r="AJ218" s="3">
        <v>-54743</v>
      </c>
      <c r="AK218" s="3">
        <v>0</v>
      </c>
      <c r="AL218" s="3">
        <v>-57103</v>
      </c>
      <c r="AM218" s="3">
        <v>-75032</v>
      </c>
      <c r="AN218" s="3">
        <v>-2458</v>
      </c>
      <c r="AO218" s="3">
        <v>0</v>
      </c>
      <c r="AP218" s="3">
        <v>0</v>
      </c>
      <c r="AQ218" s="3">
        <v>0</v>
      </c>
      <c r="AR218" s="3">
        <v>0</v>
      </c>
      <c r="AS218" s="3">
        <v>74.959999999999994</v>
      </c>
      <c r="AT218" s="3">
        <v>0</v>
      </c>
      <c r="AU218" s="3">
        <v>193448</v>
      </c>
      <c r="AV218" s="3">
        <v>192013</v>
      </c>
      <c r="AW218" s="3">
        <v>33609.677000000003</v>
      </c>
      <c r="AX218" s="3">
        <v>3668</v>
      </c>
      <c r="AY218" s="3">
        <v>-4351</v>
      </c>
      <c r="AZ218" s="70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ht="16.5" hidden="1" customHeight="1" x14ac:dyDescent="0.25">
      <c r="A219" s="3" t="s">
        <v>1161</v>
      </c>
      <c r="B219" s="3">
        <v>0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-187015.22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70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ht="16.5" hidden="1" customHeight="1" x14ac:dyDescent="0.25">
      <c r="A220" s="3" t="s">
        <v>892</v>
      </c>
      <c r="B220" s="3">
        <v>0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-66250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0</v>
      </c>
      <c r="AZ220" s="70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ht="16.5" hidden="1" customHeight="1" x14ac:dyDescent="0.25">
      <c r="A221" s="3" t="s">
        <v>894</v>
      </c>
      <c r="B221" s="3">
        <v>0</v>
      </c>
      <c r="C221" s="3">
        <v>0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-377333.33399999997</v>
      </c>
      <c r="Z221" s="3">
        <v>0</v>
      </c>
      <c r="AA221" s="3">
        <v>0</v>
      </c>
      <c r="AB221" s="3">
        <v>0</v>
      </c>
      <c r="AC221" s="3">
        <v>0</v>
      </c>
      <c r="AD221" s="3">
        <v>-134397</v>
      </c>
      <c r="AE221" s="3">
        <v>-134397</v>
      </c>
      <c r="AF221" s="3">
        <v>-166226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0</v>
      </c>
      <c r="AZ221" s="70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ht="16.5" hidden="1" customHeight="1" x14ac:dyDescent="0.25">
      <c r="A222" s="3" t="s">
        <v>1162</v>
      </c>
      <c r="B222" s="3">
        <v>0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-7500</v>
      </c>
      <c r="AS222" s="3">
        <v>-7673.58</v>
      </c>
      <c r="AT222" s="3">
        <v>-44810</v>
      </c>
      <c r="AU222" s="3">
        <v>-44810</v>
      </c>
      <c r="AV222" s="3">
        <v>0</v>
      </c>
      <c r="AW222" s="3">
        <v>-48941.616999999998</v>
      </c>
      <c r="AX222" s="3">
        <v>0</v>
      </c>
      <c r="AY222" s="3">
        <v>0</v>
      </c>
      <c r="AZ222" s="70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ht="16.5" hidden="1" customHeight="1" x14ac:dyDescent="0.25">
      <c r="A223" s="3" t="s">
        <v>1163</v>
      </c>
      <c r="B223" s="3">
        <v>0</v>
      </c>
      <c r="C223" s="3">
        <v>0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-8922</v>
      </c>
      <c r="AQ223" s="3">
        <v>-37235</v>
      </c>
      <c r="AR223" s="3">
        <v>-60359</v>
      </c>
      <c r="AS223" s="3">
        <v>-131547.15</v>
      </c>
      <c r="AT223" s="3">
        <v>-83185</v>
      </c>
      <c r="AU223" s="3">
        <v>-206497</v>
      </c>
      <c r="AV223" s="3">
        <v>-54603</v>
      </c>
      <c r="AW223" s="3">
        <v>-193943.54199999999</v>
      </c>
      <c r="AX223" s="3">
        <v>-35259</v>
      </c>
      <c r="AY223" s="3">
        <v>-410518</v>
      </c>
      <c r="AZ223" s="70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ht="16.5" hidden="1" customHeight="1" x14ac:dyDescent="0.25">
      <c r="A224" s="3" t="s">
        <v>891</v>
      </c>
      <c r="B224" s="3">
        <v>0</v>
      </c>
      <c r="C224" s="3">
        <v>0</v>
      </c>
      <c r="D224" s="3">
        <v>0</v>
      </c>
      <c r="E224" s="3">
        <v>0</v>
      </c>
      <c r="F224" s="3">
        <v>0</v>
      </c>
      <c r="G224" s="3">
        <v>-698</v>
      </c>
      <c r="H224" s="3">
        <v>-2076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-2114</v>
      </c>
      <c r="O224" s="3">
        <v>-2070</v>
      </c>
      <c r="P224" s="3">
        <v>461</v>
      </c>
      <c r="Q224" s="3">
        <v>461.57</v>
      </c>
      <c r="R224" s="3">
        <v>68</v>
      </c>
      <c r="S224" s="3">
        <v>18439</v>
      </c>
      <c r="T224" s="3">
        <v>997</v>
      </c>
      <c r="U224" s="3">
        <v>18649.307000000001</v>
      </c>
      <c r="V224" s="3">
        <v>-1399</v>
      </c>
      <c r="W224" s="3">
        <v>0</v>
      </c>
      <c r="X224" s="3">
        <v>4329</v>
      </c>
      <c r="Y224" s="3">
        <v>0</v>
      </c>
      <c r="Z224" s="3">
        <v>0</v>
      </c>
      <c r="AA224" s="3">
        <v>0</v>
      </c>
      <c r="AB224" s="3">
        <v>-36665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411.17599999999999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-4232</v>
      </c>
      <c r="AW224" s="3">
        <v>0</v>
      </c>
      <c r="AX224" s="3">
        <v>0</v>
      </c>
      <c r="AY224" s="3">
        <v>0</v>
      </c>
      <c r="AZ224" s="70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ht="16.5" hidden="1" customHeight="1" x14ac:dyDescent="0.25">
      <c r="A225" s="3" t="s">
        <v>1164</v>
      </c>
      <c r="B225" s="3">
        <v>0</v>
      </c>
      <c r="C225" s="3">
        <v>0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3">
        <v>-14436</v>
      </c>
      <c r="J225" s="3">
        <v>-867</v>
      </c>
      <c r="K225" s="3">
        <v>-2033</v>
      </c>
      <c r="L225" s="3">
        <v>-1214</v>
      </c>
      <c r="M225" s="3">
        <v>-1214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-1601562</v>
      </c>
      <c r="U225" s="3">
        <v>-1775836.3319999999</v>
      </c>
      <c r="V225" s="3">
        <v>0</v>
      </c>
      <c r="W225" s="3">
        <v>147</v>
      </c>
      <c r="X225" s="3">
        <v>0</v>
      </c>
      <c r="Y225" s="3">
        <v>746.822</v>
      </c>
      <c r="Z225" s="3">
        <v>-78</v>
      </c>
      <c r="AA225" s="3">
        <v>-36744</v>
      </c>
      <c r="AB225" s="3">
        <v>0</v>
      </c>
      <c r="AC225" s="3">
        <v>-2180.2600000000002</v>
      </c>
      <c r="AD225" s="3">
        <v>148</v>
      </c>
      <c r="AE225" s="3">
        <v>-158</v>
      </c>
      <c r="AF225" s="3">
        <v>3597</v>
      </c>
      <c r="AG225" s="3">
        <v>18866.382000000001</v>
      </c>
      <c r="AH225" s="3">
        <v>18866</v>
      </c>
      <c r="AI225" s="3">
        <v>-454</v>
      </c>
      <c r="AJ225" s="3">
        <v>-86</v>
      </c>
      <c r="AK225" s="3">
        <v>0</v>
      </c>
      <c r="AL225" s="3">
        <v>-12625</v>
      </c>
      <c r="AM225" s="3">
        <v>751</v>
      </c>
      <c r="AN225" s="3">
        <v>433</v>
      </c>
      <c r="AO225" s="3">
        <v>-49766.62</v>
      </c>
      <c r="AP225" s="3">
        <v>0</v>
      </c>
      <c r="AQ225" s="3">
        <v>59</v>
      </c>
      <c r="AR225" s="3">
        <v>-5691</v>
      </c>
      <c r="AS225" s="3">
        <v>-3504.61</v>
      </c>
      <c r="AT225" s="3">
        <v>-3058</v>
      </c>
      <c r="AU225" s="3">
        <v>-4661</v>
      </c>
      <c r="AV225" s="3">
        <v>0</v>
      </c>
      <c r="AW225" s="3">
        <v>-1651.9639999999999</v>
      </c>
      <c r="AX225" s="3">
        <v>-2569629</v>
      </c>
      <c r="AY225" s="3">
        <v>-2569641</v>
      </c>
      <c r="AZ225" s="70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ht="16.5" hidden="1" customHeight="1" x14ac:dyDescent="0.25">
      <c r="A226" s="3" t="s">
        <v>895</v>
      </c>
      <c r="B226" s="3">
        <v>0</v>
      </c>
      <c r="C226" s="3">
        <v>0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966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-37953</v>
      </c>
      <c r="AV226" s="3">
        <v>0</v>
      </c>
      <c r="AW226" s="3">
        <v>0</v>
      </c>
      <c r="AX226" s="3">
        <v>0</v>
      </c>
      <c r="AY226" s="3">
        <v>-4010</v>
      </c>
      <c r="AZ226" s="70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ht="16.5" hidden="1" customHeight="1" x14ac:dyDescent="0.25">
      <c r="A227" s="3" t="s">
        <v>1165</v>
      </c>
      <c r="B227" s="3">
        <v>0</v>
      </c>
      <c r="C227" s="3">
        <v>0</v>
      </c>
      <c r="D227" s="3">
        <v>0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-22151.21</v>
      </c>
      <c r="R227" s="3">
        <v>18958</v>
      </c>
      <c r="S227" s="3">
        <v>18886</v>
      </c>
      <c r="T227" s="3">
        <v>-4031</v>
      </c>
      <c r="U227" s="3">
        <v>931.00599999999997</v>
      </c>
      <c r="V227" s="3">
        <v>-3011</v>
      </c>
      <c r="W227" s="3">
        <v>-5665</v>
      </c>
      <c r="X227" s="3">
        <v>-12343</v>
      </c>
      <c r="Y227" s="3">
        <v>-43706.478000000003</v>
      </c>
      <c r="Z227" s="3">
        <v>0</v>
      </c>
      <c r="AA227" s="3">
        <v>23726</v>
      </c>
      <c r="AB227" s="3">
        <v>30803</v>
      </c>
      <c r="AC227" s="3">
        <v>22039.82</v>
      </c>
      <c r="AD227" s="3">
        <v>19400</v>
      </c>
      <c r="AE227" s="3">
        <v>-6798</v>
      </c>
      <c r="AF227" s="3">
        <v>58929</v>
      </c>
      <c r="AG227" s="3">
        <v>44126.81</v>
      </c>
      <c r="AH227" s="3">
        <v>-28309</v>
      </c>
      <c r="AI227" s="3">
        <v>-28808</v>
      </c>
      <c r="AJ227" s="3">
        <v>-28757</v>
      </c>
      <c r="AK227" s="3">
        <v>0</v>
      </c>
      <c r="AL227" s="3">
        <v>4901</v>
      </c>
      <c r="AM227" s="3">
        <v>5341</v>
      </c>
      <c r="AN227" s="3">
        <v>-3210</v>
      </c>
      <c r="AO227" s="3">
        <v>-3209.76</v>
      </c>
      <c r="AP227" s="3">
        <v>0</v>
      </c>
      <c r="AQ227" s="3">
        <v>0</v>
      </c>
      <c r="AR227" s="3">
        <v>0</v>
      </c>
      <c r="AS227" s="3">
        <v>0</v>
      </c>
      <c r="AT227" s="3">
        <v>13593</v>
      </c>
      <c r="AU227" s="3">
        <v>0</v>
      </c>
      <c r="AV227" s="3">
        <v>-23172</v>
      </c>
      <c r="AW227" s="3">
        <v>192118.451</v>
      </c>
      <c r="AX227" s="3">
        <v>28723</v>
      </c>
      <c r="AY227" s="3">
        <v>147052</v>
      </c>
      <c r="AZ227" s="70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ht="16.5" hidden="1" customHeight="1" x14ac:dyDescent="0.25">
      <c r="A228" s="3" t="s">
        <v>1166</v>
      </c>
      <c r="B228" s="3">
        <v>0</v>
      </c>
      <c r="C228" s="3">
        <v>0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141032.55799999999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9624</v>
      </c>
      <c r="AW228" s="3">
        <v>0</v>
      </c>
      <c r="AX228" s="3">
        <v>0</v>
      </c>
      <c r="AY228" s="3">
        <v>0</v>
      </c>
      <c r="AZ228" s="70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ht="16.5" hidden="1" customHeight="1" x14ac:dyDescent="0.25">
      <c r="A229" s="3" t="s">
        <v>1167</v>
      </c>
      <c r="B229" s="3">
        <v>0</v>
      </c>
      <c r="C229" s="3">
        <v>0</v>
      </c>
      <c r="D229" s="3">
        <v>0</v>
      </c>
      <c r="E229" s="3">
        <v>0</v>
      </c>
      <c r="F229" s="3">
        <v>0</v>
      </c>
      <c r="G229" s="3">
        <v>0</v>
      </c>
      <c r="H229" s="3">
        <v>-15447</v>
      </c>
      <c r="I229" s="3">
        <v>0</v>
      </c>
      <c r="J229" s="3">
        <v>0</v>
      </c>
      <c r="K229" s="3">
        <v>0</v>
      </c>
      <c r="L229" s="3">
        <v>0</v>
      </c>
      <c r="M229" s="3">
        <v>775000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0</v>
      </c>
      <c r="AZ229" s="70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ht="16.5" hidden="1" customHeight="1" x14ac:dyDescent="0.25">
      <c r="A230" s="3" t="s">
        <v>899</v>
      </c>
      <c r="B230" s="3">
        <v>0</v>
      </c>
      <c r="C230" s="3">
        <v>0</v>
      </c>
      <c r="D230" s="3">
        <v>0</v>
      </c>
      <c r="E230" s="3">
        <v>0</v>
      </c>
      <c r="F230" s="3">
        <v>0</v>
      </c>
      <c r="G230" s="3">
        <v>410086</v>
      </c>
      <c r="H230" s="3">
        <v>554318</v>
      </c>
      <c r="I230" s="3">
        <v>745180</v>
      </c>
      <c r="J230" s="3">
        <v>168158</v>
      </c>
      <c r="K230" s="3">
        <v>342062</v>
      </c>
      <c r="L230" s="3">
        <v>518774</v>
      </c>
      <c r="M230" s="3">
        <v>688290</v>
      </c>
      <c r="N230" s="3">
        <v>178226</v>
      </c>
      <c r="O230" s="3">
        <v>383600</v>
      </c>
      <c r="P230" s="3">
        <v>618865</v>
      </c>
      <c r="Q230" s="3">
        <v>874265.59999999998</v>
      </c>
      <c r="R230" s="3">
        <v>252354</v>
      </c>
      <c r="S230" s="3">
        <v>505999</v>
      </c>
      <c r="T230" s="3">
        <v>841452</v>
      </c>
      <c r="U230" s="3">
        <v>1057395.44</v>
      </c>
      <c r="V230" s="3">
        <v>215923</v>
      </c>
      <c r="W230" s="3">
        <v>491238</v>
      </c>
      <c r="X230" s="3">
        <v>656370</v>
      </c>
      <c r="Y230" s="3">
        <v>812532.81700000004</v>
      </c>
      <c r="Z230" s="3">
        <v>178592</v>
      </c>
      <c r="AA230" s="3">
        <v>464894</v>
      </c>
      <c r="AB230" s="3">
        <v>584731</v>
      </c>
      <c r="AC230" s="3">
        <v>676751.11</v>
      </c>
      <c r="AD230" s="3">
        <v>96008</v>
      </c>
      <c r="AE230" s="3">
        <v>198898</v>
      </c>
      <c r="AF230" s="3">
        <v>339536</v>
      </c>
      <c r="AG230" s="3">
        <v>508714.08899999998</v>
      </c>
      <c r="AH230" s="3">
        <v>180008</v>
      </c>
      <c r="AI230" s="3">
        <v>346163</v>
      </c>
      <c r="AJ230" s="3">
        <v>501368</v>
      </c>
      <c r="AK230" s="3">
        <v>633460.33900000004</v>
      </c>
      <c r="AL230" s="3">
        <v>109664</v>
      </c>
      <c r="AM230" s="3">
        <v>202466</v>
      </c>
      <c r="AN230" s="3">
        <v>299789</v>
      </c>
      <c r="AO230" s="3">
        <v>363859.11</v>
      </c>
      <c r="AP230" s="3">
        <v>104544</v>
      </c>
      <c r="AQ230" s="3">
        <v>132936</v>
      </c>
      <c r="AR230" s="3">
        <v>243060</v>
      </c>
      <c r="AS230" s="3">
        <v>426332.77</v>
      </c>
      <c r="AT230" s="3">
        <v>186073</v>
      </c>
      <c r="AU230" s="3">
        <v>422167</v>
      </c>
      <c r="AV230" s="3">
        <v>611918</v>
      </c>
      <c r="AW230" s="3">
        <v>811468.75</v>
      </c>
      <c r="AX230" s="3">
        <v>480112</v>
      </c>
      <c r="AY230" s="3">
        <v>970420</v>
      </c>
      <c r="AZ230" s="70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ht="16.5" hidden="1" customHeight="1" x14ac:dyDescent="0.25">
      <c r="A231" s="3" t="s">
        <v>875</v>
      </c>
      <c r="B231" s="3">
        <v>0</v>
      </c>
      <c r="C231" s="3">
        <v>0</v>
      </c>
      <c r="D231" s="3">
        <v>0</v>
      </c>
      <c r="E231" s="3">
        <v>0</v>
      </c>
      <c r="F231" s="3">
        <v>0</v>
      </c>
      <c r="G231" s="3">
        <v>319715</v>
      </c>
      <c r="H231" s="3">
        <v>431231</v>
      </c>
      <c r="I231" s="3">
        <v>1699258</v>
      </c>
      <c r="J231" s="3">
        <v>263607</v>
      </c>
      <c r="K231" s="3">
        <v>408363</v>
      </c>
      <c r="L231" s="3">
        <v>574511</v>
      </c>
      <c r="M231" s="3">
        <v>724968</v>
      </c>
      <c r="N231" s="3">
        <v>104262</v>
      </c>
      <c r="O231" s="3">
        <v>167911</v>
      </c>
      <c r="P231" s="3">
        <v>275806</v>
      </c>
      <c r="Q231" s="3">
        <v>354479.2</v>
      </c>
      <c r="R231" s="3">
        <v>214708</v>
      </c>
      <c r="S231" s="3">
        <v>451123</v>
      </c>
      <c r="T231" s="3">
        <v>555273</v>
      </c>
      <c r="U231" s="3">
        <v>641637.76899999997</v>
      </c>
      <c r="V231" s="3">
        <v>297196</v>
      </c>
      <c r="W231" s="3">
        <v>518202</v>
      </c>
      <c r="X231" s="3">
        <v>805714</v>
      </c>
      <c r="Y231" s="3">
        <v>1206049.82</v>
      </c>
      <c r="Z231" s="3">
        <v>370098</v>
      </c>
      <c r="AA231" s="3">
        <v>736182</v>
      </c>
      <c r="AB231" s="3">
        <v>1116414</v>
      </c>
      <c r="AC231" s="3">
        <v>1378041.11</v>
      </c>
      <c r="AD231" s="3">
        <v>412622</v>
      </c>
      <c r="AE231" s="3">
        <v>737289</v>
      </c>
      <c r="AF231" s="3">
        <v>1106339</v>
      </c>
      <c r="AG231" s="3">
        <v>1430629.71</v>
      </c>
      <c r="AH231" s="3">
        <v>448830</v>
      </c>
      <c r="AI231" s="3">
        <v>909071</v>
      </c>
      <c r="AJ231" s="3">
        <v>1328359</v>
      </c>
      <c r="AK231" s="3">
        <v>1686336.102</v>
      </c>
      <c r="AL231" s="3">
        <v>519468</v>
      </c>
      <c r="AM231" s="3">
        <v>960077</v>
      </c>
      <c r="AN231" s="3">
        <v>1440875</v>
      </c>
      <c r="AO231" s="3">
        <v>1794526.41</v>
      </c>
      <c r="AP231" s="3">
        <v>473772</v>
      </c>
      <c r="AQ231" s="3">
        <v>1092357</v>
      </c>
      <c r="AR231" s="3">
        <v>1660802</v>
      </c>
      <c r="AS231" s="3">
        <v>2056902.38</v>
      </c>
      <c r="AT231" s="3">
        <v>552852</v>
      </c>
      <c r="AU231" s="3">
        <v>1143293</v>
      </c>
      <c r="AV231" s="3">
        <v>1751354</v>
      </c>
      <c r="AW231" s="3">
        <v>2336357.7170000002</v>
      </c>
      <c r="AX231" s="3">
        <v>1177219</v>
      </c>
      <c r="AY231" s="3">
        <v>1196878</v>
      </c>
      <c r="AZ231" s="70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ht="16.5" hidden="1" customHeight="1" x14ac:dyDescent="0.25">
      <c r="A232" s="3" t="s">
        <v>900</v>
      </c>
      <c r="B232" s="3">
        <v>-523200</v>
      </c>
      <c r="C232" s="3">
        <v>-231980</v>
      </c>
      <c r="D232" s="3">
        <v>-156222</v>
      </c>
      <c r="E232" s="3">
        <v>-238744</v>
      </c>
      <c r="F232" s="3">
        <v>136338</v>
      </c>
      <c r="G232" s="3">
        <v>-475214</v>
      </c>
      <c r="H232" s="3">
        <v>-347467</v>
      </c>
      <c r="I232" s="3">
        <v>-3687026</v>
      </c>
      <c r="J232" s="3">
        <v>-344380</v>
      </c>
      <c r="K232" s="3">
        <v>-387717</v>
      </c>
      <c r="L232" s="3">
        <v>-338240</v>
      </c>
      <c r="M232" s="3">
        <v>-344889</v>
      </c>
      <c r="N232" s="3">
        <v>-75131</v>
      </c>
      <c r="O232" s="3">
        <v>-168787</v>
      </c>
      <c r="P232" s="3">
        <v>-258273</v>
      </c>
      <c r="Q232" s="3">
        <v>-578969.31000000006</v>
      </c>
      <c r="R232" s="3">
        <v>-90713</v>
      </c>
      <c r="S232" s="3">
        <v>-185302</v>
      </c>
      <c r="T232" s="3">
        <v>-282217</v>
      </c>
      <c r="U232" s="3">
        <v>-412034.61900000001</v>
      </c>
      <c r="V232" s="3">
        <v>-100374</v>
      </c>
      <c r="W232" s="3">
        <v>-312470</v>
      </c>
      <c r="X232" s="3">
        <v>-377632</v>
      </c>
      <c r="Y232" s="3">
        <v>-458676.00599999999</v>
      </c>
      <c r="Z232" s="3">
        <v>-87353</v>
      </c>
      <c r="AA232" s="3">
        <v>-258146</v>
      </c>
      <c r="AB232" s="3">
        <v>-522721</v>
      </c>
      <c r="AC232" s="3">
        <v>-817046.81</v>
      </c>
      <c r="AD232" s="3">
        <v>-228552</v>
      </c>
      <c r="AE232" s="3">
        <v>-427131</v>
      </c>
      <c r="AF232" s="3">
        <v>-629671</v>
      </c>
      <c r="AG232" s="3">
        <v>-1008686.575</v>
      </c>
      <c r="AH232" s="3">
        <v>-216151</v>
      </c>
      <c r="AI232" s="3">
        <v>-435912</v>
      </c>
      <c r="AJ232" s="3">
        <v>-651411</v>
      </c>
      <c r="AK232" s="3">
        <v>-923136.19900000002</v>
      </c>
      <c r="AL232" s="3">
        <v>-264859</v>
      </c>
      <c r="AM232" s="3">
        <v>-449191</v>
      </c>
      <c r="AN232" s="3">
        <v>-683173</v>
      </c>
      <c r="AO232" s="3">
        <v>-987054.3</v>
      </c>
      <c r="AP232" s="3">
        <v>-371556</v>
      </c>
      <c r="AQ232" s="3">
        <v>147514</v>
      </c>
      <c r="AR232" s="3">
        <v>353651</v>
      </c>
      <c r="AS232" s="3">
        <v>-14655.47</v>
      </c>
      <c r="AT232" s="3">
        <v>-344504</v>
      </c>
      <c r="AU232" s="3">
        <v>-375830</v>
      </c>
      <c r="AV232" s="3">
        <v>-627319</v>
      </c>
      <c r="AW232" s="3">
        <v>213665.94099999999</v>
      </c>
      <c r="AX232" s="3">
        <v>-218464</v>
      </c>
      <c r="AY232" s="3">
        <v>-453609</v>
      </c>
      <c r="AZ232" s="70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ht="16.5" hidden="1" customHeight="1" x14ac:dyDescent="0.25">
      <c r="A233" s="3" t="s">
        <v>901</v>
      </c>
      <c r="B233" s="3">
        <v>452220</v>
      </c>
      <c r="C233" s="3">
        <v>1603246</v>
      </c>
      <c r="D233" s="3">
        <v>2635577</v>
      </c>
      <c r="E233" s="3">
        <v>3422656</v>
      </c>
      <c r="F233" s="3">
        <v>1232250</v>
      </c>
      <c r="G233" s="3">
        <v>2274302</v>
      </c>
      <c r="H233" s="3">
        <v>3665658</v>
      </c>
      <c r="I233" s="3">
        <v>5352349</v>
      </c>
      <c r="J233" s="3">
        <v>1335623</v>
      </c>
      <c r="K233" s="3">
        <v>2242168</v>
      </c>
      <c r="L233" s="3">
        <v>3253334</v>
      </c>
      <c r="M233" s="3">
        <v>4704289</v>
      </c>
      <c r="N233" s="3">
        <v>1348642</v>
      </c>
      <c r="O233" s="3">
        <v>2465639</v>
      </c>
      <c r="P233" s="3">
        <v>3720992</v>
      </c>
      <c r="Q233" s="3">
        <v>5006402.47</v>
      </c>
      <c r="R233" s="3">
        <v>2149776</v>
      </c>
      <c r="S233" s="3">
        <v>4436490</v>
      </c>
      <c r="T233" s="3">
        <v>6610556</v>
      </c>
      <c r="U233" s="3">
        <v>8445422.8540000003</v>
      </c>
      <c r="V233" s="3">
        <v>2763994</v>
      </c>
      <c r="W233" s="3">
        <v>5253948</v>
      </c>
      <c r="X233" s="3">
        <v>7881782</v>
      </c>
      <c r="Y233" s="3">
        <v>10544014.854</v>
      </c>
      <c r="Z233" s="3">
        <v>3018059</v>
      </c>
      <c r="AA233" s="3">
        <v>6073907</v>
      </c>
      <c r="AB233" s="3">
        <v>9088153</v>
      </c>
      <c r="AC233" s="3">
        <v>11838430.859999999</v>
      </c>
      <c r="AD233" s="3">
        <v>3180820</v>
      </c>
      <c r="AE233" s="3">
        <v>6341812</v>
      </c>
      <c r="AF233" s="3">
        <v>9601228</v>
      </c>
      <c r="AG233" s="3">
        <v>12819192.607999999</v>
      </c>
      <c r="AH233" s="3">
        <v>3810593</v>
      </c>
      <c r="AI233" s="3">
        <v>7549700</v>
      </c>
      <c r="AJ233" s="3">
        <v>11328145</v>
      </c>
      <c r="AK233" s="3">
        <v>15157745.314999999</v>
      </c>
      <c r="AL233" s="3">
        <v>4183322</v>
      </c>
      <c r="AM233" s="3">
        <v>8155588</v>
      </c>
      <c r="AN233" s="3">
        <v>15709490</v>
      </c>
      <c r="AO233" s="3">
        <v>19270167.030000001</v>
      </c>
      <c r="AP233" s="3">
        <v>4186826</v>
      </c>
      <c r="AQ233" s="3">
        <v>9440636</v>
      </c>
      <c r="AR233" s="3">
        <v>14578475</v>
      </c>
      <c r="AS233" s="3">
        <v>18662363.75</v>
      </c>
      <c r="AT233" s="3">
        <v>4428120</v>
      </c>
      <c r="AU233" s="3">
        <v>9056097</v>
      </c>
      <c r="AV233" s="3">
        <v>13857941</v>
      </c>
      <c r="AW233" s="3">
        <v>20957826.693999998</v>
      </c>
      <c r="AX233" s="3">
        <v>4922698</v>
      </c>
      <c r="AY233" s="3">
        <v>7216291</v>
      </c>
      <c r="AZ233" s="70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ht="16.5" hidden="1" customHeight="1" x14ac:dyDescent="0.25">
      <c r="A234" s="3" t="s">
        <v>902</v>
      </c>
      <c r="B234" s="3">
        <v>69741</v>
      </c>
      <c r="C234" s="3">
        <v>-204011</v>
      </c>
      <c r="D234" s="3">
        <v>-75521</v>
      </c>
      <c r="E234" s="3">
        <v>-505621</v>
      </c>
      <c r="F234" s="3">
        <v>3082</v>
      </c>
      <c r="G234" s="3">
        <v>309237</v>
      </c>
      <c r="H234" s="3">
        <v>282613</v>
      </c>
      <c r="I234" s="3">
        <v>152584</v>
      </c>
      <c r="J234" s="3">
        <v>-284489</v>
      </c>
      <c r="K234" s="3">
        <v>-228308</v>
      </c>
      <c r="L234" s="3">
        <v>-422751</v>
      </c>
      <c r="M234" s="3">
        <v>-572227</v>
      </c>
      <c r="N234" s="3">
        <v>-69330</v>
      </c>
      <c r="O234" s="3">
        <v>-215507</v>
      </c>
      <c r="P234" s="3">
        <v>-3762243</v>
      </c>
      <c r="Q234" s="3">
        <v>-182982.6</v>
      </c>
      <c r="R234" s="3">
        <v>-35162</v>
      </c>
      <c r="S234" s="3">
        <v>-69635</v>
      </c>
      <c r="T234" s="3">
        <v>164916</v>
      </c>
      <c r="U234" s="3">
        <v>179175.88200000001</v>
      </c>
      <c r="V234" s="3">
        <v>-18265</v>
      </c>
      <c r="W234" s="3">
        <v>-584161</v>
      </c>
      <c r="X234" s="3">
        <v>-858700</v>
      </c>
      <c r="Y234" s="3">
        <v>-1554130.7660000001</v>
      </c>
      <c r="Z234" s="3">
        <v>324180</v>
      </c>
      <c r="AA234" s="3">
        <v>-1859805</v>
      </c>
      <c r="AB234" s="3">
        <v>-1484454</v>
      </c>
      <c r="AC234" s="3">
        <v>-182900.57</v>
      </c>
      <c r="AD234" s="3">
        <v>453015</v>
      </c>
      <c r="AE234" s="3">
        <v>-315616</v>
      </c>
      <c r="AF234" s="3">
        <v>80493</v>
      </c>
      <c r="AG234" s="3">
        <v>165713.98800000001</v>
      </c>
      <c r="AH234" s="3">
        <v>486043</v>
      </c>
      <c r="AI234" s="3">
        <v>-578204</v>
      </c>
      <c r="AJ234" s="3">
        <v>-59906</v>
      </c>
      <c r="AK234" s="3">
        <v>-475194.87900000002</v>
      </c>
      <c r="AL234" s="3">
        <v>269503</v>
      </c>
      <c r="AM234" s="3">
        <v>-1621946</v>
      </c>
      <c r="AN234" s="3">
        <v>-2203233</v>
      </c>
      <c r="AO234" s="3">
        <v>-4686029.79</v>
      </c>
      <c r="AP234" s="3">
        <v>-22743</v>
      </c>
      <c r="AQ234" s="3">
        <v>-374676</v>
      </c>
      <c r="AR234" s="3">
        <v>-1142715</v>
      </c>
      <c r="AS234" s="3">
        <v>-2004799.4</v>
      </c>
      <c r="AT234" s="3">
        <v>99657</v>
      </c>
      <c r="AU234" s="3">
        <v>-518901</v>
      </c>
      <c r="AV234" s="3">
        <v>-2516474</v>
      </c>
      <c r="AW234" s="3">
        <v>-1986979.8689999999</v>
      </c>
      <c r="AX234" s="3">
        <v>-311015</v>
      </c>
      <c r="AY234" s="3">
        <v>-2649014</v>
      </c>
      <c r="AZ234" s="70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ht="16.5" hidden="1" customHeight="1" x14ac:dyDescent="0.25">
      <c r="A235" s="3" t="s">
        <v>1168</v>
      </c>
      <c r="B235" s="3">
        <v>0</v>
      </c>
      <c r="C235" s="3">
        <v>0</v>
      </c>
      <c r="D235" s="3">
        <v>0</v>
      </c>
      <c r="E235" s="3">
        <v>0</v>
      </c>
      <c r="F235" s="3">
        <v>0</v>
      </c>
      <c r="G235" s="3">
        <v>17744</v>
      </c>
      <c r="H235" s="3">
        <v>62010</v>
      </c>
      <c r="I235" s="3">
        <v>54546</v>
      </c>
      <c r="J235" s="3">
        <v>-61536</v>
      </c>
      <c r="K235" s="3">
        <v>-49680</v>
      </c>
      <c r="L235" s="3">
        <v>-23693</v>
      </c>
      <c r="M235" s="3">
        <v>-172612</v>
      </c>
      <c r="N235" s="3">
        <v>-24639</v>
      </c>
      <c r="O235" s="3">
        <v>-31845</v>
      </c>
      <c r="P235" s="3">
        <v>-35223</v>
      </c>
      <c r="Q235" s="3">
        <v>-234132.44</v>
      </c>
      <c r="R235" s="3">
        <v>121400</v>
      </c>
      <c r="S235" s="3">
        <v>191028</v>
      </c>
      <c r="T235" s="3">
        <v>231026</v>
      </c>
      <c r="U235" s="3">
        <v>240600.77900000001</v>
      </c>
      <c r="V235" s="3">
        <v>-25741</v>
      </c>
      <c r="W235" s="3">
        <v>-223278</v>
      </c>
      <c r="X235" s="3">
        <v>-382131</v>
      </c>
      <c r="Y235" s="3">
        <v>-599593.08299999998</v>
      </c>
      <c r="Z235" s="3">
        <v>-56453</v>
      </c>
      <c r="AA235" s="3">
        <v>-28597</v>
      </c>
      <c r="AB235" s="3">
        <v>-84829</v>
      </c>
      <c r="AC235" s="3">
        <v>-179645.52</v>
      </c>
      <c r="AD235" s="3">
        <v>220523</v>
      </c>
      <c r="AE235" s="3">
        <v>132314</v>
      </c>
      <c r="AF235" s="3">
        <v>101919</v>
      </c>
      <c r="AG235" s="3">
        <v>156412.66</v>
      </c>
      <c r="AH235" s="3">
        <v>-105241</v>
      </c>
      <c r="AI235" s="3">
        <v>33333</v>
      </c>
      <c r="AJ235" s="3">
        <v>158493</v>
      </c>
      <c r="AK235" s="3">
        <v>144303.94500000001</v>
      </c>
      <c r="AL235" s="3">
        <v>-158720</v>
      </c>
      <c r="AM235" s="3">
        <v>-137658</v>
      </c>
      <c r="AN235" s="3">
        <v>-94809</v>
      </c>
      <c r="AO235" s="3">
        <v>-212259.03</v>
      </c>
      <c r="AP235" s="3">
        <v>133650</v>
      </c>
      <c r="AQ235" s="3">
        <v>-87510</v>
      </c>
      <c r="AR235" s="3">
        <v>18416</v>
      </c>
      <c r="AS235" s="3">
        <v>75037.11</v>
      </c>
      <c r="AT235" s="3">
        <v>-182631</v>
      </c>
      <c r="AU235" s="3">
        <v>-19012</v>
      </c>
      <c r="AV235" s="3">
        <v>-50084</v>
      </c>
      <c r="AW235" s="3">
        <v>-61576.1</v>
      </c>
      <c r="AX235" s="3">
        <v>-544312</v>
      </c>
      <c r="AY235" s="3">
        <v>-2486446</v>
      </c>
      <c r="AZ235" s="70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ht="16.5" hidden="1" customHeight="1" x14ac:dyDescent="0.25">
      <c r="A236" s="3" t="s">
        <v>1169</v>
      </c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-48389</v>
      </c>
      <c r="Q236" s="3">
        <v>44878.21</v>
      </c>
      <c r="R236" s="3">
        <v>-146905</v>
      </c>
      <c r="S236" s="3">
        <v>-280662</v>
      </c>
      <c r="T236" s="3">
        <v>-74574</v>
      </c>
      <c r="U236" s="3">
        <v>-25655.454000000002</v>
      </c>
      <c r="V236" s="3">
        <v>13304</v>
      </c>
      <c r="W236" s="3">
        <v>-321125</v>
      </c>
      <c r="X236" s="3">
        <v>-407451</v>
      </c>
      <c r="Y236" s="3">
        <v>-905934.60699999996</v>
      </c>
      <c r="Z236" s="3">
        <v>348566</v>
      </c>
      <c r="AA236" s="3">
        <v>-1389889</v>
      </c>
      <c r="AB236" s="3">
        <v>-1014682</v>
      </c>
      <c r="AC236" s="3">
        <v>353597.76</v>
      </c>
      <c r="AD236" s="3">
        <v>298770</v>
      </c>
      <c r="AE236" s="3">
        <v>-380992</v>
      </c>
      <c r="AF236" s="3">
        <v>62896</v>
      </c>
      <c r="AG236" s="3">
        <v>45696.036</v>
      </c>
      <c r="AH236" s="3">
        <v>596564</v>
      </c>
      <c r="AI236" s="3">
        <v>-294708</v>
      </c>
      <c r="AJ236" s="3">
        <v>-241306</v>
      </c>
      <c r="AK236" s="3">
        <v>-381137.87900000002</v>
      </c>
      <c r="AL236" s="3">
        <v>528429</v>
      </c>
      <c r="AM236" s="3">
        <v>-265223</v>
      </c>
      <c r="AN236" s="3">
        <v>-330034</v>
      </c>
      <c r="AO236" s="3">
        <v>-912569.34</v>
      </c>
      <c r="AP236" s="3">
        <v>269130</v>
      </c>
      <c r="AQ236" s="3">
        <v>230399</v>
      </c>
      <c r="AR236" s="3">
        <v>296629</v>
      </c>
      <c r="AS236" s="3">
        <v>201745.23</v>
      </c>
      <c r="AT236" s="3">
        <v>676043</v>
      </c>
      <c r="AU236" s="3">
        <v>-765950</v>
      </c>
      <c r="AV236" s="3">
        <v>-614757</v>
      </c>
      <c r="AW236" s="3">
        <v>-557802.64899999998</v>
      </c>
      <c r="AX236" s="3">
        <v>869047</v>
      </c>
      <c r="AY236" s="3">
        <v>665117</v>
      </c>
      <c r="AZ236" s="70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ht="16.5" hidden="1" customHeight="1" x14ac:dyDescent="0.25">
      <c r="A237" s="3" t="s">
        <v>1170</v>
      </c>
      <c r="B237" s="3">
        <v>0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-111974</v>
      </c>
      <c r="AJ237" s="3">
        <v>-165219</v>
      </c>
      <c r="AK237" s="3">
        <v>-265258.69699999999</v>
      </c>
      <c r="AL237" s="3">
        <v>-108672</v>
      </c>
      <c r="AM237" s="3">
        <v>-399044</v>
      </c>
      <c r="AN237" s="3">
        <v>-1251812</v>
      </c>
      <c r="AO237" s="3">
        <v>-2987266.27</v>
      </c>
      <c r="AP237" s="3">
        <v>-6547</v>
      </c>
      <c r="AQ237" s="3">
        <v>-317959</v>
      </c>
      <c r="AR237" s="3">
        <v>-548563</v>
      </c>
      <c r="AS237" s="3">
        <v>-1362139.33</v>
      </c>
      <c r="AT237" s="3">
        <v>-243112</v>
      </c>
      <c r="AU237" s="3">
        <v>-266926</v>
      </c>
      <c r="AV237" s="3">
        <v>-1542451</v>
      </c>
      <c r="AW237" s="3">
        <v>-1981901.213</v>
      </c>
      <c r="AX237" s="3">
        <v>-289596</v>
      </c>
      <c r="AY237" s="3">
        <v>-873597</v>
      </c>
      <c r="AZ237" s="70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ht="16.5" hidden="1" customHeight="1" x14ac:dyDescent="0.25">
      <c r="A238" s="3" t="s">
        <v>905</v>
      </c>
      <c r="B238" s="3">
        <v>0</v>
      </c>
      <c r="C238" s="3">
        <v>0</v>
      </c>
      <c r="D238" s="3">
        <v>0</v>
      </c>
      <c r="E238" s="3">
        <v>0</v>
      </c>
      <c r="F238" s="3">
        <v>0</v>
      </c>
      <c r="G238" s="3">
        <v>301723</v>
      </c>
      <c r="H238" s="3">
        <v>241733</v>
      </c>
      <c r="I238" s="3">
        <v>301306</v>
      </c>
      <c r="J238" s="3">
        <v>-70136</v>
      </c>
      <c r="K238" s="3">
        <v>-65263</v>
      </c>
      <c r="L238" s="3">
        <v>-277947</v>
      </c>
      <c r="M238" s="3">
        <v>-572621</v>
      </c>
      <c r="N238" s="3">
        <v>-65282</v>
      </c>
      <c r="O238" s="3">
        <v>-51173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70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ht="16.5" hidden="1" customHeight="1" x14ac:dyDescent="0.25">
      <c r="A239" s="3" t="s">
        <v>906</v>
      </c>
      <c r="B239" s="3">
        <v>0</v>
      </c>
      <c r="C239" s="3">
        <v>0</v>
      </c>
      <c r="D239" s="3">
        <v>0</v>
      </c>
      <c r="E239" s="3">
        <v>0</v>
      </c>
      <c r="F239" s="3">
        <v>0</v>
      </c>
      <c r="G239" s="3">
        <v>-10230</v>
      </c>
      <c r="H239" s="3">
        <v>-21130</v>
      </c>
      <c r="I239" s="3">
        <v>-203268</v>
      </c>
      <c r="J239" s="3">
        <v>-152817</v>
      </c>
      <c r="K239" s="3">
        <v>-113365</v>
      </c>
      <c r="L239" s="3">
        <v>-121111</v>
      </c>
      <c r="M239" s="3">
        <v>173006</v>
      </c>
      <c r="N239" s="3">
        <v>20591</v>
      </c>
      <c r="O239" s="3">
        <v>-132489</v>
      </c>
      <c r="P239" s="3">
        <v>-3678631</v>
      </c>
      <c r="Q239" s="3">
        <v>6271.63</v>
      </c>
      <c r="R239" s="3">
        <v>-9657</v>
      </c>
      <c r="S239" s="3">
        <v>19999</v>
      </c>
      <c r="T239" s="3">
        <v>8464</v>
      </c>
      <c r="U239" s="3">
        <v>-35769.442999999999</v>
      </c>
      <c r="V239" s="3">
        <v>-5828</v>
      </c>
      <c r="W239" s="3">
        <v>-39758</v>
      </c>
      <c r="X239" s="3">
        <v>-69118</v>
      </c>
      <c r="Y239" s="3">
        <v>-48603.076000000001</v>
      </c>
      <c r="Z239" s="3">
        <v>32067</v>
      </c>
      <c r="AA239" s="3">
        <v>-441319</v>
      </c>
      <c r="AB239" s="3">
        <v>-384943</v>
      </c>
      <c r="AC239" s="3">
        <v>-356852.82</v>
      </c>
      <c r="AD239" s="3">
        <v>-66278</v>
      </c>
      <c r="AE239" s="3">
        <v>-66938</v>
      </c>
      <c r="AF239" s="3">
        <v>-84322</v>
      </c>
      <c r="AG239" s="3">
        <v>-36394.707999999999</v>
      </c>
      <c r="AH239" s="3">
        <v>-5280</v>
      </c>
      <c r="AI239" s="3">
        <v>-204855</v>
      </c>
      <c r="AJ239" s="3">
        <v>188126</v>
      </c>
      <c r="AK239" s="3">
        <v>26897.752</v>
      </c>
      <c r="AL239" s="3">
        <v>8466</v>
      </c>
      <c r="AM239" s="3">
        <v>-820021</v>
      </c>
      <c r="AN239" s="3">
        <v>-526578</v>
      </c>
      <c r="AO239" s="3">
        <v>-573935.14</v>
      </c>
      <c r="AP239" s="3">
        <v>-418976</v>
      </c>
      <c r="AQ239" s="3">
        <v>-199606</v>
      </c>
      <c r="AR239" s="3">
        <v>-909197</v>
      </c>
      <c r="AS239" s="3">
        <v>-919442.41</v>
      </c>
      <c r="AT239" s="3">
        <v>-150643</v>
      </c>
      <c r="AU239" s="3">
        <v>532987</v>
      </c>
      <c r="AV239" s="3">
        <v>-309182</v>
      </c>
      <c r="AW239" s="3">
        <v>614300.09299999999</v>
      </c>
      <c r="AX239" s="3">
        <v>-346154</v>
      </c>
      <c r="AY239" s="3">
        <v>45912</v>
      </c>
      <c r="AZ239" s="70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ht="16.5" hidden="1" customHeight="1" x14ac:dyDescent="0.25">
      <c r="A240" s="3" t="s">
        <v>907</v>
      </c>
      <c r="B240" s="3">
        <v>-21586</v>
      </c>
      <c r="C240" s="3">
        <v>-192986</v>
      </c>
      <c r="D240" s="3">
        <v>-382833</v>
      </c>
      <c r="E240" s="3">
        <v>302234</v>
      </c>
      <c r="F240" s="3">
        <v>57100</v>
      </c>
      <c r="G240" s="3">
        <v>937676</v>
      </c>
      <c r="H240" s="3">
        <v>343090</v>
      </c>
      <c r="I240" s="3">
        <v>1027377</v>
      </c>
      <c r="J240" s="3">
        <v>-6967</v>
      </c>
      <c r="K240" s="3">
        <v>197703</v>
      </c>
      <c r="L240" s="3">
        <v>420227</v>
      </c>
      <c r="M240" s="3">
        <v>852664</v>
      </c>
      <c r="N240" s="3">
        <v>-121559</v>
      </c>
      <c r="O240" s="3">
        <v>970149</v>
      </c>
      <c r="P240" s="3">
        <v>1926227</v>
      </c>
      <c r="Q240" s="3">
        <v>3827680.31</v>
      </c>
      <c r="R240" s="3">
        <v>-25883</v>
      </c>
      <c r="S240" s="3">
        <v>864556</v>
      </c>
      <c r="T240" s="3">
        <v>1040667</v>
      </c>
      <c r="U240" s="3">
        <v>2332397.8480000002</v>
      </c>
      <c r="V240" s="3">
        <v>-80507</v>
      </c>
      <c r="W240" s="3">
        <v>711428</v>
      </c>
      <c r="X240" s="3">
        <v>1648519</v>
      </c>
      <c r="Y240" s="3">
        <v>3223263.7969999998</v>
      </c>
      <c r="Z240" s="3">
        <v>-71720</v>
      </c>
      <c r="AA240" s="3">
        <v>10833758</v>
      </c>
      <c r="AB240" s="3">
        <v>11113415</v>
      </c>
      <c r="AC240" s="3">
        <v>11785305.460000001</v>
      </c>
      <c r="AD240" s="3">
        <v>-246497</v>
      </c>
      <c r="AE240" s="3">
        <v>536107</v>
      </c>
      <c r="AF240" s="3">
        <v>710666</v>
      </c>
      <c r="AG240" s="3">
        <v>2134072.3319999999</v>
      </c>
      <c r="AH240" s="3">
        <v>-324684</v>
      </c>
      <c r="AI240" s="3">
        <v>-137866</v>
      </c>
      <c r="AJ240" s="3">
        <v>203439</v>
      </c>
      <c r="AK240" s="3">
        <v>1491635.648</v>
      </c>
      <c r="AL240" s="3">
        <v>261564</v>
      </c>
      <c r="AM240" s="3">
        <v>497713</v>
      </c>
      <c r="AN240" s="3">
        <v>-271524</v>
      </c>
      <c r="AO240" s="3">
        <v>14321601.619999999</v>
      </c>
      <c r="AP240" s="3">
        <v>-704258</v>
      </c>
      <c r="AQ240" s="3">
        <v>123489</v>
      </c>
      <c r="AR240" s="3">
        <v>903683</v>
      </c>
      <c r="AS240" s="3">
        <v>2645888.33</v>
      </c>
      <c r="AT240" s="3">
        <v>-354148</v>
      </c>
      <c r="AU240" s="3">
        <v>831181</v>
      </c>
      <c r="AV240" s="3">
        <v>1464634</v>
      </c>
      <c r="AW240" s="3">
        <v>1384867.2050000001</v>
      </c>
      <c r="AX240" s="3">
        <v>-828832</v>
      </c>
      <c r="AY240" s="3">
        <v>-1905580</v>
      </c>
      <c r="AZ240" s="70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ht="16.5" hidden="1" customHeight="1" x14ac:dyDescent="0.25">
      <c r="A241" s="3" t="s">
        <v>1171</v>
      </c>
      <c r="B241" s="3">
        <v>0</v>
      </c>
      <c r="C241" s="3">
        <v>0</v>
      </c>
      <c r="D241" s="3">
        <v>0</v>
      </c>
      <c r="E241" s="3">
        <v>0</v>
      </c>
      <c r="F241" s="3">
        <v>0</v>
      </c>
      <c r="G241" s="3">
        <v>-36548</v>
      </c>
      <c r="H241" s="3">
        <v>-41929</v>
      </c>
      <c r="I241" s="3">
        <v>-46389</v>
      </c>
      <c r="J241" s="3">
        <v>4267</v>
      </c>
      <c r="K241" s="3">
        <v>17353</v>
      </c>
      <c r="L241" s="3">
        <v>2054</v>
      </c>
      <c r="M241" s="3">
        <v>-948</v>
      </c>
      <c r="N241" s="3">
        <v>36491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-1646</v>
      </c>
      <c r="X241" s="3">
        <v>0</v>
      </c>
      <c r="Y241" s="3">
        <v>582193.11899999995</v>
      </c>
      <c r="Z241" s="3">
        <v>-115665</v>
      </c>
      <c r="AA241" s="3">
        <v>47544</v>
      </c>
      <c r="AB241" s="3">
        <v>0</v>
      </c>
      <c r="AC241" s="3">
        <v>229981.27</v>
      </c>
      <c r="AD241" s="3">
        <v>-202376</v>
      </c>
      <c r="AE241" s="3">
        <v>-188825</v>
      </c>
      <c r="AF241" s="3">
        <v>-191605</v>
      </c>
      <c r="AG241" s="3">
        <v>75685.97</v>
      </c>
      <c r="AH241" s="3">
        <v>-230054</v>
      </c>
      <c r="AI241" s="3">
        <v>-257081</v>
      </c>
      <c r="AJ241" s="3">
        <v>-250406</v>
      </c>
      <c r="AK241" s="3">
        <v>-151263.758</v>
      </c>
      <c r="AL241" s="3">
        <v>-45648</v>
      </c>
      <c r="AM241" s="3">
        <v>-45259</v>
      </c>
      <c r="AN241" s="3">
        <v>-76593</v>
      </c>
      <c r="AO241" s="3">
        <v>105859.67</v>
      </c>
      <c r="AP241" s="3">
        <v>-309340</v>
      </c>
      <c r="AQ241" s="3">
        <v>-302404</v>
      </c>
      <c r="AR241" s="3">
        <v>-295764</v>
      </c>
      <c r="AS241" s="3">
        <v>-143915.97</v>
      </c>
      <c r="AT241" s="3">
        <v>-125175</v>
      </c>
      <c r="AU241" s="3">
        <v>-790579</v>
      </c>
      <c r="AV241" s="3">
        <v>-658908</v>
      </c>
      <c r="AW241" s="3">
        <v>-200036.003</v>
      </c>
      <c r="AX241" s="3">
        <v>-444662</v>
      </c>
      <c r="AY241" s="3">
        <v>-839801</v>
      </c>
      <c r="AZ241" s="70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ht="16.5" hidden="1" customHeight="1" x14ac:dyDescent="0.25">
      <c r="A242" s="3" t="s">
        <v>1172</v>
      </c>
      <c r="B242" s="3">
        <v>0</v>
      </c>
      <c r="C242" s="3">
        <v>0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8194</v>
      </c>
      <c r="P242" s="3">
        <v>5936</v>
      </c>
      <c r="Q242" s="3">
        <v>223.65</v>
      </c>
      <c r="R242" s="3">
        <v>781</v>
      </c>
      <c r="S242" s="3">
        <v>5231</v>
      </c>
      <c r="T242" s="3">
        <v>7788</v>
      </c>
      <c r="U242" s="3">
        <v>10006.616</v>
      </c>
      <c r="V242" s="3">
        <v>7454</v>
      </c>
      <c r="W242" s="3">
        <v>0</v>
      </c>
      <c r="X242" s="3">
        <v>-532</v>
      </c>
      <c r="Y242" s="3">
        <v>0</v>
      </c>
      <c r="Z242" s="3">
        <v>0</v>
      </c>
      <c r="AA242" s="3">
        <v>0</v>
      </c>
      <c r="AB242" s="3">
        <v>39090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70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ht="16.5" hidden="1" customHeight="1" x14ac:dyDescent="0.25">
      <c r="A243" s="3" t="s">
        <v>1173</v>
      </c>
      <c r="B243" s="3">
        <v>0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1287889</v>
      </c>
      <c r="Q243" s="3">
        <v>2253534.6</v>
      </c>
      <c r="R243" s="3">
        <v>-413487</v>
      </c>
      <c r="S243" s="3">
        <v>62601</v>
      </c>
      <c r="T243" s="3">
        <v>121260</v>
      </c>
      <c r="U243" s="3">
        <v>678105.36</v>
      </c>
      <c r="V243" s="3">
        <v>-244164</v>
      </c>
      <c r="W243" s="3">
        <v>-119206</v>
      </c>
      <c r="X243" s="3">
        <v>339566</v>
      </c>
      <c r="Y243" s="3">
        <v>972937.94799999997</v>
      </c>
      <c r="Z243" s="3">
        <v>-464818</v>
      </c>
      <c r="AA243" s="3">
        <v>-499340</v>
      </c>
      <c r="AB243" s="3">
        <v>-368514</v>
      </c>
      <c r="AC243" s="3">
        <v>-80343.929999999993</v>
      </c>
      <c r="AD243" s="3">
        <v>-224678</v>
      </c>
      <c r="AE243" s="3">
        <v>51860</v>
      </c>
      <c r="AF243" s="3">
        <v>-198545</v>
      </c>
      <c r="AG243" s="3">
        <v>296372.28200000001</v>
      </c>
      <c r="AH243" s="3">
        <v>-225252</v>
      </c>
      <c r="AI243" s="3">
        <v>-106061</v>
      </c>
      <c r="AJ243" s="3">
        <v>-65996</v>
      </c>
      <c r="AK243" s="3">
        <v>551231.58900000004</v>
      </c>
      <c r="AL243" s="3">
        <v>-168896</v>
      </c>
      <c r="AM243" s="3">
        <v>-55724</v>
      </c>
      <c r="AN243" s="3">
        <v>-1390471</v>
      </c>
      <c r="AO243" s="3">
        <v>990384.77</v>
      </c>
      <c r="AP243" s="3">
        <v>-851427</v>
      </c>
      <c r="AQ243" s="3">
        <v>-511765</v>
      </c>
      <c r="AR243" s="3">
        <v>-580064</v>
      </c>
      <c r="AS243" s="3">
        <v>599208.34</v>
      </c>
      <c r="AT243" s="3">
        <v>-536696</v>
      </c>
      <c r="AU243" s="3">
        <v>-183238</v>
      </c>
      <c r="AV243" s="3">
        <v>35731</v>
      </c>
      <c r="AW243" s="3">
        <v>-719231.42799999996</v>
      </c>
      <c r="AX243" s="3">
        <v>-403895</v>
      </c>
      <c r="AY243" s="3">
        <v>-1088547</v>
      </c>
      <c r="AZ243" s="70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ht="16.5" hidden="1" customHeight="1" x14ac:dyDescent="0.25">
      <c r="A244" s="3" t="s">
        <v>910</v>
      </c>
      <c r="B244" s="3">
        <v>0</v>
      </c>
      <c r="C244" s="3">
        <v>0</v>
      </c>
      <c r="D244" s="3">
        <v>0</v>
      </c>
      <c r="E244" s="3">
        <v>0</v>
      </c>
      <c r="F244" s="3">
        <v>0</v>
      </c>
      <c r="G244" s="3">
        <v>629730</v>
      </c>
      <c r="H244" s="3">
        <v>53012</v>
      </c>
      <c r="I244" s="3">
        <v>604523</v>
      </c>
      <c r="J244" s="3">
        <v>-353984</v>
      </c>
      <c r="K244" s="3">
        <v>-121599</v>
      </c>
      <c r="L244" s="3">
        <v>-82766</v>
      </c>
      <c r="M244" s="3">
        <v>406227</v>
      </c>
      <c r="N244" s="3">
        <v>-276445</v>
      </c>
      <c r="O244" s="3">
        <v>710451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125120</v>
      </c>
      <c r="X244" s="3">
        <v>0</v>
      </c>
      <c r="Y244" s="3">
        <v>1668894.22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368301</v>
      </c>
      <c r="AG244" s="3">
        <v>1777341.6129999999</v>
      </c>
      <c r="AH244" s="3">
        <v>41920</v>
      </c>
      <c r="AI244" s="3">
        <v>125090</v>
      </c>
      <c r="AJ244" s="3">
        <v>313583</v>
      </c>
      <c r="AK244" s="3">
        <v>0</v>
      </c>
      <c r="AL244" s="3">
        <v>384116</v>
      </c>
      <c r="AM244" s="3">
        <v>420395</v>
      </c>
      <c r="AN244" s="3">
        <v>943010</v>
      </c>
      <c r="AO244" s="3">
        <v>12978017.49</v>
      </c>
      <c r="AP244" s="3">
        <v>344702</v>
      </c>
      <c r="AQ244" s="3">
        <v>649520</v>
      </c>
      <c r="AR244" s="3">
        <v>1309601</v>
      </c>
      <c r="AS244" s="3">
        <v>1588333.21</v>
      </c>
      <c r="AT244" s="3">
        <v>246777</v>
      </c>
      <c r="AU244" s="3">
        <v>1669914</v>
      </c>
      <c r="AV244" s="3">
        <v>0</v>
      </c>
      <c r="AW244" s="3">
        <v>0</v>
      </c>
      <c r="AX244" s="3">
        <v>0</v>
      </c>
      <c r="AY244" s="3">
        <v>0</v>
      </c>
      <c r="AZ244" s="70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ht="16.5" hidden="1" customHeight="1" x14ac:dyDescent="0.25">
      <c r="A245" s="3" t="s">
        <v>911</v>
      </c>
      <c r="B245" s="3">
        <v>0</v>
      </c>
      <c r="C245" s="3">
        <v>0</v>
      </c>
      <c r="D245" s="3">
        <v>0</v>
      </c>
      <c r="E245" s="3">
        <v>0</v>
      </c>
      <c r="F245" s="3">
        <v>0</v>
      </c>
      <c r="G245" s="3">
        <v>344494</v>
      </c>
      <c r="H245" s="3">
        <v>332007</v>
      </c>
      <c r="I245" s="3">
        <v>469243</v>
      </c>
      <c r="J245" s="3">
        <v>342750</v>
      </c>
      <c r="K245" s="3">
        <v>301949</v>
      </c>
      <c r="L245" s="3">
        <v>500939</v>
      </c>
      <c r="M245" s="3">
        <v>447385</v>
      </c>
      <c r="N245" s="3">
        <v>118395</v>
      </c>
      <c r="O245" s="3">
        <v>251504</v>
      </c>
      <c r="P245" s="3">
        <v>632402</v>
      </c>
      <c r="Q245" s="3">
        <v>1573922.07</v>
      </c>
      <c r="R245" s="3">
        <v>386823</v>
      </c>
      <c r="S245" s="3">
        <v>796724</v>
      </c>
      <c r="T245" s="3">
        <v>911619</v>
      </c>
      <c r="U245" s="3">
        <v>1644285.872</v>
      </c>
      <c r="V245" s="3">
        <v>156203</v>
      </c>
      <c r="W245" s="3">
        <v>707160</v>
      </c>
      <c r="X245" s="3">
        <v>1309485</v>
      </c>
      <c r="Y245" s="3">
        <v>-761.49</v>
      </c>
      <c r="Z245" s="3">
        <v>508763</v>
      </c>
      <c r="AA245" s="3">
        <v>11285554</v>
      </c>
      <c r="AB245" s="3">
        <v>11442839</v>
      </c>
      <c r="AC245" s="3">
        <v>11635668.119999999</v>
      </c>
      <c r="AD245" s="3">
        <v>180557</v>
      </c>
      <c r="AE245" s="3">
        <v>673072</v>
      </c>
      <c r="AF245" s="3">
        <v>732515</v>
      </c>
      <c r="AG245" s="3">
        <v>-15327.532999999999</v>
      </c>
      <c r="AH245" s="3">
        <v>88702</v>
      </c>
      <c r="AI245" s="3">
        <v>100186</v>
      </c>
      <c r="AJ245" s="3">
        <v>206258</v>
      </c>
      <c r="AK245" s="3">
        <v>1091667.817</v>
      </c>
      <c r="AL245" s="3">
        <v>91992</v>
      </c>
      <c r="AM245" s="3">
        <v>178301</v>
      </c>
      <c r="AN245" s="3">
        <v>252530</v>
      </c>
      <c r="AO245" s="3">
        <v>247339.69</v>
      </c>
      <c r="AP245" s="3">
        <v>111807</v>
      </c>
      <c r="AQ245" s="3">
        <v>288138</v>
      </c>
      <c r="AR245" s="3">
        <v>469910</v>
      </c>
      <c r="AS245" s="3">
        <v>602262.75</v>
      </c>
      <c r="AT245" s="3">
        <v>60946</v>
      </c>
      <c r="AU245" s="3">
        <v>135084</v>
      </c>
      <c r="AV245" s="3">
        <v>2087811</v>
      </c>
      <c r="AW245" s="3">
        <v>2304134.6359999999</v>
      </c>
      <c r="AX245" s="3">
        <v>19725</v>
      </c>
      <c r="AY245" s="3">
        <v>22768</v>
      </c>
      <c r="AZ245" s="70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ht="16.5" hidden="1" customHeight="1" x14ac:dyDescent="0.25">
      <c r="A246" s="3" t="s">
        <v>912</v>
      </c>
      <c r="B246" s="3">
        <v>500375</v>
      </c>
      <c r="C246" s="3">
        <v>1206249</v>
      </c>
      <c r="D246" s="3">
        <v>2177223</v>
      </c>
      <c r="E246" s="3">
        <v>3219269</v>
      </c>
      <c r="F246" s="3">
        <v>1292432</v>
      </c>
      <c r="G246" s="3">
        <v>3521215</v>
      </c>
      <c r="H246" s="3">
        <v>4291361</v>
      </c>
      <c r="I246" s="3">
        <v>6532310</v>
      </c>
      <c r="J246" s="3">
        <v>1044167</v>
      </c>
      <c r="K246" s="3">
        <v>2211563</v>
      </c>
      <c r="L246" s="3">
        <v>3250810</v>
      </c>
      <c r="M246" s="3">
        <v>4984726</v>
      </c>
      <c r="N246" s="3">
        <v>1157753</v>
      </c>
      <c r="O246" s="3">
        <v>3220281</v>
      </c>
      <c r="P246" s="3">
        <v>1884976</v>
      </c>
      <c r="Q246" s="3">
        <v>8651100.1899999995</v>
      </c>
      <c r="R246" s="3">
        <v>2088731</v>
      </c>
      <c r="S246" s="3">
        <v>5231411</v>
      </c>
      <c r="T246" s="3">
        <v>7816139</v>
      </c>
      <c r="U246" s="3">
        <v>10956996.584000001</v>
      </c>
      <c r="V246" s="3">
        <v>2665222</v>
      </c>
      <c r="W246" s="3">
        <v>5381215</v>
      </c>
      <c r="X246" s="3">
        <v>8671601</v>
      </c>
      <c r="Y246" s="3">
        <v>12213147.885</v>
      </c>
      <c r="Z246" s="3">
        <v>3270519</v>
      </c>
      <c r="AA246" s="3">
        <v>15047860</v>
      </c>
      <c r="AB246" s="3">
        <v>18717114</v>
      </c>
      <c r="AC246" s="3">
        <v>23440835.75</v>
      </c>
      <c r="AD246" s="3">
        <v>3387338</v>
      </c>
      <c r="AE246" s="3">
        <v>6562303</v>
      </c>
      <c r="AF246" s="3">
        <v>10392387</v>
      </c>
      <c r="AG246" s="3">
        <v>15118978.927999999</v>
      </c>
      <c r="AH246" s="3">
        <v>3971952</v>
      </c>
      <c r="AI246" s="3">
        <v>6833630</v>
      </c>
      <c r="AJ246" s="3">
        <v>11471678</v>
      </c>
      <c r="AK246" s="3">
        <v>16174186.084000001</v>
      </c>
      <c r="AL246" s="3">
        <v>4714389</v>
      </c>
      <c r="AM246" s="3">
        <v>7031355</v>
      </c>
      <c r="AN246" s="3">
        <v>13234733</v>
      </c>
      <c r="AO246" s="3">
        <v>28905738.870000001</v>
      </c>
      <c r="AP246" s="3">
        <v>3459825</v>
      </c>
      <c r="AQ246" s="3">
        <v>9189449</v>
      </c>
      <c r="AR246" s="3">
        <v>14339443</v>
      </c>
      <c r="AS246" s="3">
        <v>19303452.68</v>
      </c>
      <c r="AT246" s="3">
        <v>4173629</v>
      </c>
      <c r="AU246" s="3">
        <v>9368377</v>
      </c>
      <c r="AV246" s="3">
        <v>12806101</v>
      </c>
      <c r="AW246" s="3">
        <v>20355714.030000001</v>
      </c>
      <c r="AX246" s="3">
        <v>3782851</v>
      </c>
      <c r="AY246" s="3">
        <v>2661697</v>
      </c>
      <c r="AZ246" s="70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ht="16.5" hidden="1" customHeight="1" x14ac:dyDescent="0.25">
      <c r="A247" s="3" t="s">
        <v>913</v>
      </c>
      <c r="B247" s="3">
        <v>0</v>
      </c>
      <c r="C247" s="3">
        <v>0</v>
      </c>
      <c r="D247" s="3">
        <v>0</v>
      </c>
      <c r="E247" s="3">
        <v>0</v>
      </c>
      <c r="F247" s="3">
        <v>0</v>
      </c>
      <c r="G247" s="3">
        <v>0</v>
      </c>
      <c r="H247" s="3">
        <v>-22840</v>
      </c>
      <c r="I247" s="3">
        <v>-27337</v>
      </c>
      <c r="J247" s="3">
        <v>0</v>
      </c>
      <c r="K247" s="3">
        <v>0</v>
      </c>
      <c r="L247" s="3">
        <v>-203685</v>
      </c>
      <c r="M247" s="3">
        <v>-225724</v>
      </c>
      <c r="N247" s="3">
        <v>-6837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70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ht="16.5" hidden="1" customHeight="1" x14ac:dyDescent="0.25">
      <c r="A248" s="3" t="s">
        <v>1174</v>
      </c>
      <c r="B248" s="3">
        <v>0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  <c r="H248" s="3">
        <v>-60</v>
      </c>
      <c r="I248" s="3">
        <v>-60</v>
      </c>
      <c r="J248" s="3">
        <v>0</v>
      </c>
      <c r="K248" s="3">
        <v>0</v>
      </c>
      <c r="L248" s="3">
        <v>-90</v>
      </c>
      <c r="M248" s="3">
        <v>-90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70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ht="16.5" hidden="1" customHeight="1" x14ac:dyDescent="0.25">
      <c r="A249" s="3" t="s">
        <v>915</v>
      </c>
      <c r="B249" s="3">
        <v>0</v>
      </c>
      <c r="C249" s="3">
        <v>0</v>
      </c>
      <c r="D249" s="3">
        <v>0</v>
      </c>
      <c r="E249" s="3">
        <v>0</v>
      </c>
      <c r="F249" s="3">
        <v>-50199</v>
      </c>
      <c r="G249" s="3">
        <v>-399189</v>
      </c>
      <c r="H249" s="3">
        <v>-738566</v>
      </c>
      <c r="I249" s="3">
        <v>-927877</v>
      </c>
      <c r="J249" s="3">
        <v>-49925</v>
      </c>
      <c r="K249" s="3">
        <v>-273420</v>
      </c>
      <c r="L249" s="3">
        <v>-741774</v>
      </c>
      <c r="M249" s="3">
        <v>-828455</v>
      </c>
      <c r="N249" s="3">
        <v>-62411</v>
      </c>
      <c r="O249" s="3">
        <v>-487854</v>
      </c>
      <c r="P249" s="3">
        <v>-818762</v>
      </c>
      <c r="Q249" s="3">
        <v>-894886.69</v>
      </c>
      <c r="R249" s="3">
        <v>-98634</v>
      </c>
      <c r="S249" s="3">
        <v>-530105</v>
      </c>
      <c r="T249" s="3">
        <v>-1007499</v>
      </c>
      <c r="U249" s="3">
        <v>-1095894.632</v>
      </c>
      <c r="V249" s="3">
        <v>-117482</v>
      </c>
      <c r="W249" s="3">
        <v>-543974</v>
      </c>
      <c r="X249" s="3">
        <v>-1020629</v>
      </c>
      <c r="Y249" s="3">
        <v>-1188159.9280000001</v>
      </c>
      <c r="Z249" s="3">
        <v>-121876</v>
      </c>
      <c r="AA249" s="3">
        <v>-831837</v>
      </c>
      <c r="AB249" s="3">
        <v>-1479360</v>
      </c>
      <c r="AC249" s="3">
        <v>-1674612.61</v>
      </c>
      <c r="AD249" s="3">
        <v>-172888</v>
      </c>
      <c r="AE249" s="3">
        <v>-538990</v>
      </c>
      <c r="AF249" s="3">
        <v>-1209809</v>
      </c>
      <c r="AG249" s="3">
        <v>-1420660.0730000001</v>
      </c>
      <c r="AH249" s="3">
        <v>-205173</v>
      </c>
      <c r="AI249" s="3">
        <v>-794877</v>
      </c>
      <c r="AJ249" s="3">
        <v>-1606424</v>
      </c>
      <c r="AK249" s="3">
        <v>-1801000.689</v>
      </c>
      <c r="AL249" s="3">
        <v>-217883</v>
      </c>
      <c r="AM249" s="3">
        <v>-1118043</v>
      </c>
      <c r="AN249" s="3">
        <v>-2026303</v>
      </c>
      <c r="AO249" s="3">
        <v>-2306828.15</v>
      </c>
      <c r="AP249" s="3">
        <v>-204675</v>
      </c>
      <c r="AQ249" s="3">
        <v>-925556</v>
      </c>
      <c r="AR249" s="3">
        <v>-1962170</v>
      </c>
      <c r="AS249" s="3">
        <v>-2164122.59</v>
      </c>
      <c r="AT249" s="3">
        <v>-289301</v>
      </c>
      <c r="AU249" s="3">
        <v>-1230611</v>
      </c>
      <c r="AV249" s="3">
        <v>-2193256</v>
      </c>
      <c r="AW249" s="3">
        <v>-2584463.889</v>
      </c>
      <c r="AX249" s="3">
        <v>-273038</v>
      </c>
      <c r="AY249" s="3">
        <v>-376671</v>
      </c>
      <c r="AZ249" s="70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ht="16.5" hidden="1" customHeight="1" x14ac:dyDescent="0.25">
      <c r="A250" s="3" t="s">
        <v>916</v>
      </c>
      <c r="B250" s="3">
        <v>500375</v>
      </c>
      <c r="C250" s="3">
        <v>1206249</v>
      </c>
      <c r="D250" s="3">
        <v>2177223</v>
      </c>
      <c r="E250" s="3">
        <v>3219269</v>
      </c>
      <c r="F250" s="3">
        <v>1242233</v>
      </c>
      <c r="G250" s="3">
        <v>3122026</v>
      </c>
      <c r="H250" s="3">
        <v>3529895</v>
      </c>
      <c r="I250" s="3">
        <v>5577036</v>
      </c>
      <c r="J250" s="3">
        <v>994242</v>
      </c>
      <c r="K250" s="3">
        <v>1938143</v>
      </c>
      <c r="L250" s="3">
        <v>2305261</v>
      </c>
      <c r="M250" s="3">
        <v>3930456</v>
      </c>
      <c r="N250" s="3">
        <v>1088505</v>
      </c>
      <c r="O250" s="3">
        <v>2732427</v>
      </c>
      <c r="P250" s="3">
        <v>1066214</v>
      </c>
      <c r="Q250" s="3">
        <v>7756213.4900000002</v>
      </c>
      <c r="R250" s="3">
        <v>1990097</v>
      </c>
      <c r="S250" s="3">
        <v>4701306</v>
      </c>
      <c r="T250" s="3">
        <v>6808640</v>
      </c>
      <c r="U250" s="3">
        <v>9861101.9519999996</v>
      </c>
      <c r="V250" s="3">
        <v>2547740</v>
      </c>
      <c r="W250" s="3">
        <v>4837241</v>
      </c>
      <c r="X250" s="3">
        <v>7650972</v>
      </c>
      <c r="Y250" s="3">
        <v>11024987.957</v>
      </c>
      <c r="Z250" s="3">
        <v>3148643</v>
      </c>
      <c r="AA250" s="3">
        <v>14216023</v>
      </c>
      <c r="AB250" s="3">
        <v>17237754</v>
      </c>
      <c r="AC250" s="3">
        <v>21766223.140000001</v>
      </c>
      <c r="AD250" s="3">
        <v>3214450</v>
      </c>
      <c r="AE250" s="3">
        <v>6023313</v>
      </c>
      <c r="AF250" s="3">
        <v>9182578</v>
      </c>
      <c r="AG250" s="3">
        <v>13698318.855</v>
      </c>
      <c r="AH250" s="3">
        <v>3766779</v>
      </c>
      <c r="AI250" s="3">
        <v>6038753</v>
      </c>
      <c r="AJ250" s="3">
        <v>9865254</v>
      </c>
      <c r="AK250" s="3">
        <v>14373185.395</v>
      </c>
      <c r="AL250" s="3">
        <v>4496506</v>
      </c>
      <c r="AM250" s="3">
        <v>5913312</v>
      </c>
      <c r="AN250" s="3">
        <v>11208430</v>
      </c>
      <c r="AO250" s="3">
        <v>26598910.719999999</v>
      </c>
      <c r="AP250" s="3">
        <v>3255150</v>
      </c>
      <c r="AQ250" s="3">
        <v>8263893</v>
      </c>
      <c r="AR250" s="3">
        <v>12377273</v>
      </c>
      <c r="AS250" s="3">
        <v>17139330.100000001</v>
      </c>
      <c r="AT250" s="3">
        <v>3884328</v>
      </c>
      <c r="AU250" s="3">
        <v>8137766</v>
      </c>
      <c r="AV250" s="3">
        <v>10612845</v>
      </c>
      <c r="AW250" s="3">
        <v>17771250.140999999</v>
      </c>
      <c r="AX250" s="3">
        <v>3509813</v>
      </c>
      <c r="AY250" s="3">
        <v>2285026</v>
      </c>
      <c r="AZ250" s="70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ht="16.5" hidden="1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70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ht="16.5" hidden="1" customHeight="1" x14ac:dyDescent="0.25">
      <c r="A252" s="3" t="s">
        <v>917</v>
      </c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70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ht="16.5" hidden="1" customHeight="1" x14ac:dyDescent="0.25">
      <c r="A253" s="3" t="s">
        <v>918</v>
      </c>
      <c r="B253" s="3">
        <v>0</v>
      </c>
      <c r="C253" s="3">
        <v>0</v>
      </c>
      <c r="D253" s="3">
        <v>0</v>
      </c>
      <c r="E253" s="3">
        <v>0</v>
      </c>
      <c r="F253" s="3">
        <v>0</v>
      </c>
      <c r="G253" s="3">
        <v>429045</v>
      </c>
      <c r="H253" s="3">
        <v>753490</v>
      </c>
      <c r="I253" s="3">
        <v>459126</v>
      </c>
      <c r="J253" s="3">
        <v>-696873</v>
      </c>
      <c r="K253" s="3">
        <v>-1022368</v>
      </c>
      <c r="L253" s="3">
        <v>8672</v>
      </c>
      <c r="M253" s="3">
        <v>-51650</v>
      </c>
      <c r="N253" s="3">
        <v>749040</v>
      </c>
      <c r="O253" s="3">
        <v>751008</v>
      </c>
      <c r="P253" s="3">
        <v>751638</v>
      </c>
      <c r="Q253" s="3">
        <v>751936.85</v>
      </c>
      <c r="R253" s="3">
        <v>-699544</v>
      </c>
      <c r="S253" s="3">
        <v>-149906</v>
      </c>
      <c r="T253" s="3">
        <v>-1547563</v>
      </c>
      <c r="U253" s="3">
        <v>-1198214.172</v>
      </c>
      <c r="V253" s="3">
        <v>-848371</v>
      </c>
      <c r="W253" s="3">
        <v>-912834</v>
      </c>
      <c r="X253" s="3">
        <v>898829</v>
      </c>
      <c r="Y253" s="3">
        <v>1198410.9680000001</v>
      </c>
      <c r="Z253" s="3">
        <v>0</v>
      </c>
      <c r="AA253" s="3">
        <v>-409999</v>
      </c>
      <c r="AB253" s="3">
        <v>-10000</v>
      </c>
      <c r="AC253" s="3">
        <v>-1165957.58</v>
      </c>
      <c r="AD253" s="3">
        <v>-266525</v>
      </c>
      <c r="AE253" s="3">
        <v>1126868</v>
      </c>
      <c r="AF253" s="3">
        <v>627932</v>
      </c>
      <c r="AG253" s="3">
        <v>-461344.68599999999</v>
      </c>
      <c r="AH253" s="3">
        <v>-1330081</v>
      </c>
      <c r="AI253" s="3">
        <v>1105286</v>
      </c>
      <c r="AJ253" s="3">
        <v>470100</v>
      </c>
      <c r="AK253" s="3">
        <v>1034021.474</v>
      </c>
      <c r="AL253" s="3">
        <v>-63467</v>
      </c>
      <c r="AM253" s="3">
        <v>552746</v>
      </c>
      <c r="AN253" s="3">
        <v>552745</v>
      </c>
      <c r="AO253" s="3">
        <v>-2349227.59</v>
      </c>
      <c r="AP253" s="3">
        <v>636135</v>
      </c>
      <c r="AQ253" s="3">
        <v>2950661</v>
      </c>
      <c r="AR253" s="3">
        <v>2905681</v>
      </c>
      <c r="AS253" s="3">
        <v>2910997.71</v>
      </c>
      <c r="AT253" s="3">
        <v>-267651</v>
      </c>
      <c r="AU253" s="3">
        <v>42608</v>
      </c>
      <c r="AV253" s="3">
        <v>-673696</v>
      </c>
      <c r="AW253" s="3">
        <v>-947371.60800000001</v>
      </c>
      <c r="AX253" s="3">
        <v>0</v>
      </c>
      <c r="AY253" s="3">
        <v>0</v>
      </c>
      <c r="AZ253" s="70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ht="16.5" hidden="1" customHeight="1" x14ac:dyDescent="0.25">
      <c r="A254" s="3" t="s">
        <v>919</v>
      </c>
      <c r="B254" s="3">
        <v>0</v>
      </c>
      <c r="C254" s="3">
        <v>0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-2103</v>
      </c>
      <c r="AJ254" s="3">
        <v>-1026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-2115504</v>
      </c>
      <c r="AR254" s="3">
        <v>-2119555</v>
      </c>
      <c r="AS254" s="3">
        <v>-44818.29</v>
      </c>
      <c r="AT254" s="3">
        <v>436826</v>
      </c>
      <c r="AU254" s="3">
        <v>436826</v>
      </c>
      <c r="AV254" s="3">
        <v>462051</v>
      </c>
      <c r="AW254" s="3">
        <v>-98298.426000000007</v>
      </c>
      <c r="AX254" s="3">
        <v>0</v>
      </c>
      <c r="AY254" s="3">
        <v>0</v>
      </c>
      <c r="AZ254" s="70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ht="16.5" hidden="1" customHeight="1" x14ac:dyDescent="0.25">
      <c r="A255" s="3" t="s">
        <v>920</v>
      </c>
      <c r="B255" s="3">
        <v>0</v>
      </c>
      <c r="C255" s="3">
        <v>0</v>
      </c>
      <c r="D255" s="3">
        <v>0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-2253</v>
      </c>
      <c r="AJ255" s="3">
        <v>-2226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-2147314</v>
      </c>
      <c r="AR255" s="3">
        <v>-2161814</v>
      </c>
      <c r="AS255" s="3">
        <v>-44818.29</v>
      </c>
      <c r="AT255" s="3">
        <v>-73125</v>
      </c>
      <c r="AU255" s="3">
        <v>-73125</v>
      </c>
      <c r="AV255" s="3">
        <v>-98298</v>
      </c>
      <c r="AW255" s="3">
        <v>-98298.426000000007</v>
      </c>
      <c r="AX255" s="3">
        <v>0</v>
      </c>
      <c r="AY255" s="3">
        <v>0</v>
      </c>
      <c r="AZ255" s="70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ht="16.5" hidden="1" customHeight="1" x14ac:dyDescent="0.25">
      <c r="A256" s="3" t="s">
        <v>1175</v>
      </c>
      <c r="B256" s="3">
        <v>0</v>
      </c>
      <c r="C256" s="3">
        <v>0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150</v>
      </c>
      <c r="AJ256" s="3">
        <v>1200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31810</v>
      </c>
      <c r="AR256" s="3">
        <v>42259</v>
      </c>
      <c r="AS256" s="3">
        <v>0</v>
      </c>
      <c r="AT256" s="3">
        <v>509951</v>
      </c>
      <c r="AU256" s="3">
        <v>509951</v>
      </c>
      <c r="AV256" s="3">
        <v>560349</v>
      </c>
      <c r="AW256" s="3">
        <v>0</v>
      </c>
      <c r="AX256" s="3">
        <v>0</v>
      </c>
      <c r="AY256" s="3">
        <v>0</v>
      </c>
      <c r="AZ256" s="70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ht="16.5" hidden="1" customHeight="1" x14ac:dyDescent="0.25">
      <c r="A257" s="3" t="s">
        <v>1176</v>
      </c>
      <c r="B257" s="3">
        <v>0</v>
      </c>
      <c r="C257" s="3">
        <v>0</v>
      </c>
      <c r="D257" s="3">
        <v>0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-1241</v>
      </c>
      <c r="Q257" s="3">
        <v>-1242.05</v>
      </c>
      <c r="R257" s="3">
        <v>0</v>
      </c>
      <c r="S257" s="3">
        <v>0</v>
      </c>
      <c r="T257" s="3">
        <v>-564744</v>
      </c>
      <c r="U257" s="3">
        <v>-564744.08400000003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-2033905</v>
      </c>
      <c r="AB257" s="3">
        <v>-2033905</v>
      </c>
      <c r="AC257" s="3">
        <v>-2033904.96</v>
      </c>
      <c r="AD257" s="3">
        <v>0</v>
      </c>
      <c r="AE257" s="3">
        <v>0</v>
      </c>
      <c r="AF257" s="3">
        <v>0</v>
      </c>
      <c r="AG257" s="3">
        <v>-60943.381999999998</v>
      </c>
      <c r="AH257" s="3">
        <v>-32300</v>
      </c>
      <c r="AI257" s="3">
        <v>-89417</v>
      </c>
      <c r="AJ257" s="3">
        <v>-395596</v>
      </c>
      <c r="AK257" s="3">
        <v>-528248.77899999998</v>
      </c>
      <c r="AL257" s="3">
        <v>-182176</v>
      </c>
      <c r="AM257" s="3">
        <v>-551267</v>
      </c>
      <c r="AN257" s="3">
        <v>-1188665</v>
      </c>
      <c r="AO257" s="3">
        <v>-669158.64</v>
      </c>
      <c r="AP257" s="3">
        <v>-19248</v>
      </c>
      <c r="AQ257" s="3">
        <v>-49848</v>
      </c>
      <c r="AR257" s="3">
        <v>-65452</v>
      </c>
      <c r="AS257" s="3">
        <v>-2157137.29</v>
      </c>
      <c r="AT257" s="3">
        <v>0</v>
      </c>
      <c r="AU257" s="3">
        <v>-2090837</v>
      </c>
      <c r="AV257" s="3">
        <v>-4400453</v>
      </c>
      <c r="AW257" s="3">
        <v>-1565678.1470000001</v>
      </c>
      <c r="AX257" s="3">
        <v>666176</v>
      </c>
      <c r="AY257" s="3">
        <v>589183</v>
      </c>
      <c r="AZ257" s="70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ht="16.5" hidden="1" customHeight="1" x14ac:dyDescent="0.25">
      <c r="A258" s="3" t="s">
        <v>1177</v>
      </c>
      <c r="B258" s="3">
        <v>0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-1241</v>
      </c>
      <c r="Q258" s="3">
        <v>-1242.05</v>
      </c>
      <c r="R258" s="3">
        <v>0</v>
      </c>
      <c r="S258" s="3">
        <v>0</v>
      </c>
      <c r="T258" s="3">
        <v>-564744</v>
      </c>
      <c r="U258" s="3">
        <v>-564744.08400000003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-2033905</v>
      </c>
      <c r="AB258" s="3">
        <v>-2033905</v>
      </c>
      <c r="AC258" s="3">
        <v>-2033904.96</v>
      </c>
      <c r="AD258" s="3">
        <v>0</v>
      </c>
      <c r="AE258" s="3">
        <v>0</v>
      </c>
      <c r="AF258" s="3">
        <v>0</v>
      </c>
      <c r="AG258" s="3">
        <v>-60943.381999999998</v>
      </c>
      <c r="AH258" s="3">
        <v>-32300</v>
      </c>
      <c r="AI258" s="3">
        <v>-89417</v>
      </c>
      <c r="AJ258" s="3">
        <v>-395596</v>
      </c>
      <c r="AK258" s="3">
        <v>-528248.77899999998</v>
      </c>
      <c r="AL258" s="3">
        <v>-182176</v>
      </c>
      <c r="AM258" s="3">
        <v>-551267</v>
      </c>
      <c r="AN258" s="3">
        <v>-1188665</v>
      </c>
      <c r="AO258" s="3">
        <v>-669158.64</v>
      </c>
      <c r="AP258" s="3">
        <v>-19248</v>
      </c>
      <c r="AQ258" s="3">
        <v>-49848</v>
      </c>
      <c r="AR258" s="3">
        <v>-75348</v>
      </c>
      <c r="AS258" s="3">
        <v>-2222662.56</v>
      </c>
      <c r="AT258" s="3">
        <v>0</v>
      </c>
      <c r="AU258" s="3">
        <v>-2090837</v>
      </c>
      <c r="AV258" s="3">
        <v>-4400453</v>
      </c>
      <c r="AW258" s="3">
        <v>-2126027.3969999999</v>
      </c>
      <c r="AX258" s="3">
        <v>-17508</v>
      </c>
      <c r="AY258" s="3">
        <v>-94501</v>
      </c>
      <c r="AZ258" s="70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ht="16.5" hidden="1" customHeight="1" x14ac:dyDescent="0.25">
      <c r="A259" s="3" t="s">
        <v>1178</v>
      </c>
      <c r="B259" s="3">
        <v>0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9896</v>
      </c>
      <c r="AS259" s="3">
        <v>65525.27</v>
      </c>
      <c r="AT259" s="3">
        <v>0</v>
      </c>
      <c r="AU259" s="3">
        <v>0</v>
      </c>
      <c r="AV259" s="3">
        <v>0</v>
      </c>
      <c r="AW259" s="3">
        <v>560349.25</v>
      </c>
      <c r="AX259" s="3">
        <v>683684</v>
      </c>
      <c r="AY259" s="3">
        <v>683684</v>
      </c>
      <c r="AZ259" s="70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ht="16.5" hidden="1" customHeight="1" x14ac:dyDescent="0.25">
      <c r="A260" s="3" t="s">
        <v>1179</v>
      </c>
      <c r="B260" s="3">
        <v>1222499</v>
      </c>
      <c r="C260" s="3">
        <v>2313981</v>
      </c>
      <c r="D260" s="3">
        <v>1168480</v>
      </c>
      <c r="E260" s="3">
        <v>1690875</v>
      </c>
      <c r="F260" s="3">
        <v>434299</v>
      </c>
      <c r="G260" s="3">
        <v>0</v>
      </c>
      <c r="H260" s="3">
        <v>0</v>
      </c>
      <c r="I260" s="3">
        <v>-811067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-1053.77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-9710732.9399999995</v>
      </c>
      <c r="AT260" s="3">
        <v>0</v>
      </c>
      <c r="AU260" s="3">
        <v>0</v>
      </c>
      <c r="AV260" s="3">
        <v>0</v>
      </c>
      <c r="AW260" s="3">
        <v>0</v>
      </c>
      <c r="AX260" s="3">
        <v>-3874001</v>
      </c>
      <c r="AY260" s="3">
        <v>0</v>
      </c>
      <c r="AZ260" s="70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ht="16.5" hidden="1" customHeight="1" x14ac:dyDescent="0.25">
      <c r="A261" s="3" t="s">
        <v>1180</v>
      </c>
      <c r="B261" s="3">
        <v>0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-811067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-2253.77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-9710732.9399999995</v>
      </c>
      <c r="AT261" s="3">
        <v>0</v>
      </c>
      <c r="AU261" s="3">
        <v>0</v>
      </c>
      <c r="AV261" s="3">
        <v>0</v>
      </c>
      <c r="AW261" s="3">
        <v>0</v>
      </c>
      <c r="AX261" s="3">
        <v>-3874001</v>
      </c>
      <c r="AY261" s="3">
        <v>0</v>
      </c>
      <c r="AZ261" s="70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ht="16.5" hidden="1" customHeight="1" x14ac:dyDescent="0.25">
      <c r="A262" s="3" t="s">
        <v>1181</v>
      </c>
      <c r="B262" s="3">
        <v>0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1200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70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ht="16.5" hidden="1" customHeight="1" x14ac:dyDescent="0.25">
      <c r="A263" s="3" t="s">
        <v>1182</v>
      </c>
      <c r="B263" s="3">
        <v>0</v>
      </c>
      <c r="C263" s="3">
        <v>0</v>
      </c>
      <c r="D263" s="3"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-583564</v>
      </c>
      <c r="AZ263" s="70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ht="16.5" hidden="1" customHeight="1" x14ac:dyDescent="0.25">
      <c r="A264" s="3" t="s">
        <v>1183</v>
      </c>
      <c r="B264" s="3">
        <v>0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-583564</v>
      </c>
      <c r="AZ264" s="70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ht="16.5" hidden="1" customHeight="1" x14ac:dyDescent="0.25">
      <c r="A265" s="3" t="s">
        <v>1184</v>
      </c>
      <c r="B265" s="3">
        <v>12167</v>
      </c>
      <c r="C265" s="3">
        <v>12167</v>
      </c>
      <c r="D265" s="3">
        <v>12167</v>
      </c>
      <c r="E265" s="3">
        <v>12167</v>
      </c>
      <c r="F265" s="3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70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ht="16.5" hidden="1" customHeight="1" x14ac:dyDescent="0.25">
      <c r="A266" s="3" t="s">
        <v>1185</v>
      </c>
      <c r="B266" s="3">
        <v>0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162739</v>
      </c>
      <c r="K266" s="3">
        <v>162739</v>
      </c>
      <c r="L266" s="3">
        <v>162739</v>
      </c>
      <c r="M266" s="3">
        <v>162739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-130834</v>
      </c>
      <c r="AN266" s="3">
        <v>-130834</v>
      </c>
      <c r="AO266" s="3">
        <v>-130833.65</v>
      </c>
      <c r="AP266" s="3">
        <v>-5152</v>
      </c>
      <c r="AQ266" s="3">
        <v>-5152</v>
      </c>
      <c r="AR266" s="3">
        <v>45768</v>
      </c>
      <c r="AS266" s="3">
        <v>6447.65</v>
      </c>
      <c r="AT266" s="3">
        <v>-6375</v>
      </c>
      <c r="AU266" s="3">
        <v>-15529</v>
      </c>
      <c r="AV266" s="3">
        <v>-194500</v>
      </c>
      <c r="AW266" s="3">
        <v>-551299.49300000002</v>
      </c>
      <c r="AX266" s="3">
        <v>69935</v>
      </c>
      <c r="AY266" s="3">
        <v>-368907</v>
      </c>
      <c r="AZ266" s="70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ht="16.5" hidden="1" customHeight="1" x14ac:dyDescent="0.25">
      <c r="A267" s="3" t="s">
        <v>1186</v>
      </c>
      <c r="B267" s="3">
        <v>0</v>
      </c>
      <c r="C267" s="3">
        <v>0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162739</v>
      </c>
      <c r="M267" s="3">
        <v>162739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-130834</v>
      </c>
      <c r="AN267" s="3">
        <v>-130834</v>
      </c>
      <c r="AO267" s="3">
        <v>-130833.65</v>
      </c>
      <c r="AP267" s="3">
        <v>-5152</v>
      </c>
      <c r="AQ267" s="3">
        <v>-5152</v>
      </c>
      <c r="AR267" s="3">
        <v>-16882</v>
      </c>
      <c r="AS267" s="3">
        <v>-56202.75</v>
      </c>
      <c r="AT267" s="3">
        <v>-6375</v>
      </c>
      <c r="AU267" s="3">
        <v>-15529</v>
      </c>
      <c r="AV267" s="3">
        <v>-194500</v>
      </c>
      <c r="AW267" s="3">
        <v>-551299.49300000002</v>
      </c>
      <c r="AX267" s="3">
        <v>-328875</v>
      </c>
      <c r="AY267" s="3">
        <v>-943717</v>
      </c>
      <c r="AZ267" s="70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ht="16.5" hidden="1" customHeight="1" x14ac:dyDescent="0.25">
      <c r="A268" s="3" t="s">
        <v>1187</v>
      </c>
      <c r="B268" s="3">
        <v>0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162739</v>
      </c>
      <c r="K268" s="3">
        <v>162739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62650</v>
      </c>
      <c r="AS268" s="3">
        <v>62650.400000000001</v>
      </c>
      <c r="AT268" s="3">
        <v>0</v>
      </c>
      <c r="AU268" s="3">
        <v>0</v>
      </c>
      <c r="AV268" s="3">
        <v>0</v>
      </c>
      <c r="AW268" s="3">
        <v>0</v>
      </c>
      <c r="AX268" s="3">
        <v>398810</v>
      </c>
      <c r="AY268" s="3">
        <v>574810</v>
      </c>
      <c r="AZ268" s="70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ht="16.5" hidden="1" customHeight="1" x14ac:dyDescent="0.25">
      <c r="A269" s="3" t="s">
        <v>921</v>
      </c>
      <c r="B269" s="3">
        <v>-853949</v>
      </c>
      <c r="C269" s="3">
        <v>-934825</v>
      </c>
      <c r="D269" s="3">
        <v>-4318827</v>
      </c>
      <c r="E269" s="3">
        <v>-6540724</v>
      </c>
      <c r="F269" s="3">
        <v>-1452749</v>
      </c>
      <c r="G269" s="3">
        <v>-4270150</v>
      </c>
      <c r="H269" s="3">
        <v>-5552652</v>
      </c>
      <c r="I269" s="3">
        <v>-6846358</v>
      </c>
      <c r="J269" s="3">
        <v>-272170</v>
      </c>
      <c r="K269" s="3">
        <v>-1505846</v>
      </c>
      <c r="L269" s="3">
        <v>-2827525</v>
      </c>
      <c r="M269" s="3">
        <v>-4806460</v>
      </c>
      <c r="N269" s="3">
        <v>-1887076</v>
      </c>
      <c r="O269" s="3">
        <v>-3160065</v>
      </c>
      <c r="P269" s="3">
        <v>-4208922</v>
      </c>
      <c r="Q269" s="3">
        <v>-9960946.0999999996</v>
      </c>
      <c r="R269" s="3">
        <v>-104800</v>
      </c>
      <c r="S269" s="3">
        <v>-147439</v>
      </c>
      <c r="T269" s="3">
        <v>3867803</v>
      </c>
      <c r="U269" s="3">
        <v>4044533.62</v>
      </c>
      <c r="V269" s="3">
        <v>-37712</v>
      </c>
      <c r="W269" s="3">
        <v>-70808</v>
      </c>
      <c r="X269" s="3">
        <v>-127215</v>
      </c>
      <c r="Y269" s="3">
        <v>-184025.24400000001</v>
      </c>
      <c r="Z269" s="3">
        <v>-26436</v>
      </c>
      <c r="AA269" s="3">
        <v>-46484</v>
      </c>
      <c r="AB269" s="3">
        <v>142772</v>
      </c>
      <c r="AC269" s="3">
        <v>84577.74</v>
      </c>
      <c r="AD269" s="3">
        <v>-12208</v>
      </c>
      <c r="AE269" s="3">
        <v>-25399</v>
      </c>
      <c r="AF269" s="3">
        <v>-45557</v>
      </c>
      <c r="AG269" s="3">
        <v>-55908.605000000003</v>
      </c>
      <c r="AH269" s="3">
        <v>-14233</v>
      </c>
      <c r="AI269" s="3">
        <v>-35247</v>
      </c>
      <c r="AJ269" s="3">
        <v>-87441</v>
      </c>
      <c r="AK269" s="3">
        <v>-116073.893</v>
      </c>
      <c r="AL269" s="3">
        <v>-38316</v>
      </c>
      <c r="AM269" s="3">
        <v>-76809</v>
      </c>
      <c r="AN269" s="3">
        <v>-106649</v>
      </c>
      <c r="AO269" s="3">
        <v>-187103.79</v>
      </c>
      <c r="AP269" s="3">
        <v>-20710</v>
      </c>
      <c r="AQ269" s="3">
        <v>-47641</v>
      </c>
      <c r="AR269" s="3">
        <v>-113601</v>
      </c>
      <c r="AS269" s="3">
        <v>-182411.55</v>
      </c>
      <c r="AT269" s="3">
        <v>-31537</v>
      </c>
      <c r="AU269" s="3">
        <v>-87914</v>
      </c>
      <c r="AV269" s="3">
        <v>4146</v>
      </c>
      <c r="AW269" s="3">
        <v>-211075.777</v>
      </c>
      <c r="AX269" s="3">
        <v>-33510</v>
      </c>
      <c r="AY269" s="3">
        <v>-78614</v>
      </c>
      <c r="AZ269" s="70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ht="16.5" hidden="1" customHeight="1" x14ac:dyDescent="0.25">
      <c r="A270" s="3" t="s">
        <v>922</v>
      </c>
      <c r="B270" s="3">
        <v>2805</v>
      </c>
      <c r="C270" s="3">
        <v>4091</v>
      </c>
      <c r="D270" s="3">
        <v>4120</v>
      </c>
      <c r="E270" s="3">
        <v>16130</v>
      </c>
      <c r="F270" s="3">
        <v>6076</v>
      </c>
      <c r="G270" s="3">
        <v>4814</v>
      </c>
      <c r="H270" s="3">
        <v>7583</v>
      </c>
      <c r="I270" s="3">
        <v>707483</v>
      </c>
      <c r="J270" s="3">
        <v>7297</v>
      </c>
      <c r="K270" s="3">
        <v>34437</v>
      </c>
      <c r="L270" s="3">
        <v>9000</v>
      </c>
      <c r="M270" s="3">
        <v>102082</v>
      </c>
      <c r="N270" s="3">
        <v>29761</v>
      </c>
      <c r="O270" s="3">
        <v>70365</v>
      </c>
      <c r="P270" s="3">
        <v>72949</v>
      </c>
      <c r="Q270" s="3">
        <v>583282.9</v>
      </c>
      <c r="R270" s="3">
        <v>47</v>
      </c>
      <c r="S270" s="3">
        <v>15156</v>
      </c>
      <c r="T270" s="3">
        <v>4113387</v>
      </c>
      <c r="U270" s="3">
        <v>4373988.8969999999</v>
      </c>
      <c r="V270" s="3">
        <v>67905</v>
      </c>
      <c r="W270" s="3">
        <v>95049</v>
      </c>
      <c r="X270" s="3">
        <v>91724</v>
      </c>
      <c r="Y270" s="3">
        <v>65667.19</v>
      </c>
      <c r="Z270" s="3">
        <v>0</v>
      </c>
      <c r="AA270" s="3">
        <v>0</v>
      </c>
      <c r="AB270" s="3">
        <v>216207</v>
      </c>
      <c r="AC270" s="3">
        <v>211033.71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36224.699000000001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141828</v>
      </c>
      <c r="AW270" s="3">
        <v>0</v>
      </c>
      <c r="AX270" s="3">
        <v>0</v>
      </c>
      <c r="AY270" s="3">
        <v>0</v>
      </c>
      <c r="AZ270" s="70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ht="16.5" hidden="1" customHeight="1" x14ac:dyDescent="0.25">
      <c r="A271" s="3" t="s">
        <v>923</v>
      </c>
      <c r="B271" s="3">
        <v>-856754</v>
      </c>
      <c r="C271" s="3">
        <v>-938916</v>
      </c>
      <c r="D271" s="3">
        <v>-4322947</v>
      </c>
      <c r="E271" s="3">
        <v>-6556854</v>
      </c>
      <c r="F271" s="3">
        <v>-1458825</v>
      </c>
      <c r="G271" s="3">
        <v>-4274964</v>
      </c>
      <c r="H271" s="3">
        <v>-5560235</v>
      </c>
      <c r="I271" s="3">
        <v>-7553841</v>
      </c>
      <c r="J271" s="3">
        <v>-279467</v>
      </c>
      <c r="K271" s="3">
        <v>-1540283</v>
      </c>
      <c r="L271" s="3">
        <v>-2836525</v>
      </c>
      <c r="M271" s="3">
        <v>-4908542</v>
      </c>
      <c r="N271" s="3">
        <v>-1916837</v>
      </c>
      <c r="O271" s="3">
        <v>-3230430</v>
      </c>
      <c r="P271" s="3">
        <v>-4281871</v>
      </c>
      <c r="Q271" s="3">
        <v>-10544229</v>
      </c>
      <c r="R271" s="3">
        <v>-104847</v>
      </c>
      <c r="S271" s="3">
        <v>-162595</v>
      </c>
      <c r="T271" s="3">
        <v>-245584</v>
      </c>
      <c r="U271" s="3">
        <v>-329455.277</v>
      </c>
      <c r="V271" s="3">
        <v>-105617</v>
      </c>
      <c r="W271" s="3">
        <v>-165857</v>
      </c>
      <c r="X271" s="3">
        <v>-218939</v>
      </c>
      <c r="Y271" s="3">
        <v>-249692.43400000001</v>
      </c>
      <c r="Z271" s="3">
        <v>-26436</v>
      </c>
      <c r="AA271" s="3">
        <v>-46484</v>
      </c>
      <c r="AB271" s="3">
        <v>-73435</v>
      </c>
      <c r="AC271" s="3">
        <v>-126455.97</v>
      </c>
      <c r="AD271" s="3">
        <v>-12208</v>
      </c>
      <c r="AE271" s="3">
        <v>-25399</v>
      </c>
      <c r="AF271" s="3">
        <v>-45557</v>
      </c>
      <c r="AG271" s="3">
        <v>-55908.605000000003</v>
      </c>
      <c r="AH271" s="3">
        <v>-14233</v>
      </c>
      <c r="AI271" s="3">
        <v>-35247</v>
      </c>
      <c r="AJ271" s="3">
        <v>-87441</v>
      </c>
      <c r="AK271" s="3">
        <v>-152298.592</v>
      </c>
      <c r="AL271" s="3">
        <v>-38316</v>
      </c>
      <c r="AM271" s="3">
        <v>-76809</v>
      </c>
      <c r="AN271" s="3">
        <v>-106649</v>
      </c>
      <c r="AO271" s="3">
        <v>-187103.79</v>
      </c>
      <c r="AP271" s="3">
        <v>-20710</v>
      </c>
      <c r="AQ271" s="3">
        <v>-47641</v>
      </c>
      <c r="AR271" s="3">
        <v>-113601</v>
      </c>
      <c r="AS271" s="3">
        <v>-182411.55</v>
      </c>
      <c r="AT271" s="3">
        <v>-31537</v>
      </c>
      <c r="AU271" s="3">
        <v>-87914</v>
      </c>
      <c r="AV271" s="3">
        <v>-137682</v>
      </c>
      <c r="AW271" s="3">
        <v>-211075.777</v>
      </c>
      <c r="AX271" s="3">
        <v>-33510</v>
      </c>
      <c r="AY271" s="3">
        <v>-78614</v>
      </c>
      <c r="AZ271" s="70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ht="16.5" hidden="1" customHeight="1" x14ac:dyDescent="0.25">
      <c r="A272" s="3" t="s">
        <v>924</v>
      </c>
      <c r="B272" s="3">
        <v>0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-97300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-418018</v>
      </c>
      <c r="AW272" s="3">
        <v>-3676.0859999999998</v>
      </c>
      <c r="AX272" s="3">
        <v>0</v>
      </c>
      <c r="AY272" s="3">
        <v>0</v>
      </c>
      <c r="AZ272" s="70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ht="16.5" hidden="1" customHeight="1" x14ac:dyDescent="0.25">
      <c r="A273" s="3" t="s">
        <v>925</v>
      </c>
      <c r="B273" s="3">
        <v>0</v>
      </c>
      <c r="C273" s="3">
        <v>0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-97300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-418018</v>
      </c>
      <c r="AW273" s="3">
        <v>-3676.0859999999998</v>
      </c>
      <c r="AX273" s="3">
        <v>0</v>
      </c>
      <c r="AY273" s="3">
        <v>0</v>
      </c>
      <c r="AZ273" s="70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ht="16.5" hidden="1" customHeight="1" x14ac:dyDescent="0.25">
      <c r="A274" s="3" t="s">
        <v>1188</v>
      </c>
      <c r="B274" s="3">
        <v>0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-803999</v>
      </c>
      <c r="S274" s="3">
        <v>-2129062</v>
      </c>
      <c r="T274" s="3">
        <v>-3446268</v>
      </c>
      <c r="U274" s="3">
        <v>-6146678.1710000001</v>
      </c>
      <c r="V274" s="3">
        <v>-1678000</v>
      </c>
      <c r="W274" s="3">
        <v>-3205390</v>
      </c>
      <c r="X274" s="3">
        <v>-5994166</v>
      </c>
      <c r="Y274" s="3">
        <v>-8424820.1909999996</v>
      </c>
      <c r="Z274" s="3">
        <v>-1711528</v>
      </c>
      <c r="AA274" s="3">
        <v>-933315</v>
      </c>
      <c r="AB274" s="3">
        <v>-6129337</v>
      </c>
      <c r="AC274" s="3">
        <v>-8524399.8800000008</v>
      </c>
      <c r="AD274" s="3">
        <v>-2496307</v>
      </c>
      <c r="AE274" s="3">
        <v>-10267293</v>
      </c>
      <c r="AF274" s="3">
        <v>-12110032</v>
      </c>
      <c r="AG274" s="3">
        <v>-14291236.693</v>
      </c>
      <c r="AH274" s="3">
        <v>-345698</v>
      </c>
      <c r="AI274" s="3">
        <v>-1326330</v>
      </c>
      <c r="AJ274" s="3">
        <v>-2511317</v>
      </c>
      <c r="AK274" s="3">
        <v>-4971508.4469999997</v>
      </c>
      <c r="AL274" s="3">
        <v>8907</v>
      </c>
      <c r="AM274" s="3">
        <v>-591054</v>
      </c>
      <c r="AN274" s="3">
        <v>-4150549</v>
      </c>
      <c r="AO274" s="3">
        <v>-8497806.8399999999</v>
      </c>
      <c r="AP274" s="3">
        <v>-810595</v>
      </c>
      <c r="AQ274" s="3">
        <v>-1849723</v>
      </c>
      <c r="AR274" s="3">
        <v>-3121875</v>
      </c>
      <c r="AS274" s="3">
        <v>-4742517.63</v>
      </c>
      <c r="AT274" s="3">
        <v>-950419</v>
      </c>
      <c r="AU274" s="3">
        <v>64620</v>
      </c>
      <c r="AV274" s="3">
        <v>-3818005</v>
      </c>
      <c r="AW274" s="3">
        <v>-6145568.6040000003</v>
      </c>
      <c r="AX274" s="3">
        <v>-248428</v>
      </c>
      <c r="AY274" s="3">
        <v>-6368532</v>
      </c>
      <c r="AZ274" s="70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ht="16.5" hidden="1" customHeight="1" x14ac:dyDescent="0.25">
      <c r="A275" s="3" t="s">
        <v>1189</v>
      </c>
      <c r="B275" s="3">
        <v>0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-803999</v>
      </c>
      <c r="S275" s="3">
        <v>-2129062</v>
      </c>
      <c r="T275" s="3">
        <v>-3446268</v>
      </c>
      <c r="U275" s="3">
        <v>-6146678.1710000001</v>
      </c>
      <c r="V275" s="3">
        <v>-1678000</v>
      </c>
      <c r="W275" s="3">
        <v>-3205390</v>
      </c>
      <c r="X275" s="3">
        <v>-5994166</v>
      </c>
      <c r="Y275" s="3">
        <v>-8424820.1909999996</v>
      </c>
      <c r="Z275" s="3">
        <v>-1711528</v>
      </c>
      <c r="AA275" s="3">
        <v>-933315</v>
      </c>
      <c r="AB275" s="3">
        <v>-6129337</v>
      </c>
      <c r="AC275" s="3">
        <v>-8524399.8800000008</v>
      </c>
      <c r="AD275" s="3">
        <v>-2497204</v>
      </c>
      <c r="AE275" s="3">
        <v>-10274155</v>
      </c>
      <c r="AF275" s="3">
        <v>-12115675</v>
      </c>
      <c r="AG275" s="3">
        <v>-14393146.158</v>
      </c>
      <c r="AH275" s="3">
        <v>-412731</v>
      </c>
      <c r="AI275" s="3">
        <v>-1448504</v>
      </c>
      <c r="AJ275" s="3">
        <v>-2598255</v>
      </c>
      <c r="AK275" s="3">
        <v>-4971508.4469999997</v>
      </c>
      <c r="AL275" s="3">
        <v>-15004</v>
      </c>
      <c r="AM275" s="3">
        <v>-670165</v>
      </c>
      <c r="AN275" s="3">
        <v>-4257037</v>
      </c>
      <c r="AO275" s="3">
        <v>-8609758.5600000005</v>
      </c>
      <c r="AP275" s="3">
        <v>-810595</v>
      </c>
      <c r="AQ275" s="3">
        <v>-1858128</v>
      </c>
      <c r="AR275" s="3">
        <v>-3167708</v>
      </c>
      <c r="AS275" s="3">
        <v>-4811278.12</v>
      </c>
      <c r="AT275" s="3">
        <v>-992145</v>
      </c>
      <c r="AU275" s="3">
        <v>-10145</v>
      </c>
      <c r="AV275" s="3">
        <v>-3818005</v>
      </c>
      <c r="AW275" s="3">
        <v>-6282122.909</v>
      </c>
      <c r="AX275" s="3">
        <v>-279951</v>
      </c>
      <c r="AY275" s="3">
        <v>-6569661</v>
      </c>
      <c r="AZ275" s="70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ht="16.5" hidden="1" customHeight="1" x14ac:dyDescent="0.25">
      <c r="A276" s="3" t="s">
        <v>1190</v>
      </c>
      <c r="B276" s="3">
        <v>0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897</v>
      </c>
      <c r="AE276" s="3">
        <v>6862</v>
      </c>
      <c r="AF276" s="3">
        <v>5643</v>
      </c>
      <c r="AG276" s="3">
        <v>101909.465</v>
      </c>
      <c r="AH276" s="3">
        <v>67033</v>
      </c>
      <c r="AI276" s="3">
        <v>122174</v>
      </c>
      <c r="AJ276" s="3">
        <v>86938</v>
      </c>
      <c r="AK276" s="3">
        <v>0</v>
      </c>
      <c r="AL276" s="3">
        <v>23911</v>
      </c>
      <c r="AM276" s="3">
        <v>79111</v>
      </c>
      <c r="AN276" s="3">
        <v>106488</v>
      </c>
      <c r="AO276" s="3">
        <v>111951.72</v>
      </c>
      <c r="AP276" s="3">
        <v>0</v>
      </c>
      <c r="AQ276" s="3">
        <v>8405</v>
      </c>
      <c r="AR276" s="3">
        <v>45833</v>
      </c>
      <c r="AS276" s="3">
        <v>68760.490000000005</v>
      </c>
      <c r="AT276" s="3">
        <v>41726</v>
      </c>
      <c r="AU276" s="3">
        <v>74765</v>
      </c>
      <c r="AV276" s="3">
        <v>0</v>
      </c>
      <c r="AW276" s="3">
        <v>136554.30499999999</v>
      </c>
      <c r="AX276" s="3">
        <v>31523</v>
      </c>
      <c r="AY276" s="3">
        <v>201129</v>
      </c>
      <c r="AZ276" s="70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ht="16.5" hidden="1" customHeight="1" x14ac:dyDescent="0.25">
      <c r="A277" s="3" t="s">
        <v>927</v>
      </c>
      <c r="B277" s="3">
        <v>75088</v>
      </c>
      <c r="C277" s="3">
        <v>0</v>
      </c>
      <c r="D277" s="3">
        <v>232212</v>
      </c>
      <c r="E277" s="3">
        <v>313690</v>
      </c>
      <c r="F277" s="3">
        <v>78544</v>
      </c>
      <c r="G277" s="3">
        <v>162039</v>
      </c>
      <c r="H277" s="3">
        <v>243513</v>
      </c>
      <c r="I277" s="3">
        <v>354325</v>
      </c>
      <c r="J277" s="3">
        <v>73789</v>
      </c>
      <c r="K277" s="3">
        <v>185307</v>
      </c>
      <c r="L277" s="3">
        <v>296112</v>
      </c>
      <c r="M277" s="3">
        <v>408843</v>
      </c>
      <c r="N277" s="3">
        <v>115870</v>
      </c>
      <c r="O277" s="3">
        <v>230446</v>
      </c>
      <c r="P277" s="3">
        <v>347357</v>
      </c>
      <c r="Q277" s="3">
        <v>467639.53</v>
      </c>
      <c r="R277" s="3">
        <v>113732</v>
      </c>
      <c r="S277" s="3">
        <v>237689</v>
      </c>
      <c r="T277" s="3">
        <v>366155</v>
      </c>
      <c r="U277" s="3">
        <v>496400.97899999999</v>
      </c>
      <c r="V277" s="3">
        <v>156255</v>
      </c>
      <c r="W277" s="3">
        <v>311206</v>
      </c>
      <c r="X277" s="3">
        <v>475935</v>
      </c>
      <c r="Y277" s="3">
        <v>640802.82700000005</v>
      </c>
      <c r="Z277" s="3">
        <v>157181</v>
      </c>
      <c r="AA277" s="3">
        <v>364697</v>
      </c>
      <c r="AB277" s="3">
        <v>546815</v>
      </c>
      <c r="AC277" s="3">
        <v>758498.61</v>
      </c>
      <c r="AD277" s="3">
        <v>210299</v>
      </c>
      <c r="AE277" s="3">
        <v>411348</v>
      </c>
      <c r="AF277" s="3">
        <v>580950</v>
      </c>
      <c r="AG277" s="3">
        <v>736601.08200000005</v>
      </c>
      <c r="AH277" s="3">
        <v>160647</v>
      </c>
      <c r="AI277" s="3">
        <v>350882</v>
      </c>
      <c r="AJ277" s="3">
        <v>534605</v>
      </c>
      <c r="AK277" s="3">
        <v>742497.63600000006</v>
      </c>
      <c r="AL277" s="3">
        <v>197885</v>
      </c>
      <c r="AM277" s="3">
        <v>396506</v>
      </c>
      <c r="AN277" s="3">
        <v>580672</v>
      </c>
      <c r="AO277" s="3">
        <v>776793.48</v>
      </c>
      <c r="AP277" s="3">
        <v>196377</v>
      </c>
      <c r="AQ277" s="3">
        <v>424185</v>
      </c>
      <c r="AR277" s="3">
        <v>665761</v>
      </c>
      <c r="AS277" s="3">
        <v>913380.13</v>
      </c>
      <c r="AT277" s="3">
        <v>244759</v>
      </c>
      <c r="AU277" s="3">
        <v>540088</v>
      </c>
      <c r="AV277" s="3">
        <v>806932</v>
      </c>
      <c r="AW277" s="3">
        <v>1053942.7339999999</v>
      </c>
      <c r="AX277" s="3">
        <v>543266</v>
      </c>
      <c r="AY277" s="3">
        <v>732016</v>
      </c>
      <c r="AZ277" s="70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ht="16.5" hidden="1" customHeight="1" x14ac:dyDescent="0.25">
      <c r="A278" s="3" t="s">
        <v>913</v>
      </c>
      <c r="B278" s="3">
        <v>0</v>
      </c>
      <c r="C278" s="3">
        <v>0</v>
      </c>
      <c r="D278" s="3">
        <v>0</v>
      </c>
      <c r="E278" s="3">
        <v>0</v>
      </c>
      <c r="F278" s="3">
        <v>0</v>
      </c>
      <c r="G278" s="3">
        <v>72859</v>
      </c>
      <c r="H278" s="3">
        <v>19258</v>
      </c>
      <c r="I278" s="3">
        <v>19700</v>
      </c>
      <c r="J278" s="3">
        <v>188110</v>
      </c>
      <c r="K278" s="3">
        <v>193554</v>
      </c>
      <c r="L278" s="3">
        <v>210279</v>
      </c>
      <c r="M278" s="3">
        <v>131474</v>
      </c>
      <c r="N278" s="3">
        <v>4369</v>
      </c>
      <c r="O278" s="3">
        <v>16776</v>
      </c>
      <c r="P278" s="3">
        <v>21771</v>
      </c>
      <c r="Q278" s="3">
        <v>41170.160000000003</v>
      </c>
      <c r="R278" s="3">
        <v>9436</v>
      </c>
      <c r="S278" s="3">
        <v>29240</v>
      </c>
      <c r="T278" s="3">
        <v>40958</v>
      </c>
      <c r="U278" s="3">
        <v>72428.732999999993</v>
      </c>
      <c r="V278" s="3">
        <v>12490</v>
      </c>
      <c r="W278" s="3">
        <v>56497</v>
      </c>
      <c r="X278" s="3">
        <v>72837</v>
      </c>
      <c r="Y278" s="3">
        <v>92602.721999999994</v>
      </c>
      <c r="Z278" s="3">
        <v>2725</v>
      </c>
      <c r="AA278" s="3">
        <v>30305</v>
      </c>
      <c r="AB278" s="3">
        <v>39857</v>
      </c>
      <c r="AC278" s="3">
        <v>55452.91</v>
      </c>
      <c r="AD278" s="3">
        <v>7694</v>
      </c>
      <c r="AE278" s="3">
        <v>12968</v>
      </c>
      <c r="AF278" s="3">
        <v>18792</v>
      </c>
      <c r="AG278" s="3">
        <v>21274.449000000001</v>
      </c>
      <c r="AH278" s="3">
        <v>12713</v>
      </c>
      <c r="AI278" s="3">
        <v>8286</v>
      </c>
      <c r="AJ278" s="3">
        <v>15385</v>
      </c>
      <c r="AK278" s="3">
        <v>153134.08100000001</v>
      </c>
      <c r="AL278" s="3">
        <v>8088</v>
      </c>
      <c r="AM278" s="3">
        <v>10782</v>
      </c>
      <c r="AN278" s="3">
        <v>19572</v>
      </c>
      <c r="AO278" s="3">
        <v>21053.79</v>
      </c>
      <c r="AP278" s="3">
        <v>11893</v>
      </c>
      <c r="AQ278" s="3">
        <v>22253</v>
      </c>
      <c r="AR278" s="3">
        <v>7306</v>
      </c>
      <c r="AS278" s="3">
        <v>20982.1</v>
      </c>
      <c r="AT278" s="3">
        <v>18383</v>
      </c>
      <c r="AU278" s="3">
        <v>59898</v>
      </c>
      <c r="AV278" s="3">
        <v>365088</v>
      </c>
      <c r="AW278" s="3">
        <v>41234.235999999997</v>
      </c>
      <c r="AX278" s="3">
        <v>24002</v>
      </c>
      <c r="AY278" s="3">
        <v>387994</v>
      </c>
      <c r="AZ278" s="70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ht="16.5" hidden="1" customHeight="1" x14ac:dyDescent="0.25">
      <c r="A279" s="3" t="s">
        <v>928</v>
      </c>
      <c r="B279" s="3">
        <v>-122127</v>
      </c>
      <c r="C279" s="3">
        <v>-2039619</v>
      </c>
      <c r="D279" s="3">
        <v>-235515</v>
      </c>
      <c r="E279" s="3">
        <v>-340841</v>
      </c>
      <c r="F279" s="3">
        <v>-323057</v>
      </c>
      <c r="G279" s="3">
        <v>-1403202</v>
      </c>
      <c r="H279" s="3">
        <v>-1418502</v>
      </c>
      <c r="I279" s="3">
        <v>-1664791</v>
      </c>
      <c r="J279" s="3">
        <v>-538198</v>
      </c>
      <c r="K279" s="3">
        <v>-638873</v>
      </c>
      <c r="L279" s="3">
        <v>-1129940</v>
      </c>
      <c r="M279" s="3">
        <v>-1258112</v>
      </c>
      <c r="N279" s="3">
        <v>-723041</v>
      </c>
      <c r="O279" s="3">
        <v>-1641906</v>
      </c>
      <c r="P279" s="3">
        <v>-3164171</v>
      </c>
      <c r="Q279" s="3">
        <v>-3735522.17</v>
      </c>
      <c r="R279" s="3">
        <v>-910614</v>
      </c>
      <c r="S279" s="3">
        <v>-2032364</v>
      </c>
      <c r="T279" s="3">
        <v>-2940366</v>
      </c>
      <c r="U279" s="3">
        <v>-2781259.1239999998</v>
      </c>
      <c r="V279" s="3">
        <v>-974670</v>
      </c>
      <c r="W279" s="3">
        <v>-1848847</v>
      </c>
      <c r="X279" s="3">
        <v>-2130998</v>
      </c>
      <c r="Y279" s="3">
        <v>-3132309.412</v>
      </c>
      <c r="Z279" s="3">
        <v>-847519</v>
      </c>
      <c r="AA279" s="3">
        <v>-4724495</v>
      </c>
      <c r="AB279" s="3">
        <v>-2692013</v>
      </c>
      <c r="AC279" s="3">
        <v>-3028011.86</v>
      </c>
      <c r="AD279" s="3">
        <v>-905313</v>
      </c>
      <c r="AE279" s="3">
        <v>-1998365</v>
      </c>
      <c r="AF279" s="3">
        <v>-2450138</v>
      </c>
      <c r="AG279" s="3">
        <v>-2563069.5699999998</v>
      </c>
      <c r="AH279" s="3">
        <v>-1297467</v>
      </c>
      <c r="AI279" s="3">
        <v>-1639500</v>
      </c>
      <c r="AJ279" s="3">
        <v>-2006081</v>
      </c>
      <c r="AK279" s="3">
        <v>-2254634.398</v>
      </c>
      <c r="AL279" s="3">
        <v>-1290963</v>
      </c>
      <c r="AM279" s="3">
        <v>-3479789</v>
      </c>
      <c r="AN279" s="3">
        <v>-3330665</v>
      </c>
      <c r="AO279" s="3">
        <v>-3539764.51</v>
      </c>
      <c r="AP279" s="3">
        <v>-502224</v>
      </c>
      <c r="AQ279" s="3">
        <v>-4458913</v>
      </c>
      <c r="AR279" s="3">
        <v>-14661485</v>
      </c>
      <c r="AS279" s="3">
        <v>-5463894.75</v>
      </c>
      <c r="AT279" s="3">
        <v>-2358386</v>
      </c>
      <c r="AU279" s="3">
        <v>-8531861</v>
      </c>
      <c r="AV279" s="3">
        <v>-4362667</v>
      </c>
      <c r="AW279" s="3">
        <v>-7468429.5939999996</v>
      </c>
      <c r="AX279" s="3">
        <v>-568597</v>
      </c>
      <c r="AY279" s="3">
        <v>-482051</v>
      </c>
      <c r="AZ279" s="70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ht="16.5" hidden="1" customHeight="1" x14ac:dyDescent="0.25">
      <c r="A280" s="3" t="s">
        <v>929</v>
      </c>
      <c r="B280" s="3">
        <v>333678</v>
      </c>
      <c r="C280" s="3">
        <v>-648296</v>
      </c>
      <c r="D280" s="3">
        <v>-3141483</v>
      </c>
      <c r="E280" s="3">
        <v>-4864833</v>
      </c>
      <c r="F280" s="3">
        <v>-1262963</v>
      </c>
      <c r="G280" s="3">
        <v>-5009409</v>
      </c>
      <c r="H280" s="3">
        <v>-5954893</v>
      </c>
      <c r="I280" s="3">
        <v>-8489065</v>
      </c>
      <c r="J280" s="3">
        <v>-1082603</v>
      </c>
      <c r="K280" s="3">
        <v>-2625487</v>
      </c>
      <c r="L280" s="3">
        <v>-3279663</v>
      </c>
      <c r="M280" s="3">
        <v>-5413165</v>
      </c>
      <c r="N280" s="3">
        <v>-1740838</v>
      </c>
      <c r="O280" s="3">
        <v>-3803741</v>
      </c>
      <c r="P280" s="3">
        <v>-6253568</v>
      </c>
      <c r="Q280" s="3">
        <v>-12436963.779999999</v>
      </c>
      <c r="R280" s="3">
        <v>-2395789</v>
      </c>
      <c r="S280" s="3">
        <v>-4191842</v>
      </c>
      <c r="T280" s="3">
        <v>-4224025</v>
      </c>
      <c r="U280" s="3">
        <v>-6077532.2189999996</v>
      </c>
      <c r="V280" s="3">
        <v>-3370008</v>
      </c>
      <c r="W280" s="3">
        <v>-5670176</v>
      </c>
      <c r="X280" s="3">
        <v>-6804778</v>
      </c>
      <c r="Y280" s="3">
        <v>-9809338.3300000001</v>
      </c>
      <c r="Z280" s="3">
        <v>-2425577</v>
      </c>
      <c r="AA280" s="3">
        <v>-7753196</v>
      </c>
      <c r="AB280" s="3">
        <v>-10135811</v>
      </c>
      <c r="AC280" s="3">
        <v>-13853745.02</v>
      </c>
      <c r="AD280" s="3">
        <v>-3462360</v>
      </c>
      <c r="AE280" s="3">
        <v>-10739873</v>
      </c>
      <c r="AF280" s="3">
        <v>-13378053</v>
      </c>
      <c r="AG280" s="3">
        <v>-16674627.404999999</v>
      </c>
      <c r="AH280" s="3">
        <v>-2846419</v>
      </c>
      <c r="AI280" s="3">
        <v>-1628143</v>
      </c>
      <c r="AJ280" s="3">
        <v>-3981371</v>
      </c>
      <c r="AK280" s="3">
        <v>-5941866.0959999999</v>
      </c>
      <c r="AL280" s="3">
        <v>-1360042</v>
      </c>
      <c r="AM280" s="3">
        <v>-3869719</v>
      </c>
      <c r="AN280" s="3">
        <v>-7754373</v>
      </c>
      <c r="AO280" s="3">
        <v>-14576047.74</v>
      </c>
      <c r="AP280" s="3">
        <v>-610824</v>
      </c>
      <c r="AQ280" s="3">
        <v>-5129682</v>
      </c>
      <c r="AR280" s="3">
        <v>-16457452</v>
      </c>
      <c r="AS280" s="3">
        <v>-18449704.859999999</v>
      </c>
      <c r="AT280" s="3">
        <v>-2914400</v>
      </c>
      <c r="AU280" s="3">
        <v>-9582101</v>
      </c>
      <c r="AV280" s="3">
        <v>-12229122</v>
      </c>
      <c r="AW280" s="3">
        <v>-15896220.765000001</v>
      </c>
      <c r="AX280" s="3">
        <v>-3421157</v>
      </c>
      <c r="AY280" s="3">
        <v>-6172475</v>
      </c>
      <c r="AZ280" s="70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ht="16.5" hidden="1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70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ht="16.5" hidden="1" customHeight="1" x14ac:dyDescent="0.25">
      <c r="A282" s="3" t="s">
        <v>930</v>
      </c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70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ht="16.5" hidden="1" customHeight="1" x14ac:dyDescent="0.25">
      <c r="A283" s="3" t="s">
        <v>932</v>
      </c>
      <c r="B283" s="3">
        <v>0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-4718982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6413871</v>
      </c>
      <c r="AW283" s="3">
        <v>0</v>
      </c>
      <c r="AX283" s="3">
        <v>0</v>
      </c>
      <c r="AY283" s="3">
        <v>0</v>
      </c>
      <c r="AZ283" s="70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ht="16.5" hidden="1" customHeight="1" x14ac:dyDescent="0.25">
      <c r="A284" s="3" t="s">
        <v>933</v>
      </c>
      <c r="B284" s="3">
        <v>0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800000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29058777</v>
      </c>
      <c r="AW284" s="3">
        <v>0</v>
      </c>
      <c r="AX284" s="3">
        <v>0</v>
      </c>
      <c r="AY284" s="3">
        <v>0</v>
      </c>
      <c r="AZ284" s="70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ht="16.5" hidden="1" customHeight="1" x14ac:dyDescent="0.25">
      <c r="A285" s="3" t="s">
        <v>934</v>
      </c>
      <c r="B285" s="3">
        <v>0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-5518982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-22644906</v>
      </c>
      <c r="AW285" s="3">
        <v>0</v>
      </c>
      <c r="AX285" s="3">
        <v>0</v>
      </c>
      <c r="AY285" s="3">
        <v>0</v>
      </c>
      <c r="AZ285" s="70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ht="16.5" hidden="1" customHeight="1" x14ac:dyDescent="0.25">
      <c r="A286" s="3" t="s">
        <v>935</v>
      </c>
      <c r="B286" s="3">
        <v>0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3">
        <v>3000935</v>
      </c>
      <c r="I286" s="3">
        <v>224340</v>
      </c>
      <c r="J286" s="3">
        <v>0</v>
      </c>
      <c r="K286" s="3">
        <v>0</v>
      </c>
      <c r="L286" s="3">
        <v>1417622</v>
      </c>
      <c r="M286" s="3">
        <v>2415163</v>
      </c>
      <c r="N286" s="3">
        <v>764511</v>
      </c>
      <c r="O286" s="3">
        <v>2138031</v>
      </c>
      <c r="P286" s="3">
        <v>6276552</v>
      </c>
      <c r="Q286" s="3">
        <v>6160072.7999999998</v>
      </c>
      <c r="R286" s="3">
        <v>602521</v>
      </c>
      <c r="S286" s="3">
        <v>1625041</v>
      </c>
      <c r="T286" s="3">
        <v>1247562</v>
      </c>
      <c r="U286" s="3">
        <v>320082.8</v>
      </c>
      <c r="V286" s="3">
        <v>-95444</v>
      </c>
      <c r="W286" s="3">
        <v>0</v>
      </c>
      <c r="X286" s="3">
        <v>-5107805</v>
      </c>
      <c r="Y286" s="3">
        <v>0</v>
      </c>
      <c r="Z286" s="3">
        <v>0</v>
      </c>
      <c r="AA286" s="3">
        <v>0</v>
      </c>
      <c r="AB286" s="3">
        <v>-4307587</v>
      </c>
      <c r="AC286" s="3">
        <v>0</v>
      </c>
      <c r="AD286" s="3">
        <v>0</v>
      </c>
      <c r="AE286" s="3">
        <v>0</v>
      </c>
      <c r="AF286" s="3">
        <v>0</v>
      </c>
      <c r="AG286" s="3">
        <v>6604608</v>
      </c>
      <c r="AH286" s="3">
        <v>-1056196</v>
      </c>
      <c r="AI286" s="3">
        <v>-1962391</v>
      </c>
      <c r="AJ286" s="3">
        <v>-2976797</v>
      </c>
      <c r="AK286" s="3">
        <v>0</v>
      </c>
      <c r="AL286" s="3">
        <v>-2945220</v>
      </c>
      <c r="AM286" s="3">
        <v>1406280</v>
      </c>
      <c r="AN286" s="3">
        <v>63200</v>
      </c>
      <c r="AO286" s="3">
        <v>-8375010.46</v>
      </c>
      <c r="AP286" s="3">
        <v>-123877</v>
      </c>
      <c r="AQ286" s="3">
        <v>3192723</v>
      </c>
      <c r="AR286" s="3">
        <v>10703202</v>
      </c>
      <c r="AS286" s="3">
        <v>12259130.84</v>
      </c>
      <c r="AT286" s="3">
        <v>-613090</v>
      </c>
      <c r="AU286" s="3">
        <v>7146929</v>
      </c>
      <c r="AV286" s="3">
        <v>0</v>
      </c>
      <c r="AW286" s="3">
        <v>2811899.727</v>
      </c>
      <c r="AX286" s="3">
        <v>8732314</v>
      </c>
      <c r="AY286" s="3">
        <v>10580843</v>
      </c>
      <c r="AZ286" s="70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ht="16.5" hidden="1" customHeight="1" x14ac:dyDescent="0.25">
      <c r="A287" s="3" t="s">
        <v>936</v>
      </c>
      <c r="B287" s="3">
        <v>0</v>
      </c>
      <c r="C287" s="3">
        <v>0</v>
      </c>
      <c r="D287" s="3">
        <v>0</v>
      </c>
      <c r="E287" s="3">
        <v>0</v>
      </c>
      <c r="F287" s="3">
        <v>0</v>
      </c>
      <c r="G287" s="3">
        <v>0</v>
      </c>
      <c r="H287" s="3">
        <v>9070000</v>
      </c>
      <c r="I287" s="3">
        <v>9570000</v>
      </c>
      <c r="J287" s="3">
        <v>0</v>
      </c>
      <c r="K287" s="3">
        <v>0</v>
      </c>
      <c r="L287" s="3">
        <v>2100000</v>
      </c>
      <c r="M287" s="3">
        <v>5700000</v>
      </c>
      <c r="N287" s="3">
        <v>1950000</v>
      </c>
      <c r="O287" s="3">
        <v>4150000</v>
      </c>
      <c r="P287" s="3">
        <v>20815000</v>
      </c>
      <c r="Q287" s="3">
        <v>27850000</v>
      </c>
      <c r="R287" s="3">
        <v>1800000</v>
      </c>
      <c r="S287" s="3">
        <v>6750000</v>
      </c>
      <c r="T287" s="3">
        <v>8250000</v>
      </c>
      <c r="U287" s="3">
        <v>8750000</v>
      </c>
      <c r="V287" s="3">
        <v>500000</v>
      </c>
      <c r="W287" s="3">
        <v>0</v>
      </c>
      <c r="X287" s="3">
        <v>500000</v>
      </c>
      <c r="Y287" s="3">
        <v>0</v>
      </c>
      <c r="Z287" s="3">
        <v>0</v>
      </c>
      <c r="AA287" s="3">
        <v>0</v>
      </c>
      <c r="AB287" s="3">
        <v>5800000</v>
      </c>
      <c r="AC287" s="3">
        <v>0</v>
      </c>
      <c r="AD287" s="3">
        <v>0</v>
      </c>
      <c r="AE287" s="3">
        <v>0</v>
      </c>
      <c r="AF287" s="3">
        <v>0</v>
      </c>
      <c r="AG287" s="3">
        <v>21885000</v>
      </c>
      <c r="AH287" s="3">
        <v>0</v>
      </c>
      <c r="AI287" s="3">
        <v>800000</v>
      </c>
      <c r="AJ287" s="3">
        <v>800000</v>
      </c>
      <c r="AK287" s="3">
        <v>0</v>
      </c>
      <c r="AL287" s="3">
        <v>400000</v>
      </c>
      <c r="AM287" s="3">
        <v>6000000</v>
      </c>
      <c r="AN287" s="3">
        <v>12100000</v>
      </c>
      <c r="AO287" s="3">
        <v>16500000</v>
      </c>
      <c r="AP287" s="3">
        <v>0</v>
      </c>
      <c r="AQ287" s="3">
        <v>3400000</v>
      </c>
      <c r="AR287" s="3">
        <v>17383878</v>
      </c>
      <c r="AS287" s="3">
        <v>24828865.41</v>
      </c>
      <c r="AT287" s="3">
        <v>7600838</v>
      </c>
      <c r="AU287" s="3">
        <v>20270838</v>
      </c>
      <c r="AV287" s="3">
        <v>0</v>
      </c>
      <c r="AW287" s="3">
        <v>32638778</v>
      </c>
      <c r="AX287" s="3">
        <v>19360000</v>
      </c>
      <c r="AY287" s="3">
        <v>27142000</v>
      </c>
      <c r="AZ287" s="70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ht="16.5" hidden="1" customHeight="1" x14ac:dyDescent="0.25">
      <c r="A288" s="3" t="s">
        <v>937</v>
      </c>
      <c r="B288" s="3">
        <v>0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H288" s="3">
        <v>-6069065</v>
      </c>
      <c r="I288" s="3">
        <v>-9345660</v>
      </c>
      <c r="J288" s="3">
        <v>0</v>
      </c>
      <c r="K288" s="3">
        <v>0</v>
      </c>
      <c r="L288" s="3">
        <v>-682378</v>
      </c>
      <c r="M288" s="3">
        <v>-3284837</v>
      </c>
      <c r="N288" s="3">
        <v>-1185489</v>
      </c>
      <c r="O288" s="3">
        <v>-2011969</v>
      </c>
      <c r="P288" s="3">
        <v>-14538448</v>
      </c>
      <c r="Q288" s="3">
        <v>-21689927.199999999</v>
      </c>
      <c r="R288" s="3">
        <v>-1197479</v>
      </c>
      <c r="S288" s="3">
        <v>-5124959</v>
      </c>
      <c r="T288" s="3">
        <v>-7002438</v>
      </c>
      <c r="U288" s="3">
        <v>-8429917.1999999993</v>
      </c>
      <c r="V288" s="3">
        <v>-595444</v>
      </c>
      <c r="W288" s="3">
        <v>0</v>
      </c>
      <c r="X288" s="3">
        <v>-5607805</v>
      </c>
      <c r="Y288" s="3">
        <v>0</v>
      </c>
      <c r="Z288" s="3">
        <v>0</v>
      </c>
      <c r="AA288" s="3">
        <v>0</v>
      </c>
      <c r="AB288" s="3">
        <v>-10107587</v>
      </c>
      <c r="AC288" s="3">
        <v>0</v>
      </c>
      <c r="AD288" s="3">
        <v>0</v>
      </c>
      <c r="AE288" s="3">
        <v>0</v>
      </c>
      <c r="AF288" s="3">
        <v>0</v>
      </c>
      <c r="AG288" s="3">
        <v>-15280392</v>
      </c>
      <c r="AH288" s="3">
        <v>-1056196</v>
      </c>
      <c r="AI288" s="3">
        <v>-2762391</v>
      </c>
      <c r="AJ288" s="3">
        <v>-3776797</v>
      </c>
      <c r="AK288" s="3">
        <v>0</v>
      </c>
      <c r="AL288" s="3">
        <v>-3345220</v>
      </c>
      <c r="AM288" s="3">
        <v>-4593720</v>
      </c>
      <c r="AN288" s="3">
        <v>-12036800</v>
      </c>
      <c r="AO288" s="3">
        <v>-24875010.460000001</v>
      </c>
      <c r="AP288" s="3">
        <v>-123877</v>
      </c>
      <c r="AQ288" s="3">
        <v>-207277</v>
      </c>
      <c r="AR288" s="3">
        <v>-6680676</v>
      </c>
      <c r="AS288" s="3">
        <v>-12569734.57</v>
      </c>
      <c r="AT288" s="3">
        <v>-8213928</v>
      </c>
      <c r="AU288" s="3">
        <v>-13123909</v>
      </c>
      <c r="AV288" s="3">
        <v>0</v>
      </c>
      <c r="AW288" s="3">
        <v>-29826878.272999998</v>
      </c>
      <c r="AX288" s="3">
        <v>-10627686</v>
      </c>
      <c r="AY288" s="3">
        <v>-16561157</v>
      </c>
      <c r="AZ288" s="70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ht="16.5" hidden="1" customHeight="1" x14ac:dyDescent="0.25">
      <c r="A289" s="3" t="s">
        <v>939</v>
      </c>
      <c r="B289" s="3">
        <v>32</v>
      </c>
      <c r="C289" s="3">
        <v>64</v>
      </c>
      <c r="D289" s="3">
        <v>97</v>
      </c>
      <c r="E289" s="3">
        <v>115000</v>
      </c>
      <c r="F289" s="3">
        <v>15000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70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ht="16.5" hidden="1" customHeight="1" x14ac:dyDescent="0.25">
      <c r="A290" s="3" t="s">
        <v>1191</v>
      </c>
      <c r="B290" s="3">
        <v>0</v>
      </c>
      <c r="C290" s="3">
        <v>0</v>
      </c>
      <c r="D290" s="3">
        <v>0</v>
      </c>
      <c r="E290" s="3">
        <v>0</v>
      </c>
      <c r="F290" s="3">
        <v>0</v>
      </c>
      <c r="G290" s="3">
        <v>35000</v>
      </c>
      <c r="H290" s="3">
        <v>60000</v>
      </c>
      <c r="I290" s="3">
        <v>-140730</v>
      </c>
      <c r="J290" s="3">
        <v>60000</v>
      </c>
      <c r="K290" s="3">
        <v>63560</v>
      </c>
      <c r="L290" s="3">
        <v>63571</v>
      </c>
      <c r="M290" s="3">
        <v>63571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73857</v>
      </c>
      <c r="AS290" s="3">
        <v>75807</v>
      </c>
      <c r="AT290" s="3">
        <v>30353</v>
      </c>
      <c r="AU290" s="3">
        <v>30353</v>
      </c>
      <c r="AV290" s="3">
        <v>30353</v>
      </c>
      <c r="AW290" s="3">
        <v>898327.39199999999</v>
      </c>
      <c r="AX290" s="3">
        <v>-170000</v>
      </c>
      <c r="AY290" s="3">
        <v>100000</v>
      </c>
      <c r="AZ290" s="70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ht="16.5" hidden="1" customHeight="1" x14ac:dyDescent="0.25">
      <c r="A291" s="3" t="s">
        <v>1192</v>
      </c>
      <c r="B291" s="3">
        <v>0</v>
      </c>
      <c r="C291" s="3">
        <v>0</v>
      </c>
      <c r="D291" s="3">
        <v>0</v>
      </c>
      <c r="E291" s="3">
        <v>0</v>
      </c>
      <c r="F291" s="3">
        <v>0</v>
      </c>
      <c r="G291" s="3">
        <v>35000</v>
      </c>
      <c r="H291" s="3">
        <v>60000</v>
      </c>
      <c r="I291" s="3">
        <v>95000</v>
      </c>
      <c r="J291" s="3">
        <v>60000</v>
      </c>
      <c r="K291" s="3">
        <v>63752</v>
      </c>
      <c r="L291" s="3">
        <v>63763</v>
      </c>
      <c r="M291" s="3">
        <v>63763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73857</v>
      </c>
      <c r="AS291" s="3">
        <v>75807</v>
      </c>
      <c r="AT291" s="3">
        <v>30353</v>
      </c>
      <c r="AU291" s="3">
        <v>30353</v>
      </c>
      <c r="AV291" s="3">
        <v>30353</v>
      </c>
      <c r="AW291" s="3">
        <v>1228327.392</v>
      </c>
      <c r="AX291" s="3">
        <v>40000</v>
      </c>
      <c r="AY291" s="3">
        <v>485000</v>
      </c>
      <c r="AZ291" s="70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ht="16.5" hidden="1" customHeight="1" x14ac:dyDescent="0.25">
      <c r="A292" s="3" t="s">
        <v>1193</v>
      </c>
      <c r="B292" s="3">
        <v>0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-235730</v>
      </c>
      <c r="J292" s="3">
        <v>0</v>
      </c>
      <c r="K292" s="3">
        <v>-192</v>
      </c>
      <c r="L292" s="3">
        <v>-192</v>
      </c>
      <c r="M292" s="3">
        <v>-192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-330000</v>
      </c>
      <c r="AX292" s="3">
        <v>-210000</v>
      </c>
      <c r="AY292" s="3">
        <v>-385000</v>
      </c>
      <c r="AZ292" s="70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ht="16.5" hidden="1" customHeight="1" x14ac:dyDescent="0.25">
      <c r="A293" s="3" t="s">
        <v>1194</v>
      </c>
      <c r="B293" s="3">
        <v>0</v>
      </c>
      <c r="C293" s="3">
        <v>0</v>
      </c>
      <c r="D293" s="3">
        <v>0</v>
      </c>
      <c r="E293" s="3">
        <v>0</v>
      </c>
      <c r="F293" s="3">
        <v>0</v>
      </c>
      <c r="G293" s="3">
        <v>2866040</v>
      </c>
      <c r="H293" s="3">
        <v>0</v>
      </c>
      <c r="I293" s="3">
        <v>0</v>
      </c>
      <c r="J293" s="3">
        <v>-27459</v>
      </c>
      <c r="K293" s="3">
        <v>1595081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-3935789</v>
      </c>
      <c r="X293" s="3">
        <v>0</v>
      </c>
      <c r="Y293" s="3">
        <v>-5723160.5199999996</v>
      </c>
      <c r="Z293" s="3">
        <v>-54356</v>
      </c>
      <c r="AA293" s="3">
        <v>-3527231</v>
      </c>
      <c r="AB293" s="3">
        <v>0</v>
      </c>
      <c r="AC293" s="3">
        <v>-3822942</v>
      </c>
      <c r="AD293" s="3">
        <v>-810356</v>
      </c>
      <c r="AE293" s="3">
        <v>7326789</v>
      </c>
      <c r="AF293" s="3">
        <v>6929123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14038</v>
      </c>
      <c r="AN293" s="3">
        <v>14038</v>
      </c>
      <c r="AO293" s="3">
        <v>14037.77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70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ht="16.5" hidden="1" customHeight="1" x14ac:dyDescent="0.25">
      <c r="A294" s="3" t="s">
        <v>1195</v>
      </c>
      <c r="B294" s="3">
        <v>0</v>
      </c>
      <c r="C294" s="3">
        <v>0</v>
      </c>
      <c r="D294" s="3">
        <v>0</v>
      </c>
      <c r="E294" s="3">
        <v>0</v>
      </c>
      <c r="F294" s="3">
        <v>0</v>
      </c>
      <c r="G294" s="3">
        <v>7570000</v>
      </c>
      <c r="H294" s="3">
        <v>0</v>
      </c>
      <c r="I294" s="3">
        <v>0</v>
      </c>
      <c r="J294" s="3">
        <v>0</v>
      </c>
      <c r="K294" s="3">
        <v>1850000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500000</v>
      </c>
      <c r="X294" s="3">
        <v>0</v>
      </c>
      <c r="Y294" s="3">
        <v>1400000</v>
      </c>
      <c r="Z294" s="3">
        <v>2600000</v>
      </c>
      <c r="AA294" s="3">
        <v>4800000</v>
      </c>
      <c r="AB294" s="3">
        <v>0</v>
      </c>
      <c r="AC294" s="3">
        <v>7500000</v>
      </c>
      <c r="AD294" s="3">
        <v>0</v>
      </c>
      <c r="AE294" s="3">
        <v>11135000</v>
      </c>
      <c r="AF294" s="3">
        <v>15885000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14038</v>
      </c>
      <c r="AN294" s="3">
        <v>14038</v>
      </c>
      <c r="AO294" s="3">
        <v>14037.77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70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ht="16.5" hidden="1" customHeight="1" x14ac:dyDescent="0.25">
      <c r="A295" s="3" t="s">
        <v>1196</v>
      </c>
      <c r="B295" s="3">
        <v>0</v>
      </c>
      <c r="C295" s="3">
        <v>0</v>
      </c>
      <c r="D295" s="3">
        <v>0</v>
      </c>
      <c r="E295" s="3">
        <v>0</v>
      </c>
      <c r="F295" s="3">
        <v>0</v>
      </c>
      <c r="G295" s="3">
        <v>-4703960</v>
      </c>
      <c r="H295" s="3">
        <v>0</v>
      </c>
      <c r="I295" s="3">
        <v>0</v>
      </c>
      <c r="J295" s="3">
        <v>-27459</v>
      </c>
      <c r="K295" s="3">
        <v>-254919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-4435789</v>
      </c>
      <c r="X295" s="3">
        <v>0</v>
      </c>
      <c r="Y295" s="3">
        <v>-7123160.5199999996</v>
      </c>
      <c r="Z295" s="3">
        <v>-2654356</v>
      </c>
      <c r="AA295" s="3">
        <v>-8327231</v>
      </c>
      <c r="AB295" s="3">
        <v>0</v>
      </c>
      <c r="AC295" s="3">
        <v>-11322942</v>
      </c>
      <c r="AD295" s="3">
        <v>-810356</v>
      </c>
      <c r="AE295" s="3">
        <v>-3808211</v>
      </c>
      <c r="AF295" s="3">
        <v>-8955877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0</v>
      </c>
      <c r="AZ295" s="70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ht="16.5" hidden="1" customHeight="1" x14ac:dyDescent="0.25">
      <c r="A296" s="3" t="s">
        <v>943</v>
      </c>
      <c r="B296" s="3">
        <v>0</v>
      </c>
      <c r="C296" s="3">
        <v>0</v>
      </c>
      <c r="D296" s="3">
        <v>0</v>
      </c>
      <c r="E296" s="3">
        <v>0</v>
      </c>
      <c r="F296" s="3">
        <v>0</v>
      </c>
      <c r="G296" s="3">
        <v>-272</v>
      </c>
      <c r="H296" s="3">
        <v>-409</v>
      </c>
      <c r="I296" s="3">
        <v>-545</v>
      </c>
      <c r="J296" s="3">
        <v>-194</v>
      </c>
      <c r="K296" s="3">
        <v>-503</v>
      </c>
      <c r="L296" s="3">
        <v>-813</v>
      </c>
      <c r="M296" s="3">
        <v>-1180</v>
      </c>
      <c r="N296" s="3">
        <v>-270</v>
      </c>
      <c r="O296" s="3">
        <v>-270</v>
      </c>
      <c r="P296" s="3">
        <v>-270</v>
      </c>
      <c r="Q296" s="3">
        <v>-269.75</v>
      </c>
      <c r="R296" s="3">
        <v>-398</v>
      </c>
      <c r="S296" s="3">
        <v>-777</v>
      </c>
      <c r="T296" s="3">
        <v>-1938</v>
      </c>
      <c r="U296" s="3">
        <v>-2358.0859999999998</v>
      </c>
      <c r="V296" s="3">
        <v>-290</v>
      </c>
      <c r="W296" s="3">
        <v>-4059</v>
      </c>
      <c r="X296" s="3">
        <v>-4448</v>
      </c>
      <c r="Y296" s="3">
        <v>-4612.3230000000003</v>
      </c>
      <c r="Z296" s="3">
        <v>-341</v>
      </c>
      <c r="AA296" s="3">
        <v>-688</v>
      </c>
      <c r="AB296" s="3">
        <v>-924</v>
      </c>
      <c r="AC296" s="3">
        <v>-1281.8900000000001</v>
      </c>
      <c r="AD296" s="3">
        <v>-249</v>
      </c>
      <c r="AE296" s="3">
        <v>-444</v>
      </c>
      <c r="AF296" s="3">
        <v>-642</v>
      </c>
      <c r="AG296" s="3">
        <v>-770.98900000000003</v>
      </c>
      <c r="AH296" s="3">
        <v>0</v>
      </c>
      <c r="AI296" s="3">
        <v>-190</v>
      </c>
      <c r="AJ296" s="3">
        <v>-287</v>
      </c>
      <c r="AK296" s="3">
        <v>-385.96699999999998</v>
      </c>
      <c r="AL296" s="3">
        <v>-100</v>
      </c>
      <c r="AM296" s="3">
        <v>-258</v>
      </c>
      <c r="AN296" s="3">
        <v>-447</v>
      </c>
      <c r="AO296" s="3">
        <v>-1590.66</v>
      </c>
      <c r="AP296" s="3">
        <v>-294</v>
      </c>
      <c r="AQ296" s="3">
        <v>-592</v>
      </c>
      <c r="AR296" s="3">
        <v>-821</v>
      </c>
      <c r="AS296" s="3">
        <v>-820.86</v>
      </c>
      <c r="AT296" s="3">
        <v>0</v>
      </c>
      <c r="AU296" s="3">
        <v>0</v>
      </c>
      <c r="AV296" s="3">
        <v>0</v>
      </c>
      <c r="AW296" s="3">
        <v>-2709.6080000000002</v>
      </c>
      <c r="AX296" s="3">
        <v>-607128</v>
      </c>
      <c r="AY296" s="3">
        <v>-1565264</v>
      </c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ht="16.5" hidden="1" customHeight="1" x14ac:dyDescent="0.25">
      <c r="A297" s="3" t="s">
        <v>944</v>
      </c>
      <c r="B297" s="3">
        <v>0</v>
      </c>
      <c r="C297" s="3">
        <v>0</v>
      </c>
      <c r="D297" s="3">
        <v>0</v>
      </c>
      <c r="E297" s="3">
        <v>0</v>
      </c>
      <c r="F297" s="3">
        <v>0</v>
      </c>
      <c r="G297" s="3">
        <v>-272</v>
      </c>
      <c r="H297" s="3">
        <v>-409</v>
      </c>
      <c r="I297" s="3">
        <v>-545</v>
      </c>
      <c r="J297" s="3">
        <v>-194</v>
      </c>
      <c r="K297" s="3">
        <v>-503</v>
      </c>
      <c r="L297" s="3">
        <v>-813</v>
      </c>
      <c r="M297" s="3">
        <v>-1180</v>
      </c>
      <c r="N297" s="3">
        <v>-270</v>
      </c>
      <c r="O297" s="3">
        <v>-270</v>
      </c>
      <c r="P297" s="3">
        <v>-270</v>
      </c>
      <c r="Q297" s="3">
        <v>-269.75</v>
      </c>
      <c r="R297" s="3">
        <v>-398</v>
      </c>
      <c r="S297" s="3">
        <v>-777</v>
      </c>
      <c r="T297" s="3">
        <v>-1938</v>
      </c>
      <c r="U297" s="3">
        <v>-2358.0859999999998</v>
      </c>
      <c r="V297" s="3">
        <v>-290</v>
      </c>
      <c r="W297" s="3">
        <v>-4059</v>
      </c>
      <c r="X297" s="3">
        <v>-4448</v>
      </c>
      <c r="Y297" s="3">
        <v>-4612.3230000000003</v>
      </c>
      <c r="Z297" s="3">
        <v>-341</v>
      </c>
      <c r="AA297" s="3">
        <v>-688</v>
      </c>
      <c r="AB297" s="3">
        <v>-924</v>
      </c>
      <c r="AC297" s="3">
        <v>-1281.8900000000001</v>
      </c>
      <c r="AD297" s="3">
        <v>-249</v>
      </c>
      <c r="AE297" s="3">
        <v>-444</v>
      </c>
      <c r="AF297" s="3">
        <v>-642</v>
      </c>
      <c r="AG297" s="3">
        <v>-770.98900000000003</v>
      </c>
      <c r="AH297" s="3">
        <v>0</v>
      </c>
      <c r="AI297" s="3">
        <v>-190</v>
      </c>
      <c r="AJ297" s="3">
        <v>-287</v>
      </c>
      <c r="AK297" s="3">
        <v>-385.96699999999998</v>
      </c>
      <c r="AL297" s="3">
        <v>-100</v>
      </c>
      <c r="AM297" s="3">
        <v>-258</v>
      </c>
      <c r="AN297" s="3">
        <v>-447</v>
      </c>
      <c r="AO297" s="3">
        <v>-1590.66</v>
      </c>
      <c r="AP297" s="3">
        <v>-294</v>
      </c>
      <c r="AQ297" s="3">
        <v>-592</v>
      </c>
      <c r="AR297" s="3">
        <v>-821</v>
      </c>
      <c r="AS297" s="3">
        <v>-820.86</v>
      </c>
      <c r="AT297" s="3">
        <v>0</v>
      </c>
      <c r="AU297" s="3">
        <v>0</v>
      </c>
      <c r="AV297" s="3">
        <v>0</v>
      </c>
      <c r="AW297" s="3">
        <v>-2709.6080000000002</v>
      </c>
      <c r="AX297" s="3">
        <v>-607128</v>
      </c>
      <c r="AY297" s="3">
        <v>-1565264</v>
      </c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ht="16.5" hidden="1" customHeight="1" x14ac:dyDescent="0.25">
      <c r="A298" s="3" t="s">
        <v>948</v>
      </c>
      <c r="B298" s="3">
        <v>0</v>
      </c>
      <c r="C298" s="3">
        <v>0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6616176</v>
      </c>
      <c r="X298" s="3">
        <v>6616176</v>
      </c>
      <c r="Y298" s="3">
        <v>6616176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63603</v>
      </c>
      <c r="AN298" s="3">
        <v>63603</v>
      </c>
      <c r="AO298" s="3">
        <v>554204.11</v>
      </c>
      <c r="AP298" s="3">
        <v>170815</v>
      </c>
      <c r="AQ298" s="3">
        <v>431513</v>
      </c>
      <c r="AR298" s="3">
        <v>496852</v>
      </c>
      <c r="AS298" s="3">
        <v>497153.49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70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ht="16.5" hidden="1" customHeight="1" x14ac:dyDescent="0.25">
      <c r="A299" s="3" t="s">
        <v>949</v>
      </c>
      <c r="B299" s="3">
        <v>0</v>
      </c>
      <c r="C299" s="3">
        <v>-742339</v>
      </c>
      <c r="D299" s="3">
        <v>-755825</v>
      </c>
      <c r="E299" s="3">
        <v>-767250</v>
      </c>
      <c r="F299" s="3">
        <v>-14498</v>
      </c>
      <c r="G299" s="3">
        <v>-733358</v>
      </c>
      <c r="H299" s="3">
        <v>-733471</v>
      </c>
      <c r="I299" s="3">
        <v>-733472</v>
      </c>
      <c r="J299" s="3">
        <v>-3</v>
      </c>
      <c r="K299" s="3">
        <v>-1263414</v>
      </c>
      <c r="L299" s="3">
        <v>-1263816</v>
      </c>
      <c r="M299" s="3">
        <v>-1266988</v>
      </c>
      <c r="N299" s="3">
        <v>-19</v>
      </c>
      <c r="O299" s="3">
        <v>-544569</v>
      </c>
      <c r="P299" s="3">
        <v>-544608</v>
      </c>
      <c r="Q299" s="3">
        <v>-544610.68999999994</v>
      </c>
      <c r="R299" s="3">
        <v>0</v>
      </c>
      <c r="S299" s="3">
        <v>-806043</v>
      </c>
      <c r="T299" s="3">
        <v>-806081</v>
      </c>
      <c r="U299" s="3">
        <v>-806100.54</v>
      </c>
      <c r="V299" s="3">
        <v>-10</v>
      </c>
      <c r="W299" s="3">
        <v>-2069426</v>
      </c>
      <c r="X299" s="3">
        <v>-2069540</v>
      </c>
      <c r="Y299" s="3">
        <v>-2069545.077</v>
      </c>
      <c r="Z299" s="3">
        <v>-1</v>
      </c>
      <c r="AA299" s="3">
        <v>-2507331</v>
      </c>
      <c r="AB299" s="3">
        <v>-2507448</v>
      </c>
      <c r="AC299" s="3">
        <v>-2507590.04</v>
      </c>
      <c r="AD299" s="3">
        <v>0</v>
      </c>
      <c r="AE299" s="3">
        <v>-2916495</v>
      </c>
      <c r="AF299" s="3">
        <v>-2916813</v>
      </c>
      <c r="AG299" s="3">
        <v>-2916824.6519999998</v>
      </c>
      <c r="AH299" s="3">
        <v>0</v>
      </c>
      <c r="AI299" s="3">
        <v>-3141154</v>
      </c>
      <c r="AJ299" s="3">
        <v>-3140998</v>
      </c>
      <c r="AK299" s="3">
        <v>-3141005.8679999998</v>
      </c>
      <c r="AL299" s="3">
        <v>0</v>
      </c>
      <c r="AM299" s="3">
        <v>-3715005</v>
      </c>
      <c r="AN299" s="3">
        <v>-3724685</v>
      </c>
      <c r="AO299" s="3">
        <v>-3724688.81</v>
      </c>
      <c r="AP299" s="3">
        <v>0</v>
      </c>
      <c r="AQ299" s="3">
        <v>-6266141</v>
      </c>
      <c r="AR299" s="3">
        <v>-6282426</v>
      </c>
      <c r="AS299" s="3">
        <v>-6282449.8399999999</v>
      </c>
      <c r="AT299" s="3">
        <v>0</v>
      </c>
      <c r="AU299" s="3">
        <v>-4936095</v>
      </c>
      <c r="AV299" s="3">
        <v>-5014930</v>
      </c>
      <c r="AW299" s="3">
        <v>-5014931.0190000003</v>
      </c>
      <c r="AX299" s="3">
        <v>-62</v>
      </c>
      <c r="AY299" s="3">
        <v>-3558914</v>
      </c>
      <c r="AZ299" s="70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ht="16.5" hidden="1" customHeight="1" x14ac:dyDescent="0.25">
      <c r="A300" s="3" t="s">
        <v>914</v>
      </c>
      <c r="B300" s="3">
        <v>0</v>
      </c>
      <c r="C300" s="3">
        <v>0</v>
      </c>
      <c r="D300" s="3">
        <v>0</v>
      </c>
      <c r="E300" s="3">
        <v>0</v>
      </c>
      <c r="F300" s="3">
        <v>0</v>
      </c>
      <c r="G300" s="3">
        <v>-408039</v>
      </c>
      <c r="H300" s="3">
        <v>-460642</v>
      </c>
      <c r="I300" s="3">
        <v>-790424</v>
      </c>
      <c r="J300" s="3">
        <v>-97474</v>
      </c>
      <c r="K300" s="3">
        <v>-341779</v>
      </c>
      <c r="L300" s="3">
        <v>-445933</v>
      </c>
      <c r="M300" s="3">
        <v>-690848</v>
      </c>
      <c r="N300" s="3">
        <v>-122242</v>
      </c>
      <c r="O300" s="3">
        <v>-372420</v>
      </c>
      <c r="P300" s="3">
        <v>-545114</v>
      </c>
      <c r="Q300" s="3">
        <v>-869495.19</v>
      </c>
      <c r="R300" s="3">
        <v>-153705</v>
      </c>
      <c r="S300" s="3">
        <v>-534907</v>
      </c>
      <c r="T300" s="3">
        <v>-811701</v>
      </c>
      <c r="U300" s="3">
        <v>-1236986.615</v>
      </c>
      <c r="V300" s="3">
        <v>-230215</v>
      </c>
      <c r="W300" s="3">
        <v>-620517</v>
      </c>
      <c r="X300" s="3">
        <v>-909629</v>
      </c>
      <c r="Y300" s="3">
        <v>-1175965.9480000001</v>
      </c>
      <c r="Z300" s="3">
        <v>-258994</v>
      </c>
      <c r="AA300" s="3">
        <v>-525962</v>
      </c>
      <c r="AB300" s="3">
        <v>-685337</v>
      </c>
      <c r="AC300" s="3">
        <v>-845059.69</v>
      </c>
      <c r="AD300" s="3">
        <v>-154501</v>
      </c>
      <c r="AE300" s="3">
        <v>-422600</v>
      </c>
      <c r="AF300" s="3">
        <v>-439642</v>
      </c>
      <c r="AG300" s="3">
        <v>-620751.21</v>
      </c>
      <c r="AH300" s="3">
        <v>-165947</v>
      </c>
      <c r="AI300" s="3">
        <v>-355606</v>
      </c>
      <c r="AJ300" s="3">
        <v>-505661</v>
      </c>
      <c r="AK300" s="3">
        <v>-659734.20600000001</v>
      </c>
      <c r="AL300" s="3">
        <v>-130428</v>
      </c>
      <c r="AM300" s="3">
        <v>-258702</v>
      </c>
      <c r="AN300" s="3">
        <v>-383971</v>
      </c>
      <c r="AO300" s="3">
        <v>-482966.16</v>
      </c>
      <c r="AP300" s="3">
        <v>-149088</v>
      </c>
      <c r="AQ300" s="3">
        <v>-223705</v>
      </c>
      <c r="AR300" s="3">
        <v>-370882</v>
      </c>
      <c r="AS300" s="3">
        <v>-610576.88</v>
      </c>
      <c r="AT300" s="3">
        <v>-405929</v>
      </c>
      <c r="AU300" s="3">
        <v>-491078</v>
      </c>
      <c r="AV300" s="3">
        <v>-711990</v>
      </c>
      <c r="AW300" s="3">
        <v>-966667.80700000003</v>
      </c>
      <c r="AX300" s="3">
        <v>-219352</v>
      </c>
      <c r="AY300" s="3">
        <v>-214364</v>
      </c>
      <c r="AZ300" s="70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ht="16.5" hidden="1" customHeight="1" x14ac:dyDescent="0.25">
      <c r="A301" s="3" t="s">
        <v>928</v>
      </c>
      <c r="B301" s="3">
        <v>-329476</v>
      </c>
      <c r="C301" s="3">
        <v>12587</v>
      </c>
      <c r="D301" s="3">
        <v>1888101</v>
      </c>
      <c r="E301" s="3">
        <v>3679159</v>
      </c>
      <c r="F301" s="3">
        <v>-436408</v>
      </c>
      <c r="G301" s="3">
        <v>-327746</v>
      </c>
      <c r="H301" s="3">
        <v>-327746</v>
      </c>
      <c r="I301" s="3">
        <v>3680068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1.6</v>
      </c>
      <c r="Z301" s="3">
        <v>0</v>
      </c>
      <c r="AA301" s="3">
        <v>0</v>
      </c>
      <c r="AB301" s="3">
        <v>0</v>
      </c>
      <c r="AC301" s="3">
        <v>-1.32</v>
      </c>
      <c r="AD301" s="3">
        <v>0</v>
      </c>
      <c r="AE301" s="3">
        <v>0</v>
      </c>
      <c r="AF301" s="3">
        <v>0</v>
      </c>
      <c r="AG301" s="3">
        <v>-0.505</v>
      </c>
      <c r="AH301" s="3">
        <v>0</v>
      </c>
      <c r="AI301" s="3">
        <v>0</v>
      </c>
      <c r="AJ301" s="3">
        <v>0</v>
      </c>
      <c r="AK301" s="3">
        <v>0.30099999999999999</v>
      </c>
      <c r="AL301" s="3">
        <v>0</v>
      </c>
      <c r="AM301" s="3">
        <v>0</v>
      </c>
      <c r="AN301" s="3">
        <v>0</v>
      </c>
      <c r="AO301" s="3">
        <v>0</v>
      </c>
      <c r="AP301" s="3">
        <v>-168634</v>
      </c>
      <c r="AQ301" s="3">
        <v>-168634</v>
      </c>
      <c r="AR301" s="3">
        <v>-168634</v>
      </c>
      <c r="AS301" s="3">
        <v>-4053923.1</v>
      </c>
      <c r="AT301" s="3">
        <v>-185693</v>
      </c>
      <c r="AU301" s="3">
        <v>-402483</v>
      </c>
      <c r="AV301" s="3">
        <v>-395637</v>
      </c>
      <c r="AW301" s="3">
        <v>-391875.3</v>
      </c>
      <c r="AX301" s="3">
        <v>-761216</v>
      </c>
      <c r="AY301" s="3">
        <v>-761216</v>
      </c>
      <c r="AZ301" s="70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ht="16.5" hidden="1" customHeight="1" x14ac:dyDescent="0.25">
      <c r="A302" s="3" t="s">
        <v>950</v>
      </c>
      <c r="B302" s="3">
        <v>-329444</v>
      </c>
      <c r="C302" s="3">
        <v>-729688</v>
      </c>
      <c r="D302" s="3">
        <v>1132373</v>
      </c>
      <c r="E302" s="3">
        <v>3026909</v>
      </c>
      <c r="F302" s="3">
        <v>-435906</v>
      </c>
      <c r="G302" s="3">
        <v>1431625</v>
      </c>
      <c r="H302" s="3">
        <v>1538667</v>
      </c>
      <c r="I302" s="3">
        <v>2239237</v>
      </c>
      <c r="J302" s="3">
        <v>-65130</v>
      </c>
      <c r="K302" s="3">
        <v>52945</v>
      </c>
      <c r="L302" s="3">
        <v>-229369</v>
      </c>
      <c r="M302" s="3">
        <v>519718</v>
      </c>
      <c r="N302" s="3">
        <v>641980</v>
      </c>
      <c r="O302" s="3">
        <v>1220772</v>
      </c>
      <c r="P302" s="3">
        <v>5186560</v>
      </c>
      <c r="Q302" s="3">
        <v>4745697.17</v>
      </c>
      <c r="R302" s="3">
        <v>448418</v>
      </c>
      <c r="S302" s="3">
        <v>283314</v>
      </c>
      <c r="T302" s="3">
        <v>-372158</v>
      </c>
      <c r="U302" s="3">
        <v>-1725362.4410000001</v>
      </c>
      <c r="V302" s="3">
        <v>-325959</v>
      </c>
      <c r="W302" s="3">
        <v>-13615</v>
      </c>
      <c r="X302" s="3">
        <v>-1475246</v>
      </c>
      <c r="Y302" s="3">
        <v>-2357106.2680000002</v>
      </c>
      <c r="Z302" s="3">
        <v>-313692</v>
      </c>
      <c r="AA302" s="3">
        <v>-6561212</v>
      </c>
      <c r="AB302" s="3">
        <v>-7501296</v>
      </c>
      <c r="AC302" s="3">
        <v>-7176874.9500000002</v>
      </c>
      <c r="AD302" s="3">
        <v>-965106</v>
      </c>
      <c r="AE302" s="3">
        <v>3987250</v>
      </c>
      <c r="AF302" s="3">
        <v>3572026</v>
      </c>
      <c r="AG302" s="3">
        <v>3066260.6439999999</v>
      </c>
      <c r="AH302" s="3">
        <v>-1222143</v>
      </c>
      <c r="AI302" s="3">
        <v>-5459341</v>
      </c>
      <c r="AJ302" s="3">
        <v>-6623743</v>
      </c>
      <c r="AK302" s="3">
        <v>-8520107.7400000002</v>
      </c>
      <c r="AL302" s="3">
        <v>-3075748</v>
      </c>
      <c r="AM302" s="3">
        <v>-2490044</v>
      </c>
      <c r="AN302" s="3">
        <v>-3968262</v>
      </c>
      <c r="AO302" s="3">
        <v>-12016014.220000001</v>
      </c>
      <c r="AP302" s="3">
        <v>-271078</v>
      </c>
      <c r="AQ302" s="3">
        <v>-3034836</v>
      </c>
      <c r="AR302" s="3">
        <v>4451148</v>
      </c>
      <c r="AS302" s="3">
        <v>1884320.65</v>
      </c>
      <c r="AT302" s="3">
        <v>-1174359</v>
      </c>
      <c r="AU302" s="3">
        <v>1347626</v>
      </c>
      <c r="AV302" s="3">
        <v>321667</v>
      </c>
      <c r="AW302" s="3">
        <v>-2665956.6150000002</v>
      </c>
      <c r="AX302" s="3">
        <v>6974556</v>
      </c>
      <c r="AY302" s="3">
        <v>4581085</v>
      </c>
      <c r="AZ302" s="70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ht="16.5" hidden="1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70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ht="16.5" hidden="1" customHeight="1" x14ac:dyDescent="0.25">
      <c r="A304" s="3" t="s">
        <v>951</v>
      </c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70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ht="16.5" hidden="1" customHeight="1" x14ac:dyDescent="0.25">
      <c r="A305" s="3" t="s">
        <v>952</v>
      </c>
      <c r="B305" s="3">
        <v>504609</v>
      </c>
      <c r="C305" s="3">
        <v>-171735</v>
      </c>
      <c r="D305" s="3">
        <v>168113</v>
      </c>
      <c r="E305" s="3">
        <v>1381345</v>
      </c>
      <c r="F305" s="3">
        <v>-456636</v>
      </c>
      <c r="G305" s="3">
        <v>-455758</v>
      </c>
      <c r="H305" s="3">
        <v>-886331</v>
      </c>
      <c r="I305" s="3">
        <v>-672791</v>
      </c>
      <c r="J305" s="3">
        <v>-153491</v>
      </c>
      <c r="K305" s="3">
        <v>-634399</v>
      </c>
      <c r="L305" s="3">
        <v>-1203771</v>
      </c>
      <c r="M305" s="3">
        <v>-962990</v>
      </c>
      <c r="N305" s="3">
        <v>-10353</v>
      </c>
      <c r="O305" s="3">
        <v>149458</v>
      </c>
      <c r="P305" s="3">
        <v>-794</v>
      </c>
      <c r="Q305" s="3">
        <v>64946.879999999997</v>
      </c>
      <c r="R305" s="3">
        <v>42726</v>
      </c>
      <c r="S305" s="3">
        <v>792778</v>
      </c>
      <c r="T305" s="3">
        <v>2212457</v>
      </c>
      <c r="U305" s="3">
        <v>2058207.2919999999</v>
      </c>
      <c r="V305" s="3">
        <v>-1148227</v>
      </c>
      <c r="W305" s="3">
        <v>-846550</v>
      </c>
      <c r="X305" s="3">
        <v>-629052</v>
      </c>
      <c r="Y305" s="3">
        <v>-1141456.6410000001</v>
      </c>
      <c r="Z305" s="3">
        <v>409374</v>
      </c>
      <c r="AA305" s="3">
        <v>-98385</v>
      </c>
      <c r="AB305" s="3">
        <v>-399353</v>
      </c>
      <c r="AC305" s="3">
        <v>735603.17</v>
      </c>
      <c r="AD305" s="3">
        <v>-1213016</v>
      </c>
      <c r="AE305" s="3">
        <v>-729310</v>
      </c>
      <c r="AF305" s="3">
        <v>-623449</v>
      </c>
      <c r="AG305" s="3">
        <v>89952.093999999997</v>
      </c>
      <c r="AH305" s="3">
        <v>-301783</v>
      </c>
      <c r="AI305" s="3">
        <v>-1048731</v>
      </c>
      <c r="AJ305" s="3">
        <v>-739860</v>
      </c>
      <c r="AK305" s="3">
        <v>-88788.441000000006</v>
      </c>
      <c r="AL305" s="3">
        <v>60716</v>
      </c>
      <c r="AM305" s="3">
        <v>-446451</v>
      </c>
      <c r="AN305" s="3">
        <v>-514205</v>
      </c>
      <c r="AO305" s="3">
        <v>6848.77</v>
      </c>
      <c r="AP305" s="3">
        <v>2373248</v>
      </c>
      <c r="AQ305" s="3">
        <v>99375</v>
      </c>
      <c r="AR305" s="3">
        <v>370969</v>
      </c>
      <c r="AS305" s="3">
        <v>573945.88</v>
      </c>
      <c r="AT305" s="3">
        <v>-204431</v>
      </c>
      <c r="AU305" s="3">
        <v>-96709</v>
      </c>
      <c r="AV305" s="3">
        <v>-1294610</v>
      </c>
      <c r="AW305" s="3">
        <v>-790927.23899999994</v>
      </c>
      <c r="AX305" s="3">
        <v>7063212</v>
      </c>
      <c r="AY305" s="3">
        <v>693636</v>
      </c>
      <c r="AZ305" s="70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ht="16.5" hidden="1" customHeight="1" x14ac:dyDescent="0.25">
      <c r="A306" s="3" t="s">
        <v>1197</v>
      </c>
      <c r="B306" s="3">
        <v>0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-2883</v>
      </c>
      <c r="Q306" s="3">
        <v>-3453.12</v>
      </c>
      <c r="R306" s="3">
        <v>-3478</v>
      </c>
      <c r="S306" s="3">
        <v>-5132</v>
      </c>
      <c r="T306" s="3">
        <v>-3339</v>
      </c>
      <c r="U306" s="3">
        <v>2369.6889999999999</v>
      </c>
      <c r="V306" s="3">
        <v>-71</v>
      </c>
      <c r="W306" s="3">
        <v>1035</v>
      </c>
      <c r="X306" s="3">
        <v>1208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-77655.19</v>
      </c>
      <c r="AP306" s="3">
        <v>59306</v>
      </c>
      <c r="AQ306" s="3">
        <v>71165</v>
      </c>
      <c r="AR306" s="3">
        <v>-156992</v>
      </c>
      <c r="AS306" s="3">
        <v>28946.03</v>
      </c>
      <c r="AT306" s="3">
        <v>11391</v>
      </c>
      <c r="AU306" s="3">
        <v>-188466</v>
      </c>
      <c r="AV306" s="3">
        <v>-188681</v>
      </c>
      <c r="AW306" s="3">
        <v>-176866.11300000001</v>
      </c>
      <c r="AX306" s="3">
        <v>371</v>
      </c>
      <c r="AY306" s="3">
        <v>7395</v>
      </c>
      <c r="AZ306" s="70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ht="16.5" hidden="1" customHeight="1" x14ac:dyDescent="0.25">
      <c r="A307" s="3" t="s">
        <v>953</v>
      </c>
      <c r="B307" s="3">
        <v>1026000</v>
      </c>
      <c r="C307" s="3">
        <v>1026001</v>
      </c>
      <c r="D307" s="3">
        <v>1026000</v>
      </c>
      <c r="E307" s="3">
        <v>1026001</v>
      </c>
      <c r="F307" s="3">
        <v>2407346</v>
      </c>
      <c r="G307" s="3">
        <v>2407346</v>
      </c>
      <c r="H307" s="3">
        <v>2407346</v>
      </c>
      <c r="I307" s="3">
        <v>2407346</v>
      </c>
      <c r="J307" s="3">
        <v>1734555</v>
      </c>
      <c r="K307" s="3">
        <v>1734555</v>
      </c>
      <c r="L307" s="3">
        <v>1734555</v>
      </c>
      <c r="M307" s="3">
        <v>1734555</v>
      </c>
      <c r="N307" s="3">
        <v>771564</v>
      </c>
      <c r="O307" s="3">
        <v>771564</v>
      </c>
      <c r="P307" s="3">
        <v>771564</v>
      </c>
      <c r="Q307" s="3">
        <v>771564.29</v>
      </c>
      <c r="R307" s="3">
        <v>833058</v>
      </c>
      <c r="S307" s="3">
        <v>833058</v>
      </c>
      <c r="T307" s="3">
        <v>833058</v>
      </c>
      <c r="U307" s="3">
        <v>833058.05900000001</v>
      </c>
      <c r="V307" s="3">
        <v>2893635</v>
      </c>
      <c r="W307" s="3">
        <v>2893635</v>
      </c>
      <c r="X307" s="3">
        <v>2893635</v>
      </c>
      <c r="Y307" s="3">
        <v>2893635.04</v>
      </c>
      <c r="Z307" s="3">
        <v>1752178</v>
      </c>
      <c r="AA307" s="3">
        <v>1752178</v>
      </c>
      <c r="AB307" s="3">
        <v>1752178</v>
      </c>
      <c r="AC307" s="3">
        <v>1752178.4</v>
      </c>
      <c r="AD307" s="3">
        <v>2487782</v>
      </c>
      <c r="AE307" s="3">
        <v>2487782</v>
      </c>
      <c r="AF307" s="3">
        <v>2487782</v>
      </c>
      <c r="AG307" s="3">
        <v>2487781.5669999998</v>
      </c>
      <c r="AH307" s="3">
        <v>2577734</v>
      </c>
      <c r="AI307" s="3">
        <v>2577734</v>
      </c>
      <c r="AJ307" s="3">
        <v>2577734</v>
      </c>
      <c r="AK307" s="3">
        <v>2577733.6609999998</v>
      </c>
      <c r="AL307" s="3">
        <v>2488945</v>
      </c>
      <c r="AM307" s="3">
        <v>2488945</v>
      </c>
      <c r="AN307" s="3">
        <v>2488945</v>
      </c>
      <c r="AO307" s="3">
        <v>2488945.2200000002</v>
      </c>
      <c r="AP307" s="3">
        <v>2418139</v>
      </c>
      <c r="AQ307" s="3">
        <v>2418139</v>
      </c>
      <c r="AR307" s="3">
        <v>2418139</v>
      </c>
      <c r="AS307" s="3">
        <v>2418138.7999999998</v>
      </c>
      <c r="AT307" s="3">
        <v>3021031</v>
      </c>
      <c r="AU307" s="3">
        <v>3021031</v>
      </c>
      <c r="AV307" s="3">
        <v>3021031</v>
      </c>
      <c r="AW307" s="3">
        <v>3021030.7009999999</v>
      </c>
      <c r="AX307" s="3">
        <v>2053237</v>
      </c>
      <c r="AY307" s="3">
        <v>2053237</v>
      </c>
      <c r="AZ307" s="70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ht="16.5" hidden="1" customHeight="1" x14ac:dyDescent="0.25">
      <c r="A308" s="3" t="s">
        <v>954</v>
      </c>
      <c r="B308" s="3">
        <v>1530609</v>
      </c>
      <c r="C308" s="3">
        <v>854266</v>
      </c>
      <c r="D308" s="3">
        <v>1194113</v>
      </c>
      <c r="E308" s="3">
        <v>2407346</v>
      </c>
      <c r="F308" s="3">
        <v>1950710</v>
      </c>
      <c r="G308" s="3">
        <v>1951588</v>
      </c>
      <c r="H308" s="3">
        <v>1521015</v>
      </c>
      <c r="I308" s="3">
        <v>1734555</v>
      </c>
      <c r="J308" s="3">
        <v>1581064</v>
      </c>
      <c r="K308" s="3">
        <v>1100156</v>
      </c>
      <c r="L308" s="3">
        <v>530784</v>
      </c>
      <c r="M308" s="3">
        <v>771564</v>
      </c>
      <c r="N308" s="3">
        <v>761211</v>
      </c>
      <c r="O308" s="3">
        <v>921022</v>
      </c>
      <c r="P308" s="3">
        <v>767887</v>
      </c>
      <c r="Q308" s="3">
        <v>833058.06</v>
      </c>
      <c r="R308" s="3">
        <v>872306</v>
      </c>
      <c r="S308" s="3">
        <v>1620704</v>
      </c>
      <c r="T308" s="3">
        <v>3042176</v>
      </c>
      <c r="U308" s="3">
        <v>2893635.04</v>
      </c>
      <c r="V308" s="3">
        <v>1745337</v>
      </c>
      <c r="W308" s="3">
        <v>2048120</v>
      </c>
      <c r="X308" s="3">
        <v>2265791</v>
      </c>
      <c r="Y308" s="3">
        <v>1752178.399</v>
      </c>
      <c r="Z308" s="3">
        <v>2161552</v>
      </c>
      <c r="AA308" s="3">
        <v>1653793</v>
      </c>
      <c r="AB308" s="3">
        <v>1352825</v>
      </c>
      <c r="AC308" s="3">
        <v>2487781.5699999998</v>
      </c>
      <c r="AD308" s="3">
        <v>1274766</v>
      </c>
      <c r="AE308" s="3">
        <v>1758472</v>
      </c>
      <c r="AF308" s="3">
        <v>1864333</v>
      </c>
      <c r="AG308" s="3">
        <v>2577733.6609999998</v>
      </c>
      <c r="AH308" s="3">
        <v>2275951</v>
      </c>
      <c r="AI308" s="3">
        <v>1529003</v>
      </c>
      <c r="AJ308" s="3">
        <v>1837874</v>
      </c>
      <c r="AK308" s="3">
        <v>2488945.2200000002</v>
      </c>
      <c r="AL308" s="3">
        <v>2549661</v>
      </c>
      <c r="AM308" s="3">
        <v>2042494</v>
      </c>
      <c r="AN308" s="3">
        <v>1974740</v>
      </c>
      <c r="AO308" s="3">
        <v>2418138.7999999998</v>
      </c>
      <c r="AP308" s="3">
        <v>4850693</v>
      </c>
      <c r="AQ308" s="3">
        <v>2588679</v>
      </c>
      <c r="AR308" s="3">
        <v>2632116</v>
      </c>
      <c r="AS308" s="3">
        <v>3021030.7</v>
      </c>
      <c r="AT308" s="3">
        <v>2827991</v>
      </c>
      <c r="AU308" s="3">
        <v>2735856</v>
      </c>
      <c r="AV308" s="3">
        <v>1537740</v>
      </c>
      <c r="AW308" s="3">
        <v>2053237.3489999999</v>
      </c>
      <c r="AX308" s="3">
        <v>9116820</v>
      </c>
      <c r="AY308" s="3">
        <v>2754268</v>
      </c>
      <c r="AZ308" s="70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ht="16.5" hidden="1" customHeight="1" x14ac:dyDescent="0.25">
      <c r="A309" s="3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  <c r="AM309" s="70"/>
      <c r="AN309" s="70"/>
      <c r="AO309" s="70"/>
      <c r="AP309" s="70"/>
      <c r="AQ309" s="70"/>
      <c r="AR309" s="70"/>
      <c r="AS309" s="70"/>
      <c r="AT309" s="70"/>
      <c r="AU309" s="70"/>
      <c r="AV309" s="70"/>
      <c r="AW309" s="70"/>
      <c r="AX309" s="70"/>
      <c r="AY309" s="70"/>
      <c r="AZ309" s="70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ht="16.5" hidden="1" customHeight="1" x14ac:dyDescent="0.25">
      <c r="A310" s="3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  <c r="AM310" s="70"/>
      <c r="AN310" s="70"/>
      <c r="AO310" s="70"/>
      <c r="AP310" s="70"/>
      <c r="AQ310" s="70"/>
      <c r="AR310" s="70"/>
      <c r="AS310" s="70"/>
      <c r="AT310" s="70"/>
      <c r="AU310" s="70"/>
      <c r="AV310" s="70"/>
      <c r="AW310" s="70"/>
      <c r="AX310" s="70"/>
      <c r="AY310" s="70"/>
      <c r="AZ310" s="70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ht="16.5" hidden="1" customHeight="1" x14ac:dyDescent="0.25">
      <c r="A311" s="3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  <c r="AM311" s="70"/>
      <c r="AN311" s="70"/>
      <c r="AO311" s="70"/>
      <c r="AP311" s="70"/>
      <c r="AQ311" s="70"/>
      <c r="AR311" s="70"/>
      <c r="AS311" s="70"/>
      <c r="AT311" s="70"/>
      <c r="AU311" s="70"/>
      <c r="AV311" s="70"/>
      <c r="AW311" s="70"/>
      <c r="AX311" s="70"/>
      <c r="AY311" s="70"/>
      <c r="AZ311" s="70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ht="16.5" hidden="1" customHeight="1" x14ac:dyDescent="0.25">
      <c r="A312" s="3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  <c r="AM312" s="70"/>
      <c r="AN312" s="70"/>
      <c r="AO312" s="70"/>
      <c r="AP312" s="70"/>
      <c r="AQ312" s="70"/>
      <c r="AR312" s="70"/>
      <c r="AS312" s="70"/>
      <c r="AT312" s="70"/>
      <c r="AU312" s="70"/>
      <c r="AV312" s="70"/>
      <c r="AW312" s="70"/>
      <c r="AX312" s="70"/>
      <c r="AY312" s="70"/>
      <c r="AZ312" s="70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ht="16.5" hidden="1" customHeight="1" x14ac:dyDescent="0.25">
      <c r="A313" s="3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  <c r="AM313" s="70"/>
      <c r="AN313" s="70"/>
      <c r="AO313" s="70"/>
      <c r="AP313" s="70"/>
      <c r="AQ313" s="70"/>
      <c r="AR313" s="70"/>
      <c r="AS313" s="70"/>
      <c r="AT313" s="70"/>
      <c r="AU313" s="70"/>
      <c r="AV313" s="70"/>
      <c r="AW313" s="70"/>
      <c r="AX313" s="70"/>
      <c r="AY313" s="70"/>
      <c r="AZ313" s="70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ht="16.5" hidden="1" customHeight="1" x14ac:dyDescent="0.25">
      <c r="A314" s="3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  <c r="AM314" s="70"/>
      <c r="AN314" s="70"/>
      <c r="AO314" s="70"/>
      <c r="AP314" s="70"/>
      <c r="AQ314" s="70"/>
      <c r="AR314" s="70"/>
      <c r="AS314" s="70"/>
      <c r="AT314" s="70"/>
      <c r="AU314" s="70"/>
      <c r="AV314" s="70"/>
      <c r="AW314" s="70"/>
      <c r="AX314" s="70"/>
      <c r="AY314" s="70"/>
      <c r="AZ314" s="70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ht="16.5" hidden="1" customHeight="1" x14ac:dyDescent="0.25">
      <c r="A315" s="3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  <c r="AM315" s="70"/>
      <c r="AN315" s="70"/>
      <c r="AO315" s="70"/>
      <c r="AP315" s="70"/>
      <c r="AQ315" s="70"/>
      <c r="AR315" s="70"/>
      <c r="AS315" s="70"/>
      <c r="AT315" s="70"/>
      <c r="AU315" s="70"/>
      <c r="AV315" s="70"/>
      <c r="AW315" s="70"/>
      <c r="AX315" s="70"/>
      <c r="AY315" s="70"/>
      <c r="AZ315" s="70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ht="16.5" hidden="1" customHeight="1" x14ac:dyDescent="0.25">
      <c r="A316" s="3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  <c r="AM316" s="70"/>
      <c r="AN316" s="70"/>
      <c r="AO316" s="70"/>
      <c r="AP316" s="70"/>
      <c r="AQ316" s="70"/>
      <c r="AR316" s="70"/>
      <c r="AS316" s="70"/>
      <c r="AT316" s="70"/>
      <c r="AU316" s="70"/>
      <c r="AV316" s="70"/>
      <c r="AW316" s="70"/>
      <c r="AX316" s="70"/>
      <c r="AY316" s="70"/>
      <c r="AZ316" s="70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ht="16.5" hidden="1" customHeight="1" x14ac:dyDescent="0.25">
      <c r="A317" s="3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  <c r="AM317" s="70"/>
      <c r="AN317" s="70"/>
      <c r="AO317" s="70"/>
      <c r="AP317" s="70"/>
      <c r="AQ317" s="70"/>
      <c r="AR317" s="70"/>
      <c r="AS317" s="70"/>
      <c r="AT317" s="70"/>
      <c r="AU317" s="70"/>
      <c r="AV317" s="70"/>
      <c r="AW317" s="70"/>
      <c r="AX317" s="70"/>
      <c r="AY317" s="70"/>
      <c r="AZ317" s="70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ht="16.5" hidden="1" customHeight="1" x14ac:dyDescent="0.25">
      <c r="A318" s="3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  <c r="AM318" s="70"/>
      <c r="AN318" s="70"/>
      <c r="AO318" s="70"/>
      <c r="AP318" s="70"/>
      <c r="AQ318" s="70"/>
      <c r="AR318" s="70"/>
      <c r="AS318" s="70"/>
      <c r="AT318" s="70"/>
      <c r="AU318" s="70"/>
      <c r="AV318" s="70"/>
      <c r="AW318" s="70"/>
      <c r="AX318" s="70"/>
      <c r="AY318" s="70"/>
      <c r="AZ318" s="70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ht="16.5" hidden="1" customHeight="1" x14ac:dyDescent="0.25">
      <c r="A319" s="3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ht="16.5" hidden="1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ht="16.5" hidden="1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ht="16.5" hidden="1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ht="16.5" hidden="1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ht="16.5" customHeight="1" x14ac:dyDescent="0.25">
      <c r="A324" s="8"/>
      <c r="B324" s="9">
        <v>2008</v>
      </c>
      <c r="C324" s="9">
        <v>2009</v>
      </c>
      <c r="D324" s="9">
        <v>2010</v>
      </c>
      <c r="E324" s="9">
        <v>2011</v>
      </c>
      <c r="F324" s="9">
        <v>2012</v>
      </c>
      <c r="G324" s="9">
        <v>2013</v>
      </c>
      <c r="H324" s="9">
        <v>2014</v>
      </c>
      <c r="I324" s="9">
        <v>2015</v>
      </c>
      <c r="J324" s="9">
        <v>2016</v>
      </c>
      <c r="K324" s="9">
        <v>2017</v>
      </c>
      <c r="L324" s="9">
        <v>2018</v>
      </c>
      <c r="M324" s="9">
        <v>2019</v>
      </c>
      <c r="N324" s="9">
        <v>2020</v>
      </c>
      <c r="O324" s="10"/>
      <c r="P324" s="9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</row>
    <row r="325" spans="1:71" ht="16.5" customHeight="1" x14ac:dyDescent="0.25">
      <c r="A325" s="11"/>
      <c r="B325" s="210" t="s">
        <v>955</v>
      </c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3"/>
      <c r="O325" s="12"/>
      <c r="P325" s="5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ht="16.5" customHeight="1" x14ac:dyDescent="0.25">
      <c r="A326" s="3"/>
      <c r="B326" s="211" t="s">
        <v>784</v>
      </c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3"/>
      <c r="O326" s="12"/>
      <c r="P326" s="5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ht="16.5" customHeight="1" x14ac:dyDescent="0.25">
      <c r="A327" s="3"/>
      <c r="B327" s="13">
        <f t="shared" ref="B327:N327" si="4">IFERROR(VLOOKUP($B$326,$4:$126,MATCH($P327&amp;"/"&amp;B$324,$2:$2,0),FALSE),"")</f>
        <v>1530609</v>
      </c>
      <c r="C327" s="13">
        <f t="shared" si="4"/>
        <v>1950710</v>
      </c>
      <c r="D327" s="13">
        <f t="shared" si="4"/>
        <v>1581064</v>
      </c>
      <c r="E327" s="13">
        <f t="shared" si="4"/>
        <v>761211</v>
      </c>
      <c r="F327" s="13">
        <f t="shared" si="4"/>
        <v>872306</v>
      </c>
      <c r="G327" s="13">
        <f t="shared" si="4"/>
        <v>1745337</v>
      </c>
      <c r="H327" s="13">
        <f t="shared" si="4"/>
        <v>2161552</v>
      </c>
      <c r="I327" s="13">
        <f t="shared" si="4"/>
        <v>1274766</v>
      </c>
      <c r="J327" s="13">
        <f t="shared" si="4"/>
        <v>2275951</v>
      </c>
      <c r="K327" s="13">
        <f t="shared" si="4"/>
        <v>2549661</v>
      </c>
      <c r="L327" s="13">
        <f t="shared" si="4"/>
        <v>4850693</v>
      </c>
      <c r="M327" s="13">
        <f t="shared" si="4"/>
        <v>2827991</v>
      </c>
      <c r="N327" s="14">
        <f t="shared" si="4"/>
        <v>9116820</v>
      </c>
      <c r="O327" s="12"/>
      <c r="P327" s="15" t="s">
        <v>956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ht="16.5" customHeight="1" x14ac:dyDescent="0.25">
      <c r="A328" s="3"/>
      <c r="B328" s="13">
        <f t="shared" ref="B328:N328" si="5">IFERROR(VLOOKUP($B$326,$4:$126,MATCH($P328&amp;"/"&amp;B$324,$2:$2,0),FALSE),"")</f>
        <v>854266</v>
      </c>
      <c r="C328" s="13">
        <f t="shared" si="5"/>
        <v>1951588</v>
      </c>
      <c r="D328" s="13">
        <f t="shared" si="5"/>
        <v>1100156</v>
      </c>
      <c r="E328" s="13">
        <f t="shared" si="5"/>
        <v>921022</v>
      </c>
      <c r="F328" s="13">
        <f t="shared" si="5"/>
        <v>1620704</v>
      </c>
      <c r="G328" s="13">
        <f t="shared" si="5"/>
        <v>2048120</v>
      </c>
      <c r="H328" s="13">
        <f t="shared" si="5"/>
        <v>1653793</v>
      </c>
      <c r="I328" s="13">
        <f t="shared" si="5"/>
        <v>1758472</v>
      </c>
      <c r="J328" s="13">
        <f t="shared" si="5"/>
        <v>1529003</v>
      </c>
      <c r="K328" s="13">
        <f t="shared" si="5"/>
        <v>2042494</v>
      </c>
      <c r="L328" s="13">
        <f t="shared" si="5"/>
        <v>2588679</v>
      </c>
      <c r="M328" s="13">
        <f t="shared" si="5"/>
        <v>2735856</v>
      </c>
      <c r="N328" s="14">
        <f t="shared" si="5"/>
        <v>2754268</v>
      </c>
      <c r="O328" s="12"/>
      <c r="P328" s="15" t="s">
        <v>957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ht="16.5" customHeight="1" x14ac:dyDescent="0.25">
      <c r="A329" s="3"/>
      <c r="B329" s="13">
        <f t="shared" ref="B329:N329" si="6">IFERROR(VLOOKUP($B$326,$4:$126,MATCH($P329&amp;"/"&amp;B$324,$2:$2,0),FALSE),"")</f>
        <v>1194113</v>
      </c>
      <c r="C329" s="13">
        <f t="shared" si="6"/>
        <v>1521015</v>
      </c>
      <c r="D329" s="13">
        <f t="shared" si="6"/>
        <v>530784</v>
      </c>
      <c r="E329" s="13">
        <f t="shared" si="6"/>
        <v>767887</v>
      </c>
      <c r="F329" s="13">
        <f t="shared" si="6"/>
        <v>3042176</v>
      </c>
      <c r="G329" s="13">
        <f t="shared" si="6"/>
        <v>2265791</v>
      </c>
      <c r="H329" s="13">
        <f t="shared" si="6"/>
        <v>1352825</v>
      </c>
      <c r="I329" s="13">
        <f t="shared" si="6"/>
        <v>1864333</v>
      </c>
      <c r="J329" s="13">
        <f t="shared" si="6"/>
        <v>1837874</v>
      </c>
      <c r="K329" s="13">
        <f t="shared" si="6"/>
        <v>1974740</v>
      </c>
      <c r="L329" s="13">
        <f t="shared" si="6"/>
        <v>2632116</v>
      </c>
      <c r="M329" s="13">
        <f t="shared" si="6"/>
        <v>1537740</v>
      </c>
      <c r="N329" s="14" t="str">
        <f t="shared" si="6"/>
        <v/>
      </c>
      <c r="O329" s="12"/>
      <c r="P329" s="15" t="s">
        <v>958</v>
      </c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ht="16.5" customHeight="1" x14ac:dyDescent="0.25">
      <c r="A330" s="3"/>
      <c r="B330" s="13">
        <f t="shared" ref="B330:M330" si="7">IFERROR(VLOOKUP($B$326,$4:$126,MATCH($P330&amp;"/"&amp;B$324,$2:$2,0),FALSE),"")</f>
        <v>2407346</v>
      </c>
      <c r="C330" s="13">
        <f t="shared" si="7"/>
        <v>1734555</v>
      </c>
      <c r="D330" s="13">
        <f t="shared" si="7"/>
        <v>771564</v>
      </c>
      <c r="E330" s="13">
        <f t="shared" si="7"/>
        <v>833058.06</v>
      </c>
      <c r="F330" s="13">
        <f t="shared" si="7"/>
        <v>2893635.04</v>
      </c>
      <c r="G330" s="13">
        <f t="shared" si="7"/>
        <v>1752178.399</v>
      </c>
      <c r="H330" s="13">
        <f t="shared" si="7"/>
        <v>2487781.5699999998</v>
      </c>
      <c r="I330" s="13">
        <f t="shared" si="7"/>
        <v>2577733.6609999998</v>
      </c>
      <c r="J330" s="13">
        <f t="shared" si="7"/>
        <v>2488945.2200000002</v>
      </c>
      <c r="K330" s="13">
        <f t="shared" si="7"/>
        <v>2418138.7999999998</v>
      </c>
      <c r="L330" s="13">
        <f t="shared" si="7"/>
        <v>3021030.7</v>
      </c>
      <c r="M330" s="13">
        <f t="shared" si="7"/>
        <v>2053237.3489999999</v>
      </c>
      <c r="N330" s="14">
        <f>IFERROR(VLOOKUP($B$326,$4:$126,MATCH($P330&amp;"/"&amp;N$324,$2:$2,0),FALSE),IFERROR(VLOOKUP($B$326,$4:$126,MATCH($P329&amp;"/"&amp;N$324,$2:$2,0),FALSE),IFERROR(VLOOKUP($B$326,$4:$126,MATCH($P328&amp;"/"&amp;N$324,$2:$2,0),FALSE),IFERROR(VLOOKUP($B$326,$4:$126,MATCH($P327&amp;"/"&amp;N$324,$2:$2,0),FALSE),""))))</f>
        <v>2754268</v>
      </c>
      <c r="O330" s="12"/>
      <c r="P330" s="15" t="s">
        <v>959</v>
      </c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ht="16.5" customHeight="1" x14ac:dyDescent="0.25">
      <c r="A331" s="3"/>
      <c r="B331" s="16">
        <f t="shared" ref="B331:N331" si="8">+B330/B$378</f>
        <v>5.4982598578743089E-2</v>
      </c>
      <c r="C331" s="16">
        <f t="shared" si="8"/>
        <v>3.4080747886107696E-2</v>
      </c>
      <c r="D331" s="16">
        <f t="shared" si="8"/>
        <v>1.4332663298977609E-2</v>
      </c>
      <c r="E331" s="16">
        <f t="shared" si="8"/>
        <v>1.300451013153372E-2</v>
      </c>
      <c r="F331" s="16">
        <f t="shared" si="8"/>
        <v>4.1170714434282579E-2</v>
      </c>
      <c r="G331" s="16">
        <f t="shared" si="8"/>
        <v>2.2597447744004955E-2</v>
      </c>
      <c r="H331" s="16">
        <f t="shared" si="8"/>
        <v>2.7941554720412556E-2</v>
      </c>
      <c r="I331" s="16">
        <f t="shared" si="8"/>
        <v>2.5015700549036617E-2</v>
      </c>
      <c r="J331" s="16">
        <f t="shared" si="8"/>
        <v>2.3811426039429227E-2</v>
      </c>
      <c r="K331" s="16">
        <f t="shared" si="8"/>
        <v>2.0055293955953079E-2</v>
      </c>
      <c r="L331" s="16">
        <f t="shared" si="8"/>
        <v>1.8682031458022122E-2</v>
      </c>
      <c r="M331" s="16">
        <f t="shared" si="8"/>
        <v>1.2082626307105757E-2</v>
      </c>
      <c r="N331" s="16">
        <f t="shared" si="8"/>
        <v>1.2729871412061181E-2</v>
      </c>
      <c r="O331" s="12">
        <f>RATE(M$324-B$324,,-B331,M331)</f>
        <v>-0.12868336118586365</v>
      </c>
      <c r="P331" s="17" t="s">
        <v>960</v>
      </c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ht="16.5" customHeight="1" x14ac:dyDescent="0.25">
      <c r="A332" s="3"/>
      <c r="B332" s="212" t="s">
        <v>1058</v>
      </c>
      <c r="C332" s="199"/>
      <c r="D332" s="199"/>
      <c r="E332" s="199"/>
      <c r="F332" s="199"/>
      <c r="G332" s="199"/>
      <c r="H332" s="199"/>
      <c r="I332" s="199"/>
      <c r="J332" s="199"/>
      <c r="K332" s="199"/>
      <c r="L332" s="199"/>
      <c r="M332" s="199"/>
      <c r="N332" s="200"/>
      <c r="O332" s="12"/>
      <c r="P332" s="5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ht="16.5" customHeight="1" x14ac:dyDescent="0.25">
      <c r="A333" s="3"/>
      <c r="B333" s="14">
        <f t="shared" ref="B333:N333" si="9">IFERROR(VLOOKUP($B$332,$4:$126,MATCH($P333&amp;"/"&amp;B$324,$2:$2,0),FALSE),IFERROR(VLOOKUP($B$332,$4:$126,MATCH($P332&amp;"/"&amp;B$324,$2:$2,0),FALSE),IFERROR(VLOOKUP($B$332,$4:$126,MATCH($P331&amp;"/"&amp;B$324,$2:$2,0),FALSE),IFERROR(VLOOKUP($B$332,$4:$126,MATCH($P330&amp;"/"&amp;B$324,$2:$2,0),FALSE),"0"))))</f>
        <v>1735025</v>
      </c>
      <c r="C333" s="14">
        <f t="shared" si="9"/>
        <v>836336</v>
      </c>
      <c r="D333" s="14">
        <f t="shared" si="9"/>
        <v>1503784</v>
      </c>
      <c r="E333" s="14">
        <f t="shared" si="9"/>
        <v>111666</v>
      </c>
      <c r="F333" s="14">
        <f t="shared" si="9"/>
        <v>812498</v>
      </c>
      <c r="G333" s="14">
        <f t="shared" si="9"/>
        <v>2163069</v>
      </c>
      <c r="H333" s="14">
        <f t="shared" si="9"/>
        <v>117499</v>
      </c>
      <c r="I333" s="14">
        <f t="shared" si="9"/>
        <v>1553573</v>
      </c>
      <c r="J333" s="14">
        <f t="shared" si="9"/>
        <v>3081813</v>
      </c>
      <c r="K333" s="14">
        <f t="shared" si="9"/>
        <v>778153</v>
      </c>
      <c r="L333" s="14">
        <f t="shared" si="9"/>
        <v>2306797</v>
      </c>
      <c r="M333" s="14">
        <f t="shared" si="9"/>
        <v>314888</v>
      </c>
      <c r="N333" s="14">
        <f t="shared" si="9"/>
        <v>0</v>
      </c>
      <c r="O333" s="12"/>
      <c r="P333" s="15" t="s">
        <v>956</v>
      </c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ht="16.5" customHeight="1" x14ac:dyDescent="0.25">
      <c r="A334" s="3"/>
      <c r="B334" s="14">
        <f t="shared" ref="B334:N334" si="10">IFERROR(VLOOKUP($B$332,$4:$126,MATCH($P334&amp;"/"&amp;B$324,$2:$2,0),FALSE),IFERROR(VLOOKUP($B$332,$4:$126,MATCH($P333&amp;"/"&amp;B$324,$2:$2,0),FALSE),IFERROR(VLOOKUP($B$332,$4:$126,MATCH($P332&amp;"/"&amp;B$324,$2:$2,0),FALSE),IFERROR(VLOOKUP($B$332,$4:$126,MATCH($P331&amp;"/"&amp;B$324,$2:$2,0),FALSE),"0"))))</f>
        <v>644311</v>
      </c>
      <c r="C334" s="14">
        <f t="shared" si="10"/>
        <v>839954</v>
      </c>
      <c r="D334" s="14">
        <f t="shared" si="10"/>
        <v>1829552</v>
      </c>
      <c r="E334" s="14">
        <f t="shared" si="10"/>
        <v>110979</v>
      </c>
      <c r="F334" s="14">
        <f t="shared" si="10"/>
        <v>263762</v>
      </c>
      <c r="G334" s="14">
        <f t="shared" si="10"/>
        <v>2227679</v>
      </c>
      <c r="H334" s="14">
        <f t="shared" si="10"/>
        <v>528251</v>
      </c>
      <c r="I334" s="14">
        <f t="shared" si="10"/>
        <v>158892</v>
      </c>
      <c r="J334" s="14">
        <f t="shared" si="10"/>
        <v>642589</v>
      </c>
      <c r="K334" s="14">
        <f t="shared" si="10"/>
        <v>162016</v>
      </c>
      <c r="L334" s="14">
        <f t="shared" si="10"/>
        <v>3910</v>
      </c>
      <c r="M334" s="14">
        <f t="shared" si="10"/>
        <v>3940</v>
      </c>
      <c r="N334" s="14">
        <f t="shared" si="10"/>
        <v>0</v>
      </c>
      <c r="O334" s="12"/>
      <c r="P334" s="15" t="s">
        <v>957</v>
      </c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ht="16.5" customHeight="1" x14ac:dyDescent="0.25">
      <c r="A335" s="3"/>
      <c r="B335" s="14">
        <f t="shared" ref="B335:N335" si="11">IFERROR(VLOOKUP($B$332,$4:$126,MATCH($P335&amp;"/"&amp;B$324,$2:$2,0),FALSE),IFERROR(VLOOKUP($B$332,$4:$126,MATCH($P334&amp;"/"&amp;B$324,$2:$2,0),FALSE),IFERROR(VLOOKUP($B$332,$4:$126,MATCH($P333&amp;"/"&amp;B$324,$2:$2,0),FALSE),IFERROR(VLOOKUP($B$332,$4:$126,MATCH($P332&amp;"/"&amp;B$324,$2:$2,0),FALSE),"0"))))</f>
        <v>1788868</v>
      </c>
      <c r="C335" s="14">
        <f t="shared" si="11"/>
        <v>511941</v>
      </c>
      <c r="D335" s="14">
        <f t="shared" si="11"/>
        <v>800027</v>
      </c>
      <c r="E335" s="14">
        <f t="shared" si="11"/>
        <v>110772</v>
      </c>
      <c r="F335" s="14">
        <f t="shared" si="11"/>
        <v>1662183</v>
      </c>
      <c r="G335" s="14">
        <f t="shared" si="11"/>
        <v>416396</v>
      </c>
      <c r="H335" s="14">
        <f t="shared" si="11"/>
        <v>128932</v>
      </c>
      <c r="I335" s="14">
        <f t="shared" si="11"/>
        <v>658103</v>
      </c>
      <c r="J335" s="14">
        <f t="shared" si="11"/>
        <v>1279992</v>
      </c>
      <c r="K335" s="14">
        <f t="shared" si="11"/>
        <v>38117</v>
      </c>
      <c r="L335" s="14">
        <f t="shared" si="11"/>
        <v>50268</v>
      </c>
      <c r="M335" s="14">
        <f t="shared" si="11"/>
        <v>724416</v>
      </c>
      <c r="N335" s="14">
        <f t="shared" si="11"/>
        <v>0</v>
      </c>
      <c r="O335" s="12"/>
      <c r="P335" s="15" t="s">
        <v>958</v>
      </c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ht="16.5" customHeight="1" x14ac:dyDescent="0.25">
      <c r="A336" s="3"/>
      <c r="B336" s="14">
        <f t="shared" ref="B336:N336" si="12">IFERROR(VLOOKUP($B$332,$4:$126,MATCH($P336&amp;"/"&amp;B$324,$2:$2,0),FALSE),IFERROR(VLOOKUP($B$332,$4:$126,MATCH($P335&amp;"/"&amp;B$324,$2:$2,0),FALSE),IFERROR(VLOOKUP($B$332,$4:$126,MATCH($P334&amp;"/"&amp;B$324,$2:$2,0),FALSE),IFERROR(VLOOKUP($B$332,$4:$126,MATCH($P333&amp;"/"&amp;B$324,$2:$2,0),FALSE),"0"))))</f>
        <v>1269356</v>
      </c>
      <c r="C336" s="14">
        <f t="shared" si="12"/>
        <v>806458</v>
      </c>
      <c r="D336" s="14">
        <f t="shared" si="12"/>
        <v>860707</v>
      </c>
      <c r="E336" s="14">
        <f t="shared" si="12"/>
        <v>111556.74</v>
      </c>
      <c r="F336" s="14">
        <f t="shared" si="12"/>
        <v>1313509.486</v>
      </c>
      <c r="G336" s="14">
        <f t="shared" si="12"/>
        <v>117010.72100000001</v>
      </c>
      <c r="H336" s="14">
        <f t="shared" si="12"/>
        <v>1285220.51</v>
      </c>
      <c r="I336" s="14">
        <f t="shared" si="12"/>
        <v>1748018</v>
      </c>
      <c r="J336" s="14">
        <f t="shared" si="12"/>
        <v>714829.93700000003</v>
      </c>
      <c r="K336" s="14">
        <f t="shared" si="12"/>
        <v>2943116.49</v>
      </c>
      <c r="L336" s="14">
        <f t="shared" si="12"/>
        <v>45520.77</v>
      </c>
      <c r="M336" s="14">
        <f t="shared" si="12"/>
        <v>1001374.831</v>
      </c>
      <c r="N336" s="14">
        <f t="shared" si="12"/>
        <v>0</v>
      </c>
      <c r="O336" s="12"/>
      <c r="P336" s="15" t="s">
        <v>959</v>
      </c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ht="16.5" customHeight="1" x14ac:dyDescent="0.25">
      <c r="A337" s="3"/>
      <c r="B337" s="16">
        <f t="shared" ref="B337:N337" si="13">+B336/B$378</f>
        <v>2.8991466702966259E-2</v>
      </c>
      <c r="C337" s="16">
        <f t="shared" si="13"/>
        <v>1.5845385000034386E-2</v>
      </c>
      <c r="D337" s="16">
        <f t="shared" si="13"/>
        <v>1.5988594115424155E-2</v>
      </c>
      <c r="E337" s="16">
        <f t="shared" si="13"/>
        <v>1.7414641610584418E-3</v>
      </c>
      <c r="F337" s="16">
        <f t="shared" si="13"/>
        <v>1.8688647050260798E-2</v>
      </c>
      <c r="G337" s="16">
        <f t="shared" si="13"/>
        <v>1.5090607524866784E-3</v>
      </c>
      <c r="H337" s="16">
        <f t="shared" si="13"/>
        <v>1.4434972764896532E-2</v>
      </c>
      <c r="I337" s="16">
        <f t="shared" si="13"/>
        <v>1.6963697803194375E-2</v>
      </c>
      <c r="J337" s="16">
        <f t="shared" si="13"/>
        <v>6.838688147441571E-3</v>
      </c>
      <c r="K337" s="16">
        <f t="shared" si="13"/>
        <v>2.4409296254442818E-2</v>
      </c>
      <c r="L337" s="16">
        <f t="shared" si="13"/>
        <v>2.815001042966526E-4</v>
      </c>
      <c r="M337" s="16">
        <f t="shared" si="13"/>
        <v>5.8927614394930728E-3</v>
      </c>
      <c r="N337" s="16">
        <f t="shared" si="13"/>
        <v>0</v>
      </c>
      <c r="O337" s="12">
        <f>RATE(M$324-B$324,,-B337,M337)</f>
        <v>-0.1348421875433114</v>
      </c>
      <c r="P337" s="17" t="s">
        <v>960</v>
      </c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ht="16.5" customHeight="1" x14ac:dyDescent="0.25">
      <c r="A338" s="3"/>
      <c r="B338" s="212" t="s">
        <v>1059</v>
      </c>
      <c r="C338" s="199"/>
      <c r="D338" s="199"/>
      <c r="E338" s="199"/>
      <c r="F338" s="199"/>
      <c r="G338" s="199"/>
      <c r="H338" s="199"/>
      <c r="I338" s="199"/>
      <c r="J338" s="199"/>
      <c r="K338" s="199"/>
      <c r="L338" s="199"/>
      <c r="M338" s="199"/>
      <c r="N338" s="200"/>
      <c r="O338" s="12"/>
      <c r="P338" s="5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ht="16.5" customHeight="1" x14ac:dyDescent="0.25">
      <c r="A339" s="3"/>
      <c r="B339" s="14">
        <f t="shared" ref="B339:N339" si="14">IFERROR(VLOOKUP($B$338,$4:$126,MATCH($P339&amp;"/"&amp;B$324,$2:$2,0),FALSE),"")</f>
        <v>418060</v>
      </c>
      <c r="C339" s="14">
        <f t="shared" si="14"/>
        <v>552596</v>
      </c>
      <c r="D339" s="14">
        <f t="shared" si="14"/>
        <v>543568</v>
      </c>
      <c r="E339" s="14">
        <f t="shared" si="14"/>
        <v>678083</v>
      </c>
      <c r="F339" s="14">
        <f t="shared" si="14"/>
        <v>761120</v>
      </c>
      <c r="G339" s="14">
        <f t="shared" si="14"/>
        <v>658441</v>
      </c>
      <c r="H339" s="14">
        <f t="shared" si="14"/>
        <v>1286112</v>
      </c>
      <c r="I339" s="14">
        <f t="shared" si="14"/>
        <v>1183859</v>
      </c>
      <c r="J339" s="14">
        <f t="shared" si="14"/>
        <v>1356964</v>
      </c>
      <c r="K339" s="14">
        <f t="shared" si="14"/>
        <v>1259830</v>
      </c>
      <c r="L339" s="14">
        <f t="shared" si="14"/>
        <v>1174572</v>
      </c>
      <c r="M339" s="14">
        <f t="shared" si="14"/>
        <v>1465641</v>
      </c>
      <c r="N339" s="14">
        <f t="shared" si="14"/>
        <v>1908238</v>
      </c>
      <c r="O339" s="12"/>
      <c r="P339" s="15" t="s">
        <v>956</v>
      </c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ht="16.5" customHeight="1" x14ac:dyDescent="0.25">
      <c r="A340" s="3"/>
      <c r="B340" s="14">
        <f t="shared" ref="B340:N340" si="15">IFERROR(VLOOKUP($B$338,$4:$126,MATCH($P340&amp;"/"&amp;B$324,$2:$2,0),FALSE),"")</f>
        <v>627021</v>
      </c>
      <c r="C340" s="14">
        <f t="shared" si="15"/>
        <v>517681</v>
      </c>
      <c r="D340" s="14">
        <f t="shared" si="15"/>
        <v>530842</v>
      </c>
      <c r="E340" s="14">
        <f t="shared" si="15"/>
        <v>685586</v>
      </c>
      <c r="F340" s="14">
        <f t="shared" si="15"/>
        <v>691902</v>
      </c>
      <c r="G340" s="14">
        <f t="shared" si="15"/>
        <v>852832</v>
      </c>
      <c r="H340" s="14">
        <f t="shared" si="15"/>
        <v>1258305</v>
      </c>
      <c r="I340" s="14">
        <f t="shared" si="15"/>
        <v>1272251</v>
      </c>
      <c r="J340" s="14">
        <f t="shared" si="15"/>
        <v>1218307</v>
      </c>
      <c r="K340" s="14">
        <f t="shared" si="15"/>
        <v>1239112</v>
      </c>
      <c r="L340" s="14">
        <f t="shared" si="15"/>
        <v>1395736</v>
      </c>
      <c r="M340" s="14">
        <f t="shared" si="15"/>
        <v>1300953</v>
      </c>
      <c r="N340" s="14">
        <f t="shared" si="15"/>
        <v>3824249</v>
      </c>
      <c r="O340" s="12"/>
      <c r="P340" s="15" t="s">
        <v>957</v>
      </c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ht="16.5" customHeight="1" x14ac:dyDescent="0.25">
      <c r="A341" s="3"/>
      <c r="B341" s="14">
        <f t="shared" ref="B341:N341" si="16">IFERROR(VLOOKUP($B$338,$4:$126,MATCH($P341&amp;"/"&amp;B$324,$2:$2,0),FALSE),"")</f>
        <v>482271</v>
      </c>
      <c r="C341" s="14">
        <f t="shared" si="16"/>
        <v>474168</v>
      </c>
      <c r="D341" s="14">
        <f t="shared" si="16"/>
        <v>505637</v>
      </c>
      <c r="E341" s="14">
        <f t="shared" si="16"/>
        <v>688107</v>
      </c>
      <c r="F341" s="14">
        <f t="shared" si="16"/>
        <v>652091</v>
      </c>
      <c r="G341" s="14">
        <f t="shared" si="16"/>
        <v>1012380</v>
      </c>
      <c r="H341" s="14">
        <f t="shared" si="16"/>
        <v>1314536</v>
      </c>
      <c r="I341" s="14">
        <f t="shared" si="16"/>
        <v>1302628</v>
      </c>
      <c r="J341" s="14">
        <f t="shared" si="16"/>
        <v>1094773</v>
      </c>
      <c r="K341" s="14">
        <f t="shared" si="16"/>
        <v>1194322</v>
      </c>
      <c r="L341" s="14">
        <f t="shared" si="16"/>
        <v>1357353</v>
      </c>
      <c r="M341" s="14">
        <f t="shared" si="16"/>
        <v>1330793</v>
      </c>
      <c r="N341" s="14" t="str">
        <f t="shared" si="16"/>
        <v/>
      </c>
      <c r="O341" s="12"/>
      <c r="P341" s="15" t="s">
        <v>958</v>
      </c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ht="16.5" customHeight="1" x14ac:dyDescent="0.25">
      <c r="A342" s="3"/>
      <c r="B342" s="14">
        <f t="shared" ref="B342:M342" si="17">IFERROR(VLOOKUP($B$338,$4:$126,MATCH($P342&amp;"/"&amp;B$324,$2:$2,0),FALSE),"")</f>
        <v>536595</v>
      </c>
      <c r="C342" s="14">
        <f t="shared" si="17"/>
        <v>480935</v>
      </c>
      <c r="D342" s="14">
        <f t="shared" si="17"/>
        <v>653490</v>
      </c>
      <c r="E342" s="14">
        <f t="shared" si="17"/>
        <v>881244.96</v>
      </c>
      <c r="F342" s="14">
        <f t="shared" si="17"/>
        <v>626721.78500000003</v>
      </c>
      <c r="G342" s="14">
        <f t="shared" si="17"/>
        <v>1229673.7879999999</v>
      </c>
      <c r="H342" s="14">
        <f t="shared" si="17"/>
        <v>1404324.12</v>
      </c>
      <c r="I342" s="14">
        <f t="shared" si="17"/>
        <v>1249501.3259999999</v>
      </c>
      <c r="J342" s="14">
        <f t="shared" si="17"/>
        <v>1102326.9439999999</v>
      </c>
      <c r="K342" s="14">
        <f t="shared" si="17"/>
        <v>1308097.8400000001</v>
      </c>
      <c r="L342" s="14">
        <f t="shared" si="17"/>
        <v>1278625.1100000001</v>
      </c>
      <c r="M342" s="14">
        <f t="shared" si="17"/>
        <v>1355706.5220000001</v>
      </c>
      <c r="N342" s="14">
        <f>IFERROR(VLOOKUP($B$338,$4:$126,MATCH($P342&amp;"/"&amp;N$324,$2:$2,0),FALSE),IFERROR(VLOOKUP($B$338,$4:$126,MATCH($P341&amp;"/"&amp;N$324,$2:$2,0),FALSE),IFERROR(VLOOKUP($B$338,$4:$126,MATCH($P340&amp;"/"&amp;N$324,$2:$2,0),FALSE),IFERROR(VLOOKUP($B$338,$4:$126,MATCH($P339&amp;"/"&amp;N$324,$2:$2,0),FALSE),""))))</f>
        <v>3824249</v>
      </c>
      <c r="O342" s="12">
        <f t="shared" ref="O342:O343" si="18">RATE(M$324-B$324,,-B342,M342)</f>
        <v>8.7909181811722845E-2</v>
      </c>
      <c r="P342" s="15" t="s">
        <v>959</v>
      </c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ht="16.5" customHeight="1" x14ac:dyDescent="0.25">
      <c r="A343" s="3"/>
      <c r="B343" s="16">
        <f t="shared" ref="B343:N343" si="19">+B342/B$378</f>
        <v>1.2255565873937791E-2</v>
      </c>
      <c r="C343" s="16">
        <f t="shared" si="19"/>
        <v>9.4494694515914485E-3</v>
      </c>
      <c r="D343" s="16">
        <f t="shared" si="19"/>
        <v>1.2139306835530012E-2</v>
      </c>
      <c r="E343" s="16">
        <f t="shared" si="19"/>
        <v>1.3756735047594434E-2</v>
      </c>
      <c r="F343" s="16">
        <f t="shared" si="19"/>
        <v>8.9170138193995756E-3</v>
      </c>
      <c r="G343" s="16">
        <f t="shared" si="19"/>
        <v>1.5858824182721037E-2</v>
      </c>
      <c r="H343" s="16">
        <f t="shared" si="19"/>
        <v>1.5772686684938829E-2</v>
      </c>
      <c r="I343" s="16">
        <f t="shared" si="19"/>
        <v>1.2125826449701694E-2</v>
      </c>
      <c r="J343" s="16">
        <f t="shared" si="19"/>
        <v>1.054582330193914E-2</v>
      </c>
      <c r="K343" s="16">
        <f t="shared" si="19"/>
        <v>1.0848958175745447E-2</v>
      </c>
      <c r="L343" s="16">
        <f t="shared" si="19"/>
        <v>7.9070082035369565E-3</v>
      </c>
      <c r="M343" s="16">
        <f t="shared" si="19"/>
        <v>7.9778868699275987E-3</v>
      </c>
      <c r="N343" s="16">
        <f t="shared" si="19"/>
        <v>1.7675185572973855E-2</v>
      </c>
      <c r="O343" s="12">
        <f t="shared" si="18"/>
        <v>-3.8276098645398444E-2</v>
      </c>
      <c r="P343" s="17" t="s">
        <v>960</v>
      </c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ht="16.5" customHeight="1" x14ac:dyDescent="0.25">
      <c r="A344" s="3"/>
      <c r="B344" s="212" t="s">
        <v>1061</v>
      </c>
      <c r="C344" s="199"/>
      <c r="D344" s="199"/>
      <c r="E344" s="199"/>
      <c r="F344" s="199"/>
      <c r="G344" s="199"/>
      <c r="H344" s="199"/>
      <c r="I344" s="199"/>
      <c r="J344" s="199"/>
      <c r="K344" s="199"/>
      <c r="L344" s="199"/>
      <c r="M344" s="199"/>
      <c r="N344" s="200"/>
      <c r="O344" s="12"/>
      <c r="P344" s="5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ht="16.5" customHeight="1" x14ac:dyDescent="0.25">
      <c r="A345" s="3"/>
      <c r="B345" s="14">
        <f t="shared" ref="B345:N345" si="20">IFERROR(VLOOKUP($B$344,$4:$126,MATCH($P345&amp;"/"&amp;B$324,$2:$2,0),FALSE),"")</f>
        <v>0</v>
      </c>
      <c r="C345" s="14">
        <f t="shared" si="20"/>
        <v>0</v>
      </c>
      <c r="D345" s="14">
        <f t="shared" si="20"/>
        <v>0</v>
      </c>
      <c r="E345" s="14">
        <f t="shared" si="20"/>
        <v>0</v>
      </c>
      <c r="F345" s="14">
        <f t="shared" si="20"/>
        <v>0</v>
      </c>
      <c r="G345" s="14">
        <f t="shared" si="20"/>
        <v>0</v>
      </c>
      <c r="H345" s="14">
        <f t="shared" si="20"/>
        <v>0</v>
      </c>
      <c r="I345" s="14">
        <f t="shared" si="20"/>
        <v>0</v>
      </c>
      <c r="J345" s="14">
        <f t="shared" si="20"/>
        <v>50873</v>
      </c>
      <c r="K345" s="14">
        <f t="shared" si="20"/>
        <v>618193</v>
      </c>
      <c r="L345" s="14">
        <f t="shared" si="20"/>
        <v>4645820</v>
      </c>
      <c r="M345" s="14">
        <f t="shared" si="20"/>
        <v>8062711</v>
      </c>
      <c r="N345" s="14">
        <f t="shared" si="20"/>
        <v>8620714</v>
      </c>
      <c r="O345" s="12"/>
      <c r="P345" s="15" t="s">
        <v>956</v>
      </c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ht="16.5" customHeight="1" x14ac:dyDescent="0.25">
      <c r="A346" s="3"/>
      <c r="B346" s="14">
        <f t="shared" ref="B346:N346" si="21">IFERROR(VLOOKUP($B$344,$4:$126,MATCH($P346&amp;"/"&amp;B$324,$2:$2,0),FALSE),"")</f>
        <v>0</v>
      </c>
      <c r="C346" s="14">
        <f t="shared" si="21"/>
        <v>0</v>
      </c>
      <c r="D346" s="14">
        <f t="shared" si="21"/>
        <v>0</v>
      </c>
      <c r="E346" s="14">
        <f t="shared" si="21"/>
        <v>0</v>
      </c>
      <c r="F346" s="14">
        <f t="shared" si="21"/>
        <v>0</v>
      </c>
      <c r="G346" s="14">
        <f t="shared" si="21"/>
        <v>0</v>
      </c>
      <c r="H346" s="14">
        <f t="shared" si="21"/>
        <v>0</v>
      </c>
      <c r="I346" s="14">
        <f t="shared" si="21"/>
        <v>0</v>
      </c>
      <c r="J346" s="14">
        <f t="shared" si="21"/>
        <v>143768</v>
      </c>
      <c r="K346" s="14">
        <f t="shared" si="21"/>
        <v>922371</v>
      </c>
      <c r="L346" s="14">
        <f t="shared" si="21"/>
        <v>4092344</v>
      </c>
      <c r="M346" s="14">
        <f t="shared" si="21"/>
        <v>8357703</v>
      </c>
      <c r="N346" s="14">
        <f t="shared" si="21"/>
        <v>8999639</v>
      </c>
      <c r="O346" s="12"/>
      <c r="P346" s="15" t="s">
        <v>957</v>
      </c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ht="16.5" customHeight="1" x14ac:dyDescent="0.25">
      <c r="A347" s="3"/>
      <c r="B347" s="14">
        <f t="shared" ref="B347:N347" si="22">IFERROR(VLOOKUP($B$344,$4:$126,MATCH($P347&amp;"/"&amp;B$324,$2:$2,0),FALSE),"")</f>
        <v>0</v>
      </c>
      <c r="C347" s="14">
        <f t="shared" si="22"/>
        <v>0</v>
      </c>
      <c r="D347" s="14">
        <f t="shared" si="22"/>
        <v>0</v>
      </c>
      <c r="E347" s="14">
        <f t="shared" si="22"/>
        <v>0</v>
      </c>
      <c r="F347" s="14">
        <f t="shared" si="22"/>
        <v>0</v>
      </c>
      <c r="G347" s="14">
        <f t="shared" si="22"/>
        <v>0</v>
      </c>
      <c r="H347" s="14">
        <f t="shared" si="22"/>
        <v>0</v>
      </c>
      <c r="I347" s="14">
        <f t="shared" si="22"/>
        <v>0</v>
      </c>
      <c r="J347" s="14">
        <f t="shared" si="22"/>
        <v>325328</v>
      </c>
      <c r="K347" s="14">
        <f t="shared" si="22"/>
        <v>1828914</v>
      </c>
      <c r="L347" s="14">
        <f t="shared" si="22"/>
        <v>7118881</v>
      </c>
      <c r="M347" s="14">
        <f t="shared" si="22"/>
        <v>9150922</v>
      </c>
      <c r="N347" s="14" t="str">
        <f t="shared" si="22"/>
        <v/>
      </c>
      <c r="O347" s="12"/>
      <c r="P347" s="15" t="s">
        <v>958</v>
      </c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ht="16.5" customHeight="1" x14ac:dyDescent="0.25">
      <c r="A348" s="3"/>
      <c r="B348" s="14">
        <f t="shared" ref="B348:M348" si="23">IFERROR(VLOOKUP($B$344,$4:$126,MATCH($P348&amp;"/"&amp;B$324,$2:$2,0),FALSE),"")</f>
        <v>0</v>
      </c>
      <c r="C348" s="14">
        <f t="shared" si="23"/>
        <v>0</v>
      </c>
      <c r="D348" s="14">
        <f t="shared" si="23"/>
        <v>0</v>
      </c>
      <c r="E348" s="14">
        <f t="shared" si="23"/>
        <v>0</v>
      </c>
      <c r="F348" s="14">
        <f t="shared" si="23"/>
        <v>0</v>
      </c>
      <c r="G348" s="14">
        <f t="shared" si="23"/>
        <v>0</v>
      </c>
      <c r="H348" s="14">
        <f t="shared" si="23"/>
        <v>0</v>
      </c>
      <c r="I348" s="14">
        <f t="shared" si="23"/>
        <v>0</v>
      </c>
      <c r="J348" s="14">
        <f t="shared" si="23"/>
        <v>428460.25199999998</v>
      </c>
      <c r="K348" s="14">
        <f t="shared" si="23"/>
        <v>3606162.61</v>
      </c>
      <c r="L348" s="14">
        <f t="shared" si="23"/>
        <v>7787315.46</v>
      </c>
      <c r="M348" s="14">
        <f t="shared" si="23"/>
        <v>8361607.398</v>
      </c>
      <c r="N348" s="14">
        <f>IFERROR(VLOOKUP($B$344,$4:$126,MATCH($P348&amp;"/"&amp;N$324,$2:$2,0),FALSE),IFERROR(VLOOKUP($B$344,$4:$126,MATCH($P347&amp;"/"&amp;N$324,$2:$2,0),FALSE),IFERROR(VLOOKUP($B$344,$4:$126,MATCH($P346&amp;"/"&amp;N$324,$2:$2,0),FALSE),IFERROR(VLOOKUP($B$344,$4:$126,MATCH($P345&amp;"/"&amp;N$324,$2:$2,0),FALSE),""))))</f>
        <v>8999639</v>
      </c>
      <c r="O348" s="12" t="e">
        <f t="shared" ref="O348:O349" si="24">RATE(M$324-B$324,,-B348,M348)</f>
        <v>#NUM!</v>
      </c>
      <c r="P348" s="15" t="s">
        <v>959</v>
      </c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ht="16.5" customHeight="1" x14ac:dyDescent="0.25">
      <c r="A349" s="3"/>
      <c r="B349" s="151">
        <f t="shared" ref="B349:N349" si="25">+B348/B$378</f>
        <v>0</v>
      </c>
      <c r="C349" s="151">
        <f t="shared" si="25"/>
        <v>0</v>
      </c>
      <c r="D349" s="151">
        <f t="shared" si="25"/>
        <v>0</v>
      </c>
      <c r="E349" s="151">
        <f t="shared" si="25"/>
        <v>0</v>
      </c>
      <c r="F349" s="151">
        <f t="shared" si="25"/>
        <v>0</v>
      </c>
      <c r="G349" s="151">
        <f t="shared" si="25"/>
        <v>0</v>
      </c>
      <c r="H349" s="151">
        <f t="shared" si="25"/>
        <v>0</v>
      </c>
      <c r="I349" s="151">
        <f t="shared" si="25"/>
        <v>0</v>
      </c>
      <c r="J349" s="151">
        <f t="shared" si="25"/>
        <v>4.099025370005214E-3</v>
      </c>
      <c r="K349" s="151">
        <f t="shared" si="25"/>
        <v>2.9908395331366831E-2</v>
      </c>
      <c r="L349" s="151">
        <f t="shared" si="25"/>
        <v>4.8156701087897581E-2</v>
      </c>
      <c r="M349" s="151">
        <f t="shared" si="25"/>
        <v>4.9205308663399401E-2</v>
      </c>
      <c r="N349" s="151">
        <f t="shared" si="25"/>
        <v>4.1595170558918329E-2</v>
      </c>
      <c r="O349" s="12" t="e">
        <f t="shared" si="24"/>
        <v>#NUM!</v>
      </c>
      <c r="P349" s="17" t="s">
        <v>960</v>
      </c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ht="16.5" customHeight="1" x14ac:dyDescent="0.25">
      <c r="A350" s="11"/>
      <c r="B350" s="211" t="s">
        <v>1067</v>
      </c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3"/>
      <c r="O350" s="12"/>
      <c r="P350" s="5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ht="16.5" customHeight="1" x14ac:dyDescent="0.25">
      <c r="A351" s="3"/>
      <c r="B351" s="14">
        <f t="shared" ref="B351:N351" si="26">IFERROR(VLOOKUP($B$350,$4:$126,MATCH($P351&amp;"/"&amp;B$324,$2:$2,0),FALSE),"")</f>
        <v>4392036</v>
      </c>
      <c r="C351" s="14">
        <f t="shared" si="26"/>
        <v>4487511</v>
      </c>
      <c r="D351" s="14">
        <f t="shared" si="26"/>
        <v>4609180</v>
      </c>
      <c r="E351" s="14">
        <f t="shared" si="26"/>
        <v>3096714</v>
      </c>
      <c r="F351" s="14">
        <f t="shared" si="26"/>
        <v>4032026</v>
      </c>
      <c r="G351" s="14">
        <f t="shared" si="26"/>
        <v>6051782</v>
      </c>
      <c r="H351" s="14">
        <f t="shared" si="26"/>
        <v>5581293</v>
      </c>
      <c r="I351" s="14">
        <f t="shared" si="26"/>
        <v>5532027</v>
      </c>
      <c r="J351" s="14">
        <f t="shared" si="26"/>
        <v>7929011</v>
      </c>
      <c r="K351" s="14">
        <f t="shared" si="26"/>
        <v>6601753</v>
      </c>
      <c r="L351" s="14">
        <f t="shared" si="26"/>
        <v>15529708</v>
      </c>
      <c r="M351" s="14">
        <f t="shared" si="26"/>
        <v>15117985</v>
      </c>
      <c r="N351" s="14">
        <f t="shared" si="26"/>
        <v>27305463</v>
      </c>
      <c r="O351" s="12"/>
      <c r="P351" s="15" t="s">
        <v>956</v>
      </c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ht="16.5" customHeight="1" x14ac:dyDescent="0.25">
      <c r="A352" s="3"/>
      <c r="B352" s="14">
        <f t="shared" ref="B352:N352" si="27">IFERROR(VLOOKUP($B$350,$4:$126,MATCH($P352&amp;"/"&amp;B$324,$2:$2,0),FALSE),"")</f>
        <v>2882660</v>
      </c>
      <c r="C352" s="14">
        <f t="shared" si="27"/>
        <v>4215958</v>
      </c>
      <c r="D352" s="14">
        <f t="shared" si="27"/>
        <v>4442138</v>
      </c>
      <c r="E352" s="14">
        <f t="shared" si="27"/>
        <v>3247969</v>
      </c>
      <c r="F352" s="14">
        <f t="shared" si="27"/>
        <v>4305797</v>
      </c>
      <c r="G352" s="14">
        <f t="shared" si="27"/>
        <v>6939521</v>
      </c>
      <c r="H352" s="14">
        <f t="shared" si="27"/>
        <v>7035626</v>
      </c>
      <c r="I352" s="14">
        <f t="shared" si="27"/>
        <v>5393943</v>
      </c>
      <c r="J352" s="14">
        <f t="shared" si="27"/>
        <v>5510896</v>
      </c>
      <c r="K352" s="14">
        <f t="shared" si="27"/>
        <v>6548754</v>
      </c>
      <c r="L352" s="14">
        <f t="shared" si="27"/>
        <v>10663818</v>
      </c>
      <c r="M352" s="14">
        <f t="shared" si="27"/>
        <v>15656143</v>
      </c>
      <c r="N352" s="14">
        <f t="shared" si="27"/>
        <v>19526329</v>
      </c>
      <c r="O352" s="12"/>
      <c r="P352" s="15" t="s">
        <v>957</v>
      </c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ht="16.5" customHeight="1" x14ac:dyDescent="0.25">
      <c r="A353" s="3"/>
      <c r="B353" s="14">
        <f t="shared" ref="B353:N353" si="28">IFERROR(VLOOKUP($B$350,$4:$126,MATCH($P353&amp;"/"&amp;B$324,$2:$2,0),FALSE),"")</f>
        <v>4253505</v>
      </c>
      <c r="C353" s="14">
        <f t="shared" si="28"/>
        <v>3477867</v>
      </c>
      <c r="D353" s="14">
        <f t="shared" si="28"/>
        <v>3023027</v>
      </c>
      <c r="E353" s="14">
        <f t="shared" si="28"/>
        <v>3096055</v>
      </c>
      <c r="F353" s="14">
        <f t="shared" si="28"/>
        <v>6902623</v>
      </c>
      <c r="G353" s="14">
        <f t="shared" si="28"/>
        <v>5611487</v>
      </c>
      <c r="H353" s="14">
        <f t="shared" si="28"/>
        <v>6003509</v>
      </c>
      <c r="I353" s="14">
        <f t="shared" si="28"/>
        <v>5563795</v>
      </c>
      <c r="J353" s="14">
        <f t="shared" si="28"/>
        <v>6458969</v>
      </c>
      <c r="K353" s="14">
        <f t="shared" si="28"/>
        <v>7279267</v>
      </c>
      <c r="L353" s="14">
        <f t="shared" si="28"/>
        <v>14282535</v>
      </c>
      <c r="M353" s="14">
        <f t="shared" si="28"/>
        <v>15941507</v>
      </c>
      <c r="N353" s="14" t="str">
        <f t="shared" si="28"/>
        <v/>
      </c>
      <c r="O353" s="12"/>
      <c r="P353" s="15" t="s">
        <v>958</v>
      </c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ht="16.5" customHeight="1" x14ac:dyDescent="0.25">
      <c r="A354" s="3"/>
      <c r="B354" s="14">
        <f t="shared" ref="B354:M354" si="29">IFERROR(VLOOKUP($B$350,$4:$126,MATCH($P354&amp;"/"&amp;B$324,$2:$2,0),FALSE),"")</f>
        <v>5392518</v>
      </c>
      <c r="C354" s="14">
        <f t="shared" si="29"/>
        <v>3937173</v>
      </c>
      <c r="D354" s="14">
        <f t="shared" si="29"/>
        <v>3764924</v>
      </c>
      <c r="E354" s="14">
        <f t="shared" si="29"/>
        <v>3292388.34</v>
      </c>
      <c r="F354" s="14">
        <f t="shared" si="29"/>
        <v>6326379.1119999997</v>
      </c>
      <c r="G354" s="14">
        <f t="shared" si="29"/>
        <v>5499102.5650000004</v>
      </c>
      <c r="H354" s="14">
        <f t="shared" si="29"/>
        <v>7018151.5099999998</v>
      </c>
      <c r="I354" s="14">
        <f t="shared" si="29"/>
        <v>7336995.75</v>
      </c>
      <c r="J354" s="14">
        <f t="shared" si="29"/>
        <v>6659019.8049999997</v>
      </c>
      <c r="K354" s="14">
        <f t="shared" si="29"/>
        <v>13114265.49</v>
      </c>
      <c r="L354" s="14">
        <f t="shared" si="29"/>
        <v>15301264.119999999</v>
      </c>
      <c r="M354" s="14">
        <f t="shared" si="29"/>
        <v>16378259.938999999</v>
      </c>
      <c r="N354" s="14">
        <f>IFERROR(VLOOKUP($B$350,$4:$126,MATCH($P354&amp;"/"&amp;N$324,$2:$2,0),FALSE),IFERROR(VLOOKUP($B$350,$4:$126,MATCH($P353&amp;"/"&amp;N$324,$2:$2,0),FALSE),IFERROR(VLOOKUP($B$350,$4:$126,MATCH($P352&amp;"/"&amp;N$324,$2:$2,0),FALSE),IFERROR(VLOOKUP($B$350,$4:$126,MATCH($P351&amp;"/"&amp;N$324,$2:$2,0),FALSE),""))))</f>
        <v>19526329</v>
      </c>
      <c r="O354" s="12">
        <f t="shared" ref="O354:O355" si="30">RATE(M$324-B$324,,-B354,M354)</f>
        <v>0.10627084938516912</v>
      </c>
      <c r="P354" s="15" t="s">
        <v>959</v>
      </c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ht="16.5" customHeight="1" x14ac:dyDescent="0.25">
      <c r="A355" s="3"/>
      <c r="B355" s="16">
        <f t="shared" ref="B355:N355" si="31">+B354/B$378</f>
        <v>0.12316245879181742</v>
      </c>
      <c r="C355" s="16">
        <f t="shared" si="31"/>
        <v>7.7358054600165635E-2</v>
      </c>
      <c r="D355" s="16">
        <f t="shared" si="31"/>
        <v>6.9937669510552566E-2</v>
      </c>
      <c r="E355" s="16">
        <f t="shared" si="31"/>
        <v>5.1396054585287225E-2</v>
      </c>
      <c r="F355" s="16">
        <f t="shared" si="31"/>
        <v>9.0011886164871088E-2</v>
      </c>
      <c r="G355" s="16">
        <f t="shared" si="31"/>
        <v>7.092067960798501E-2</v>
      </c>
      <c r="H355" s="16">
        <f t="shared" si="31"/>
        <v>7.8824470290135243E-2</v>
      </c>
      <c r="I355" s="16">
        <f t="shared" si="31"/>
        <v>7.1202115016161999E-2</v>
      </c>
      <c r="J355" s="16">
        <f t="shared" si="31"/>
        <v>6.3706005382413333E-2</v>
      </c>
      <c r="K355" s="16">
        <f t="shared" si="31"/>
        <v>0.10876565456803435</v>
      </c>
      <c r="L355" s="16">
        <f t="shared" si="31"/>
        <v>9.4622903910690184E-2</v>
      </c>
      <c r="M355" s="16">
        <f t="shared" si="31"/>
        <v>9.6380671479582417E-2</v>
      </c>
      <c r="N355" s="16">
        <f t="shared" si="31"/>
        <v>9.0248173859479613E-2</v>
      </c>
      <c r="O355" s="12">
        <f t="shared" si="30"/>
        <v>-2.2044178856287486E-2</v>
      </c>
      <c r="P355" s="17" t="s">
        <v>960</v>
      </c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ht="16.5" customHeight="1" x14ac:dyDescent="0.25">
      <c r="A356" s="3"/>
      <c r="B356" s="211" t="s">
        <v>794</v>
      </c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3"/>
      <c r="O356" s="12"/>
      <c r="P356" s="5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ht="16.5" customHeight="1" x14ac:dyDescent="0.25">
      <c r="A357" s="3"/>
      <c r="B357" s="14">
        <f t="shared" ref="B357:N357" si="32">IFERROR(VLOOKUP($B$356,$4:$126,MATCH($P357&amp;"/"&amp;B$324,$2:$2,0),FALSE),"")</f>
        <v>29396694</v>
      </c>
      <c r="C357" s="14">
        <f t="shared" si="32"/>
        <v>33137980</v>
      </c>
      <c r="D357" s="14">
        <f t="shared" si="32"/>
        <v>38407673</v>
      </c>
      <c r="E357" s="14">
        <f t="shared" si="32"/>
        <v>2418927</v>
      </c>
      <c r="F357" s="14">
        <f t="shared" si="32"/>
        <v>2470967</v>
      </c>
      <c r="G357" s="14">
        <f t="shared" si="32"/>
        <v>2447691</v>
      </c>
      <c r="H357" s="14">
        <f t="shared" si="32"/>
        <v>2297021</v>
      </c>
      <c r="I357" s="14">
        <f t="shared" si="32"/>
        <v>2074426</v>
      </c>
      <c r="J357" s="14">
        <f t="shared" si="32"/>
        <v>1883371</v>
      </c>
      <c r="K357" s="14">
        <f t="shared" si="32"/>
        <v>1766819</v>
      </c>
      <c r="L357" s="14">
        <f t="shared" si="32"/>
        <v>1593016</v>
      </c>
      <c r="M357" s="14">
        <f t="shared" si="32"/>
        <v>1606162</v>
      </c>
      <c r="N357" s="14">
        <f t="shared" si="32"/>
        <v>1562686</v>
      </c>
      <c r="O357" s="12"/>
      <c r="P357" s="15" t="s">
        <v>956</v>
      </c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ht="16.5" customHeight="1" x14ac:dyDescent="0.25">
      <c r="A358" s="3"/>
      <c r="B358" s="14">
        <f t="shared" ref="B358:N358" si="33">IFERROR(VLOOKUP($B$356,$4:$126,MATCH($P358&amp;"/"&amp;B$324,$2:$2,0),FALSE),"")</f>
        <v>31191066</v>
      </c>
      <c r="C358" s="14">
        <f t="shared" si="33"/>
        <v>36703920</v>
      </c>
      <c r="D358" s="14">
        <f t="shared" si="33"/>
        <v>39111781</v>
      </c>
      <c r="E358" s="14">
        <f t="shared" si="33"/>
        <v>2237850</v>
      </c>
      <c r="F358" s="14">
        <f t="shared" si="33"/>
        <v>2468972</v>
      </c>
      <c r="G358" s="14">
        <f t="shared" si="33"/>
        <v>2423610</v>
      </c>
      <c r="H358" s="14">
        <f t="shared" si="33"/>
        <v>2243929</v>
      </c>
      <c r="I358" s="14">
        <f t="shared" si="33"/>
        <v>2008800</v>
      </c>
      <c r="J358" s="14">
        <f t="shared" si="33"/>
        <v>1817124</v>
      </c>
      <c r="K358" s="14">
        <f t="shared" si="33"/>
        <v>1733949</v>
      </c>
      <c r="L358" s="14">
        <f t="shared" si="33"/>
        <v>1551877</v>
      </c>
      <c r="M358" s="14">
        <f t="shared" si="33"/>
        <v>1590182</v>
      </c>
      <c r="N358" s="14">
        <f t="shared" si="33"/>
        <v>1532325</v>
      </c>
      <c r="O358" s="12"/>
      <c r="P358" s="15" t="s">
        <v>957</v>
      </c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ht="16.5" customHeight="1" x14ac:dyDescent="0.25">
      <c r="A359" s="3"/>
      <c r="B359" s="14">
        <f t="shared" ref="B359:N359" si="34">IFERROR(VLOOKUP($B$356,$4:$126,MATCH($P359&amp;"/"&amp;B$324,$2:$2,0),FALSE),"")</f>
        <v>32326138</v>
      </c>
      <c r="C359" s="14">
        <f t="shared" si="34"/>
        <v>37242876</v>
      </c>
      <c r="D359" s="14">
        <f t="shared" si="34"/>
        <v>40265178</v>
      </c>
      <c r="E359" s="14">
        <f t="shared" si="34"/>
        <v>2313556</v>
      </c>
      <c r="F359" s="14">
        <f t="shared" si="34"/>
        <v>2465154</v>
      </c>
      <c r="G359" s="14">
        <f t="shared" si="34"/>
        <v>2367377</v>
      </c>
      <c r="H359" s="14">
        <f t="shared" si="34"/>
        <v>2188725</v>
      </c>
      <c r="I359" s="14">
        <f t="shared" si="34"/>
        <v>1970887</v>
      </c>
      <c r="J359" s="14">
        <f t="shared" si="34"/>
        <v>1804712</v>
      </c>
      <c r="K359" s="14">
        <f t="shared" si="34"/>
        <v>1697891</v>
      </c>
      <c r="L359" s="14">
        <f t="shared" si="34"/>
        <v>1629041</v>
      </c>
      <c r="M359" s="14">
        <f t="shared" si="34"/>
        <v>1592547</v>
      </c>
      <c r="N359" s="14" t="str">
        <f t="shared" si="34"/>
        <v/>
      </c>
      <c r="O359" s="12"/>
      <c r="P359" s="15" t="s">
        <v>958</v>
      </c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ht="16.5" customHeight="1" x14ac:dyDescent="0.25">
      <c r="A360" s="3"/>
      <c r="B360" s="14">
        <f t="shared" ref="B360:M360" si="35">IFERROR(VLOOKUP($B$356,$4:$126,MATCH($P360&amp;"/"&amp;B$324,$2:$2,0),FALSE),"")</f>
        <v>31660922</v>
      </c>
      <c r="C360" s="14">
        <f t="shared" si="35"/>
        <v>38433525</v>
      </c>
      <c r="D360" s="14">
        <f t="shared" si="35"/>
        <v>42167412</v>
      </c>
      <c r="E360" s="14">
        <f t="shared" si="35"/>
        <v>2423240.41</v>
      </c>
      <c r="F360" s="14">
        <f t="shared" si="35"/>
        <v>2463434.3250000002</v>
      </c>
      <c r="G360" s="14">
        <f t="shared" si="35"/>
        <v>2352903.1639999999</v>
      </c>
      <c r="H360" s="14">
        <f t="shared" si="35"/>
        <v>2140491.3199999998</v>
      </c>
      <c r="I360" s="14">
        <f t="shared" si="35"/>
        <v>1939047.8810000001</v>
      </c>
      <c r="J360" s="14">
        <f t="shared" si="35"/>
        <v>1796803.659</v>
      </c>
      <c r="K360" s="14">
        <f t="shared" si="35"/>
        <v>1675813.73</v>
      </c>
      <c r="L360" s="14">
        <f t="shared" si="35"/>
        <v>1646079.49</v>
      </c>
      <c r="M360" s="14">
        <f t="shared" si="35"/>
        <v>1596512.0249999999</v>
      </c>
      <c r="N360" s="14">
        <f>IFERROR(VLOOKUP($B$356,$4:$126,MATCH($P360&amp;"/"&amp;N$324,$2:$2,0),FALSE),IFERROR(VLOOKUP($B$356,$4:$126,MATCH($P359&amp;"/"&amp;N$324,$2:$2,0),FALSE),IFERROR(VLOOKUP($B$356,$4:$126,MATCH($P358&amp;"/"&amp;N$324,$2:$2,0),FALSE),IFERROR(VLOOKUP($B$356,$4:$126,MATCH($P357&amp;"/"&amp;N$324,$2:$2,0),FALSE),""))))</f>
        <v>1532325</v>
      </c>
      <c r="O360" s="12">
        <f t="shared" ref="O360:O361" si="36">RATE(M$324-B$324,,-B360,M360)</f>
        <v>-0.23781751063274087</v>
      </c>
      <c r="P360" s="15" t="s">
        <v>959</v>
      </c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ht="16.5" customHeight="1" x14ac:dyDescent="0.25">
      <c r="A361" s="11"/>
      <c r="B361" s="16">
        <f t="shared" ref="B361:N361" si="37">+B360/B$378</f>
        <v>0.72311988594863208</v>
      </c>
      <c r="C361" s="16">
        <f t="shared" si="37"/>
        <v>0.75514657990056089</v>
      </c>
      <c r="D361" s="16">
        <f t="shared" si="37"/>
        <v>0.78330678775223839</v>
      </c>
      <c r="E361" s="16">
        <f t="shared" si="37"/>
        <v>3.7828161056369741E-2</v>
      </c>
      <c r="F361" s="16">
        <f t="shared" si="37"/>
        <v>3.5049807498247834E-2</v>
      </c>
      <c r="G361" s="16">
        <f t="shared" si="37"/>
        <v>3.0344858905656399E-2</v>
      </c>
      <c r="H361" s="16">
        <f t="shared" si="37"/>
        <v>2.4040959249629019E-2</v>
      </c>
      <c r="I361" s="16">
        <f t="shared" si="37"/>
        <v>1.8817553525883834E-2</v>
      </c>
      <c r="J361" s="16">
        <f t="shared" si="37"/>
        <v>1.7189794733069422E-2</v>
      </c>
      <c r="K361" s="16">
        <f t="shared" si="37"/>
        <v>1.3898679832014683E-2</v>
      </c>
      <c r="L361" s="16">
        <f t="shared" si="37"/>
        <v>1.0179343366019089E-2</v>
      </c>
      <c r="M361" s="16">
        <f t="shared" si="37"/>
        <v>9.3949480328081071E-3</v>
      </c>
      <c r="N361" s="16">
        <f t="shared" si="37"/>
        <v>7.0822084893287975E-3</v>
      </c>
      <c r="O361" s="12">
        <f t="shared" si="36"/>
        <v>-0.32622214291982393</v>
      </c>
      <c r="P361" s="17" t="s">
        <v>960</v>
      </c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ht="16.5" customHeight="1" x14ac:dyDescent="0.25">
      <c r="A362" s="3"/>
      <c r="B362" s="212" t="s">
        <v>798</v>
      </c>
      <c r="C362" s="199"/>
      <c r="D362" s="199"/>
      <c r="E362" s="199"/>
      <c r="F362" s="199"/>
      <c r="G362" s="199"/>
      <c r="H362" s="199"/>
      <c r="I362" s="199"/>
      <c r="J362" s="199"/>
      <c r="K362" s="199"/>
      <c r="L362" s="199"/>
      <c r="M362" s="199"/>
      <c r="N362" s="200"/>
      <c r="O362" s="12"/>
      <c r="P362" s="5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ht="16.5" customHeight="1" x14ac:dyDescent="0.25">
      <c r="A363" s="3"/>
      <c r="B363" s="14">
        <f t="shared" ref="B363:N363" si="38">IFERROR(VLOOKUP($B$362,$4:$126,MATCH($P363&amp;"/"&amp;B$324,$2:$2,0),FALSE),"")</f>
        <v>189776</v>
      </c>
      <c r="C363" s="14">
        <f t="shared" si="38"/>
        <v>5455924</v>
      </c>
      <c r="D363" s="14">
        <f t="shared" si="38"/>
        <v>172650</v>
      </c>
      <c r="E363" s="14">
        <f t="shared" si="38"/>
        <v>163300</v>
      </c>
      <c r="F363" s="14">
        <f t="shared" si="38"/>
        <v>154822</v>
      </c>
      <c r="G363" s="14">
        <f t="shared" si="38"/>
        <v>178819</v>
      </c>
      <c r="H363" s="14">
        <f t="shared" si="38"/>
        <v>0</v>
      </c>
      <c r="I363" s="14">
        <f t="shared" si="38"/>
        <v>0</v>
      </c>
      <c r="J363" s="14">
        <f t="shared" si="38"/>
        <v>0</v>
      </c>
      <c r="K363" s="14">
        <f t="shared" si="38"/>
        <v>0</v>
      </c>
      <c r="L363" s="14">
        <f t="shared" si="38"/>
        <v>0</v>
      </c>
      <c r="M363" s="14">
        <f t="shared" si="38"/>
        <v>0</v>
      </c>
      <c r="N363" s="14">
        <f t="shared" si="38"/>
        <v>0</v>
      </c>
      <c r="O363" s="12"/>
      <c r="P363" s="15" t="s">
        <v>956</v>
      </c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ht="16.5" customHeight="1" x14ac:dyDescent="0.25">
      <c r="A364" s="3"/>
      <c r="B364" s="14">
        <f t="shared" ref="B364:N364" si="39">IFERROR(VLOOKUP($B$362,$4:$126,MATCH($P364&amp;"/"&amp;B$324,$2:$2,0),FALSE),"")</f>
        <v>187519</v>
      </c>
      <c r="C364" s="14">
        <f t="shared" si="39"/>
        <v>179161</v>
      </c>
      <c r="D364" s="14">
        <f t="shared" si="39"/>
        <v>168636</v>
      </c>
      <c r="E364" s="14">
        <f t="shared" si="39"/>
        <v>161028</v>
      </c>
      <c r="F364" s="14">
        <f t="shared" si="39"/>
        <v>152852</v>
      </c>
      <c r="G364" s="14">
        <f t="shared" si="39"/>
        <v>0</v>
      </c>
      <c r="H364" s="14">
        <f t="shared" si="39"/>
        <v>0</v>
      </c>
      <c r="I364" s="14">
        <f t="shared" si="39"/>
        <v>0</v>
      </c>
      <c r="J364" s="14">
        <f t="shared" si="39"/>
        <v>0</v>
      </c>
      <c r="K364" s="14">
        <f t="shared" si="39"/>
        <v>0</v>
      </c>
      <c r="L364" s="14">
        <f t="shared" si="39"/>
        <v>0</v>
      </c>
      <c r="M364" s="14">
        <f t="shared" si="39"/>
        <v>0</v>
      </c>
      <c r="N364" s="14">
        <f t="shared" si="39"/>
        <v>0</v>
      </c>
      <c r="O364" s="12"/>
      <c r="P364" s="15" t="s">
        <v>957</v>
      </c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ht="16.5" customHeight="1" x14ac:dyDescent="0.25">
      <c r="A365" s="3"/>
      <c r="B365" s="14">
        <f t="shared" ref="B365:N365" si="40">IFERROR(VLOOKUP($B$362,$4:$126,MATCH($P365&amp;"/"&amp;B$324,$2:$2,0),FALSE),"")</f>
        <v>185262</v>
      </c>
      <c r="C365" s="14">
        <f t="shared" si="40"/>
        <v>176903</v>
      </c>
      <c r="D365" s="14">
        <f t="shared" si="40"/>
        <v>166381</v>
      </c>
      <c r="E365" s="14">
        <f t="shared" si="40"/>
        <v>158756</v>
      </c>
      <c r="F365" s="14">
        <f t="shared" si="40"/>
        <v>150883</v>
      </c>
      <c r="G365" s="14">
        <f t="shared" si="40"/>
        <v>171589</v>
      </c>
      <c r="H365" s="14">
        <f t="shared" si="40"/>
        <v>123737</v>
      </c>
      <c r="I365" s="14">
        <f t="shared" si="40"/>
        <v>0</v>
      </c>
      <c r="J365" s="14">
        <f t="shared" si="40"/>
        <v>0</v>
      </c>
      <c r="K365" s="14">
        <f t="shared" si="40"/>
        <v>0</v>
      </c>
      <c r="L365" s="14">
        <f t="shared" si="40"/>
        <v>0</v>
      </c>
      <c r="M365" s="14">
        <f t="shared" si="40"/>
        <v>386618</v>
      </c>
      <c r="N365" s="14" t="str">
        <f t="shared" si="40"/>
        <v/>
      </c>
      <c r="O365" s="12"/>
      <c r="P365" s="15" t="s">
        <v>958</v>
      </c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ht="16.5" customHeight="1" x14ac:dyDescent="0.25">
      <c r="A366" s="3"/>
      <c r="B366" s="14">
        <f t="shared" ref="B366:M366" si="41">IFERROR(VLOOKUP($B$362,$4:$126,MATCH($P366&amp;"/"&amp;B$324,$2:$2,0),FALSE),"")</f>
        <v>3495804</v>
      </c>
      <c r="C366" s="14">
        <f t="shared" si="41"/>
        <v>174906</v>
      </c>
      <c r="D366" s="14">
        <f t="shared" si="41"/>
        <v>165572</v>
      </c>
      <c r="E366" s="14">
        <f t="shared" si="41"/>
        <v>156792.37</v>
      </c>
      <c r="F366" s="14">
        <f t="shared" si="41"/>
        <v>181003.20199999999</v>
      </c>
      <c r="G366" s="14">
        <f t="shared" si="41"/>
        <v>0</v>
      </c>
      <c r="H366" s="14">
        <f t="shared" si="41"/>
        <v>0</v>
      </c>
      <c r="I366" s="14">
        <f t="shared" si="41"/>
        <v>0</v>
      </c>
      <c r="J366" s="14">
        <f t="shared" si="41"/>
        <v>481771.30200000003</v>
      </c>
      <c r="K366" s="14">
        <f t="shared" si="41"/>
        <v>0</v>
      </c>
      <c r="L366" s="14">
        <f t="shared" si="41"/>
        <v>0</v>
      </c>
      <c r="M366" s="14">
        <f t="shared" si="41"/>
        <v>0</v>
      </c>
      <c r="N366" s="14">
        <f>IFERROR(VLOOKUP($B$362,$4:$126,MATCH($P366&amp;"/"&amp;N$324,$2:$2,0),FALSE),IFERROR(VLOOKUP($B$362,$4:$126,MATCH($P365&amp;"/"&amp;N$324,$2:$2,0),FALSE),IFERROR(VLOOKUP($B$362,$4:$126,MATCH($P364&amp;"/"&amp;N$324,$2:$2,0),FALSE),IFERROR(VLOOKUP($B$362,$4:$126,MATCH($P363&amp;"/"&amp;N$324,$2:$2,0),FALSE),""))))</f>
        <v>0</v>
      </c>
      <c r="O366" s="12" t="e">
        <f t="shared" ref="O366:O367" si="42">RATE(M$324-B$324,,-B366,M366)</f>
        <v>#NUM!</v>
      </c>
      <c r="P366" s="15" t="s">
        <v>959</v>
      </c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ht="16.5" customHeight="1" x14ac:dyDescent="0.25">
      <c r="A367" s="3"/>
      <c r="B367" s="16">
        <f t="shared" ref="B367:N367" si="43">+B366/B$378</f>
        <v>7.9842443937001323E-2</v>
      </c>
      <c r="C367" s="16">
        <f t="shared" si="43"/>
        <v>3.4365743892626945E-3</v>
      </c>
      <c r="D367" s="16">
        <f t="shared" si="43"/>
        <v>3.0756848786857873E-3</v>
      </c>
      <c r="E367" s="16">
        <f t="shared" si="43"/>
        <v>2.447618073837715E-3</v>
      </c>
      <c r="F367" s="16">
        <f t="shared" si="43"/>
        <v>2.5753182547971786E-3</v>
      </c>
      <c r="G367" s="16">
        <f t="shared" si="43"/>
        <v>0</v>
      </c>
      <c r="H367" s="16">
        <f t="shared" si="43"/>
        <v>0</v>
      </c>
      <c r="I367" s="16">
        <f t="shared" si="43"/>
        <v>0</v>
      </c>
      <c r="J367" s="16">
        <f t="shared" si="43"/>
        <v>4.6090454837300603E-3</v>
      </c>
      <c r="K367" s="16">
        <f t="shared" si="43"/>
        <v>0</v>
      </c>
      <c r="L367" s="16">
        <f t="shared" si="43"/>
        <v>0</v>
      </c>
      <c r="M367" s="16">
        <f t="shared" si="43"/>
        <v>0</v>
      </c>
      <c r="N367" s="16">
        <f t="shared" si="43"/>
        <v>0</v>
      </c>
      <c r="O367" s="12" t="e">
        <f t="shared" si="42"/>
        <v>#NUM!</v>
      </c>
      <c r="P367" s="17" t="s">
        <v>960</v>
      </c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ht="16.5" customHeight="1" x14ac:dyDescent="0.25">
      <c r="A368" s="11"/>
      <c r="B368" s="225" t="s">
        <v>1086</v>
      </c>
      <c r="C368" s="219"/>
      <c r="D368" s="219"/>
      <c r="E368" s="219"/>
      <c r="F368" s="219"/>
      <c r="G368" s="219"/>
      <c r="H368" s="219"/>
      <c r="I368" s="219"/>
      <c r="J368" s="219"/>
      <c r="K368" s="219"/>
      <c r="L368" s="219"/>
      <c r="M368" s="219"/>
      <c r="N368" s="220"/>
      <c r="O368" s="12"/>
      <c r="P368" s="5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ht="16.5" customHeight="1" x14ac:dyDescent="0.25">
      <c r="A369" s="3"/>
      <c r="B369" s="14">
        <f t="shared" ref="B369:N369" si="44">IFERROR(VLOOKUP($B$368,$4:$126,MATCH($P369&amp;"/"&amp;B$324,$2:$2,0),FALSE),"")</f>
        <v>32727116</v>
      </c>
      <c r="C369" s="14">
        <f t="shared" si="44"/>
        <v>41873226</v>
      </c>
      <c r="D369" s="14">
        <f t="shared" si="44"/>
        <v>46930995</v>
      </c>
      <c r="E369" s="14">
        <f t="shared" si="44"/>
        <v>51837770</v>
      </c>
      <c r="F369" s="14">
        <f t="shared" si="44"/>
        <v>61584877</v>
      </c>
      <c r="G369" s="14">
        <f t="shared" si="44"/>
        <v>65129279</v>
      </c>
      <c r="H369" s="14">
        <f t="shared" si="44"/>
        <v>73565160</v>
      </c>
      <c r="I369" s="14">
        <f t="shared" si="44"/>
        <v>84186374</v>
      </c>
      <c r="J369" s="14">
        <f t="shared" si="44"/>
        <v>95649909</v>
      </c>
      <c r="K369" s="14">
        <f t="shared" si="44"/>
        <v>98603440</v>
      </c>
      <c r="L369" s="14">
        <f t="shared" si="44"/>
        <v>106836229</v>
      </c>
      <c r="M369" s="14">
        <f t="shared" si="44"/>
        <v>147964221</v>
      </c>
      <c r="N369" s="14">
        <f t="shared" si="44"/>
        <v>192103113</v>
      </c>
      <c r="O369" s="12"/>
      <c r="P369" s="15" t="s">
        <v>956</v>
      </c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ht="16.5" customHeight="1" x14ac:dyDescent="0.25">
      <c r="A370" s="3"/>
      <c r="B370" s="14">
        <f t="shared" ref="B370:N370" si="45">IFERROR(VLOOKUP($B$368,$4:$126,MATCH($P370&amp;"/"&amp;B$324,$2:$2,0),FALSE),"")</f>
        <v>34547552</v>
      </c>
      <c r="C370" s="14">
        <f t="shared" si="45"/>
        <v>45002152</v>
      </c>
      <c r="D370" s="14">
        <f t="shared" si="45"/>
        <v>47504770</v>
      </c>
      <c r="E370" s="14">
        <f t="shared" si="45"/>
        <v>52977183</v>
      </c>
      <c r="F370" s="14">
        <f t="shared" si="45"/>
        <v>61988018</v>
      </c>
      <c r="G370" s="14">
        <f t="shared" si="45"/>
        <v>66332488</v>
      </c>
      <c r="H370" s="14">
        <f t="shared" si="45"/>
        <v>77986076</v>
      </c>
      <c r="I370" s="14">
        <f t="shared" si="45"/>
        <v>92463719</v>
      </c>
      <c r="J370" s="14">
        <f t="shared" si="45"/>
        <v>96087850</v>
      </c>
      <c r="K370" s="14">
        <f t="shared" si="45"/>
        <v>102079507</v>
      </c>
      <c r="L370" s="14">
        <f t="shared" si="45"/>
        <v>112341785</v>
      </c>
      <c r="M370" s="14">
        <f t="shared" si="45"/>
        <v>152569834</v>
      </c>
      <c r="N370" s="14">
        <f t="shared" si="45"/>
        <v>196836265</v>
      </c>
      <c r="O370" s="12"/>
      <c r="P370" s="15" t="s">
        <v>957</v>
      </c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ht="16.5" customHeight="1" x14ac:dyDescent="0.25">
      <c r="A371" s="3"/>
      <c r="B371" s="14">
        <f t="shared" ref="B371:N371" si="46">IFERROR(VLOOKUP($B$368,$4:$126,MATCH($P371&amp;"/"&amp;B$324,$2:$2,0),FALSE),"")</f>
        <v>35680484</v>
      </c>
      <c r="C371" s="14">
        <f t="shared" si="46"/>
        <v>45465205</v>
      </c>
      <c r="D371" s="14">
        <f t="shared" si="46"/>
        <v>48515858</v>
      </c>
      <c r="E371" s="14">
        <f t="shared" si="46"/>
        <v>59084959</v>
      </c>
      <c r="F371" s="14">
        <f t="shared" si="46"/>
        <v>61440934</v>
      </c>
      <c r="G371" s="14">
        <f t="shared" si="46"/>
        <v>69957628</v>
      </c>
      <c r="H371" s="14">
        <f t="shared" si="46"/>
        <v>79957350</v>
      </c>
      <c r="I371" s="14">
        <f t="shared" si="46"/>
        <v>94400171</v>
      </c>
      <c r="J371" s="14">
        <f t="shared" si="46"/>
        <v>95981958</v>
      </c>
      <c r="K371" s="14">
        <f t="shared" si="46"/>
        <v>105075122</v>
      </c>
      <c r="L371" s="14">
        <f t="shared" si="46"/>
        <v>146154240</v>
      </c>
      <c r="M371" s="14">
        <f t="shared" si="46"/>
        <v>153476015</v>
      </c>
      <c r="N371" s="14" t="str">
        <f t="shared" si="46"/>
        <v/>
      </c>
      <c r="O371" s="12"/>
      <c r="P371" s="15" t="s">
        <v>958</v>
      </c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ht="16.5" customHeight="1" x14ac:dyDescent="0.25">
      <c r="A372" s="3"/>
      <c r="B372" s="14">
        <f t="shared" ref="B372:M372" si="47">IFERROR(VLOOKUP($B$368,$4:$126,MATCH($P372&amp;"/"&amp;B$324,$2:$2,0),FALSE),"")</f>
        <v>38391262</v>
      </c>
      <c r="C372" s="14">
        <f t="shared" si="47"/>
        <v>46958277</v>
      </c>
      <c r="D372" s="14">
        <f t="shared" si="47"/>
        <v>50067639</v>
      </c>
      <c r="E372" s="14">
        <f t="shared" si="47"/>
        <v>60766776.630000003</v>
      </c>
      <c r="F372" s="14">
        <f t="shared" si="47"/>
        <v>63957439.854000002</v>
      </c>
      <c r="G372" s="14">
        <f t="shared" si="47"/>
        <v>72039671.673999995</v>
      </c>
      <c r="H372" s="14">
        <f t="shared" si="47"/>
        <v>82017036.219999999</v>
      </c>
      <c r="I372" s="14">
        <f t="shared" si="47"/>
        <v>95707636.398000002</v>
      </c>
      <c r="J372" s="14">
        <f t="shared" si="47"/>
        <v>97868328.363000005</v>
      </c>
      <c r="K372" s="14">
        <f t="shared" si="47"/>
        <v>107459324.98</v>
      </c>
      <c r="L372" s="14">
        <f t="shared" si="47"/>
        <v>146406562.28999999</v>
      </c>
      <c r="M372" s="14">
        <f t="shared" si="47"/>
        <v>153554774.222</v>
      </c>
      <c r="N372" s="14">
        <f>IFERROR(VLOOKUP($B$368,$4:$126,MATCH($P372&amp;"/"&amp;N$324,$2:$2,0),FALSE),IFERROR(VLOOKUP($B$368,$4:$126,MATCH($P371&amp;"/"&amp;N$324,$2:$2,0),FALSE),IFERROR(VLOOKUP($B$368,$4:$126,MATCH($P370&amp;"/"&amp;N$324,$2:$2,0),FALSE),IFERROR(VLOOKUP($B$368,$4:$126,MATCH($P369&amp;"/"&amp;N$324,$2:$2,0),FALSE),""))))</f>
        <v>196836265</v>
      </c>
      <c r="O372" s="12">
        <f t="shared" ref="O372:O373" si="48">RATE(M$324-B$324,,-B372,M372)</f>
        <v>0.13430562311760971</v>
      </c>
      <c r="P372" s="15" t="s">
        <v>959</v>
      </c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ht="16.5" customHeight="1" x14ac:dyDescent="0.25">
      <c r="A373" s="20"/>
      <c r="B373" s="16">
        <f t="shared" ref="B373:N373" si="49">+B372/B$378</f>
        <v>0.87683754120818258</v>
      </c>
      <c r="C373" s="16">
        <f t="shared" si="49"/>
        <v>0.92264194539983435</v>
      </c>
      <c r="D373" s="16">
        <f t="shared" si="49"/>
        <v>0.93006233048944742</v>
      </c>
      <c r="E373" s="16">
        <f t="shared" si="49"/>
        <v>0.94860394525860714</v>
      </c>
      <c r="F373" s="16">
        <f t="shared" si="49"/>
        <v>0.9099881138351289</v>
      </c>
      <c r="G373" s="16">
        <f t="shared" si="49"/>
        <v>0.92907932039201502</v>
      </c>
      <c r="H373" s="16">
        <f t="shared" si="49"/>
        <v>0.92117552970986472</v>
      </c>
      <c r="I373" s="16">
        <f t="shared" si="49"/>
        <v>0.92879788498383797</v>
      </c>
      <c r="J373" s="16">
        <f t="shared" si="49"/>
        <v>0.93629399461758678</v>
      </c>
      <c r="K373" s="16">
        <f t="shared" si="49"/>
        <v>0.89123434551490266</v>
      </c>
      <c r="L373" s="16">
        <f t="shared" si="49"/>
        <v>0.90537709608930983</v>
      </c>
      <c r="M373" s="16">
        <f t="shared" si="49"/>
        <v>0.90361932852041749</v>
      </c>
      <c r="N373" s="16">
        <f t="shared" si="49"/>
        <v>0.90975182614052041</v>
      </c>
      <c r="O373" s="12">
        <f t="shared" si="48"/>
        <v>2.7388751112932797E-3</v>
      </c>
      <c r="P373" s="17" t="s">
        <v>960</v>
      </c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ht="16.5" customHeight="1" x14ac:dyDescent="0.25">
      <c r="A374" s="3"/>
      <c r="B374" s="226" t="s">
        <v>808</v>
      </c>
      <c r="C374" s="219"/>
      <c r="D374" s="219"/>
      <c r="E374" s="219"/>
      <c r="F374" s="219"/>
      <c r="G374" s="219"/>
      <c r="H374" s="219"/>
      <c r="I374" s="219"/>
      <c r="J374" s="219"/>
      <c r="K374" s="219"/>
      <c r="L374" s="219"/>
      <c r="M374" s="219"/>
      <c r="N374" s="220"/>
      <c r="O374" s="12"/>
      <c r="P374" s="5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ht="16.5" customHeight="1" x14ac:dyDescent="0.25">
      <c r="A375" s="3"/>
      <c r="B375" s="14">
        <f t="shared" ref="B375:N375" si="50">IFERROR(VLOOKUP($B$374,$4:$126,MATCH($P375&amp;"/"&amp;B$324,$2:$2,0),FALSE),"")</f>
        <v>37119152</v>
      </c>
      <c r="C375" s="14">
        <f t="shared" si="50"/>
        <v>46360737</v>
      </c>
      <c r="D375" s="14">
        <f t="shared" si="50"/>
        <v>51540175</v>
      </c>
      <c r="E375" s="14">
        <f t="shared" si="50"/>
        <v>54934484</v>
      </c>
      <c r="F375" s="14">
        <f t="shared" si="50"/>
        <v>65616903</v>
      </c>
      <c r="G375" s="14">
        <f t="shared" si="50"/>
        <v>71181061</v>
      </c>
      <c r="H375" s="14">
        <f t="shared" si="50"/>
        <v>79146453</v>
      </c>
      <c r="I375" s="14">
        <f t="shared" si="50"/>
        <v>89718401</v>
      </c>
      <c r="J375" s="14">
        <f t="shared" si="50"/>
        <v>103578920</v>
      </c>
      <c r="K375" s="14">
        <f t="shared" si="50"/>
        <v>105205193</v>
      </c>
      <c r="L375" s="14">
        <f t="shared" si="50"/>
        <v>122365937</v>
      </c>
      <c r="M375" s="14">
        <f t="shared" si="50"/>
        <v>163082206</v>
      </c>
      <c r="N375" s="14">
        <f t="shared" si="50"/>
        <v>219408576</v>
      </c>
      <c r="O375" s="12"/>
      <c r="P375" s="15" t="s">
        <v>956</v>
      </c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ht="16.5" customHeight="1" x14ac:dyDescent="0.25">
      <c r="A376" s="3"/>
      <c r="B376" s="14">
        <f t="shared" ref="B376:N376" si="51">IFERROR(VLOOKUP($B$374,$4:$126,MATCH($P376&amp;"/"&amp;B$324,$2:$2,0),FALSE),"")</f>
        <v>37430212</v>
      </c>
      <c r="C376" s="14">
        <f t="shared" si="51"/>
        <v>49218110</v>
      </c>
      <c r="D376" s="14">
        <f t="shared" si="51"/>
        <v>51946908</v>
      </c>
      <c r="E376" s="14">
        <f t="shared" si="51"/>
        <v>56225152</v>
      </c>
      <c r="F376" s="14">
        <f t="shared" si="51"/>
        <v>66293815</v>
      </c>
      <c r="G376" s="14">
        <f t="shared" si="51"/>
        <v>73272009</v>
      </c>
      <c r="H376" s="14">
        <f t="shared" si="51"/>
        <v>85021702</v>
      </c>
      <c r="I376" s="14">
        <f t="shared" si="51"/>
        <v>97857662</v>
      </c>
      <c r="J376" s="14">
        <f t="shared" si="51"/>
        <v>101598746</v>
      </c>
      <c r="K376" s="14">
        <f t="shared" si="51"/>
        <v>108628261</v>
      </c>
      <c r="L376" s="14">
        <f t="shared" si="51"/>
        <v>123005603</v>
      </c>
      <c r="M376" s="14">
        <f t="shared" si="51"/>
        <v>168225977</v>
      </c>
      <c r="N376" s="14">
        <f t="shared" si="51"/>
        <v>216362594</v>
      </c>
      <c r="O376" s="12"/>
      <c r="P376" s="15" t="s">
        <v>957</v>
      </c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ht="16.5" customHeight="1" x14ac:dyDescent="0.25">
      <c r="A377" s="3"/>
      <c r="B377" s="14">
        <f t="shared" ref="B377:N377" si="52">IFERROR(VLOOKUP($B$374,$4:$126,MATCH($P377&amp;"/"&amp;B$324,$2:$2,0),FALSE),"")</f>
        <v>39933989</v>
      </c>
      <c r="C377" s="14">
        <f t="shared" si="52"/>
        <v>48943072</v>
      </c>
      <c r="D377" s="14">
        <f t="shared" si="52"/>
        <v>51538885</v>
      </c>
      <c r="E377" s="14">
        <f t="shared" si="52"/>
        <v>62181014</v>
      </c>
      <c r="F377" s="14">
        <f t="shared" si="52"/>
        <v>68343557</v>
      </c>
      <c r="G377" s="14">
        <f t="shared" si="52"/>
        <v>75569115</v>
      </c>
      <c r="H377" s="14">
        <f t="shared" si="52"/>
        <v>85960859</v>
      </c>
      <c r="I377" s="14">
        <f t="shared" si="52"/>
        <v>99963966</v>
      </c>
      <c r="J377" s="14">
        <f t="shared" si="52"/>
        <v>102440927</v>
      </c>
      <c r="K377" s="14">
        <f t="shared" si="52"/>
        <v>112354389</v>
      </c>
      <c r="L377" s="14">
        <f t="shared" si="52"/>
        <v>160436775</v>
      </c>
      <c r="M377" s="14">
        <f t="shared" si="52"/>
        <v>169417522</v>
      </c>
      <c r="N377" s="14" t="str">
        <f t="shared" si="52"/>
        <v/>
      </c>
      <c r="O377" s="12"/>
      <c r="P377" s="15" t="s">
        <v>958</v>
      </c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ht="16.5" customHeight="1" x14ac:dyDescent="0.25">
      <c r="A378" s="3"/>
      <c r="B378" s="14">
        <f t="shared" ref="B378:M378" si="53">IFERROR(VLOOKUP($B$374,$4:$126,MATCH($P378&amp;"/"&amp;B$324,$2:$2,0),FALSE),"")</f>
        <v>43783780</v>
      </c>
      <c r="C378" s="14">
        <f t="shared" si="53"/>
        <v>50895450</v>
      </c>
      <c r="D378" s="14">
        <f t="shared" si="53"/>
        <v>53832563</v>
      </c>
      <c r="E378" s="14">
        <f t="shared" si="53"/>
        <v>64059164.979999997</v>
      </c>
      <c r="F378" s="14">
        <f t="shared" si="53"/>
        <v>70283818.966000006</v>
      </c>
      <c r="G378" s="14">
        <f t="shared" si="53"/>
        <v>77538774.238999993</v>
      </c>
      <c r="H378" s="14">
        <f t="shared" si="53"/>
        <v>89035187.730000004</v>
      </c>
      <c r="I378" s="14">
        <f t="shared" si="53"/>
        <v>103044632.148</v>
      </c>
      <c r="J378" s="14">
        <f t="shared" si="53"/>
        <v>104527348.168</v>
      </c>
      <c r="K378" s="14">
        <f t="shared" si="53"/>
        <v>120573590.45999999</v>
      </c>
      <c r="L378" s="14">
        <f t="shared" si="53"/>
        <v>161707826.41</v>
      </c>
      <c r="M378" s="14">
        <f t="shared" si="53"/>
        <v>169933034.16100001</v>
      </c>
      <c r="N378" s="14">
        <f>IFERROR(VLOOKUP($B$374,$4:$126,MATCH($P378&amp;"/"&amp;N$324,$2:$2,0),FALSE),IFERROR(VLOOKUP($B$374,$4:$126,MATCH($P377&amp;"/"&amp;N$324,$2:$2,0),FALSE),IFERROR(VLOOKUP($B$374,$4:$126,MATCH($P376&amp;"/"&amp;N$324,$2:$2,0),FALSE),IFERROR(VLOOKUP($B$374,$4:$126,MATCH($P375&amp;"/"&amp;N$324,$2:$2,0),FALSE),""))))</f>
        <v>216362594</v>
      </c>
      <c r="O378" s="12">
        <f>RATE(M$324-B$324,,-B378,M378)</f>
        <v>0.13120738735866685</v>
      </c>
      <c r="P378" s="15" t="s">
        <v>959</v>
      </c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ht="16.5" customHeight="1" x14ac:dyDescent="0.25">
      <c r="A379" s="3"/>
      <c r="B379" s="213" t="s">
        <v>809</v>
      </c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ht="16.5" customHeight="1" x14ac:dyDescent="0.25">
      <c r="A380" s="3"/>
      <c r="B380" s="214" t="s">
        <v>1088</v>
      </c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3"/>
      <c r="O380" s="12"/>
      <c r="P380" s="5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ht="16.5" customHeight="1" x14ac:dyDescent="0.25">
      <c r="A381" s="3"/>
      <c r="B381" s="14">
        <f t="shared" ref="B381:N381" si="54">IFERROR(VLOOKUP($B$380,$4:$126,MATCH($P381&amp;"/"&amp;B$324,$2:$2,0),FALSE),"")</f>
        <v>63260</v>
      </c>
      <c r="C381" s="14">
        <f t="shared" si="54"/>
        <v>31751</v>
      </c>
      <c r="D381" s="14">
        <f t="shared" si="54"/>
        <v>11204</v>
      </c>
      <c r="E381" s="14">
        <f t="shared" si="54"/>
        <v>42479</v>
      </c>
      <c r="F381" s="14">
        <f t="shared" si="54"/>
        <v>6993</v>
      </c>
      <c r="G381" s="14">
        <f t="shared" si="54"/>
        <v>23673</v>
      </c>
      <c r="H381" s="14">
        <f t="shared" si="54"/>
        <v>482747</v>
      </c>
      <c r="I381" s="14">
        <f t="shared" si="54"/>
        <v>626017</v>
      </c>
      <c r="J381" s="14">
        <f t="shared" si="54"/>
        <v>674025</v>
      </c>
      <c r="K381" s="14">
        <f t="shared" si="54"/>
        <v>860644</v>
      </c>
      <c r="L381" s="14">
        <f t="shared" si="54"/>
        <v>873116</v>
      </c>
      <c r="M381" s="14">
        <f t="shared" si="54"/>
        <v>1802554</v>
      </c>
      <c r="N381" s="14">
        <f t="shared" si="54"/>
        <v>1429933</v>
      </c>
      <c r="O381" s="12"/>
      <c r="P381" s="15" t="s">
        <v>956</v>
      </c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ht="16.5" customHeight="1" x14ac:dyDescent="0.25">
      <c r="A382" s="3"/>
      <c r="B382" s="14">
        <f t="shared" ref="B382:N382" si="55">IFERROR(VLOOKUP($B$380,$4:$126,MATCH($P382&amp;"/"&amp;B$324,$2:$2,0),FALSE),"")</f>
        <v>67494</v>
      </c>
      <c r="C382" s="14">
        <f t="shared" si="55"/>
        <v>16778</v>
      </c>
      <c r="D382" s="14">
        <f t="shared" si="55"/>
        <v>24290</v>
      </c>
      <c r="E382" s="14">
        <f t="shared" si="55"/>
        <v>14183</v>
      </c>
      <c r="F382" s="14">
        <f t="shared" si="55"/>
        <v>11444</v>
      </c>
      <c r="G382" s="14">
        <f t="shared" si="55"/>
        <v>14573</v>
      </c>
      <c r="H382" s="14">
        <f t="shared" si="55"/>
        <v>645956</v>
      </c>
      <c r="I382" s="14">
        <f t="shared" si="55"/>
        <v>639568</v>
      </c>
      <c r="J382" s="14">
        <f t="shared" si="55"/>
        <v>666247</v>
      </c>
      <c r="K382" s="14">
        <f t="shared" si="55"/>
        <v>862799</v>
      </c>
      <c r="L382" s="14">
        <f t="shared" si="55"/>
        <v>905740</v>
      </c>
      <c r="M382" s="14">
        <f t="shared" si="55"/>
        <v>1429585</v>
      </c>
      <c r="N382" s="14">
        <f t="shared" si="55"/>
        <v>1032782</v>
      </c>
      <c r="O382" s="12"/>
      <c r="P382" s="15" t="s">
        <v>957</v>
      </c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ht="16.5" customHeight="1" x14ac:dyDescent="0.25">
      <c r="A383" s="3"/>
      <c r="B383" s="14">
        <f t="shared" ref="B383:N383" si="56">IFERROR(VLOOKUP($B$380,$4:$126,MATCH($P383&amp;"/"&amp;B$324,$2:$2,0),FALSE),"")</f>
        <v>83945</v>
      </c>
      <c r="C383" s="14">
        <f t="shared" si="56"/>
        <v>11396</v>
      </c>
      <c r="D383" s="14">
        <f t="shared" si="56"/>
        <v>8990</v>
      </c>
      <c r="E383" s="14">
        <f t="shared" si="56"/>
        <v>11925</v>
      </c>
      <c r="F383" s="14">
        <f t="shared" si="56"/>
        <v>14001</v>
      </c>
      <c r="G383" s="14">
        <f t="shared" si="56"/>
        <v>15688</v>
      </c>
      <c r="H383" s="14">
        <f t="shared" si="56"/>
        <v>637502</v>
      </c>
      <c r="I383" s="14">
        <f t="shared" si="56"/>
        <v>636788</v>
      </c>
      <c r="J383" s="14">
        <f t="shared" si="56"/>
        <v>722997</v>
      </c>
      <c r="K383" s="14">
        <f t="shared" si="56"/>
        <v>892075</v>
      </c>
      <c r="L383" s="14">
        <f t="shared" si="56"/>
        <v>1963894</v>
      </c>
      <c r="M383" s="14">
        <f t="shared" si="56"/>
        <v>1482430</v>
      </c>
      <c r="N383" s="14" t="str">
        <f t="shared" si="56"/>
        <v/>
      </c>
      <c r="O383" s="12"/>
      <c r="P383" s="15" t="s">
        <v>958</v>
      </c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ht="16.5" customHeight="1" x14ac:dyDescent="0.25">
      <c r="A384" s="3"/>
      <c r="B384" s="14">
        <f t="shared" ref="B384:M384" si="57">IFERROR(VLOOKUP($B$380,$4:$126,MATCH($P384&amp;"/"&amp;B$324,$2:$2,0),FALSE),"")</f>
        <v>53325</v>
      </c>
      <c r="C384" s="14">
        <f t="shared" si="57"/>
        <v>6936</v>
      </c>
      <c r="D384" s="14">
        <f t="shared" si="57"/>
        <v>5989</v>
      </c>
      <c r="E384" s="14">
        <f t="shared" si="57"/>
        <v>6212.32</v>
      </c>
      <c r="F384" s="14">
        <f t="shared" si="57"/>
        <v>16218.934999999999</v>
      </c>
      <c r="G384" s="14">
        <f t="shared" si="57"/>
        <v>598412.05299999996</v>
      </c>
      <c r="H384" s="14">
        <f t="shared" si="57"/>
        <v>828393.32</v>
      </c>
      <c r="I384" s="14">
        <f t="shared" si="57"/>
        <v>904079.29399999999</v>
      </c>
      <c r="J384" s="14">
        <f t="shared" si="57"/>
        <v>825232.06400000001</v>
      </c>
      <c r="K384" s="14">
        <f t="shared" si="57"/>
        <v>1105875.71</v>
      </c>
      <c r="L384" s="14">
        <f t="shared" si="57"/>
        <v>2123681.4900000002</v>
      </c>
      <c r="M384" s="14">
        <f t="shared" si="57"/>
        <v>1694324.7579999999</v>
      </c>
      <c r="N384" s="14">
        <f>IFERROR(VLOOKUP($B$380,$4:$126,MATCH($P384&amp;"/"&amp;N$324,$2:$2,0),FALSE),IFERROR(VLOOKUP($B$380,$4:$126,MATCH($P383&amp;"/"&amp;N$324,$2:$2,0),FALSE),IFERROR(VLOOKUP($B$380,$4:$126,MATCH($P382&amp;"/"&amp;N$324,$2:$2,0),FALSE),IFERROR(VLOOKUP($B$380,$4:$126,MATCH($P381&amp;"/"&amp;N$324,$2:$2,0),FALSE),""))))</f>
        <v>1032782</v>
      </c>
      <c r="O384" s="12">
        <f t="shared" ref="O384:O385" si="58">RATE(M$324-B$324,,-B384,M384)</f>
        <v>0.36946657169649738</v>
      </c>
      <c r="P384" s="15" t="s">
        <v>959</v>
      </c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ht="16.5" customHeight="1" x14ac:dyDescent="0.25">
      <c r="A385" s="11"/>
      <c r="B385" s="16">
        <f t="shared" ref="B385:N385" si="59">+B384/B$378</f>
        <v>1.2179167719187335E-3</v>
      </c>
      <c r="C385" s="16">
        <f t="shared" si="59"/>
        <v>1.3627937271406382E-4</v>
      </c>
      <c r="D385" s="16">
        <f t="shared" si="59"/>
        <v>1.1125236597038859E-4</v>
      </c>
      <c r="E385" s="16">
        <f t="shared" si="59"/>
        <v>9.6977848555152986E-5</v>
      </c>
      <c r="F385" s="16">
        <f t="shared" si="59"/>
        <v>2.3076342803520614E-4</v>
      </c>
      <c r="G385" s="16">
        <f t="shared" si="59"/>
        <v>7.7175846390800202E-3</v>
      </c>
      <c r="H385" s="16">
        <f t="shared" si="59"/>
        <v>9.304111566677549E-3</v>
      </c>
      <c r="I385" s="16">
        <f t="shared" si="59"/>
        <v>8.7736670523652048E-3</v>
      </c>
      <c r="J385" s="16">
        <f t="shared" si="59"/>
        <v>7.8948914180206539E-3</v>
      </c>
      <c r="K385" s="16">
        <f t="shared" si="59"/>
        <v>9.1717904872947419E-3</v>
      </c>
      <c r="L385" s="16">
        <f t="shared" si="59"/>
        <v>1.3132830594207232E-2</v>
      </c>
      <c r="M385" s="16">
        <f t="shared" si="59"/>
        <v>9.970543787235284E-3</v>
      </c>
      <c r="N385" s="16">
        <f t="shared" si="59"/>
        <v>4.7733851813590291E-3</v>
      </c>
      <c r="O385" s="12">
        <f t="shared" si="58"/>
        <v>0.21062378746850124</v>
      </c>
      <c r="P385" s="17" t="s">
        <v>960</v>
      </c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ht="16.5" customHeight="1" x14ac:dyDescent="0.25">
      <c r="A386" s="11"/>
      <c r="B386" s="214" t="s">
        <v>1105</v>
      </c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3"/>
      <c r="O386" s="12"/>
      <c r="P386" s="5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ht="16.5" customHeight="1" x14ac:dyDescent="0.25">
      <c r="A387" s="3"/>
      <c r="B387" s="14">
        <f t="shared" ref="B387:N387" si="60">IFERROR(VLOOKUP($B$386,$4:$126,MATCH($P387&amp;"/"&amp;B$324,$2:$2,0),FALSE),"")</f>
        <v>4628981</v>
      </c>
      <c r="C387" s="14">
        <f t="shared" si="60"/>
        <v>8293426</v>
      </c>
      <c r="D387" s="14">
        <f t="shared" si="60"/>
        <v>6454184</v>
      </c>
      <c r="E387" s="14">
        <f t="shared" si="60"/>
        <v>9360710</v>
      </c>
      <c r="F387" s="14">
        <f t="shared" si="60"/>
        <v>14330005</v>
      </c>
      <c r="G387" s="14">
        <f t="shared" si="60"/>
        <v>14206230</v>
      </c>
      <c r="H387" s="14">
        <f t="shared" si="60"/>
        <v>15703051</v>
      </c>
      <c r="I387" s="14">
        <f t="shared" si="60"/>
        <v>13632192</v>
      </c>
      <c r="J387" s="14">
        <f t="shared" si="60"/>
        <v>16706854</v>
      </c>
      <c r="K387" s="14">
        <f t="shared" si="60"/>
        <v>13063186</v>
      </c>
      <c r="L387" s="14">
        <f t="shared" si="60"/>
        <v>13277831</v>
      </c>
      <c r="M387" s="14">
        <f t="shared" si="60"/>
        <v>23346754</v>
      </c>
      <c r="N387" s="14">
        <f t="shared" si="60"/>
        <v>30031246</v>
      </c>
      <c r="O387" s="12"/>
      <c r="P387" s="15" t="s">
        <v>956</v>
      </c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ht="16.5" customHeight="1" x14ac:dyDescent="0.25">
      <c r="A388" s="3"/>
      <c r="B388" s="14">
        <f t="shared" ref="B388:N388" si="61">IFERROR(VLOOKUP($B$386,$4:$126,MATCH($P388&amp;"/"&amp;B$324,$2:$2,0),FALSE),"")</f>
        <v>6829508</v>
      </c>
      <c r="C388" s="14">
        <f t="shared" si="61"/>
        <v>7403951</v>
      </c>
      <c r="D388" s="14">
        <f t="shared" si="61"/>
        <v>6999141</v>
      </c>
      <c r="E388" s="14">
        <f t="shared" si="61"/>
        <v>13212501</v>
      </c>
      <c r="F388" s="14">
        <f t="shared" si="61"/>
        <v>13906500</v>
      </c>
      <c r="G388" s="14">
        <f t="shared" si="61"/>
        <v>11921002</v>
      </c>
      <c r="H388" s="14">
        <f t="shared" si="61"/>
        <v>12590412</v>
      </c>
      <c r="I388" s="14">
        <f t="shared" si="61"/>
        <v>21225622</v>
      </c>
      <c r="J388" s="14">
        <f t="shared" si="61"/>
        <v>16229127</v>
      </c>
      <c r="K388" s="14">
        <f t="shared" si="61"/>
        <v>18345751</v>
      </c>
      <c r="L388" s="14">
        <f t="shared" si="61"/>
        <v>16807244</v>
      </c>
      <c r="M388" s="14">
        <f t="shared" si="61"/>
        <v>24946182</v>
      </c>
      <c r="N388" s="14">
        <f t="shared" si="61"/>
        <v>30616274</v>
      </c>
      <c r="O388" s="12"/>
      <c r="P388" s="15" t="s">
        <v>957</v>
      </c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ht="16.5" customHeight="1" x14ac:dyDescent="0.25">
      <c r="A389" s="3"/>
      <c r="B389" s="14">
        <f t="shared" ref="B389:N389" si="62">IFERROR(VLOOKUP($B$386,$4:$126,MATCH($P389&amp;"/"&amp;B$324,$2:$2,0),FALSE),"")</f>
        <v>7469706</v>
      </c>
      <c r="C389" s="14">
        <f t="shared" si="62"/>
        <v>5744176</v>
      </c>
      <c r="D389" s="14">
        <f t="shared" si="62"/>
        <v>8232100</v>
      </c>
      <c r="E389" s="14">
        <f t="shared" si="62"/>
        <v>18104408</v>
      </c>
      <c r="F389" s="14">
        <f t="shared" si="62"/>
        <v>12285272</v>
      </c>
      <c r="G389" s="14">
        <f t="shared" si="62"/>
        <v>13781670</v>
      </c>
      <c r="H389" s="14">
        <f t="shared" si="62"/>
        <v>12703254</v>
      </c>
      <c r="I389" s="14">
        <f t="shared" si="62"/>
        <v>17152274</v>
      </c>
      <c r="J389" s="14">
        <f t="shared" si="62"/>
        <v>14945055</v>
      </c>
      <c r="K389" s="14">
        <f t="shared" si="62"/>
        <v>17749850</v>
      </c>
      <c r="L389" s="14">
        <f t="shared" si="62"/>
        <v>24740789</v>
      </c>
      <c r="M389" s="14">
        <f t="shared" si="62"/>
        <v>21940202</v>
      </c>
      <c r="N389" s="14" t="str">
        <f t="shared" si="62"/>
        <v/>
      </c>
      <c r="O389" s="12"/>
      <c r="P389" s="15" t="s">
        <v>958</v>
      </c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ht="16.5" customHeight="1" x14ac:dyDescent="0.25">
      <c r="A390" s="3"/>
      <c r="B390" s="14">
        <f t="shared" ref="B390:M390" si="63">IFERROR(VLOOKUP($B$386,$4:$126,MATCH($P390&amp;"/"&amp;B$324,$2:$2,0),FALSE),"")</f>
        <v>8350826</v>
      </c>
      <c r="C390" s="14">
        <f t="shared" si="63"/>
        <v>6582813</v>
      </c>
      <c r="D390" s="14">
        <f t="shared" si="63"/>
        <v>10153294</v>
      </c>
      <c r="E390" s="14">
        <f t="shared" si="63"/>
        <v>15355490.060000001</v>
      </c>
      <c r="F390" s="14">
        <f t="shared" si="63"/>
        <v>14491661.132999999</v>
      </c>
      <c r="G390" s="14">
        <f t="shared" si="63"/>
        <v>15458231.937000001</v>
      </c>
      <c r="H390" s="14">
        <f t="shared" si="63"/>
        <v>14126491.380000001</v>
      </c>
      <c r="I390" s="14">
        <f t="shared" si="63"/>
        <v>15529897.641000001</v>
      </c>
      <c r="J390" s="14">
        <f t="shared" si="63"/>
        <v>14878403.465</v>
      </c>
      <c r="K390" s="14">
        <f t="shared" si="63"/>
        <v>14353979.039999999</v>
      </c>
      <c r="L390" s="14">
        <f t="shared" si="63"/>
        <v>24613354.140000001</v>
      </c>
      <c r="M390" s="14">
        <f t="shared" si="63"/>
        <v>21074977.197000001</v>
      </c>
      <c r="N390" s="14">
        <f>IFERROR(VLOOKUP($B$386,$4:$126,MATCH($P390&amp;"/"&amp;N$324,$2:$2,0),FALSE),IFERROR(VLOOKUP($B$386,$4:$126,MATCH($P389&amp;"/"&amp;N$324,$2:$2,0),FALSE),IFERROR(VLOOKUP($B$386,$4:$126,MATCH($P388&amp;"/"&amp;N$324,$2:$2,0),FALSE),IFERROR(VLOOKUP($B$386,$4:$126,MATCH($P387&amp;"/"&amp;N$324,$2:$2,0),FALSE),""))))</f>
        <v>30616274</v>
      </c>
      <c r="O390" s="12">
        <f t="shared" ref="O390:O391" si="64">RATE(M$324-B$324,,-B390,M390)</f>
        <v>8.7799562674278367E-2</v>
      </c>
      <c r="P390" s="15" t="s">
        <v>959</v>
      </c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ht="16.5" customHeight="1" x14ac:dyDescent="0.25">
      <c r="A391" s="3"/>
      <c r="B391" s="16">
        <f t="shared" ref="B391:N391" si="65">+B390/B$378</f>
        <v>0.19072875845804085</v>
      </c>
      <c r="C391" s="16">
        <f t="shared" si="65"/>
        <v>0.12933991152450761</v>
      </c>
      <c r="D391" s="16">
        <f t="shared" si="65"/>
        <v>0.18860877941107876</v>
      </c>
      <c r="E391" s="16">
        <f t="shared" si="65"/>
        <v>0.23970793351418426</v>
      </c>
      <c r="F391" s="16">
        <f t="shared" si="65"/>
        <v>0.20618773063555895</v>
      </c>
      <c r="G391" s="16">
        <f t="shared" si="65"/>
        <v>0.19936131424199005</v>
      </c>
      <c r="H391" s="16">
        <f t="shared" si="65"/>
        <v>0.15866189245131612</v>
      </c>
      <c r="I391" s="16">
        <f t="shared" si="65"/>
        <v>0.15071039914718568</v>
      </c>
      <c r="J391" s="16">
        <f t="shared" si="65"/>
        <v>0.14233981561540154</v>
      </c>
      <c r="K391" s="16">
        <f t="shared" si="65"/>
        <v>0.11904745463113581</v>
      </c>
      <c r="L391" s="16">
        <f t="shared" si="65"/>
        <v>0.15220879957655478</v>
      </c>
      <c r="M391" s="16">
        <f t="shared" si="65"/>
        <v>0.12401930737629795</v>
      </c>
      <c r="N391" s="16">
        <f t="shared" si="65"/>
        <v>0.14150446911354742</v>
      </c>
      <c r="O391" s="12">
        <f t="shared" si="64"/>
        <v>-3.8373003190638931E-2</v>
      </c>
      <c r="P391" s="17" t="s">
        <v>960</v>
      </c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ht="16.5" customHeight="1" x14ac:dyDescent="0.25">
      <c r="A392" s="3"/>
      <c r="B392" s="214" t="s">
        <v>1125</v>
      </c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3"/>
      <c r="O392" s="12"/>
      <c r="P392" s="5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ht="16.5" customHeight="1" x14ac:dyDescent="0.25">
      <c r="A393" s="3"/>
      <c r="B393" s="14">
        <f t="shared" ref="B393:N393" si="66">IFERROR(VLOOKUP($B$392,$4:$126,MATCH($P393&amp;"/"&amp;B$324,$2:$2,0),FALSE),"")</f>
        <v>1973193</v>
      </c>
      <c r="C393" s="14">
        <f t="shared" si="66"/>
        <v>4643531</v>
      </c>
      <c r="D393" s="14">
        <f t="shared" si="66"/>
        <v>2565925</v>
      </c>
      <c r="E393" s="14">
        <f t="shared" si="66"/>
        <v>3973395</v>
      </c>
      <c r="F393" s="14">
        <f t="shared" si="66"/>
        <v>6803634</v>
      </c>
      <c r="G393" s="14">
        <f t="shared" si="66"/>
        <v>7315362</v>
      </c>
      <c r="H393" s="14">
        <f t="shared" si="66"/>
        <v>6753908</v>
      </c>
      <c r="I393" s="14">
        <f t="shared" si="66"/>
        <v>4878999</v>
      </c>
      <c r="J393" s="14">
        <f t="shared" si="66"/>
        <v>7108007</v>
      </c>
      <c r="K393" s="14">
        <f t="shared" si="66"/>
        <v>2436057</v>
      </c>
      <c r="L393" s="14">
        <f t="shared" si="66"/>
        <v>2247750</v>
      </c>
      <c r="M393" s="14">
        <f t="shared" si="66"/>
        <v>10254176</v>
      </c>
      <c r="N393" s="14">
        <f t="shared" si="66"/>
        <v>18455622</v>
      </c>
      <c r="O393" s="12"/>
      <c r="P393" s="15" t="s">
        <v>956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ht="16.5" customHeight="1" x14ac:dyDescent="0.25">
      <c r="A394" s="3"/>
      <c r="B394" s="14">
        <f t="shared" ref="B394:N394" si="67">IFERROR(VLOOKUP($B$392,$4:$126,MATCH($P394&amp;"/"&amp;B$324,$2:$2,0),FALSE),"")</f>
        <v>4223185</v>
      </c>
      <c r="C394" s="14">
        <f t="shared" si="67"/>
        <v>2752157</v>
      </c>
      <c r="D394" s="14">
        <f t="shared" si="67"/>
        <v>2835848</v>
      </c>
      <c r="E394" s="14">
        <f t="shared" si="67"/>
        <v>7610839</v>
      </c>
      <c r="F394" s="14">
        <f t="shared" si="67"/>
        <v>6960377</v>
      </c>
      <c r="G394" s="14">
        <f t="shared" si="67"/>
        <v>5397028</v>
      </c>
      <c r="H394" s="14">
        <f t="shared" si="67"/>
        <v>4106194</v>
      </c>
      <c r="I394" s="14">
        <f t="shared" si="67"/>
        <v>12172388</v>
      </c>
      <c r="J394" s="14">
        <f t="shared" si="67"/>
        <v>6750312</v>
      </c>
      <c r="K394" s="14">
        <f t="shared" si="67"/>
        <v>7434775</v>
      </c>
      <c r="L394" s="14">
        <f t="shared" si="67"/>
        <v>5648055</v>
      </c>
      <c r="M394" s="14">
        <f t="shared" si="67"/>
        <v>12214884</v>
      </c>
      <c r="N394" s="14">
        <f t="shared" si="67"/>
        <v>19650103</v>
      </c>
      <c r="O394" s="12"/>
      <c r="P394" s="15" t="s">
        <v>957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ht="16.5" customHeight="1" x14ac:dyDescent="0.25">
      <c r="A395" s="3"/>
      <c r="B395" s="14">
        <f t="shared" ref="B395:N395" si="68">IFERROR(VLOOKUP($B$392,$4:$126,MATCH($P395&amp;"/"&amp;B$324,$2:$2,0),FALSE),"")</f>
        <v>4873208</v>
      </c>
      <c r="C395" s="14">
        <f t="shared" si="68"/>
        <v>2092190</v>
      </c>
      <c r="D395" s="14">
        <f t="shared" si="68"/>
        <v>4484900</v>
      </c>
      <c r="E395" s="14">
        <f t="shared" si="68"/>
        <v>11410518</v>
      </c>
      <c r="F395" s="14">
        <f t="shared" si="68"/>
        <v>5765670</v>
      </c>
      <c r="G395" s="14">
        <f t="shared" si="68"/>
        <v>5681548</v>
      </c>
      <c r="H395" s="14">
        <f t="shared" si="68"/>
        <v>4027752</v>
      </c>
      <c r="I395" s="14">
        <f t="shared" si="68"/>
        <v>7639178</v>
      </c>
      <c r="J395" s="14">
        <f t="shared" si="68"/>
        <v>6051186</v>
      </c>
      <c r="K395" s="14">
        <f t="shared" si="68"/>
        <v>8152751</v>
      </c>
      <c r="L395" s="14">
        <f t="shared" si="68"/>
        <v>12097503</v>
      </c>
      <c r="M395" s="14">
        <f t="shared" si="68"/>
        <v>9773956</v>
      </c>
      <c r="N395" s="14" t="str">
        <f t="shared" si="68"/>
        <v/>
      </c>
      <c r="O395" s="12"/>
      <c r="P395" s="15" t="s">
        <v>958</v>
      </c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ht="16.5" customHeight="1" x14ac:dyDescent="0.25">
      <c r="A396" s="3"/>
      <c r="B396" s="14">
        <f t="shared" ref="B396:M396" si="69">IFERROR(VLOOKUP($B$392,$4:$126,MATCH($P396&amp;"/"&amp;B$324,$2:$2,0),FALSE),"")</f>
        <v>4773849</v>
      </c>
      <c r="C396" s="14">
        <f t="shared" si="69"/>
        <v>2203744</v>
      </c>
      <c r="D396" s="14">
        <f t="shared" si="69"/>
        <v>4507373</v>
      </c>
      <c r="E396" s="14">
        <f t="shared" si="69"/>
        <v>7409904.3700000001</v>
      </c>
      <c r="F396" s="14">
        <f t="shared" si="69"/>
        <v>6844303.1509999996</v>
      </c>
      <c r="G396" s="14">
        <f t="shared" si="69"/>
        <v>6057726.9620000003</v>
      </c>
      <c r="H396" s="14">
        <f t="shared" si="69"/>
        <v>4683109.0599999996</v>
      </c>
      <c r="I396" s="14">
        <f t="shared" si="69"/>
        <v>5168982</v>
      </c>
      <c r="J396" s="14">
        <f t="shared" si="69"/>
        <v>4707620.46</v>
      </c>
      <c r="K396" s="14">
        <f t="shared" si="69"/>
        <v>2288306.23</v>
      </c>
      <c r="L396" s="14">
        <f t="shared" si="69"/>
        <v>10966060.57</v>
      </c>
      <c r="M396" s="14">
        <f t="shared" si="69"/>
        <v>8864964.5030000005</v>
      </c>
      <c r="N396" s="14">
        <f>IFERROR(VLOOKUP($B$392,$4:$126,MATCH($P396&amp;"/"&amp;N$324,$2:$2,0),FALSE),IFERROR(VLOOKUP($B$392,$4:$126,MATCH($P395&amp;"/"&amp;N$324,$2:$2,0),FALSE),IFERROR(VLOOKUP($B$392,$4:$126,MATCH($P394&amp;"/"&amp;N$324,$2:$2,0),FALSE),IFERROR(VLOOKUP($B$392,$4:$126,MATCH($P393&amp;"/"&amp;N$324,$2:$2,0),FALSE),""))))</f>
        <v>19650103</v>
      </c>
      <c r="O396" s="12">
        <f t="shared" ref="O396:O397" si="70">RATE(M$324-B$324,,-B396,M396)</f>
        <v>5.7881738540881876E-2</v>
      </c>
      <c r="P396" s="15" t="s">
        <v>959</v>
      </c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ht="16.5" customHeight="1" x14ac:dyDescent="0.25">
      <c r="A397" s="3"/>
      <c r="B397" s="16">
        <f t="shared" ref="B397:N397" si="71">+B396/B$378</f>
        <v>0.1090323631262536</v>
      </c>
      <c r="C397" s="16">
        <f t="shared" si="71"/>
        <v>4.3299430499190009E-2</v>
      </c>
      <c r="D397" s="16">
        <f t="shared" si="71"/>
        <v>8.3729489156962489E-2</v>
      </c>
      <c r="E397" s="16">
        <f t="shared" si="71"/>
        <v>0.11567282171588494</v>
      </c>
      <c r="F397" s="16">
        <f t="shared" si="71"/>
        <v>9.7380922831056607E-2</v>
      </c>
      <c r="G397" s="16">
        <f t="shared" si="71"/>
        <v>7.8125131864067054E-2</v>
      </c>
      <c r="H397" s="16">
        <f t="shared" si="71"/>
        <v>5.2598407207289428E-2</v>
      </c>
      <c r="I397" s="16">
        <f t="shared" si="71"/>
        <v>5.0162554732360455E-2</v>
      </c>
      <c r="J397" s="16">
        <f t="shared" si="71"/>
        <v>4.5037213155295477E-2</v>
      </c>
      <c r="K397" s="16">
        <f t="shared" si="71"/>
        <v>1.8978502848508442E-2</v>
      </c>
      <c r="L397" s="16">
        <f t="shared" si="71"/>
        <v>6.7814037288438003E-2</v>
      </c>
      <c r="M397" s="16">
        <f t="shared" si="71"/>
        <v>5.2167399627555927E-2</v>
      </c>
      <c r="N397" s="16">
        <f t="shared" si="71"/>
        <v>9.0820241321381084E-2</v>
      </c>
      <c r="O397" s="12">
        <f t="shared" si="70"/>
        <v>-6.482069480540778E-2</v>
      </c>
      <c r="P397" s="17" t="s">
        <v>960</v>
      </c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ht="16.5" customHeight="1" x14ac:dyDescent="0.25">
      <c r="A398" s="3"/>
      <c r="B398" s="214" t="s">
        <v>1126</v>
      </c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3"/>
      <c r="O398" s="12"/>
      <c r="P398" s="5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ht="16.5" customHeight="1" x14ac:dyDescent="0.25">
      <c r="A399" s="3"/>
      <c r="B399" s="14">
        <f t="shared" ref="B399:N399" si="72">IFERROR(VLOOKUP($B$398,$4:$126,MATCH($P399&amp;"/"&amp;B$324,$2:$2,0),FALSE),"")</f>
        <v>9819971</v>
      </c>
      <c r="C399" s="14">
        <f t="shared" si="72"/>
        <v>12618405</v>
      </c>
      <c r="D399" s="14">
        <f t="shared" si="72"/>
        <v>15401473</v>
      </c>
      <c r="E399" s="14">
        <f t="shared" si="72"/>
        <v>16731786</v>
      </c>
      <c r="F399" s="14">
        <f t="shared" si="72"/>
        <v>19692880</v>
      </c>
      <c r="G399" s="14">
        <f t="shared" si="72"/>
        <v>18377248</v>
      </c>
      <c r="H399" s="14">
        <f t="shared" si="72"/>
        <v>13037556</v>
      </c>
      <c r="I399" s="14">
        <f t="shared" si="72"/>
        <v>10333754</v>
      </c>
      <c r="J399" s="14">
        <f t="shared" si="72"/>
        <v>14459067</v>
      </c>
      <c r="K399" s="14">
        <f t="shared" si="72"/>
        <v>12523010</v>
      </c>
      <c r="L399" s="14">
        <f t="shared" si="72"/>
        <v>7171800</v>
      </c>
      <c r="M399" s="14">
        <f t="shared" si="72"/>
        <v>19652136</v>
      </c>
      <c r="N399" s="14">
        <f t="shared" si="72"/>
        <v>70664662</v>
      </c>
      <c r="O399" s="12"/>
      <c r="P399" s="15" t="s">
        <v>956</v>
      </c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ht="16.5" customHeight="1" x14ac:dyDescent="0.25">
      <c r="A400" s="3"/>
      <c r="B400" s="14">
        <f t="shared" ref="B400:N400" si="73">IFERROR(VLOOKUP($B$398,$4:$126,MATCH($P400&amp;"/"&amp;B$324,$2:$2,0),FALSE),"")</f>
        <v>8084896</v>
      </c>
      <c r="C400" s="14">
        <f t="shared" si="73"/>
        <v>17132038</v>
      </c>
      <c r="D400" s="14">
        <f t="shared" si="73"/>
        <v>15822640</v>
      </c>
      <c r="E400" s="14">
        <f t="shared" si="73"/>
        <v>14261015</v>
      </c>
      <c r="F400" s="14">
        <f t="shared" si="73"/>
        <v>20132518</v>
      </c>
      <c r="G400" s="14">
        <f t="shared" si="73"/>
        <v>16235998</v>
      </c>
      <c r="H400" s="14">
        <f t="shared" si="73"/>
        <v>12212451</v>
      </c>
      <c r="I400" s="14">
        <f t="shared" si="73"/>
        <v>11177569</v>
      </c>
      <c r="J400" s="14">
        <f t="shared" si="73"/>
        <v>13910567</v>
      </c>
      <c r="K400" s="14">
        <f t="shared" si="73"/>
        <v>11889830</v>
      </c>
      <c r="L400" s="14">
        <f t="shared" si="73"/>
        <v>7088400</v>
      </c>
      <c r="M400" s="14">
        <f t="shared" si="73"/>
        <v>25452421</v>
      </c>
      <c r="N400" s="14">
        <f t="shared" si="73"/>
        <v>70443081</v>
      </c>
      <c r="O400" s="12"/>
      <c r="P400" s="15" t="s">
        <v>957</v>
      </c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ht="16.5" customHeight="1" x14ac:dyDescent="0.25">
      <c r="A401" s="3"/>
      <c r="B401" s="14">
        <f t="shared" ref="B401:N401" si="74">IFERROR(VLOOKUP($B$398,$4:$126,MATCH($P401&amp;"/"&amp;B$324,$2:$2,0),FALSE),"")</f>
        <v>9379791</v>
      </c>
      <c r="C401" s="14">
        <f t="shared" si="74"/>
        <v>19197478</v>
      </c>
      <c r="D401" s="14">
        <f t="shared" si="74"/>
        <v>14848505</v>
      </c>
      <c r="E401" s="14">
        <f t="shared" si="74"/>
        <v>14599889</v>
      </c>
      <c r="F401" s="14">
        <f t="shared" si="74"/>
        <v>20949778</v>
      </c>
      <c r="G401" s="14">
        <f t="shared" si="74"/>
        <v>14779517</v>
      </c>
      <c r="H401" s="14">
        <f t="shared" si="74"/>
        <v>11510595</v>
      </c>
      <c r="I401" s="14">
        <f t="shared" si="74"/>
        <v>15313173</v>
      </c>
      <c r="J401" s="14">
        <f t="shared" si="74"/>
        <v>13595287</v>
      </c>
      <c r="K401" s="14">
        <f t="shared" si="74"/>
        <v>9828850</v>
      </c>
      <c r="L401" s="14">
        <f t="shared" si="74"/>
        <v>16825562</v>
      </c>
      <c r="M401" s="14">
        <f t="shared" si="74"/>
        <v>27161275</v>
      </c>
      <c r="N401" s="14" t="str">
        <f t="shared" si="74"/>
        <v/>
      </c>
      <c r="O401" s="12"/>
      <c r="P401" s="15" t="s">
        <v>958</v>
      </c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ht="16.5" customHeight="1" x14ac:dyDescent="0.25">
      <c r="A402" s="3"/>
      <c r="B402" s="14">
        <f t="shared" ref="B402:M402" si="75">IFERROR(VLOOKUP($B$398,$4:$126,MATCH($P402&amp;"/"&amp;B$324,$2:$2,0),FALSE),"")</f>
        <v>11836274</v>
      </c>
      <c r="C402" s="14">
        <f t="shared" si="75"/>
        <v>15730371</v>
      </c>
      <c r="D402" s="14">
        <f t="shared" si="75"/>
        <v>15433266</v>
      </c>
      <c r="E402" s="14">
        <f t="shared" si="75"/>
        <v>18484056.449999999</v>
      </c>
      <c r="F402" s="14">
        <f t="shared" si="75"/>
        <v>18943698</v>
      </c>
      <c r="G402" s="14">
        <f t="shared" si="75"/>
        <v>13788036.68</v>
      </c>
      <c r="H402" s="14">
        <f t="shared" si="75"/>
        <v>11339939.68</v>
      </c>
      <c r="I402" s="14">
        <f t="shared" si="75"/>
        <v>17454287.68</v>
      </c>
      <c r="J402" s="14">
        <f t="shared" si="75"/>
        <v>13496667.220000001</v>
      </c>
      <c r="K402" s="14">
        <f t="shared" si="75"/>
        <v>7255200</v>
      </c>
      <c r="L402" s="14">
        <f t="shared" si="75"/>
        <v>19522147.449999999</v>
      </c>
      <c r="M402" s="14">
        <f t="shared" si="75"/>
        <v>25163538.800999999</v>
      </c>
      <c r="N402" s="14">
        <f>IFERROR(VLOOKUP($B$398,$4:$126,MATCH($P402&amp;"/"&amp;N$324,$2:$2,0),FALSE),IFERROR(VLOOKUP($B$398,$4:$126,MATCH($P401&amp;"/"&amp;N$324,$2:$2,0),FALSE),IFERROR(VLOOKUP($B$398,$4:$126,MATCH($P400&amp;"/"&amp;N$324,$2:$2,0),FALSE),IFERROR(VLOOKUP($B$398,$4:$126,MATCH($P399&amp;"/"&amp;N$324,$2:$2,0),FALSE),""))))</f>
        <v>70443081</v>
      </c>
      <c r="O402" s="12">
        <f t="shared" ref="O402:O403" si="76">RATE(M$324-B$324,,-B402,M402)</f>
        <v>7.0971422567483428E-2</v>
      </c>
      <c r="P402" s="15" t="s">
        <v>959</v>
      </c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ht="16.5" customHeight="1" x14ac:dyDescent="0.25">
      <c r="A403" s="3"/>
      <c r="B403" s="16">
        <f t="shared" ref="B403:N403" si="77">+B402/B$378</f>
        <v>0.27033467644867576</v>
      </c>
      <c r="C403" s="16">
        <f t="shared" si="77"/>
        <v>0.30907224516140441</v>
      </c>
      <c r="D403" s="16">
        <f t="shared" si="77"/>
        <v>0.28669015814833115</v>
      </c>
      <c r="E403" s="16">
        <f t="shared" si="77"/>
        <v>0.28854663428364907</v>
      </c>
      <c r="F403" s="16">
        <f t="shared" si="77"/>
        <v>0.26953142670241165</v>
      </c>
      <c r="G403" s="16">
        <f t="shared" si="77"/>
        <v>0.17782118450184339</v>
      </c>
      <c r="H403" s="16">
        <f t="shared" si="77"/>
        <v>0.127364696690352</v>
      </c>
      <c r="I403" s="16">
        <f t="shared" si="77"/>
        <v>0.16938570516638765</v>
      </c>
      <c r="J403" s="16">
        <f t="shared" si="77"/>
        <v>0.12912091865477815</v>
      </c>
      <c r="K403" s="16">
        <f t="shared" si="77"/>
        <v>6.0172380803463724E-2</v>
      </c>
      <c r="L403" s="16">
        <f t="shared" si="77"/>
        <v>0.12072481513976216</v>
      </c>
      <c r="M403" s="16">
        <f t="shared" si="77"/>
        <v>0.14807914732552385</v>
      </c>
      <c r="N403" s="16">
        <f t="shared" si="77"/>
        <v>0.32557883364996076</v>
      </c>
      <c r="O403" s="12">
        <f t="shared" si="76"/>
        <v>-5.3249267520982572E-2</v>
      </c>
      <c r="P403" s="17" t="s">
        <v>960</v>
      </c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ht="16.5" customHeight="1" x14ac:dyDescent="0.25">
      <c r="A404" s="3"/>
      <c r="B404" s="214" t="s">
        <v>1127</v>
      </c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3"/>
      <c r="O404" s="12"/>
      <c r="P404" s="5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ht="16.5" customHeight="1" x14ac:dyDescent="0.25">
      <c r="A405" s="3"/>
      <c r="B405" s="14">
        <f t="shared" ref="B405:N405" si="78">IFERROR(VLOOKUP($B$404,$4:$126,MATCH($P405&amp;"/"&amp;B$324,$2:$2,0),FALSE),"")</f>
        <v>11793164</v>
      </c>
      <c r="C405" s="14">
        <f t="shared" si="78"/>
        <v>17261936</v>
      </c>
      <c r="D405" s="14">
        <f t="shared" si="78"/>
        <v>17967398</v>
      </c>
      <c r="E405" s="14">
        <f t="shared" si="78"/>
        <v>20705181</v>
      </c>
      <c r="F405" s="14">
        <f t="shared" si="78"/>
        <v>26496514</v>
      </c>
      <c r="G405" s="14">
        <f t="shared" si="78"/>
        <v>25692610</v>
      </c>
      <c r="H405" s="14">
        <f t="shared" si="78"/>
        <v>19791464</v>
      </c>
      <c r="I405" s="14">
        <f t="shared" si="78"/>
        <v>15212753</v>
      </c>
      <c r="J405" s="14">
        <f t="shared" si="78"/>
        <v>21567074</v>
      </c>
      <c r="K405" s="14">
        <f t="shared" si="78"/>
        <v>14959067</v>
      </c>
      <c r="L405" s="14">
        <f t="shared" si="78"/>
        <v>9419550</v>
      </c>
      <c r="M405" s="14">
        <f t="shared" si="78"/>
        <v>29906312</v>
      </c>
      <c r="N405" s="14">
        <f t="shared" si="78"/>
        <v>89120284</v>
      </c>
      <c r="O405" s="12"/>
      <c r="P405" s="15" t="s">
        <v>956</v>
      </c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ht="16.5" customHeight="1" x14ac:dyDescent="0.25">
      <c r="A406" s="3"/>
      <c r="B406" s="14">
        <f t="shared" ref="B406:N406" si="79">IFERROR(VLOOKUP($B$404,$4:$126,MATCH($P406&amp;"/"&amp;B$324,$2:$2,0),FALSE),"")</f>
        <v>12308081</v>
      </c>
      <c r="C406" s="14">
        <f t="shared" si="79"/>
        <v>19884195</v>
      </c>
      <c r="D406" s="14">
        <f t="shared" si="79"/>
        <v>18658488</v>
      </c>
      <c r="E406" s="14">
        <f t="shared" si="79"/>
        <v>21871854</v>
      </c>
      <c r="F406" s="14">
        <f t="shared" si="79"/>
        <v>27092895</v>
      </c>
      <c r="G406" s="14">
        <f t="shared" si="79"/>
        <v>21633026</v>
      </c>
      <c r="H406" s="14">
        <f t="shared" si="79"/>
        <v>16318645</v>
      </c>
      <c r="I406" s="14">
        <f t="shared" si="79"/>
        <v>23349957</v>
      </c>
      <c r="J406" s="14">
        <f t="shared" si="79"/>
        <v>20660879</v>
      </c>
      <c r="K406" s="14">
        <f t="shared" si="79"/>
        <v>19324605</v>
      </c>
      <c r="L406" s="14">
        <f t="shared" si="79"/>
        <v>12736455</v>
      </c>
      <c r="M406" s="14">
        <f t="shared" si="79"/>
        <v>37667305</v>
      </c>
      <c r="N406" s="14">
        <f t="shared" si="79"/>
        <v>90093184</v>
      </c>
      <c r="O406" s="12"/>
      <c r="P406" s="15" t="s">
        <v>957</v>
      </c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ht="16.5" customHeight="1" x14ac:dyDescent="0.25">
      <c r="A407" s="3"/>
      <c r="B407" s="14">
        <f t="shared" ref="B407:N407" si="80">IFERROR(VLOOKUP($B$404,$4:$126,MATCH($P407&amp;"/"&amp;B$324,$2:$2,0),FALSE),"")</f>
        <v>14252999</v>
      </c>
      <c r="C407" s="14">
        <f t="shared" si="80"/>
        <v>21289668</v>
      </c>
      <c r="D407" s="14">
        <f t="shared" si="80"/>
        <v>19333405</v>
      </c>
      <c r="E407" s="14">
        <f t="shared" si="80"/>
        <v>26010407</v>
      </c>
      <c r="F407" s="14">
        <f t="shared" si="80"/>
        <v>26715448</v>
      </c>
      <c r="G407" s="14">
        <f t="shared" si="80"/>
        <v>20461065</v>
      </c>
      <c r="H407" s="14">
        <f t="shared" si="80"/>
        <v>15538347</v>
      </c>
      <c r="I407" s="14">
        <f t="shared" si="80"/>
        <v>22952351</v>
      </c>
      <c r="J407" s="14">
        <f t="shared" si="80"/>
        <v>19646473</v>
      </c>
      <c r="K407" s="14">
        <f t="shared" si="80"/>
        <v>17981601</v>
      </c>
      <c r="L407" s="14">
        <f t="shared" si="80"/>
        <v>28923065</v>
      </c>
      <c r="M407" s="14">
        <f t="shared" si="80"/>
        <v>36935231</v>
      </c>
      <c r="N407" s="14" t="str">
        <f t="shared" si="80"/>
        <v/>
      </c>
      <c r="O407" s="12"/>
      <c r="P407" s="15" t="s">
        <v>958</v>
      </c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ht="16.5" customHeight="1" x14ac:dyDescent="0.25">
      <c r="A408" s="3"/>
      <c r="B408" s="14">
        <f t="shared" ref="B408:M408" si="81">IFERROR(VLOOKUP($B$404,$4:$126,MATCH($P408&amp;"/"&amp;B$324,$2:$2,0),FALSE),"")</f>
        <v>16610123</v>
      </c>
      <c r="C408" s="14">
        <f t="shared" si="81"/>
        <v>17934115</v>
      </c>
      <c r="D408" s="14">
        <f t="shared" si="81"/>
        <v>19940639</v>
      </c>
      <c r="E408" s="14">
        <f t="shared" si="81"/>
        <v>25893960.82</v>
      </c>
      <c r="F408" s="14">
        <f t="shared" si="81"/>
        <v>25788001.151000001</v>
      </c>
      <c r="G408" s="14">
        <f t="shared" si="81"/>
        <v>19845763.642000001</v>
      </c>
      <c r="H408" s="14">
        <f t="shared" si="81"/>
        <v>16023048.739999998</v>
      </c>
      <c r="I408" s="14">
        <f t="shared" si="81"/>
        <v>22623269.68</v>
      </c>
      <c r="J408" s="14">
        <f t="shared" si="81"/>
        <v>18204287.68</v>
      </c>
      <c r="K408" s="14">
        <f t="shared" si="81"/>
        <v>9543506.2300000004</v>
      </c>
      <c r="L408" s="14">
        <f t="shared" si="81"/>
        <v>30488208.02</v>
      </c>
      <c r="M408" s="14">
        <f t="shared" si="81"/>
        <v>34028503.303999998</v>
      </c>
      <c r="N408" s="14">
        <f>IFERROR(VLOOKUP($B$404,$4:$126,MATCH($P408&amp;"/"&amp;N$324,$2:$2,0),FALSE),IFERROR(VLOOKUP($B$404,$4:$126,MATCH($P407&amp;"/"&amp;N$324,$2:$2,0),FALSE),IFERROR(VLOOKUP($B$404,$4:$126,MATCH($P406&amp;"/"&amp;N$324,$2:$2,0),FALSE),IFERROR(VLOOKUP($B$404,$4:$126,MATCH($P405&amp;"/"&amp;N$324,$2:$2,0),FALSE),""))))</f>
        <v>90093184</v>
      </c>
      <c r="O408" s="12">
        <f t="shared" ref="O408:O409" si="82">RATE(M$324-B$324,,-B408,M408)</f>
        <v>6.7371136245826052E-2</v>
      </c>
      <c r="P408" s="15" t="s">
        <v>959</v>
      </c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ht="16.5" customHeight="1" x14ac:dyDescent="0.25">
      <c r="A409" s="152"/>
      <c r="B409" s="19">
        <f t="shared" ref="B409:N409" si="83">+B408/B$433</f>
        <v>1.1456109733958824</v>
      </c>
      <c r="C409" s="19">
        <f t="shared" si="83"/>
        <v>0.9604098815014751</v>
      </c>
      <c r="D409" s="19">
        <f t="shared" si="83"/>
        <v>1.0754345136648884</v>
      </c>
      <c r="E409" s="19">
        <f t="shared" si="83"/>
        <v>1.297111562865352</v>
      </c>
      <c r="F409" s="19">
        <f t="shared" si="83"/>
        <v>1.0172207641698976</v>
      </c>
      <c r="G409" s="19">
        <f t="shared" si="83"/>
        <v>0.54855250976013259</v>
      </c>
      <c r="H409" s="19">
        <f t="shared" si="83"/>
        <v>0.39060877500526431</v>
      </c>
      <c r="I409" s="19">
        <f t="shared" si="83"/>
        <v>0.49248905800542064</v>
      </c>
      <c r="J409" s="19">
        <f t="shared" si="83"/>
        <v>0.34983321851779653</v>
      </c>
      <c r="K409" s="19">
        <f t="shared" si="83"/>
        <v>0.15442311099984046</v>
      </c>
      <c r="L409" s="19">
        <f t="shared" si="83"/>
        <v>0.46386816427735494</v>
      </c>
      <c r="M409" s="19">
        <f t="shared" si="83"/>
        <v>0.47177671335524396</v>
      </c>
      <c r="N409" s="19">
        <f t="shared" si="83"/>
        <v>1.4095792206608817</v>
      </c>
      <c r="O409" s="12">
        <f t="shared" si="82"/>
        <v>-7.7486634755591796E-2</v>
      </c>
      <c r="P409" s="17" t="s">
        <v>961</v>
      </c>
      <c r="Q409" s="152"/>
      <c r="R409" s="152"/>
      <c r="S409" s="152"/>
      <c r="T409" s="152"/>
      <c r="U409" s="152"/>
      <c r="V409" s="152"/>
      <c r="W409" s="152"/>
      <c r="X409" s="152"/>
      <c r="Y409" s="152"/>
      <c r="Z409" s="152"/>
      <c r="AA409" s="152"/>
      <c r="AB409" s="152"/>
      <c r="AC409" s="152"/>
      <c r="AD409" s="152"/>
      <c r="AE409" s="152"/>
      <c r="AF409" s="152"/>
      <c r="AG409" s="152"/>
      <c r="AH409" s="152"/>
      <c r="AI409" s="152"/>
      <c r="AJ409" s="152"/>
      <c r="AK409" s="152"/>
      <c r="AL409" s="152"/>
      <c r="AM409" s="152"/>
      <c r="AN409" s="152"/>
      <c r="AO409" s="152"/>
      <c r="AP409" s="152"/>
      <c r="AQ409" s="152"/>
      <c r="AR409" s="152"/>
      <c r="AS409" s="152"/>
      <c r="AT409" s="152"/>
      <c r="AU409" s="152"/>
      <c r="AV409" s="152"/>
      <c r="AW409" s="152"/>
      <c r="AX409" s="152"/>
      <c r="AY409" s="152"/>
      <c r="AZ409" s="152"/>
      <c r="BA409" s="152"/>
      <c r="BB409" s="152"/>
      <c r="BC409" s="152"/>
      <c r="BD409" s="152"/>
      <c r="BE409" s="152"/>
      <c r="BF409" s="152"/>
      <c r="BG409" s="152"/>
      <c r="BH409" s="152"/>
      <c r="BI409" s="152"/>
      <c r="BJ409" s="152"/>
      <c r="BK409" s="152"/>
      <c r="BL409" s="152"/>
      <c r="BM409" s="152"/>
      <c r="BN409" s="152"/>
      <c r="BO409" s="152"/>
      <c r="BP409" s="152"/>
      <c r="BQ409" s="152"/>
      <c r="BR409" s="152"/>
      <c r="BS409" s="152"/>
    </row>
    <row r="410" spans="1:71" ht="16.5" customHeight="1" x14ac:dyDescent="0.25">
      <c r="A410" s="11"/>
      <c r="B410" s="214" t="s">
        <v>1117</v>
      </c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3"/>
      <c r="O410" s="12"/>
      <c r="P410" s="5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ht="16.5" customHeight="1" x14ac:dyDescent="0.25">
      <c r="A411" s="3"/>
      <c r="B411" s="14">
        <f t="shared" ref="B411:N411" si="84">IFERROR(VLOOKUP($B$410,$4:$126,MATCH($P411&amp;"/"&amp;B$324,$2:$2,0),FALSE),"")</f>
        <v>18139085</v>
      </c>
      <c r="C411" s="14">
        <f t="shared" si="84"/>
        <v>22293281</v>
      </c>
      <c r="D411" s="14">
        <f t="shared" si="84"/>
        <v>25123680</v>
      </c>
      <c r="E411" s="14">
        <f t="shared" si="84"/>
        <v>26046322</v>
      </c>
      <c r="F411" s="14">
        <f t="shared" si="84"/>
        <v>29764422</v>
      </c>
      <c r="G411" s="14">
        <f t="shared" si="84"/>
        <v>29406441</v>
      </c>
      <c r="H411" s="14">
        <f t="shared" si="84"/>
        <v>24879424</v>
      </c>
      <c r="I411" s="14">
        <f t="shared" si="84"/>
        <v>32135284</v>
      </c>
      <c r="J411" s="14">
        <f t="shared" si="84"/>
        <v>37651540</v>
      </c>
      <c r="K411" s="14">
        <f t="shared" si="84"/>
        <v>36334994</v>
      </c>
      <c r="L411" s="14">
        <f t="shared" si="84"/>
        <v>42293656</v>
      </c>
      <c r="M411" s="14">
        <f t="shared" si="84"/>
        <v>62685129</v>
      </c>
      <c r="N411" s="14">
        <f t="shared" si="84"/>
        <v>114085699</v>
      </c>
      <c r="O411" s="12"/>
      <c r="P411" s="15" t="s">
        <v>956</v>
      </c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ht="16.5" customHeight="1" x14ac:dyDescent="0.25">
      <c r="A412" s="3"/>
      <c r="B412" s="14">
        <f t="shared" ref="B412:N412" si="85">IFERROR(VLOOKUP($B$410,$4:$126,MATCH($P412&amp;"/"&amp;B$324,$2:$2,0),FALSE),"")</f>
        <v>16458671</v>
      </c>
      <c r="C412" s="14">
        <f t="shared" si="85"/>
        <v>26783606</v>
      </c>
      <c r="D412" s="14">
        <f t="shared" si="85"/>
        <v>25984454</v>
      </c>
      <c r="E412" s="14">
        <f t="shared" si="85"/>
        <v>23666308</v>
      </c>
      <c r="F412" s="14">
        <f t="shared" si="85"/>
        <v>30482792</v>
      </c>
      <c r="G412" s="14">
        <f t="shared" si="85"/>
        <v>27784988</v>
      </c>
      <c r="H412" s="14">
        <f t="shared" si="85"/>
        <v>34504229</v>
      </c>
      <c r="I412" s="14">
        <f t="shared" si="85"/>
        <v>33569685</v>
      </c>
      <c r="J412" s="14">
        <f t="shared" si="85"/>
        <v>36976695</v>
      </c>
      <c r="K412" s="14">
        <f t="shared" si="85"/>
        <v>35622951</v>
      </c>
      <c r="L412" s="14">
        <f t="shared" si="85"/>
        <v>42286206</v>
      </c>
      <c r="M412" s="14">
        <f t="shared" si="85"/>
        <v>69196678</v>
      </c>
      <c r="N412" s="14">
        <f t="shared" si="85"/>
        <v>113504956</v>
      </c>
      <c r="O412" s="12"/>
      <c r="P412" s="15" t="s">
        <v>957</v>
      </c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ht="16.5" customHeight="1" x14ac:dyDescent="0.25">
      <c r="A413" s="3"/>
      <c r="B413" s="14">
        <f t="shared" ref="B413:N413" si="86">IFERROR(VLOOKUP($B$410,$4:$126,MATCH($P413&amp;"/"&amp;B$324,$2:$2,0),FALSE),"")</f>
        <v>17761964</v>
      </c>
      <c r="C413" s="14">
        <f t="shared" si="86"/>
        <v>27622612</v>
      </c>
      <c r="D413" s="14">
        <f t="shared" si="86"/>
        <v>24170087</v>
      </c>
      <c r="E413" s="14">
        <f t="shared" si="86"/>
        <v>24327388</v>
      </c>
      <c r="F413" s="14">
        <f t="shared" si="86"/>
        <v>31293492</v>
      </c>
      <c r="G413" s="14">
        <f t="shared" si="86"/>
        <v>26737881</v>
      </c>
      <c r="H413" s="14">
        <f t="shared" si="86"/>
        <v>33363898</v>
      </c>
      <c r="I413" s="14">
        <f t="shared" si="86"/>
        <v>37909120</v>
      </c>
      <c r="J413" s="14">
        <f t="shared" si="86"/>
        <v>36733949</v>
      </c>
      <c r="K413" s="14">
        <f t="shared" si="86"/>
        <v>33863228</v>
      </c>
      <c r="L413" s="14">
        <f t="shared" si="86"/>
        <v>60221587</v>
      </c>
      <c r="M413" s="14">
        <f t="shared" si="86"/>
        <v>70735968</v>
      </c>
      <c r="N413" s="14" t="str">
        <f t="shared" si="86"/>
        <v/>
      </c>
      <c r="O413" s="12"/>
      <c r="P413" s="15" t="s">
        <v>958</v>
      </c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ht="16.5" customHeight="1" x14ac:dyDescent="0.25">
      <c r="A414" s="3"/>
      <c r="B414" s="14">
        <f t="shared" ref="B414:M414" si="87">IFERROR(VLOOKUP($B$410,$4:$126,MATCH($P414&amp;"/"&amp;B$324,$2:$2,0),FALSE),"")</f>
        <v>20259631</v>
      </c>
      <c r="C414" s="14">
        <f t="shared" si="87"/>
        <v>25304535</v>
      </c>
      <c r="D414" s="14">
        <f t="shared" si="87"/>
        <v>24694309</v>
      </c>
      <c r="E414" s="14">
        <f t="shared" si="87"/>
        <v>28255497.620000001</v>
      </c>
      <c r="F414" s="14">
        <f t="shared" si="87"/>
        <v>29892183.589000002</v>
      </c>
      <c r="G414" s="14">
        <f t="shared" si="87"/>
        <v>25256901.037</v>
      </c>
      <c r="H414" s="14">
        <f t="shared" si="87"/>
        <v>33160775.27</v>
      </c>
      <c r="I414" s="14">
        <f t="shared" si="87"/>
        <v>40713617.715000004</v>
      </c>
      <c r="J414" s="14">
        <f t="shared" si="87"/>
        <v>36644143.137000002</v>
      </c>
      <c r="K414" s="14">
        <f t="shared" si="87"/>
        <v>42339824.630000003</v>
      </c>
      <c r="L414" s="14">
        <f t="shared" si="87"/>
        <v>62918735.229999997</v>
      </c>
      <c r="M414" s="14">
        <f t="shared" si="87"/>
        <v>68395793.785999998</v>
      </c>
      <c r="N414" s="14">
        <f>IFERROR(VLOOKUP($B$410,$4:$126,MATCH($P414&amp;"/"&amp;N$324,$2:$2,0),FALSE),IFERROR(VLOOKUP($B$410,$4:$126,MATCH($P413&amp;"/"&amp;N$324,$2:$2,0),FALSE),IFERROR(VLOOKUP($B$410,$4:$126,MATCH($P412&amp;"/"&amp;N$324,$2:$2,0),FALSE),IFERROR(VLOOKUP($B$410,$4:$126,MATCH($P411&amp;"/"&amp;N$324,$2:$2,0),FALSE),""))))</f>
        <v>113504956</v>
      </c>
      <c r="O414" s="12">
        <f t="shared" ref="O414:O415" si="88">RATE(M$324-B$324,,-B414,M414)</f>
        <v>0.11695626746250626</v>
      </c>
      <c r="P414" s="15" t="s">
        <v>959</v>
      </c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ht="16.5" customHeight="1" x14ac:dyDescent="0.25">
      <c r="A415" s="3"/>
      <c r="B415" s="16">
        <f t="shared" ref="B415:N415" si="89">+B414/B$378</f>
        <v>0.46272000727209939</v>
      </c>
      <c r="C415" s="16">
        <f t="shared" si="89"/>
        <v>0.49718658544133121</v>
      </c>
      <c r="D415" s="16">
        <f t="shared" si="89"/>
        <v>0.45872437840271513</v>
      </c>
      <c r="E415" s="16">
        <f t="shared" si="89"/>
        <v>0.4410843886089007</v>
      </c>
      <c r="F415" s="16">
        <f t="shared" si="89"/>
        <v>0.42530676375824755</v>
      </c>
      <c r="G415" s="16">
        <f t="shared" si="89"/>
        <v>0.32573252911053158</v>
      </c>
      <c r="H415" s="16">
        <f t="shared" si="89"/>
        <v>0.37244572753146032</v>
      </c>
      <c r="I415" s="16">
        <f t="shared" si="89"/>
        <v>0.39510663356558179</v>
      </c>
      <c r="J415" s="16">
        <f t="shared" si="89"/>
        <v>0.35056991092995354</v>
      </c>
      <c r="K415" s="16">
        <f t="shared" si="89"/>
        <v>0.35115338664519691</v>
      </c>
      <c r="L415" s="16">
        <f t="shared" si="89"/>
        <v>0.38908899233159877</v>
      </c>
      <c r="M415" s="16">
        <f t="shared" si="89"/>
        <v>0.40248674499155723</v>
      </c>
      <c r="N415" s="16">
        <f t="shared" si="89"/>
        <v>0.52460526517813888</v>
      </c>
      <c r="O415" s="12">
        <f t="shared" si="88"/>
        <v>-1.2598149601122032E-2</v>
      </c>
      <c r="P415" s="17" t="s">
        <v>960</v>
      </c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ht="16.5" customHeight="1" x14ac:dyDescent="0.25">
      <c r="A416" s="3"/>
      <c r="B416" s="215" t="s">
        <v>823</v>
      </c>
      <c r="C416" s="199"/>
      <c r="D416" s="199"/>
      <c r="E416" s="199"/>
      <c r="F416" s="199"/>
      <c r="G416" s="199"/>
      <c r="H416" s="199"/>
      <c r="I416" s="199"/>
      <c r="J416" s="199"/>
      <c r="K416" s="199"/>
      <c r="L416" s="199"/>
      <c r="M416" s="199"/>
      <c r="N416" s="200"/>
      <c r="O416" s="12"/>
      <c r="P416" s="5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ht="16.5" customHeight="1" x14ac:dyDescent="0.25">
      <c r="A417" s="3"/>
      <c r="B417" s="14">
        <f t="shared" ref="B417:N417" si="90">IFERROR(VLOOKUP($B$416,$4:$126,MATCH($P417&amp;"/"&amp;B$324,$2:$2,0),FALSE),"")</f>
        <v>22768066</v>
      </c>
      <c r="C417" s="14">
        <f t="shared" si="90"/>
        <v>30586707</v>
      </c>
      <c r="D417" s="14">
        <f t="shared" si="90"/>
        <v>31577864</v>
      </c>
      <c r="E417" s="14">
        <f t="shared" si="90"/>
        <v>35407032</v>
      </c>
      <c r="F417" s="14">
        <f t="shared" si="90"/>
        <v>44094427</v>
      </c>
      <c r="G417" s="14">
        <f t="shared" si="90"/>
        <v>43612671</v>
      </c>
      <c r="H417" s="14">
        <f t="shared" si="90"/>
        <v>40582475</v>
      </c>
      <c r="I417" s="14">
        <f t="shared" si="90"/>
        <v>45767476</v>
      </c>
      <c r="J417" s="14">
        <f t="shared" si="90"/>
        <v>54358394</v>
      </c>
      <c r="K417" s="14">
        <f t="shared" si="90"/>
        <v>49398180</v>
      </c>
      <c r="L417" s="14">
        <f t="shared" si="90"/>
        <v>55571487</v>
      </c>
      <c r="M417" s="14">
        <f t="shared" si="90"/>
        <v>86031883</v>
      </c>
      <c r="N417" s="14">
        <f t="shared" si="90"/>
        <v>144116945</v>
      </c>
      <c r="O417" s="12"/>
      <c r="P417" s="15" t="s">
        <v>956</v>
      </c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ht="16.5" customHeight="1" x14ac:dyDescent="0.25">
      <c r="A418" s="3"/>
      <c r="B418" s="14">
        <f t="shared" ref="B418:N418" si="91">IFERROR(VLOOKUP($B$416,$4:$126,MATCH($P418&amp;"/"&amp;B$324,$2:$2,0),FALSE),"")</f>
        <v>23288179</v>
      </c>
      <c r="C418" s="14">
        <f t="shared" si="91"/>
        <v>34187557</v>
      </c>
      <c r="D418" s="14">
        <f t="shared" si="91"/>
        <v>32983595</v>
      </c>
      <c r="E418" s="14">
        <f t="shared" si="91"/>
        <v>36878809</v>
      </c>
      <c r="F418" s="14">
        <f t="shared" si="91"/>
        <v>44389292</v>
      </c>
      <c r="G418" s="14">
        <f t="shared" si="91"/>
        <v>39705990</v>
      </c>
      <c r="H418" s="14">
        <f t="shared" si="91"/>
        <v>47094641</v>
      </c>
      <c r="I418" s="14">
        <f t="shared" si="91"/>
        <v>54795307</v>
      </c>
      <c r="J418" s="14">
        <f t="shared" si="91"/>
        <v>53205822</v>
      </c>
      <c r="K418" s="14">
        <f t="shared" si="91"/>
        <v>53968702</v>
      </c>
      <c r="L418" s="14">
        <f t="shared" si="91"/>
        <v>59093450</v>
      </c>
      <c r="M418" s="14">
        <f t="shared" si="91"/>
        <v>94142860</v>
      </c>
      <c r="N418" s="14">
        <f t="shared" si="91"/>
        <v>144121230</v>
      </c>
      <c r="O418" s="12"/>
      <c r="P418" s="15" t="s">
        <v>957</v>
      </c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ht="16.5" customHeight="1" x14ac:dyDescent="0.25">
      <c r="A419" s="3"/>
      <c r="B419" s="14">
        <f t="shared" ref="B419:N419" si="92">IFERROR(VLOOKUP($B$416,$4:$126,MATCH($P419&amp;"/"&amp;B$324,$2:$2,0),FALSE),"")</f>
        <v>25231670</v>
      </c>
      <c r="C419" s="14">
        <f t="shared" si="92"/>
        <v>33366788</v>
      </c>
      <c r="D419" s="14">
        <f t="shared" si="92"/>
        <v>32402187</v>
      </c>
      <c r="E419" s="14">
        <f t="shared" si="92"/>
        <v>42431796</v>
      </c>
      <c r="F419" s="14">
        <f t="shared" si="92"/>
        <v>43578764</v>
      </c>
      <c r="G419" s="14">
        <f t="shared" si="92"/>
        <v>40519551</v>
      </c>
      <c r="H419" s="14">
        <f t="shared" si="92"/>
        <v>46067152</v>
      </c>
      <c r="I419" s="14">
        <f t="shared" si="92"/>
        <v>55061394</v>
      </c>
      <c r="J419" s="14">
        <f t="shared" si="92"/>
        <v>51679004</v>
      </c>
      <c r="K419" s="14">
        <f t="shared" si="92"/>
        <v>51613078</v>
      </c>
      <c r="L419" s="14">
        <f t="shared" si="92"/>
        <v>84962376</v>
      </c>
      <c r="M419" s="14">
        <f t="shared" si="92"/>
        <v>92676170</v>
      </c>
      <c r="N419" s="14" t="str">
        <f t="shared" si="92"/>
        <v/>
      </c>
      <c r="O419" s="12"/>
      <c r="P419" s="15" t="s">
        <v>958</v>
      </c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ht="16.5" customHeight="1" x14ac:dyDescent="0.25">
      <c r="A420" s="3"/>
      <c r="B420" s="14">
        <f t="shared" ref="B420:M420" si="93">IFERROR(VLOOKUP($B$416,$4:$126,MATCH($P420&amp;"/"&amp;B$324,$2:$2,0),FALSE),"")</f>
        <v>28610457</v>
      </c>
      <c r="C420" s="14">
        <f t="shared" si="93"/>
        <v>31887348</v>
      </c>
      <c r="D420" s="14">
        <f t="shared" si="93"/>
        <v>34847604</v>
      </c>
      <c r="E420" s="14">
        <f t="shared" si="93"/>
        <v>43610987.670000002</v>
      </c>
      <c r="F420" s="14">
        <f t="shared" si="93"/>
        <v>44383844.722000003</v>
      </c>
      <c r="G420" s="14">
        <f t="shared" si="93"/>
        <v>40715132.973999999</v>
      </c>
      <c r="H420" s="14">
        <f t="shared" si="93"/>
        <v>47287266.649999999</v>
      </c>
      <c r="I420" s="14">
        <f t="shared" si="93"/>
        <v>56243515.355999999</v>
      </c>
      <c r="J420" s="14">
        <f t="shared" si="93"/>
        <v>51522546.601999998</v>
      </c>
      <c r="K420" s="14">
        <f t="shared" si="93"/>
        <v>56693803.68</v>
      </c>
      <c r="L420" s="14">
        <f t="shared" si="93"/>
        <v>87532089.370000005</v>
      </c>
      <c r="M420" s="14">
        <f t="shared" si="93"/>
        <v>89470770.982999995</v>
      </c>
      <c r="N420" s="14">
        <f>IFERROR(VLOOKUP($B$416,$4:$126,MATCH($P420&amp;"/"&amp;N$324,$2:$2,0),FALSE),IFERROR(VLOOKUP($B$416,$4:$126,MATCH($P419&amp;"/"&amp;N$324,$2:$2,0),FALSE),IFERROR(VLOOKUP($B$416,$4:$126,MATCH($P418&amp;"/"&amp;N$324,$2:$2,0),FALSE),IFERROR(VLOOKUP($B$416,$4:$126,MATCH($P417&amp;"/"&amp;N$324,$2:$2,0),FALSE),""))))</f>
        <v>144121230</v>
      </c>
      <c r="O420" s="12">
        <f t="shared" ref="O420:O421" si="94">RATE(M$324-B$324,,-B420,M420)</f>
        <v>0.10921112513227414</v>
      </c>
      <c r="P420" s="15" t="s">
        <v>959</v>
      </c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ht="16.5" customHeight="1" x14ac:dyDescent="0.25">
      <c r="A421" s="3"/>
      <c r="B421" s="16">
        <f t="shared" ref="B421:N421" si="95">+B420/B$378</f>
        <v>0.65344876573014021</v>
      </c>
      <c r="C421" s="16">
        <f t="shared" si="95"/>
        <v>0.62652649696583884</v>
      </c>
      <c r="D421" s="16">
        <f t="shared" si="95"/>
        <v>0.64733317638991106</v>
      </c>
      <c r="E421" s="16">
        <f t="shared" si="95"/>
        <v>0.68079232196697925</v>
      </c>
      <c r="F421" s="16">
        <f t="shared" si="95"/>
        <v>0.63149449439380656</v>
      </c>
      <c r="G421" s="16">
        <f t="shared" si="95"/>
        <v>0.52509384335252163</v>
      </c>
      <c r="H421" s="16">
        <f t="shared" si="95"/>
        <v>0.53110761998277645</v>
      </c>
      <c r="I421" s="16">
        <f t="shared" si="95"/>
        <v>0.54581703271276738</v>
      </c>
      <c r="J421" s="16">
        <f t="shared" si="95"/>
        <v>0.49290972654535503</v>
      </c>
      <c r="K421" s="16">
        <f t="shared" si="95"/>
        <v>0.47020084135926959</v>
      </c>
      <c r="L421" s="16">
        <f t="shared" si="95"/>
        <v>0.54129779190815364</v>
      </c>
      <c r="M421" s="16">
        <f t="shared" si="95"/>
        <v>0.52650605236785519</v>
      </c>
      <c r="N421" s="16">
        <f t="shared" si="95"/>
        <v>0.6661097342916863</v>
      </c>
      <c r="O421" s="12">
        <f t="shared" si="94"/>
        <v>-1.944494216581184E-2</v>
      </c>
      <c r="P421" s="17" t="s">
        <v>960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ht="16.5" customHeight="1" x14ac:dyDescent="0.25">
      <c r="A422" s="3"/>
      <c r="B422" s="216" t="s">
        <v>962</v>
      </c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3"/>
      <c r="O422" s="12"/>
      <c r="P422" s="17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ht="16.5" customHeight="1" x14ac:dyDescent="0.25">
      <c r="A423" s="3"/>
      <c r="B423" s="217" t="s">
        <v>832</v>
      </c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ht="16.5" customHeight="1" x14ac:dyDescent="0.25">
      <c r="A424" s="3"/>
      <c r="B424" s="14">
        <f t="shared" ref="B424:N424" si="96">IFERROR(VLOOKUP($B$423,$4:$126,MATCH($P424&amp;"/"&amp;B$324,$2:$2,0),FALSE),"")</f>
        <v>9239827</v>
      </c>
      <c r="C424" s="14">
        <f t="shared" si="96"/>
        <v>10692516</v>
      </c>
      <c r="D424" s="14">
        <f t="shared" si="96"/>
        <v>15272795</v>
      </c>
      <c r="E424" s="14">
        <f t="shared" si="96"/>
        <v>14733984</v>
      </c>
      <c r="F424" s="14">
        <f t="shared" si="96"/>
        <v>16674821</v>
      </c>
      <c r="G424" s="14">
        <f t="shared" si="96"/>
        <v>22648676</v>
      </c>
      <c r="H424" s="14">
        <f t="shared" si="96"/>
        <v>26905395</v>
      </c>
      <c r="I424" s="14">
        <f t="shared" si="96"/>
        <v>32180803</v>
      </c>
      <c r="J424" s="14">
        <f t="shared" si="96"/>
        <v>37339500</v>
      </c>
      <c r="K424" s="14">
        <f t="shared" si="96"/>
        <v>43827890</v>
      </c>
      <c r="L424" s="14">
        <f t="shared" si="96"/>
        <v>53543876</v>
      </c>
      <c r="M424" s="14">
        <f t="shared" si="96"/>
        <v>57694278</v>
      </c>
      <c r="N424" s="14">
        <f t="shared" si="96"/>
        <v>57362666</v>
      </c>
      <c r="O424" s="12"/>
      <c r="P424" s="15" t="s">
        <v>956</v>
      </c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ht="16.5" customHeight="1" x14ac:dyDescent="0.25">
      <c r="A425" s="3"/>
      <c r="B425" s="14">
        <f t="shared" ref="B425:N425" si="97">IFERROR(VLOOKUP($B$423,$4:$126,MATCH($P425&amp;"/"&amp;B$324,$2:$2,0),FALSE),"")</f>
        <v>9040279</v>
      </c>
      <c r="C425" s="14">
        <f t="shared" si="97"/>
        <v>10560504</v>
      </c>
      <c r="D425" s="14">
        <f t="shared" si="97"/>
        <v>14173599</v>
      </c>
      <c r="E425" s="14">
        <f t="shared" si="97"/>
        <v>14554215</v>
      </c>
      <c r="F425" s="14">
        <f t="shared" si="97"/>
        <v>17040051</v>
      </c>
      <c r="G425" s="14">
        <f t="shared" si="97"/>
        <v>21992373</v>
      </c>
      <c r="H425" s="14">
        <f t="shared" si="97"/>
        <v>26278503</v>
      </c>
      <c r="I425" s="14">
        <f t="shared" si="97"/>
        <v>31269832</v>
      </c>
      <c r="J425" s="14">
        <f t="shared" si="97"/>
        <v>36491041</v>
      </c>
      <c r="K425" s="14">
        <f t="shared" si="97"/>
        <v>42585952</v>
      </c>
      <c r="L425" s="14">
        <f t="shared" si="97"/>
        <v>50196250</v>
      </c>
      <c r="M425" s="14">
        <f t="shared" si="97"/>
        <v>55009407</v>
      </c>
      <c r="N425" s="14">
        <f t="shared" si="97"/>
        <v>54253194</v>
      </c>
      <c r="O425" s="12"/>
      <c r="P425" s="15" t="s">
        <v>957</v>
      </c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ht="16.5" customHeight="1" x14ac:dyDescent="0.25">
      <c r="A426" s="3"/>
      <c r="B426" s="14">
        <f t="shared" ref="B426:N426" si="98">IFERROR(VLOOKUP($B$423,$4:$126,MATCH($P426&amp;"/"&amp;B$324,$2:$2,0),FALSE),"")</f>
        <v>9612814</v>
      </c>
      <c r="C426" s="14">
        <f t="shared" si="98"/>
        <v>11110542</v>
      </c>
      <c r="D426" s="14">
        <f t="shared" si="98"/>
        <v>14344004</v>
      </c>
      <c r="E426" s="14">
        <f t="shared" si="98"/>
        <v>14942815</v>
      </c>
      <c r="F426" s="14">
        <f t="shared" si="98"/>
        <v>19883437</v>
      </c>
      <c r="G426" s="14">
        <f t="shared" si="98"/>
        <v>23451746</v>
      </c>
      <c r="H426" s="14">
        <f t="shared" si="98"/>
        <v>28213301</v>
      </c>
      <c r="I426" s="14">
        <f t="shared" si="98"/>
        <v>33085706</v>
      </c>
      <c r="J426" s="14">
        <f t="shared" si="98"/>
        <v>38833481</v>
      </c>
      <c r="K426" s="14">
        <f t="shared" si="98"/>
        <v>48566393</v>
      </c>
      <c r="L426" s="14">
        <f t="shared" si="98"/>
        <v>52853062</v>
      </c>
      <c r="M426" s="14">
        <f t="shared" si="98"/>
        <v>57760336</v>
      </c>
      <c r="N426" s="14" t="str">
        <f t="shared" si="98"/>
        <v/>
      </c>
      <c r="O426" s="12"/>
      <c r="P426" s="15" t="s">
        <v>958</v>
      </c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ht="16.5" customHeight="1" x14ac:dyDescent="0.25">
      <c r="A427" s="3"/>
      <c r="B427" s="14">
        <f t="shared" ref="B427:M427" si="99">IFERROR(VLOOKUP($B$423,$4:$126,MATCH($P427&amp;"/"&amp;B$324,$2:$2,0),FALSE),"")</f>
        <v>10089338</v>
      </c>
      <c r="C427" s="14">
        <f t="shared" si="99"/>
        <v>14321958</v>
      </c>
      <c r="D427" s="14">
        <f t="shared" si="99"/>
        <v>14188793</v>
      </c>
      <c r="E427" s="14">
        <f t="shared" si="99"/>
        <v>15610308.220000001</v>
      </c>
      <c r="F427" s="14">
        <f t="shared" si="99"/>
        <v>20992843.892000001</v>
      </c>
      <c r="G427" s="14">
        <f t="shared" si="99"/>
        <v>25195199.173</v>
      </c>
      <c r="H427" s="14">
        <f t="shared" si="99"/>
        <v>30033795.649999999</v>
      </c>
      <c r="I427" s="14">
        <f t="shared" si="99"/>
        <v>34949747.221000001</v>
      </c>
      <c r="J427" s="14">
        <f t="shared" si="99"/>
        <v>41052032.490999997</v>
      </c>
      <c r="K427" s="14">
        <f t="shared" si="99"/>
        <v>50890234.030000001</v>
      </c>
      <c r="L427" s="14">
        <f t="shared" si="99"/>
        <v>55007135.399999999</v>
      </c>
      <c r="M427" s="14">
        <f t="shared" si="99"/>
        <v>61457082.399999999</v>
      </c>
      <c r="N427" s="14">
        <f>IFERROR(VLOOKUP($B$423,$4:$126,MATCH($P427&amp;"/"&amp;N$324,$2:$2,0),FALSE),IFERROR(VLOOKUP($B$423,$4:$126,MATCH($P426&amp;"/"&amp;N$324,$2:$2,0),FALSE),IFERROR(VLOOKUP($B$423,$4:$126,MATCH($P425&amp;"/"&amp;N$324,$2:$2,0),FALSE),IFERROR(VLOOKUP($B$423,$4:$126,MATCH($P424&amp;"/"&amp;N$324,$2:$2,0),FALSE),""))))</f>
        <v>54253194</v>
      </c>
      <c r="O427" s="12">
        <f t="shared" ref="O427:O428" si="100">RATE(M$324-B$324,,-B427,M427)</f>
        <v>0.178520675787087</v>
      </c>
      <c r="P427" s="15" t="s">
        <v>959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ht="16.5" customHeight="1" x14ac:dyDescent="0.25">
      <c r="A428" s="20"/>
      <c r="B428" s="16">
        <f t="shared" ref="B428:N428" si="101">+B427/B$378</f>
        <v>0.23043551744504473</v>
      </c>
      <c r="C428" s="16">
        <f t="shared" si="101"/>
        <v>0.28139957501112572</v>
      </c>
      <c r="D428" s="16">
        <f t="shared" si="101"/>
        <v>0.26357268183571347</v>
      </c>
      <c r="E428" s="16">
        <f t="shared" si="101"/>
        <v>0.24368578992363882</v>
      </c>
      <c r="F428" s="16">
        <f t="shared" si="101"/>
        <v>0.29868672762581877</v>
      </c>
      <c r="G428" s="16">
        <f t="shared" si="101"/>
        <v>0.32493677415302069</v>
      </c>
      <c r="H428" s="16">
        <f t="shared" si="101"/>
        <v>0.33732501065845732</v>
      </c>
      <c r="I428" s="16">
        <f t="shared" si="101"/>
        <v>0.33917096400327479</v>
      </c>
      <c r="J428" s="16">
        <f t="shared" si="101"/>
        <v>0.39273963427274305</v>
      </c>
      <c r="K428" s="16">
        <f t="shared" si="101"/>
        <v>0.42206783289648092</v>
      </c>
      <c r="L428" s="16">
        <f t="shared" si="101"/>
        <v>0.34016371762077163</v>
      </c>
      <c r="M428" s="16">
        <f t="shared" si="101"/>
        <v>0.36165471124215665</v>
      </c>
      <c r="N428" s="16">
        <f t="shared" si="101"/>
        <v>0.25075126433361211</v>
      </c>
      <c r="O428" s="12">
        <f t="shared" si="100"/>
        <v>4.1825476881787359E-2</v>
      </c>
      <c r="P428" s="17" t="s">
        <v>960</v>
      </c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ht="16.5" customHeight="1" x14ac:dyDescent="0.25">
      <c r="A429" s="3"/>
      <c r="B429" s="216" t="s">
        <v>837</v>
      </c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ht="16.5" customHeight="1" x14ac:dyDescent="0.25">
      <c r="A430" s="3"/>
      <c r="B430" s="14">
        <f t="shared" ref="B430:N430" si="102">IFERROR(VLOOKUP($B$429,$4:$126,MATCH($P430&amp;"/"&amp;B$324,$2:$2,0),FALSE),"")</f>
        <v>13645808</v>
      </c>
      <c r="C430" s="14">
        <f t="shared" si="102"/>
        <v>15103378</v>
      </c>
      <c r="D430" s="14">
        <f t="shared" si="102"/>
        <v>19624686</v>
      </c>
      <c r="E430" s="14">
        <f t="shared" si="102"/>
        <v>19088006</v>
      </c>
      <c r="F430" s="14">
        <f t="shared" si="102"/>
        <v>21025219</v>
      </c>
      <c r="G430" s="14">
        <f t="shared" si="102"/>
        <v>26994468</v>
      </c>
      <c r="H430" s="14">
        <f t="shared" si="102"/>
        <v>37890626</v>
      </c>
      <c r="I430" s="14">
        <f t="shared" si="102"/>
        <v>43168737</v>
      </c>
      <c r="J430" s="14">
        <f t="shared" si="102"/>
        <v>48330381</v>
      </c>
      <c r="K430" s="14">
        <f t="shared" si="102"/>
        <v>54809794</v>
      </c>
      <c r="L430" s="14">
        <f t="shared" si="102"/>
        <v>64513787</v>
      </c>
      <c r="M430" s="14">
        <f t="shared" si="102"/>
        <v>68586437</v>
      </c>
      <c r="N430" s="14">
        <f t="shared" si="102"/>
        <v>66933289</v>
      </c>
      <c r="O430" s="12"/>
      <c r="P430" s="15" t="s">
        <v>956</v>
      </c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ht="16.5" customHeight="1" x14ac:dyDescent="0.25">
      <c r="A431" s="3"/>
      <c r="B431" s="14">
        <f t="shared" ref="B431:N431" si="103">IFERROR(VLOOKUP($B$429,$4:$126,MATCH($P431&amp;"/"&amp;B$324,$2:$2,0),FALSE),"")</f>
        <v>13447922</v>
      </c>
      <c r="C431" s="14">
        <f t="shared" si="103"/>
        <v>14969730</v>
      </c>
      <c r="D431" s="14">
        <f t="shared" si="103"/>
        <v>18525763</v>
      </c>
      <c r="E431" s="14">
        <f t="shared" si="103"/>
        <v>18910161</v>
      </c>
      <c r="F431" s="14">
        <f t="shared" si="103"/>
        <v>21389697</v>
      </c>
      <c r="G431" s="14">
        <f t="shared" si="103"/>
        <v>32969507</v>
      </c>
      <c r="H431" s="14">
        <f t="shared" si="103"/>
        <v>37264354</v>
      </c>
      <c r="I431" s="14">
        <f t="shared" si="103"/>
        <v>42256794</v>
      </c>
      <c r="J431" s="14">
        <f t="shared" si="103"/>
        <v>47478888</v>
      </c>
      <c r="K431" s="14">
        <f t="shared" si="103"/>
        <v>53568180</v>
      </c>
      <c r="L431" s="14">
        <f t="shared" si="103"/>
        <v>61325413</v>
      </c>
      <c r="M431" s="14">
        <f t="shared" si="103"/>
        <v>65694991</v>
      </c>
      <c r="N431" s="14">
        <f t="shared" si="103"/>
        <v>63914949</v>
      </c>
      <c r="O431" s="12"/>
      <c r="P431" s="15" t="s">
        <v>957</v>
      </c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ht="16.5" customHeight="1" x14ac:dyDescent="0.25">
      <c r="A432" s="3"/>
      <c r="B432" s="14">
        <f t="shared" ref="B432:N432" si="104">IFERROR(VLOOKUP($B$429,$4:$126,MATCH($P432&amp;"/"&amp;B$324,$2:$2,0),FALSE),"")</f>
        <v>14019515</v>
      </c>
      <c r="C432" s="14">
        <f t="shared" si="104"/>
        <v>15516200</v>
      </c>
      <c r="D432" s="14">
        <f t="shared" si="104"/>
        <v>18696789</v>
      </c>
      <c r="E432" s="14">
        <f t="shared" si="104"/>
        <v>19294780</v>
      </c>
      <c r="F432" s="14">
        <f t="shared" si="104"/>
        <v>24235640</v>
      </c>
      <c r="G432" s="14">
        <f t="shared" si="104"/>
        <v>34429433</v>
      </c>
      <c r="H432" s="14">
        <f t="shared" si="104"/>
        <v>39199870</v>
      </c>
      <c r="I432" s="14">
        <f t="shared" si="104"/>
        <v>44071326</v>
      </c>
      <c r="J432" s="14">
        <f t="shared" si="104"/>
        <v>49821413</v>
      </c>
      <c r="K432" s="14">
        <f t="shared" si="104"/>
        <v>59549217</v>
      </c>
      <c r="L432" s="14">
        <f t="shared" si="104"/>
        <v>63984930</v>
      </c>
      <c r="M432" s="14">
        <f t="shared" si="104"/>
        <v>68461087</v>
      </c>
      <c r="N432" s="14" t="str">
        <f t="shared" si="104"/>
        <v/>
      </c>
      <c r="O432" s="12"/>
      <c r="P432" s="15" t="s">
        <v>958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ht="16.5" customHeight="1" x14ac:dyDescent="0.25">
      <c r="A433" s="3"/>
      <c r="B433" s="14">
        <f t="shared" ref="B433:M433" si="105">IFERROR(VLOOKUP($B$429,$4:$126,MATCH($P433&amp;"/"&amp;B$324,$2:$2,0),FALSE),"")</f>
        <v>14498921</v>
      </c>
      <c r="C433" s="14">
        <f t="shared" si="105"/>
        <v>18673397</v>
      </c>
      <c r="D433" s="14">
        <f t="shared" si="105"/>
        <v>18541937</v>
      </c>
      <c r="E433" s="14">
        <f t="shared" si="105"/>
        <v>19962786.210000001</v>
      </c>
      <c r="F433" s="14">
        <f t="shared" si="105"/>
        <v>25351430.151000001</v>
      </c>
      <c r="G433" s="14">
        <f t="shared" si="105"/>
        <v>36178421.005999997</v>
      </c>
      <c r="H433" s="14">
        <f t="shared" si="105"/>
        <v>41020708.609999999</v>
      </c>
      <c r="I433" s="14">
        <f t="shared" si="105"/>
        <v>45936593.538999997</v>
      </c>
      <c r="J433" s="14">
        <f t="shared" si="105"/>
        <v>52037047.130999997</v>
      </c>
      <c r="K433" s="14">
        <f t="shared" si="105"/>
        <v>61801022.969999999</v>
      </c>
      <c r="L433" s="14">
        <f t="shared" si="105"/>
        <v>65726019.520000003</v>
      </c>
      <c r="M433" s="14">
        <f t="shared" si="105"/>
        <v>72128408.081</v>
      </c>
      <c r="N433" s="14">
        <f>IFERROR(VLOOKUP($B$429,$4:$126,MATCH($P433&amp;"/"&amp;N$324,$2:$2,0),FALSE),IFERROR(VLOOKUP($B$429,$4:$126,MATCH($P432&amp;"/"&amp;N$324,$2:$2,0),FALSE),IFERROR(VLOOKUP($B$429,$4:$126,MATCH($P431&amp;"/"&amp;N$324,$2:$2,0),FALSE),IFERROR(VLOOKUP($B$429,$4:$126,MATCH($P430&amp;"/"&amp;N$324,$2:$2,0),FALSE),""))))</f>
        <v>63914949</v>
      </c>
      <c r="O433" s="12">
        <f t="shared" ref="O433:O434" si="106">RATE(M$324-B$324,,-B433,M433)</f>
        <v>0.15702511905224753</v>
      </c>
      <c r="P433" s="15" t="s">
        <v>959</v>
      </c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ht="16.5" customHeight="1" x14ac:dyDescent="0.25">
      <c r="A434" s="20"/>
      <c r="B434" s="16">
        <f t="shared" ref="B434:N434" si="107">+B433/B$378</f>
        <v>0.33114822429676011</v>
      </c>
      <c r="C434" s="16">
        <f t="shared" si="107"/>
        <v>0.36689717843147079</v>
      </c>
      <c r="D434" s="16">
        <f t="shared" si="107"/>
        <v>0.34443719501150261</v>
      </c>
      <c r="E434" s="16">
        <f t="shared" si="107"/>
        <v>0.31163044688816366</v>
      </c>
      <c r="F434" s="16">
        <f t="shared" si="107"/>
        <v>0.36070080601715487</v>
      </c>
      <c r="G434" s="16">
        <f t="shared" si="107"/>
        <v>0.46658489718300433</v>
      </c>
      <c r="H434" s="16">
        <f t="shared" si="107"/>
        <v>0.46072468263217081</v>
      </c>
      <c r="I434" s="16">
        <f t="shared" si="107"/>
        <v>0.4457931731273746</v>
      </c>
      <c r="J434" s="16">
        <f t="shared" si="107"/>
        <v>0.49783188842946863</v>
      </c>
      <c r="K434" s="16">
        <f t="shared" si="107"/>
        <v>0.51255853569776832</v>
      </c>
      <c r="L434" s="16">
        <f t="shared" si="107"/>
        <v>0.4064492175743914</v>
      </c>
      <c r="M434" s="16">
        <f t="shared" si="107"/>
        <v>0.42445195212993864</v>
      </c>
      <c r="N434" s="16">
        <f t="shared" si="107"/>
        <v>0.29540664963556501</v>
      </c>
      <c r="O434" s="12">
        <f t="shared" si="106"/>
        <v>2.282316398755856E-2</v>
      </c>
      <c r="P434" s="17" t="s">
        <v>960</v>
      </c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ht="16.5" customHeight="1" x14ac:dyDescent="0.25">
      <c r="A435" s="3"/>
      <c r="B435" s="210" t="s">
        <v>963</v>
      </c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3"/>
      <c r="O435" s="12"/>
      <c r="P435" s="21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ht="16.5" customHeight="1" x14ac:dyDescent="0.25">
      <c r="A436" s="3"/>
      <c r="B436" s="210" t="s">
        <v>1129</v>
      </c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3"/>
      <c r="O436" s="12"/>
      <c r="P436" s="15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ht="16.5" customHeight="1" x14ac:dyDescent="0.25">
      <c r="A437" s="3"/>
      <c r="B437" s="22">
        <f t="shared" ref="B437:N437" si="108">IFERROR(VLOOKUP($B$436,$130:$203,MATCH($P437&amp;"/"&amp;B$324,$128:$128,0),FALSE),"")</f>
        <v>2090679</v>
      </c>
      <c r="C437" s="22">
        <f t="shared" si="108"/>
        <v>2598061</v>
      </c>
      <c r="D437" s="22">
        <f t="shared" si="108"/>
        <v>2907018</v>
      </c>
      <c r="E437" s="22">
        <f t="shared" si="108"/>
        <v>2895837</v>
      </c>
      <c r="F437" s="22">
        <f t="shared" si="108"/>
        <v>3914484</v>
      </c>
      <c r="G437" s="22">
        <f t="shared" si="108"/>
        <v>4867410</v>
      </c>
      <c r="H437" s="22">
        <f t="shared" si="108"/>
        <v>5273489</v>
      </c>
      <c r="I437" s="22">
        <f t="shared" si="108"/>
        <v>5761430</v>
      </c>
      <c r="J437" s="22">
        <f t="shared" si="108"/>
        <v>6803358</v>
      </c>
      <c r="K437" s="22">
        <f t="shared" si="108"/>
        <v>7205106</v>
      </c>
      <c r="L437" s="22">
        <f t="shared" si="108"/>
        <v>7730439</v>
      </c>
      <c r="M437" s="22">
        <f t="shared" si="108"/>
        <v>8142286</v>
      </c>
      <c r="N437" s="22">
        <f t="shared" si="108"/>
        <v>8199540</v>
      </c>
      <c r="O437" s="23"/>
      <c r="P437" s="15" t="s">
        <v>956</v>
      </c>
      <c r="Q437" s="24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ht="16.5" customHeight="1" x14ac:dyDescent="0.25">
      <c r="A438" s="3"/>
      <c r="B438" s="13">
        <f t="shared" ref="B438:N438" si="109">IFERROR(VLOOKUP($B$436,$130:$203,MATCH($P438&amp;"/"&amp;B$324,$128:$128,0),FALSE),"")</f>
        <v>2131988</v>
      </c>
      <c r="C438" s="13">
        <f t="shared" si="109"/>
        <v>2751841</v>
      </c>
      <c r="D438" s="13">
        <f t="shared" si="109"/>
        <v>2341145</v>
      </c>
      <c r="E438" s="13">
        <f t="shared" si="109"/>
        <v>2767752</v>
      </c>
      <c r="F438" s="13">
        <f t="shared" si="109"/>
        <v>4134364</v>
      </c>
      <c r="G438" s="13">
        <f t="shared" si="109"/>
        <v>4862020</v>
      </c>
      <c r="H438" s="13">
        <f t="shared" si="109"/>
        <v>5519711</v>
      </c>
      <c r="I438" s="13">
        <f t="shared" si="109"/>
        <v>5847691</v>
      </c>
      <c r="J438" s="13">
        <f t="shared" si="109"/>
        <v>6800004</v>
      </c>
      <c r="K438" s="13">
        <f t="shared" si="109"/>
        <v>7167259</v>
      </c>
      <c r="L438" s="13">
        <f t="shared" si="109"/>
        <v>8878229</v>
      </c>
      <c r="M438" s="13">
        <f t="shared" si="109"/>
        <v>8633825</v>
      </c>
      <c r="N438" s="13">
        <f t="shared" si="109"/>
        <v>4279261</v>
      </c>
      <c r="O438" s="23"/>
      <c r="P438" s="15" t="s">
        <v>957</v>
      </c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ht="16.5" customHeight="1" x14ac:dyDescent="0.25">
      <c r="A439" s="3"/>
      <c r="B439" s="13">
        <f t="shared" ref="B439:N439" si="110">IFERROR(VLOOKUP($B$436,$130:$203,MATCH($P439&amp;"/"&amp;B$324,$128:$128,0),FALSE),"")</f>
        <v>2160289</v>
      </c>
      <c r="C439" s="13">
        <f t="shared" si="110"/>
        <v>2782924</v>
      </c>
      <c r="D439" s="13">
        <f t="shared" si="110"/>
        <v>2415713</v>
      </c>
      <c r="E439" s="13">
        <f t="shared" si="110"/>
        <v>2959693</v>
      </c>
      <c r="F439" s="13">
        <f t="shared" si="110"/>
        <v>4255250</v>
      </c>
      <c r="G439" s="13">
        <f t="shared" si="110"/>
        <v>4864250</v>
      </c>
      <c r="H439" s="13">
        <f t="shared" si="110"/>
        <v>5759614</v>
      </c>
      <c r="I439" s="13">
        <f t="shared" si="110"/>
        <v>6071003</v>
      </c>
      <c r="J439" s="13">
        <f t="shared" si="110"/>
        <v>6929999</v>
      </c>
      <c r="K439" s="13">
        <f t="shared" si="110"/>
        <v>7102805</v>
      </c>
      <c r="L439" s="13">
        <f t="shared" si="110"/>
        <v>8645999</v>
      </c>
      <c r="M439" s="13">
        <f t="shared" si="110"/>
        <v>8810543</v>
      </c>
      <c r="N439" s="13" t="str">
        <f t="shared" si="110"/>
        <v/>
      </c>
      <c r="O439" s="23"/>
      <c r="P439" s="15" t="s">
        <v>958</v>
      </c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ht="16.5" customHeight="1" x14ac:dyDescent="0.25">
      <c r="A440" s="3"/>
      <c r="B440" s="25">
        <f t="shared" ref="B440:N440" si="111">IFERROR(VLOOKUP($B$436,$130:$203,MATCH($P440&amp;"/"&amp;B$324,$128:$128,0),FALSE),"")</f>
        <v>2215675</v>
      </c>
      <c r="C440" s="25">
        <f t="shared" si="111"/>
        <v>2801431</v>
      </c>
      <c r="D440" s="25">
        <f t="shared" si="111"/>
        <v>2866026</v>
      </c>
      <c r="E440" s="25">
        <f t="shared" si="111"/>
        <v>3327447.19</v>
      </c>
      <c r="F440" s="25">
        <f t="shared" si="111"/>
        <v>4457674.2050000001</v>
      </c>
      <c r="G440" s="25">
        <f t="shared" si="111"/>
        <v>5319494.8289999999</v>
      </c>
      <c r="H440" s="25">
        <f t="shared" si="111"/>
        <v>5754727.6900000004</v>
      </c>
      <c r="I440" s="25">
        <f t="shared" si="111"/>
        <v>6602441.4100000001</v>
      </c>
      <c r="J440" s="25">
        <f t="shared" si="111"/>
        <v>7100339.4519999996</v>
      </c>
      <c r="K440" s="25">
        <f t="shared" si="111"/>
        <v>7309836.2000000002</v>
      </c>
      <c r="L440" s="25">
        <f t="shared" si="111"/>
        <v>8632396.3800000008</v>
      </c>
      <c r="M440" s="25">
        <f t="shared" si="111"/>
        <v>11132737.517000001</v>
      </c>
      <c r="N440" s="25" t="str">
        <f t="shared" si="111"/>
        <v/>
      </c>
      <c r="O440" s="23"/>
      <c r="P440" s="15" t="s">
        <v>964</v>
      </c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ht="16.5" customHeight="1" x14ac:dyDescent="0.25">
      <c r="A441" s="3"/>
      <c r="B441" s="22">
        <f t="shared" ref="B441:M441" si="112">SUM(B437:B440)</f>
        <v>8598631</v>
      </c>
      <c r="C441" s="22">
        <f t="shared" si="112"/>
        <v>10934257</v>
      </c>
      <c r="D441" s="22">
        <f t="shared" si="112"/>
        <v>10529902</v>
      </c>
      <c r="E441" s="22">
        <f t="shared" si="112"/>
        <v>11950729.189999999</v>
      </c>
      <c r="F441" s="22">
        <f t="shared" si="112"/>
        <v>16761772.205</v>
      </c>
      <c r="G441" s="22">
        <f t="shared" si="112"/>
        <v>19913174.829</v>
      </c>
      <c r="H441" s="22">
        <f t="shared" si="112"/>
        <v>22307541.690000001</v>
      </c>
      <c r="I441" s="22">
        <f t="shared" si="112"/>
        <v>24282565.41</v>
      </c>
      <c r="J441" s="22">
        <f t="shared" si="112"/>
        <v>27633700.452</v>
      </c>
      <c r="K441" s="22">
        <f t="shared" si="112"/>
        <v>28785006.199999999</v>
      </c>
      <c r="L441" s="22">
        <f t="shared" si="112"/>
        <v>33887063.380000003</v>
      </c>
      <c r="M441" s="22">
        <f t="shared" si="112"/>
        <v>36719391.517000005</v>
      </c>
      <c r="N441" s="22">
        <f>IF(N438="",N437*4,IF(N439="",(N438+N437)*2,IF(N440="",((N439+N438+N437)/3)*4,SUM(N437:N440))))</f>
        <v>24957602</v>
      </c>
      <c r="O441" s="12">
        <f>RATE(M$324-B$324,,-B441,M441)</f>
        <v>0.14107740500614951</v>
      </c>
      <c r="P441" s="15" t="s">
        <v>959</v>
      </c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ht="16.5" customHeight="1" x14ac:dyDescent="0.25">
      <c r="A442" s="152"/>
      <c r="B442" s="26"/>
      <c r="C442" s="27">
        <f t="shared" ref="C442:N442" si="113">C441/B441-1</f>
        <v>0.27162765793764154</v>
      </c>
      <c r="D442" s="27">
        <f t="shared" si="113"/>
        <v>-3.6980564843134722E-2</v>
      </c>
      <c r="E442" s="27">
        <f t="shared" si="113"/>
        <v>0.13493261285812541</v>
      </c>
      <c r="F442" s="27">
        <f t="shared" si="113"/>
        <v>0.40257317679206817</v>
      </c>
      <c r="G442" s="27">
        <f t="shared" si="113"/>
        <v>0.1880113024719392</v>
      </c>
      <c r="H442" s="27">
        <f t="shared" si="113"/>
        <v>0.12024033744297924</v>
      </c>
      <c r="I442" s="27">
        <f t="shared" si="113"/>
        <v>8.8536143849743842E-2</v>
      </c>
      <c r="J442" s="27">
        <f t="shared" si="113"/>
        <v>0.13800580727026235</v>
      </c>
      <c r="K442" s="27">
        <f t="shared" si="113"/>
        <v>4.1663104440168297E-2</v>
      </c>
      <c r="L442" s="27">
        <f t="shared" si="113"/>
        <v>0.17724704120438939</v>
      </c>
      <c r="M442" s="27">
        <f t="shared" si="113"/>
        <v>8.3581398164812137E-2</v>
      </c>
      <c r="N442" s="16">
        <f t="shared" si="113"/>
        <v>-0.32031547994346909</v>
      </c>
      <c r="O442" s="23"/>
      <c r="P442" s="17" t="s">
        <v>965</v>
      </c>
      <c r="Q442" s="152"/>
      <c r="R442" s="152"/>
      <c r="S442" s="152"/>
      <c r="T442" s="152"/>
      <c r="U442" s="152"/>
      <c r="V442" s="152"/>
      <c r="W442" s="152"/>
      <c r="X442" s="152"/>
      <c r="Y442" s="152"/>
      <c r="Z442" s="152"/>
      <c r="AA442" s="152"/>
      <c r="AB442" s="152"/>
      <c r="AC442" s="152"/>
      <c r="AD442" s="152"/>
      <c r="AE442" s="152"/>
      <c r="AF442" s="152"/>
      <c r="AG442" s="152"/>
      <c r="AH442" s="152"/>
      <c r="AI442" s="152"/>
      <c r="AJ442" s="152"/>
      <c r="AK442" s="152"/>
      <c r="AL442" s="152"/>
      <c r="AM442" s="152"/>
      <c r="AN442" s="152"/>
      <c r="AO442" s="152"/>
      <c r="AP442" s="152"/>
      <c r="AQ442" s="152"/>
      <c r="AR442" s="152"/>
      <c r="AS442" s="152"/>
      <c r="AT442" s="152"/>
      <c r="AU442" s="152"/>
      <c r="AV442" s="152"/>
      <c r="AW442" s="152"/>
      <c r="AX442" s="152"/>
      <c r="AY442" s="152"/>
      <c r="AZ442" s="152"/>
      <c r="BA442" s="152"/>
      <c r="BB442" s="152"/>
      <c r="BC442" s="152"/>
      <c r="BD442" s="152"/>
      <c r="BE442" s="152"/>
      <c r="BF442" s="152"/>
      <c r="BG442" s="152"/>
      <c r="BH442" s="152"/>
      <c r="BI442" s="152"/>
      <c r="BJ442" s="152"/>
      <c r="BK442" s="152"/>
      <c r="BL442" s="152"/>
      <c r="BM442" s="152"/>
      <c r="BN442" s="152"/>
      <c r="BO442" s="152"/>
      <c r="BP442" s="152"/>
      <c r="BQ442" s="152"/>
      <c r="BR442" s="152"/>
      <c r="BS442" s="152"/>
    </row>
    <row r="443" spans="1:71" ht="16.5" customHeight="1" x14ac:dyDescent="0.25">
      <c r="A443" s="3"/>
      <c r="B443" s="210" t="s">
        <v>1133</v>
      </c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3"/>
      <c r="O443" s="12"/>
      <c r="P443" s="15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ht="16.5" customHeight="1" x14ac:dyDescent="0.25">
      <c r="A444" s="3"/>
      <c r="B444" s="22">
        <f t="shared" ref="B444:N444" si="114">IFERROR(VLOOKUP($B$443,$130:$203,MATCH($P444&amp;"/"&amp;B$324,$128:$128,0),FALSE),"")</f>
        <v>168564</v>
      </c>
      <c r="C444" s="22">
        <f t="shared" si="114"/>
        <v>201611</v>
      </c>
      <c r="D444" s="22">
        <f t="shared" si="114"/>
        <v>566996</v>
      </c>
      <c r="E444" s="22">
        <f t="shared" si="114"/>
        <v>229844</v>
      </c>
      <c r="F444" s="22">
        <f t="shared" si="114"/>
        <v>260190</v>
      </c>
      <c r="G444" s="22">
        <f t="shared" si="114"/>
        <v>365198</v>
      </c>
      <c r="H444" s="22">
        <f t="shared" si="114"/>
        <v>366088</v>
      </c>
      <c r="I444" s="22">
        <f t="shared" si="114"/>
        <v>466493</v>
      </c>
      <c r="J444" s="22">
        <f t="shared" si="114"/>
        <v>431955</v>
      </c>
      <c r="K444" s="22">
        <f t="shared" si="114"/>
        <v>524429</v>
      </c>
      <c r="L444" s="22">
        <f t="shared" si="114"/>
        <v>501311</v>
      </c>
      <c r="M444" s="22">
        <f t="shared" si="114"/>
        <v>658532</v>
      </c>
      <c r="N444" s="22">
        <f t="shared" si="114"/>
        <v>3258387</v>
      </c>
      <c r="O444" s="12"/>
      <c r="P444" s="15" t="s">
        <v>956</v>
      </c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ht="16.5" customHeight="1" x14ac:dyDescent="0.25">
      <c r="A445" s="3"/>
      <c r="B445" s="13">
        <f t="shared" ref="B445:N445" si="115">IFERROR(VLOOKUP($B$443,$130:$203,MATCH($P445&amp;"/"&amp;B$324,$128:$128,0),FALSE),"")</f>
        <v>179666</v>
      </c>
      <c r="C445" s="13">
        <f t="shared" si="115"/>
        <v>256279</v>
      </c>
      <c r="D445" s="13">
        <f t="shared" si="115"/>
        <v>156027</v>
      </c>
      <c r="E445" s="13">
        <f t="shared" si="115"/>
        <v>183344</v>
      </c>
      <c r="F445" s="13">
        <f t="shared" si="115"/>
        <v>315415</v>
      </c>
      <c r="G445" s="13">
        <f t="shared" si="115"/>
        <v>288743</v>
      </c>
      <c r="H445" s="13">
        <f t="shared" si="115"/>
        <v>503033</v>
      </c>
      <c r="I445" s="13">
        <f t="shared" si="115"/>
        <v>300005</v>
      </c>
      <c r="J445" s="13">
        <f t="shared" si="115"/>
        <v>408018</v>
      </c>
      <c r="K445" s="13">
        <f t="shared" si="115"/>
        <v>455038</v>
      </c>
      <c r="L445" s="13">
        <f t="shared" si="115"/>
        <v>533539</v>
      </c>
      <c r="M445" s="13">
        <f t="shared" si="115"/>
        <v>686916</v>
      </c>
      <c r="N445" s="13">
        <f t="shared" si="115"/>
        <v>822431</v>
      </c>
      <c r="O445" s="12"/>
      <c r="P445" s="15" t="s">
        <v>957</v>
      </c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ht="16.5" customHeight="1" x14ac:dyDescent="0.25">
      <c r="A446" s="3"/>
      <c r="B446" s="13">
        <f t="shared" ref="B446:N446" si="116">IFERROR(VLOOKUP($B$443,$130:$203,MATCH($P446&amp;"/"&amp;B$324,$128:$128,0),FALSE),"")</f>
        <v>264167</v>
      </c>
      <c r="C446" s="13">
        <f t="shared" si="116"/>
        <v>152585</v>
      </c>
      <c r="D446" s="13">
        <f t="shared" si="116"/>
        <v>190997</v>
      </c>
      <c r="E446" s="13">
        <f t="shared" si="116"/>
        <v>206380</v>
      </c>
      <c r="F446" s="13">
        <f t="shared" si="116"/>
        <v>1859514</v>
      </c>
      <c r="G446" s="13">
        <f t="shared" si="116"/>
        <v>279620</v>
      </c>
      <c r="H446" s="13">
        <f t="shared" si="116"/>
        <v>311985</v>
      </c>
      <c r="I446" s="13">
        <f t="shared" si="116"/>
        <v>306658</v>
      </c>
      <c r="J446" s="13">
        <f t="shared" si="116"/>
        <v>396977</v>
      </c>
      <c r="K446" s="13">
        <f t="shared" si="116"/>
        <v>4104221</v>
      </c>
      <c r="L446" s="13">
        <f t="shared" si="116"/>
        <v>881598</v>
      </c>
      <c r="M446" s="13">
        <f t="shared" si="116"/>
        <v>643818</v>
      </c>
      <c r="N446" s="13" t="str">
        <f t="shared" si="116"/>
        <v/>
      </c>
      <c r="O446" s="12"/>
      <c r="P446" s="15" t="s">
        <v>958</v>
      </c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ht="16.5" customHeight="1" x14ac:dyDescent="0.25">
      <c r="A447" s="3"/>
      <c r="B447" s="25">
        <f t="shared" ref="B447:N447" si="117">IFERROR(VLOOKUP($B$443,$130:$203,MATCH($P447&amp;"/"&amp;B$324,$128:$128,0),FALSE),"")</f>
        <v>266313</v>
      </c>
      <c r="C447" s="25">
        <f t="shared" si="117"/>
        <v>4224897</v>
      </c>
      <c r="D447" s="25">
        <f t="shared" si="117"/>
        <v>428657</v>
      </c>
      <c r="E447" s="25">
        <f t="shared" si="117"/>
        <v>430266.36</v>
      </c>
      <c r="F447" s="25">
        <f t="shared" si="117"/>
        <v>344071.34</v>
      </c>
      <c r="G447" s="25">
        <f t="shared" si="117"/>
        <v>862286.39</v>
      </c>
      <c r="H447" s="25">
        <f t="shared" si="117"/>
        <v>464197.9</v>
      </c>
      <c r="I447" s="25">
        <f t="shared" si="117"/>
        <v>516127.337</v>
      </c>
      <c r="J447" s="25">
        <f t="shared" si="117"/>
        <v>390265.77100000001</v>
      </c>
      <c r="K447" s="25">
        <f t="shared" si="117"/>
        <v>748589.43</v>
      </c>
      <c r="L447" s="25">
        <f t="shared" si="117"/>
        <v>769224.06</v>
      </c>
      <c r="M447" s="25">
        <f t="shared" si="117"/>
        <v>-19176.828000000001</v>
      </c>
      <c r="N447" s="25" t="str">
        <f t="shared" si="117"/>
        <v/>
      </c>
      <c r="O447" s="12"/>
      <c r="P447" s="15" t="s">
        <v>964</v>
      </c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ht="16.5" customHeight="1" x14ac:dyDescent="0.25">
      <c r="A448" s="3"/>
      <c r="B448" s="25">
        <f t="shared" ref="B448:M448" si="118">SUM(B444:B447)</f>
        <v>878710</v>
      </c>
      <c r="C448" s="25">
        <f t="shared" si="118"/>
        <v>4835372</v>
      </c>
      <c r="D448" s="25">
        <f t="shared" si="118"/>
        <v>1342677</v>
      </c>
      <c r="E448" s="25">
        <f t="shared" si="118"/>
        <v>1049834.3599999999</v>
      </c>
      <c r="F448" s="25">
        <f t="shared" si="118"/>
        <v>2779190.34</v>
      </c>
      <c r="G448" s="25">
        <f t="shared" si="118"/>
        <v>1795847.3900000001</v>
      </c>
      <c r="H448" s="25">
        <f t="shared" si="118"/>
        <v>1645303.9</v>
      </c>
      <c r="I448" s="25">
        <f t="shared" si="118"/>
        <v>1589283.3370000001</v>
      </c>
      <c r="J448" s="25">
        <f t="shared" si="118"/>
        <v>1627215.7709999999</v>
      </c>
      <c r="K448" s="25">
        <f t="shared" si="118"/>
        <v>5832277.4299999997</v>
      </c>
      <c r="L448" s="25">
        <f t="shared" si="118"/>
        <v>2685672.06</v>
      </c>
      <c r="M448" s="25">
        <f t="shared" si="118"/>
        <v>1970089.172</v>
      </c>
      <c r="N448" s="25">
        <f>IF(N445="",N444*4,IF(N446="",(N445+N444)*2,IF(N447="",((N446+N445+N444)/3)*4,SUM(N444:N447))))</f>
        <v>8161636</v>
      </c>
      <c r="O448" s="12">
        <f>RATE(M$324-B$324,,-B448,M448)</f>
        <v>7.6158876639166762E-2</v>
      </c>
      <c r="P448" s="15" t="s">
        <v>959</v>
      </c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ht="16.5" customHeight="1" x14ac:dyDescent="0.25">
      <c r="A449" s="3"/>
      <c r="B449" s="210" t="s">
        <v>966</v>
      </c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3"/>
      <c r="O449" s="12"/>
      <c r="P449" s="15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ht="16.5" customHeight="1" x14ac:dyDescent="0.25">
      <c r="A450" s="3"/>
      <c r="B450" s="13">
        <f t="shared" ref="B450:N450" si="119">B444+B437</f>
        <v>2259243</v>
      </c>
      <c r="C450" s="13">
        <f t="shared" si="119"/>
        <v>2799672</v>
      </c>
      <c r="D450" s="13">
        <f t="shared" si="119"/>
        <v>3474014</v>
      </c>
      <c r="E450" s="13">
        <f t="shared" si="119"/>
        <v>3125681</v>
      </c>
      <c r="F450" s="13">
        <f t="shared" si="119"/>
        <v>4174674</v>
      </c>
      <c r="G450" s="13">
        <f t="shared" si="119"/>
        <v>5232608</v>
      </c>
      <c r="H450" s="13">
        <f t="shared" si="119"/>
        <v>5639577</v>
      </c>
      <c r="I450" s="13">
        <f t="shared" si="119"/>
        <v>6227923</v>
      </c>
      <c r="J450" s="13">
        <f t="shared" si="119"/>
        <v>7235313</v>
      </c>
      <c r="K450" s="13">
        <f t="shared" si="119"/>
        <v>7729535</v>
      </c>
      <c r="L450" s="13">
        <f t="shared" si="119"/>
        <v>8231750</v>
      </c>
      <c r="M450" s="13">
        <f t="shared" si="119"/>
        <v>8800818</v>
      </c>
      <c r="N450" s="13">
        <f t="shared" si="119"/>
        <v>11457927</v>
      </c>
      <c r="O450" s="12"/>
      <c r="P450" s="15" t="s">
        <v>956</v>
      </c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ht="16.5" customHeight="1" x14ac:dyDescent="0.25">
      <c r="A451" s="3"/>
      <c r="B451" s="13">
        <f t="shared" ref="B451:N451" si="120">B445+B438</f>
        <v>2311654</v>
      </c>
      <c r="C451" s="13">
        <f t="shared" si="120"/>
        <v>3008120</v>
      </c>
      <c r="D451" s="13">
        <f t="shared" si="120"/>
        <v>2497172</v>
      </c>
      <c r="E451" s="13">
        <f t="shared" si="120"/>
        <v>2951096</v>
      </c>
      <c r="F451" s="13">
        <f t="shared" si="120"/>
        <v>4449779</v>
      </c>
      <c r="G451" s="13">
        <f t="shared" si="120"/>
        <v>5150763</v>
      </c>
      <c r="H451" s="13">
        <f t="shared" si="120"/>
        <v>6022744</v>
      </c>
      <c r="I451" s="13">
        <f t="shared" si="120"/>
        <v>6147696</v>
      </c>
      <c r="J451" s="13">
        <f t="shared" si="120"/>
        <v>7208022</v>
      </c>
      <c r="K451" s="13">
        <f t="shared" si="120"/>
        <v>7622297</v>
      </c>
      <c r="L451" s="13">
        <f t="shared" si="120"/>
        <v>9411768</v>
      </c>
      <c r="M451" s="13">
        <f t="shared" si="120"/>
        <v>9320741</v>
      </c>
      <c r="N451" s="13">
        <f t="shared" si="120"/>
        <v>5101692</v>
      </c>
      <c r="O451" s="12"/>
      <c r="P451" s="15" t="s">
        <v>957</v>
      </c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ht="16.5" customHeight="1" x14ac:dyDescent="0.25">
      <c r="A452" s="3"/>
      <c r="B452" s="13">
        <f t="shared" ref="B452:M452" si="121">B446+B439</f>
        <v>2424456</v>
      </c>
      <c r="C452" s="13">
        <f t="shared" si="121"/>
        <v>2935509</v>
      </c>
      <c r="D452" s="13">
        <f t="shared" si="121"/>
        <v>2606710</v>
      </c>
      <c r="E452" s="13">
        <f t="shared" si="121"/>
        <v>3166073</v>
      </c>
      <c r="F452" s="13">
        <f t="shared" si="121"/>
        <v>6114764</v>
      </c>
      <c r="G452" s="13">
        <f t="shared" si="121"/>
        <v>5143870</v>
      </c>
      <c r="H452" s="13">
        <f t="shared" si="121"/>
        <v>6071599</v>
      </c>
      <c r="I452" s="13">
        <f t="shared" si="121"/>
        <v>6377661</v>
      </c>
      <c r="J452" s="13">
        <f t="shared" si="121"/>
        <v>7326976</v>
      </c>
      <c r="K452" s="13">
        <f t="shared" si="121"/>
        <v>11207026</v>
      </c>
      <c r="L452" s="13">
        <f t="shared" si="121"/>
        <v>9527597</v>
      </c>
      <c r="M452" s="13">
        <f t="shared" si="121"/>
        <v>9454361</v>
      </c>
      <c r="N452" s="13" t="str">
        <f t="shared" ref="N452:N453" si="122">IFERROR(VLOOKUP($B$405,$131:$202,MATCH($P452&amp;"/"&amp;N$315,$129:$129,0),FALSE),"")</f>
        <v/>
      </c>
      <c r="O452" s="12"/>
      <c r="P452" s="15" t="s">
        <v>958</v>
      </c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ht="16.5" customHeight="1" x14ac:dyDescent="0.25">
      <c r="A453" s="3"/>
      <c r="B453" s="13">
        <f t="shared" ref="B453:M453" si="123">B447+B440</f>
        <v>2481988</v>
      </c>
      <c r="C453" s="13">
        <f t="shared" si="123"/>
        <v>7026328</v>
      </c>
      <c r="D453" s="13">
        <f t="shared" si="123"/>
        <v>3294683</v>
      </c>
      <c r="E453" s="13">
        <f t="shared" si="123"/>
        <v>3757713.55</v>
      </c>
      <c r="F453" s="13">
        <f t="shared" si="123"/>
        <v>4801745.5449999999</v>
      </c>
      <c r="G453" s="13">
        <f t="shared" si="123"/>
        <v>6181781.2189999996</v>
      </c>
      <c r="H453" s="13">
        <f t="shared" si="123"/>
        <v>6218925.5900000008</v>
      </c>
      <c r="I453" s="13">
        <f t="shared" si="123"/>
        <v>7118568.7470000004</v>
      </c>
      <c r="J453" s="13">
        <f t="shared" si="123"/>
        <v>7490605.2229999993</v>
      </c>
      <c r="K453" s="13">
        <f t="shared" si="123"/>
        <v>8058425.6299999999</v>
      </c>
      <c r="L453" s="13">
        <f t="shared" si="123"/>
        <v>9401620.4400000013</v>
      </c>
      <c r="M453" s="13">
        <f t="shared" si="123"/>
        <v>11113560.689000001</v>
      </c>
      <c r="N453" s="13" t="str">
        <f t="shared" si="122"/>
        <v/>
      </c>
      <c r="O453" s="12"/>
      <c r="P453" s="15" t="s">
        <v>964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ht="16.5" customHeight="1" x14ac:dyDescent="0.25">
      <c r="A454" s="3"/>
      <c r="B454" s="28">
        <f t="shared" ref="B454:M454" si="124">SUM(B450:B453)</f>
        <v>9477341</v>
      </c>
      <c r="C454" s="28">
        <f t="shared" si="124"/>
        <v>15769629</v>
      </c>
      <c r="D454" s="28">
        <f t="shared" si="124"/>
        <v>11872579</v>
      </c>
      <c r="E454" s="28">
        <f t="shared" si="124"/>
        <v>13000563.550000001</v>
      </c>
      <c r="F454" s="28">
        <f t="shared" si="124"/>
        <v>19540962.545000002</v>
      </c>
      <c r="G454" s="28">
        <f t="shared" si="124"/>
        <v>21709022.219000001</v>
      </c>
      <c r="H454" s="28">
        <f t="shared" si="124"/>
        <v>23952845.59</v>
      </c>
      <c r="I454" s="28">
        <f t="shared" si="124"/>
        <v>25871848.747000001</v>
      </c>
      <c r="J454" s="28">
        <f t="shared" si="124"/>
        <v>29260916.222999997</v>
      </c>
      <c r="K454" s="28">
        <f t="shared" si="124"/>
        <v>34617283.630000003</v>
      </c>
      <c r="L454" s="28">
        <f t="shared" si="124"/>
        <v>36572735.439999998</v>
      </c>
      <c r="M454" s="28">
        <f t="shared" si="124"/>
        <v>38689480.689000003</v>
      </c>
      <c r="N454" s="28">
        <f>IF(N451="",N450*4,IF(N452="",(N451+N450)*2,IF(N453="",((N452+N451+N450)/3)*4,SUM(N450:N453))))</f>
        <v>33119238</v>
      </c>
      <c r="O454" s="12">
        <f>RATE(M$324-B$324,,-B454,M454)</f>
        <v>0.13641496685813753</v>
      </c>
      <c r="P454" s="15" t="s">
        <v>959</v>
      </c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ht="16.5" customHeight="1" x14ac:dyDescent="0.25">
      <c r="A455" s="3"/>
      <c r="B455" s="215" t="s">
        <v>967</v>
      </c>
      <c r="C455" s="199"/>
      <c r="D455" s="199"/>
      <c r="E455" s="199"/>
      <c r="F455" s="199"/>
      <c r="G455" s="199"/>
      <c r="H455" s="199"/>
      <c r="I455" s="199"/>
      <c r="J455" s="199"/>
      <c r="K455" s="199"/>
      <c r="L455" s="199"/>
      <c r="M455" s="199"/>
      <c r="N455" s="200"/>
      <c r="O455" s="12"/>
      <c r="P455" s="15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ht="16.5" customHeight="1" x14ac:dyDescent="0.25">
      <c r="A456" s="3"/>
      <c r="B456" s="218" t="s">
        <v>1141</v>
      </c>
      <c r="C456" s="219"/>
      <c r="D456" s="219"/>
      <c r="E456" s="219"/>
      <c r="F456" s="219"/>
      <c r="G456" s="219"/>
      <c r="H456" s="219"/>
      <c r="I456" s="219"/>
      <c r="J456" s="219"/>
      <c r="K456" s="219"/>
      <c r="L456" s="219"/>
      <c r="M456" s="219"/>
      <c r="N456" s="220"/>
      <c r="O456" s="12"/>
      <c r="P456" s="15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ht="16.5" customHeight="1" x14ac:dyDescent="0.25">
      <c r="A457" s="3"/>
      <c r="B457" s="22">
        <f t="shared" ref="B457:N457" si="125">IFERROR(VLOOKUP($B$456,$130:$203,MATCH($P457&amp;"/"&amp;B$324,$128:$128,0),FALSE),"")</f>
        <v>1154035</v>
      </c>
      <c r="C457" s="22">
        <f t="shared" si="125"/>
        <v>1517455</v>
      </c>
      <c r="D457" s="22">
        <f t="shared" si="125"/>
        <v>1746319</v>
      </c>
      <c r="E457" s="22">
        <f t="shared" si="125"/>
        <v>1836933</v>
      </c>
      <c r="F457" s="22">
        <f t="shared" si="125"/>
        <v>2185728</v>
      </c>
      <c r="G457" s="22">
        <f t="shared" si="125"/>
        <v>2491752</v>
      </c>
      <c r="H457" s="22">
        <f t="shared" si="125"/>
        <v>2723379</v>
      </c>
      <c r="I457" s="22">
        <f t="shared" si="125"/>
        <v>2864096</v>
      </c>
      <c r="J457" s="22">
        <f t="shared" si="125"/>
        <v>3424053</v>
      </c>
      <c r="K457" s="22">
        <f t="shared" si="125"/>
        <v>3460130</v>
      </c>
      <c r="L457" s="22">
        <f t="shared" si="125"/>
        <v>3852155</v>
      </c>
      <c r="M457" s="22">
        <f t="shared" si="125"/>
        <v>4055071</v>
      </c>
      <c r="N457" s="22">
        <f t="shared" si="125"/>
        <v>4037940</v>
      </c>
      <c r="O457" s="12"/>
      <c r="P457" s="15" t="s">
        <v>956</v>
      </c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ht="16.5" customHeight="1" x14ac:dyDescent="0.25">
      <c r="A458" s="3"/>
      <c r="B458" s="13">
        <f t="shared" ref="B458:N458" si="126">IFERROR(VLOOKUP($B$456,$130:$203,MATCH($P458&amp;"/"&amp;B$324,$128:$128,0),FALSE),"")</f>
        <v>1179051</v>
      </c>
      <c r="C458" s="13">
        <f t="shared" si="126"/>
        <v>1666241</v>
      </c>
      <c r="D458" s="13">
        <f t="shared" si="126"/>
        <v>1689167</v>
      </c>
      <c r="E458" s="13">
        <f t="shared" si="126"/>
        <v>1892941</v>
      </c>
      <c r="F458" s="13">
        <f t="shared" si="126"/>
        <v>2300795</v>
      </c>
      <c r="G458" s="13">
        <f t="shared" si="126"/>
        <v>2592979</v>
      </c>
      <c r="H458" s="13">
        <f t="shared" si="126"/>
        <v>2877429</v>
      </c>
      <c r="I458" s="13">
        <f t="shared" si="126"/>
        <v>3021984</v>
      </c>
      <c r="J458" s="13">
        <f t="shared" si="126"/>
        <v>3465954</v>
      </c>
      <c r="K458" s="13">
        <f t="shared" si="126"/>
        <v>3577973</v>
      </c>
      <c r="L458" s="13">
        <f t="shared" si="126"/>
        <v>4618125</v>
      </c>
      <c r="M458" s="13">
        <f t="shared" si="126"/>
        <v>4515973</v>
      </c>
      <c r="N458" s="13">
        <f t="shared" si="126"/>
        <v>3055485</v>
      </c>
      <c r="O458" s="12"/>
      <c r="P458" s="15" t="s">
        <v>957</v>
      </c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ht="16.5" customHeight="1" x14ac:dyDescent="0.25">
      <c r="A459" s="3"/>
      <c r="B459" s="13">
        <f t="shared" ref="B459:N459" si="127">IFERROR(VLOOKUP($B$456,$130:$203,MATCH($P459&amp;"/"&amp;B$324,$128:$128,0),FALSE),"")</f>
        <v>1224175</v>
      </c>
      <c r="C459" s="13">
        <f t="shared" si="127"/>
        <v>1719148</v>
      </c>
      <c r="D459" s="13">
        <f t="shared" si="127"/>
        <v>1707161</v>
      </c>
      <c r="E459" s="13">
        <f t="shared" si="127"/>
        <v>1988315</v>
      </c>
      <c r="F459" s="13">
        <f t="shared" si="127"/>
        <v>2369989</v>
      </c>
      <c r="G459" s="13">
        <f t="shared" si="127"/>
        <v>2636290</v>
      </c>
      <c r="H459" s="13">
        <f t="shared" si="127"/>
        <v>3021914</v>
      </c>
      <c r="I459" s="13">
        <f t="shared" si="127"/>
        <v>3243021</v>
      </c>
      <c r="J459" s="13">
        <f t="shared" si="127"/>
        <v>3511221</v>
      </c>
      <c r="K459" s="13">
        <f t="shared" si="127"/>
        <v>3661162</v>
      </c>
      <c r="L459" s="13">
        <f t="shared" si="127"/>
        <v>4538770</v>
      </c>
      <c r="M459" s="13">
        <f t="shared" si="127"/>
        <v>4558372</v>
      </c>
      <c r="N459" s="13" t="str">
        <f t="shared" si="127"/>
        <v/>
      </c>
      <c r="O459" s="12"/>
      <c r="P459" s="15" t="s">
        <v>958</v>
      </c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ht="16.5" customHeight="1" x14ac:dyDescent="0.25">
      <c r="A460" s="3"/>
      <c r="B460" s="25">
        <f t="shared" ref="B460:N460" si="128">IFERROR(VLOOKUP($B$456,$130:$203,MATCH($P460&amp;"/"&amp;B$324,$128:$128,0),FALSE),"")</f>
        <v>1332337</v>
      </c>
      <c r="C460" s="25">
        <f t="shared" si="128"/>
        <v>1793834</v>
      </c>
      <c r="D460" s="25">
        <f t="shared" si="128"/>
        <v>1778400</v>
      </c>
      <c r="E460" s="25">
        <f t="shared" si="128"/>
        <v>2065257.22</v>
      </c>
      <c r="F460" s="25">
        <f t="shared" si="128"/>
        <v>2576886.8319999999</v>
      </c>
      <c r="G460" s="25">
        <f t="shared" si="128"/>
        <v>2820602.6469999999</v>
      </c>
      <c r="H460" s="25">
        <f t="shared" si="128"/>
        <v>2993518.87</v>
      </c>
      <c r="I460" s="25">
        <f t="shared" si="128"/>
        <v>3504621.5329999998</v>
      </c>
      <c r="J460" s="25">
        <f t="shared" si="128"/>
        <v>3639370.219</v>
      </c>
      <c r="K460" s="25">
        <f t="shared" si="128"/>
        <v>3818894.73</v>
      </c>
      <c r="L460" s="25">
        <f t="shared" si="128"/>
        <v>4569955.6500000004</v>
      </c>
      <c r="M460" s="25">
        <f t="shared" si="128"/>
        <v>4978212.0130000003</v>
      </c>
      <c r="N460" s="25" t="str">
        <f t="shared" si="128"/>
        <v/>
      </c>
      <c r="O460" s="12"/>
      <c r="P460" s="15" t="s">
        <v>964</v>
      </c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ht="16.5" customHeight="1" x14ac:dyDescent="0.25">
      <c r="A461" s="3"/>
      <c r="B461" s="25">
        <f t="shared" ref="B461:M461" si="129">SUM(B457:B460)</f>
        <v>4889598</v>
      </c>
      <c r="C461" s="25">
        <f t="shared" si="129"/>
        <v>6696678</v>
      </c>
      <c r="D461" s="25">
        <f t="shared" si="129"/>
        <v>6921047</v>
      </c>
      <c r="E461" s="25">
        <f t="shared" si="129"/>
        <v>7783446.2199999997</v>
      </c>
      <c r="F461" s="25">
        <f t="shared" si="129"/>
        <v>9433398.8320000004</v>
      </c>
      <c r="G461" s="25">
        <f t="shared" si="129"/>
        <v>10541623.647</v>
      </c>
      <c r="H461" s="25">
        <f t="shared" si="129"/>
        <v>11616240.870000001</v>
      </c>
      <c r="I461" s="25">
        <f t="shared" si="129"/>
        <v>12633722.533</v>
      </c>
      <c r="J461" s="25">
        <f t="shared" si="129"/>
        <v>14040598.219000001</v>
      </c>
      <c r="K461" s="25">
        <f t="shared" si="129"/>
        <v>14518159.73</v>
      </c>
      <c r="L461" s="25">
        <f t="shared" si="129"/>
        <v>17579005.649999999</v>
      </c>
      <c r="M461" s="25">
        <f t="shared" si="129"/>
        <v>18107628.013</v>
      </c>
      <c r="N461" s="25">
        <f>IF(N458="",N457*4,IF(N459="",(N458+N457)*2,IF(N460="",((N459+N458+N457)/3)*4,SUM(N457:N460))))</f>
        <v>14186850</v>
      </c>
      <c r="O461" s="12">
        <f t="shared" ref="O461:O462" si="130">RATE(M$324-B$324,,-B461,M461)</f>
        <v>0.12639277309380961</v>
      </c>
      <c r="P461" s="15" t="s">
        <v>959</v>
      </c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ht="16.5" customHeight="1" x14ac:dyDescent="0.25">
      <c r="A462" s="3"/>
      <c r="B462" s="29">
        <f t="shared" ref="B462:N462" si="131">B461/B$441</f>
        <v>0.56864842787183212</v>
      </c>
      <c r="C462" s="30">
        <f t="shared" si="131"/>
        <v>0.61244929582320962</v>
      </c>
      <c r="D462" s="30">
        <f t="shared" si="131"/>
        <v>0.65727553779702796</v>
      </c>
      <c r="E462" s="30">
        <f t="shared" si="131"/>
        <v>0.65129466966023686</v>
      </c>
      <c r="F462" s="30">
        <f t="shared" si="131"/>
        <v>0.56279244918899674</v>
      </c>
      <c r="G462" s="30">
        <f t="shared" si="131"/>
        <v>0.52937935500109201</v>
      </c>
      <c r="H462" s="30">
        <f t="shared" si="131"/>
        <v>0.52073155488967737</v>
      </c>
      <c r="I462" s="30">
        <f t="shared" si="131"/>
        <v>0.52027956353397509</v>
      </c>
      <c r="J462" s="30">
        <f t="shared" si="131"/>
        <v>0.50809692474551693</v>
      </c>
      <c r="K462" s="30">
        <f t="shared" si="131"/>
        <v>0.50436535011064199</v>
      </c>
      <c r="L462" s="30">
        <f t="shared" si="131"/>
        <v>0.51875270078359903</v>
      </c>
      <c r="M462" s="30">
        <f t="shared" si="131"/>
        <v>0.49313529622670077</v>
      </c>
      <c r="N462" s="31">
        <f t="shared" si="131"/>
        <v>0.56843802541606359</v>
      </c>
      <c r="O462" s="12">
        <f t="shared" si="130"/>
        <v>-1.2869093584333467E-2</v>
      </c>
      <c r="P462" s="17" t="s">
        <v>960</v>
      </c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ht="16.5" customHeight="1" x14ac:dyDescent="0.25">
      <c r="A463" s="152"/>
      <c r="B463" s="26"/>
      <c r="C463" s="16">
        <f t="shared" ref="C463:N463" si="132">C461/B461-1</f>
        <v>0.36957639462385261</v>
      </c>
      <c r="D463" s="16">
        <f t="shared" si="132"/>
        <v>3.350452269020554E-2</v>
      </c>
      <c r="E463" s="16">
        <f t="shared" si="132"/>
        <v>0.12460531188417012</v>
      </c>
      <c r="F463" s="16">
        <f t="shared" si="132"/>
        <v>0.21198227178089257</v>
      </c>
      <c r="G463" s="16">
        <f t="shared" si="132"/>
        <v>0.11747884667408282</v>
      </c>
      <c r="H463" s="16">
        <f t="shared" si="132"/>
        <v>0.10194038973358932</v>
      </c>
      <c r="I463" s="16">
        <f t="shared" si="132"/>
        <v>8.7591302073266819E-2</v>
      </c>
      <c r="J463" s="16">
        <f t="shared" si="132"/>
        <v>0.11135876083435914</v>
      </c>
      <c r="K463" s="16">
        <f t="shared" si="132"/>
        <v>3.4012903407046879E-2</v>
      </c>
      <c r="L463" s="16">
        <f t="shared" si="132"/>
        <v>0.21082878112128323</v>
      </c>
      <c r="M463" s="16">
        <f t="shared" si="132"/>
        <v>3.007123232820641E-2</v>
      </c>
      <c r="N463" s="16">
        <f t="shared" si="132"/>
        <v>-0.21652631753784413</v>
      </c>
      <c r="O463" s="23"/>
      <c r="P463" s="17" t="s">
        <v>965</v>
      </c>
      <c r="Q463" s="152"/>
      <c r="R463" s="152"/>
      <c r="S463" s="152"/>
      <c r="T463" s="152"/>
      <c r="U463" s="152"/>
      <c r="V463" s="152"/>
      <c r="W463" s="152"/>
      <c r="X463" s="152"/>
      <c r="Y463" s="152"/>
      <c r="Z463" s="152"/>
      <c r="AA463" s="152"/>
      <c r="AB463" s="152"/>
      <c r="AC463" s="152"/>
      <c r="AD463" s="152"/>
      <c r="AE463" s="152"/>
      <c r="AF463" s="152"/>
      <c r="AG463" s="152"/>
      <c r="AH463" s="152"/>
      <c r="AI463" s="152"/>
      <c r="AJ463" s="152"/>
      <c r="AK463" s="152"/>
      <c r="AL463" s="152"/>
      <c r="AM463" s="152"/>
      <c r="AN463" s="152"/>
      <c r="AO463" s="152"/>
      <c r="AP463" s="152"/>
      <c r="AQ463" s="152"/>
      <c r="AR463" s="152"/>
      <c r="AS463" s="152"/>
      <c r="AT463" s="152"/>
      <c r="AU463" s="152"/>
      <c r="AV463" s="152"/>
      <c r="AW463" s="152"/>
      <c r="AX463" s="152"/>
      <c r="AY463" s="152"/>
      <c r="AZ463" s="152"/>
      <c r="BA463" s="152"/>
      <c r="BB463" s="152"/>
      <c r="BC463" s="152"/>
      <c r="BD463" s="152"/>
      <c r="BE463" s="152"/>
      <c r="BF463" s="152"/>
      <c r="BG463" s="152"/>
      <c r="BH463" s="152"/>
      <c r="BI463" s="152"/>
      <c r="BJ463" s="152"/>
      <c r="BK463" s="152"/>
      <c r="BL463" s="152"/>
      <c r="BM463" s="152"/>
      <c r="BN463" s="152"/>
      <c r="BO463" s="152"/>
      <c r="BP463" s="152"/>
      <c r="BQ463" s="152"/>
      <c r="BR463" s="152"/>
      <c r="BS463" s="152"/>
    </row>
    <row r="464" spans="1:71" ht="16.5" customHeight="1" x14ac:dyDescent="0.25">
      <c r="A464" s="3"/>
      <c r="B464" s="216" t="s">
        <v>1198</v>
      </c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3"/>
      <c r="O464" s="12"/>
      <c r="P464" s="15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ht="16.5" customHeight="1" x14ac:dyDescent="0.25">
      <c r="A465" s="3"/>
      <c r="B465" s="22">
        <f t="shared" ref="B465:N465" si="133">IFERROR(B437-B457,"")</f>
        <v>936644</v>
      </c>
      <c r="C465" s="22">
        <f t="shared" si="133"/>
        <v>1080606</v>
      </c>
      <c r="D465" s="22">
        <f t="shared" si="133"/>
        <v>1160699</v>
      </c>
      <c r="E465" s="22">
        <f t="shared" si="133"/>
        <v>1058904</v>
      </c>
      <c r="F465" s="22">
        <f t="shared" si="133"/>
        <v>1728756</v>
      </c>
      <c r="G465" s="22">
        <f t="shared" si="133"/>
        <v>2375658</v>
      </c>
      <c r="H465" s="22">
        <f t="shared" si="133"/>
        <v>2550110</v>
      </c>
      <c r="I465" s="22">
        <f t="shared" si="133"/>
        <v>2897334</v>
      </c>
      <c r="J465" s="22">
        <f t="shared" si="133"/>
        <v>3379305</v>
      </c>
      <c r="K465" s="22">
        <f t="shared" si="133"/>
        <v>3744976</v>
      </c>
      <c r="L465" s="22">
        <f t="shared" si="133"/>
        <v>3878284</v>
      </c>
      <c r="M465" s="22">
        <f t="shared" si="133"/>
        <v>4087215</v>
      </c>
      <c r="N465" s="22">
        <f t="shared" si="133"/>
        <v>4161600</v>
      </c>
      <c r="O465" s="12"/>
      <c r="P465" s="15" t="s">
        <v>956</v>
      </c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ht="16.5" customHeight="1" x14ac:dyDescent="0.25">
      <c r="A466" s="3"/>
      <c r="B466" s="13">
        <f t="shared" ref="B466:N466" si="134">IFERROR(B438-B458,"")</f>
        <v>952937</v>
      </c>
      <c r="C466" s="13">
        <f t="shared" si="134"/>
        <v>1085600</v>
      </c>
      <c r="D466" s="13">
        <f t="shared" si="134"/>
        <v>651978</v>
      </c>
      <c r="E466" s="13">
        <f t="shared" si="134"/>
        <v>874811</v>
      </c>
      <c r="F466" s="13">
        <f t="shared" si="134"/>
        <v>1833569</v>
      </c>
      <c r="G466" s="13">
        <f t="shared" si="134"/>
        <v>2269041</v>
      </c>
      <c r="H466" s="13">
        <f t="shared" si="134"/>
        <v>2642282</v>
      </c>
      <c r="I466" s="13">
        <f t="shared" si="134"/>
        <v>2825707</v>
      </c>
      <c r="J466" s="13">
        <f t="shared" si="134"/>
        <v>3334050</v>
      </c>
      <c r="K466" s="13">
        <f t="shared" si="134"/>
        <v>3589286</v>
      </c>
      <c r="L466" s="13">
        <f t="shared" si="134"/>
        <v>4260104</v>
      </c>
      <c r="M466" s="13">
        <f t="shared" si="134"/>
        <v>4117852</v>
      </c>
      <c r="N466" s="13">
        <f t="shared" si="134"/>
        <v>1223776</v>
      </c>
      <c r="O466" s="12"/>
      <c r="P466" s="15" t="s">
        <v>957</v>
      </c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ht="16.5" customHeight="1" x14ac:dyDescent="0.25">
      <c r="A467" s="3"/>
      <c r="B467" s="13">
        <f t="shared" ref="B467:N467" si="135">IFERROR(B439-B459,"")</f>
        <v>936114</v>
      </c>
      <c r="C467" s="13">
        <f t="shared" si="135"/>
        <v>1063776</v>
      </c>
      <c r="D467" s="13">
        <f t="shared" si="135"/>
        <v>708552</v>
      </c>
      <c r="E467" s="13">
        <f t="shared" si="135"/>
        <v>971378</v>
      </c>
      <c r="F467" s="13">
        <f t="shared" si="135"/>
        <v>1885261</v>
      </c>
      <c r="G467" s="13">
        <f t="shared" si="135"/>
        <v>2227960</v>
      </c>
      <c r="H467" s="13">
        <f t="shared" si="135"/>
        <v>2737700</v>
      </c>
      <c r="I467" s="13">
        <f t="shared" si="135"/>
        <v>2827982</v>
      </c>
      <c r="J467" s="13">
        <f t="shared" si="135"/>
        <v>3418778</v>
      </c>
      <c r="K467" s="13">
        <f t="shared" si="135"/>
        <v>3441643</v>
      </c>
      <c r="L467" s="13">
        <f t="shared" si="135"/>
        <v>4107229</v>
      </c>
      <c r="M467" s="13">
        <f t="shared" si="135"/>
        <v>4252171</v>
      </c>
      <c r="N467" s="13" t="str">
        <f t="shared" si="135"/>
        <v/>
      </c>
      <c r="O467" s="12"/>
      <c r="P467" s="15" t="s">
        <v>958</v>
      </c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ht="16.5" customHeight="1" x14ac:dyDescent="0.25">
      <c r="A468" s="3"/>
      <c r="B468" s="25">
        <f t="shared" ref="B468:N468" si="136">IFERROR(B440-B460,"")</f>
        <v>883338</v>
      </c>
      <c r="C468" s="25">
        <f t="shared" si="136"/>
        <v>1007597</v>
      </c>
      <c r="D468" s="25">
        <f t="shared" si="136"/>
        <v>1087626</v>
      </c>
      <c r="E468" s="25">
        <f t="shared" si="136"/>
        <v>1262189.97</v>
      </c>
      <c r="F468" s="25">
        <f t="shared" si="136"/>
        <v>1880787.3730000001</v>
      </c>
      <c r="G468" s="25">
        <f t="shared" si="136"/>
        <v>2498892.182</v>
      </c>
      <c r="H468" s="25">
        <f t="shared" si="136"/>
        <v>2761208.8200000003</v>
      </c>
      <c r="I468" s="25">
        <f t="shared" si="136"/>
        <v>3097819.8770000003</v>
      </c>
      <c r="J468" s="25">
        <f t="shared" si="136"/>
        <v>3460969.2329999995</v>
      </c>
      <c r="K468" s="25">
        <f t="shared" si="136"/>
        <v>3490941.47</v>
      </c>
      <c r="L468" s="25">
        <f t="shared" si="136"/>
        <v>4062440.7300000004</v>
      </c>
      <c r="M468" s="25">
        <f t="shared" si="136"/>
        <v>6154525.5040000007</v>
      </c>
      <c r="N468" s="25" t="str">
        <f t="shared" si="136"/>
        <v/>
      </c>
      <c r="O468" s="12"/>
      <c r="P468" s="15" t="s">
        <v>964</v>
      </c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ht="16.5" customHeight="1" x14ac:dyDescent="0.25">
      <c r="A469" s="3"/>
      <c r="B469" s="22">
        <f t="shared" ref="B469:N469" si="137">IFERROR(B441-B461,"")</f>
        <v>3709033</v>
      </c>
      <c r="C469" s="22">
        <f t="shared" si="137"/>
        <v>4237579</v>
      </c>
      <c r="D469" s="22">
        <f t="shared" si="137"/>
        <v>3608855</v>
      </c>
      <c r="E469" s="22">
        <f t="shared" si="137"/>
        <v>4167282.9699999997</v>
      </c>
      <c r="F469" s="22">
        <f t="shared" si="137"/>
        <v>7328373.3729999997</v>
      </c>
      <c r="G469" s="22">
        <f t="shared" si="137"/>
        <v>9371551.182</v>
      </c>
      <c r="H469" s="22">
        <f t="shared" si="137"/>
        <v>10691300.82</v>
      </c>
      <c r="I469" s="22">
        <f t="shared" si="137"/>
        <v>11648842.877</v>
      </c>
      <c r="J469" s="22">
        <f t="shared" si="137"/>
        <v>13593102.232999999</v>
      </c>
      <c r="K469" s="22">
        <f t="shared" si="137"/>
        <v>14266846.469999999</v>
      </c>
      <c r="L469" s="22">
        <f t="shared" si="137"/>
        <v>16308057.730000004</v>
      </c>
      <c r="M469" s="22">
        <f t="shared" si="137"/>
        <v>18611763.504000004</v>
      </c>
      <c r="N469" s="22">
        <f t="shared" si="137"/>
        <v>10770752</v>
      </c>
      <c r="O469" s="12">
        <f t="shared" ref="O469:O470" si="138">RATE(M$324-B$324,,-B469,M469)</f>
        <v>0.15793520232868766</v>
      </c>
      <c r="P469" s="15" t="s">
        <v>959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ht="16.5" customHeight="1" x14ac:dyDescent="0.25">
      <c r="A470" s="3"/>
      <c r="B470" s="16">
        <f t="shared" ref="B470:N470" si="139">B469/B$441</f>
        <v>0.43135157212816783</v>
      </c>
      <c r="C470" s="16">
        <f t="shared" si="139"/>
        <v>0.38755070417679044</v>
      </c>
      <c r="D470" s="16">
        <f t="shared" si="139"/>
        <v>0.34272446220297209</v>
      </c>
      <c r="E470" s="16">
        <f t="shared" si="139"/>
        <v>0.34870533033976314</v>
      </c>
      <c r="F470" s="16">
        <f t="shared" si="139"/>
        <v>0.43720755081100326</v>
      </c>
      <c r="G470" s="16">
        <f t="shared" si="139"/>
        <v>0.47062064499890804</v>
      </c>
      <c r="H470" s="16">
        <f t="shared" si="139"/>
        <v>0.47926844511032268</v>
      </c>
      <c r="I470" s="16">
        <f t="shared" si="139"/>
        <v>0.47972043646602497</v>
      </c>
      <c r="J470" s="16">
        <f t="shared" si="139"/>
        <v>0.49190307525448307</v>
      </c>
      <c r="K470" s="16">
        <f t="shared" si="139"/>
        <v>0.49563464988935801</v>
      </c>
      <c r="L470" s="16">
        <f t="shared" si="139"/>
        <v>0.48124729921640091</v>
      </c>
      <c r="M470" s="16">
        <f t="shared" si="139"/>
        <v>0.50686470377329929</v>
      </c>
      <c r="N470" s="16">
        <f t="shared" si="139"/>
        <v>0.43156197458393641</v>
      </c>
      <c r="O470" s="12">
        <f t="shared" si="138"/>
        <v>1.4773579117927821E-2</v>
      </c>
      <c r="P470" s="32" t="s">
        <v>969</v>
      </c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ht="16.5" customHeight="1" x14ac:dyDescent="0.25">
      <c r="A471" s="152"/>
      <c r="B471" s="26"/>
      <c r="C471" s="16">
        <f t="shared" ref="C471:N471" si="140">C469/B469-1</f>
        <v>0.14250237191203197</v>
      </c>
      <c r="D471" s="16">
        <f t="shared" si="140"/>
        <v>-0.14836867938037257</v>
      </c>
      <c r="E471" s="16">
        <f t="shared" si="140"/>
        <v>0.15473826740060215</v>
      </c>
      <c r="F471" s="16">
        <f t="shared" si="140"/>
        <v>0.75854949753988032</v>
      </c>
      <c r="G471" s="16">
        <f t="shared" si="140"/>
        <v>0.27880372696725586</v>
      </c>
      <c r="H471" s="16">
        <f t="shared" si="140"/>
        <v>0.14082510060179287</v>
      </c>
      <c r="I471" s="16">
        <f t="shared" si="140"/>
        <v>8.9562727035866985E-2</v>
      </c>
      <c r="J471" s="16">
        <f t="shared" si="140"/>
        <v>0.16690579283534102</v>
      </c>
      <c r="K471" s="16">
        <f t="shared" si="140"/>
        <v>4.9565156316146108E-2</v>
      </c>
      <c r="L471" s="16">
        <f t="shared" si="140"/>
        <v>0.14307375244362652</v>
      </c>
      <c r="M471" s="16">
        <f t="shared" si="140"/>
        <v>0.1412618113168771</v>
      </c>
      <c r="N471" s="16">
        <f t="shared" si="140"/>
        <v>-0.42129331281878957</v>
      </c>
      <c r="O471" s="23"/>
      <c r="P471" s="17" t="s">
        <v>965</v>
      </c>
      <c r="Q471" s="152"/>
      <c r="R471" s="152"/>
      <c r="S471" s="152"/>
      <c r="T471" s="152"/>
      <c r="U471" s="152"/>
      <c r="V471" s="152"/>
      <c r="W471" s="152"/>
      <c r="X471" s="152"/>
      <c r="Y471" s="152"/>
      <c r="Z471" s="152"/>
      <c r="AA471" s="152"/>
      <c r="AB471" s="152"/>
      <c r="AC471" s="152"/>
      <c r="AD471" s="152"/>
      <c r="AE471" s="152"/>
      <c r="AF471" s="152"/>
      <c r="AG471" s="152"/>
      <c r="AH471" s="152"/>
      <c r="AI471" s="152"/>
      <c r="AJ471" s="152"/>
      <c r="AK471" s="152"/>
      <c r="AL471" s="152"/>
      <c r="AM471" s="152"/>
      <c r="AN471" s="152"/>
      <c r="AO471" s="152"/>
      <c r="AP471" s="152"/>
      <c r="AQ471" s="152"/>
      <c r="AR471" s="152"/>
      <c r="AS471" s="152"/>
      <c r="AT471" s="152"/>
      <c r="AU471" s="152"/>
      <c r="AV471" s="152"/>
      <c r="AW471" s="152"/>
      <c r="AX471" s="152"/>
      <c r="AY471" s="152"/>
      <c r="AZ471" s="152"/>
      <c r="BA471" s="152"/>
      <c r="BB471" s="152"/>
      <c r="BC471" s="152"/>
      <c r="BD471" s="152"/>
      <c r="BE471" s="152"/>
      <c r="BF471" s="152"/>
      <c r="BG471" s="152"/>
      <c r="BH471" s="152"/>
      <c r="BI471" s="152"/>
      <c r="BJ471" s="152"/>
      <c r="BK471" s="152"/>
      <c r="BL471" s="152"/>
      <c r="BM471" s="152"/>
      <c r="BN471" s="152"/>
      <c r="BO471" s="152"/>
      <c r="BP471" s="152"/>
      <c r="BQ471" s="152"/>
      <c r="BR471" s="152"/>
      <c r="BS471" s="152"/>
    </row>
    <row r="472" spans="1:71" ht="16.5" customHeight="1" x14ac:dyDescent="0.25">
      <c r="A472" s="3"/>
      <c r="B472" s="213" t="s">
        <v>970</v>
      </c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3"/>
      <c r="O472" s="12"/>
      <c r="P472" s="5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ht="16.5" customHeight="1" x14ac:dyDescent="0.25">
      <c r="A473" s="3"/>
      <c r="B473" s="214" t="s">
        <v>1199</v>
      </c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3"/>
      <c r="O473" s="12"/>
      <c r="P473" s="5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ht="16.5" customHeight="1" x14ac:dyDescent="0.25">
      <c r="A474" s="3"/>
      <c r="B474" s="22" t="str">
        <f t="shared" ref="B474:N474" si="141">IFERROR(VLOOKUP($B$473,$130:$203,MATCH($P474&amp;"/"&amp;B$324,$128:$128,0),FALSE),"")</f>
        <v/>
      </c>
      <c r="C474" s="22" t="str">
        <f t="shared" si="141"/>
        <v/>
      </c>
      <c r="D474" s="22" t="str">
        <f t="shared" si="141"/>
        <v/>
      </c>
      <c r="E474" s="22" t="str">
        <f t="shared" si="141"/>
        <v/>
      </c>
      <c r="F474" s="22" t="str">
        <f t="shared" si="141"/>
        <v/>
      </c>
      <c r="G474" s="22" t="str">
        <f t="shared" si="141"/>
        <v/>
      </c>
      <c r="H474" s="22" t="str">
        <f t="shared" si="141"/>
        <v/>
      </c>
      <c r="I474" s="22" t="str">
        <f t="shared" si="141"/>
        <v/>
      </c>
      <c r="J474" s="22" t="str">
        <f t="shared" si="141"/>
        <v/>
      </c>
      <c r="K474" s="22" t="str">
        <f t="shared" si="141"/>
        <v/>
      </c>
      <c r="L474" s="22" t="str">
        <f t="shared" si="141"/>
        <v/>
      </c>
      <c r="M474" s="22" t="str">
        <f t="shared" si="141"/>
        <v/>
      </c>
      <c r="N474" s="22" t="str">
        <f t="shared" si="141"/>
        <v/>
      </c>
      <c r="O474" s="12"/>
      <c r="P474" s="15" t="s">
        <v>956</v>
      </c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ht="16.5" customHeight="1" x14ac:dyDescent="0.25">
      <c r="A475" s="3"/>
      <c r="B475" s="13" t="str">
        <f t="shared" ref="B475:N475" si="142">IFERROR(VLOOKUP($B$473,$130:$203,MATCH($P475&amp;"/"&amp;B$324,$128:$128,0),FALSE),"")</f>
        <v/>
      </c>
      <c r="C475" s="13" t="str">
        <f t="shared" si="142"/>
        <v/>
      </c>
      <c r="D475" s="13" t="str">
        <f t="shared" si="142"/>
        <v/>
      </c>
      <c r="E475" s="13" t="str">
        <f t="shared" si="142"/>
        <v/>
      </c>
      <c r="F475" s="13" t="str">
        <f t="shared" si="142"/>
        <v/>
      </c>
      <c r="G475" s="13" t="str">
        <f t="shared" si="142"/>
        <v/>
      </c>
      <c r="H475" s="13" t="str">
        <f t="shared" si="142"/>
        <v/>
      </c>
      <c r="I475" s="13" t="str">
        <f t="shared" si="142"/>
        <v/>
      </c>
      <c r="J475" s="13" t="str">
        <f t="shared" si="142"/>
        <v/>
      </c>
      <c r="K475" s="13" t="str">
        <f t="shared" si="142"/>
        <v/>
      </c>
      <c r="L475" s="13" t="str">
        <f t="shared" si="142"/>
        <v/>
      </c>
      <c r="M475" s="13" t="str">
        <f t="shared" si="142"/>
        <v/>
      </c>
      <c r="N475" s="13" t="str">
        <f t="shared" si="142"/>
        <v/>
      </c>
      <c r="O475" s="12"/>
      <c r="P475" s="15" t="s">
        <v>957</v>
      </c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ht="16.5" customHeight="1" x14ac:dyDescent="0.25">
      <c r="A476" s="3"/>
      <c r="B476" s="13" t="str">
        <f t="shared" ref="B476:N476" si="143">IFERROR(VLOOKUP($B$473,$130:$203,MATCH($P476&amp;"/"&amp;B$324,$128:$128,0),FALSE),"")</f>
        <v/>
      </c>
      <c r="C476" s="13" t="str">
        <f t="shared" si="143"/>
        <v/>
      </c>
      <c r="D476" s="13" t="str">
        <f t="shared" si="143"/>
        <v/>
      </c>
      <c r="E476" s="13" t="str">
        <f t="shared" si="143"/>
        <v/>
      </c>
      <c r="F476" s="13" t="str">
        <f t="shared" si="143"/>
        <v/>
      </c>
      <c r="G476" s="13" t="str">
        <f t="shared" si="143"/>
        <v/>
      </c>
      <c r="H476" s="13" t="str">
        <f t="shared" si="143"/>
        <v/>
      </c>
      <c r="I476" s="13" t="str">
        <f t="shared" si="143"/>
        <v/>
      </c>
      <c r="J476" s="13" t="str">
        <f t="shared" si="143"/>
        <v/>
      </c>
      <c r="K476" s="13" t="str">
        <f t="shared" si="143"/>
        <v/>
      </c>
      <c r="L476" s="13" t="str">
        <f t="shared" si="143"/>
        <v/>
      </c>
      <c r="M476" s="13" t="str">
        <f t="shared" si="143"/>
        <v/>
      </c>
      <c r="N476" s="13" t="str">
        <f t="shared" si="143"/>
        <v/>
      </c>
      <c r="O476" s="12"/>
      <c r="P476" s="15" t="s">
        <v>958</v>
      </c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ht="16.5" customHeight="1" x14ac:dyDescent="0.25">
      <c r="A477" s="3"/>
      <c r="B477" s="25" t="str">
        <f t="shared" ref="B477:N477" si="144">IFERROR(VLOOKUP($B$473,$130:$203,MATCH($P477&amp;"/"&amp;B$324,$128:$128,0),FALSE),"")</f>
        <v/>
      </c>
      <c r="C477" s="25" t="str">
        <f t="shared" si="144"/>
        <v/>
      </c>
      <c r="D477" s="25" t="str">
        <f t="shared" si="144"/>
        <v/>
      </c>
      <c r="E477" s="25" t="str">
        <f t="shared" si="144"/>
        <v/>
      </c>
      <c r="F477" s="25" t="str">
        <f t="shared" si="144"/>
        <v/>
      </c>
      <c r="G477" s="25" t="str">
        <f t="shared" si="144"/>
        <v/>
      </c>
      <c r="H477" s="25" t="str">
        <f t="shared" si="144"/>
        <v/>
      </c>
      <c r="I477" s="25" t="str">
        <f t="shared" si="144"/>
        <v/>
      </c>
      <c r="J477" s="25" t="str">
        <f t="shared" si="144"/>
        <v/>
      </c>
      <c r="K477" s="25" t="str">
        <f t="shared" si="144"/>
        <v/>
      </c>
      <c r="L477" s="25" t="str">
        <f t="shared" si="144"/>
        <v/>
      </c>
      <c r="M477" s="25" t="str">
        <f t="shared" si="144"/>
        <v/>
      </c>
      <c r="N477" s="25" t="str">
        <f t="shared" si="144"/>
        <v/>
      </c>
      <c r="O477" s="12"/>
      <c r="P477" s="15" t="s">
        <v>964</v>
      </c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ht="16.5" customHeight="1" x14ac:dyDescent="0.25">
      <c r="A478" s="3"/>
      <c r="B478" s="25">
        <f t="shared" ref="B478:M478" si="145">SUM(B474:B477)</f>
        <v>0</v>
      </c>
      <c r="C478" s="25">
        <f t="shared" si="145"/>
        <v>0</v>
      </c>
      <c r="D478" s="25">
        <f t="shared" si="145"/>
        <v>0</v>
      </c>
      <c r="E478" s="25">
        <f t="shared" si="145"/>
        <v>0</v>
      </c>
      <c r="F478" s="25">
        <f t="shared" si="145"/>
        <v>0</v>
      </c>
      <c r="G478" s="25">
        <f t="shared" si="145"/>
        <v>0</v>
      </c>
      <c r="H478" s="25">
        <f t="shared" si="145"/>
        <v>0</v>
      </c>
      <c r="I478" s="25">
        <f t="shared" si="145"/>
        <v>0</v>
      </c>
      <c r="J478" s="25">
        <f t="shared" si="145"/>
        <v>0</v>
      </c>
      <c r="K478" s="25">
        <f t="shared" si="145"/>
        <v>0</v>
      </c>
      <c r="L478" s="25">
        <f t="shared" si="145"/>
        <v>0</v>
      </c>
      <c r="M478" s="25">
        <f t="shared" si="145"/>
        <v>0</v>
      </c>
      <c r="N478" s="25" t="e">
        <f>IF(N475="",N474*4,IF(N476="",(N475+N474)*2,IF(N477="",((N476+N475+N474)/3)*4,SUM(N474:N477))))</f>
        <v>#VALUE!</v>
      </c>
      <c r="O478" s="12" t="e">
        <f t="shared" ref="O478:O479" si="146">RATE(M$324-C$324,,-C478,M478)</f>
        <v>#NUM!</v>
      </c>
      <c r="P478" s="15" t="s">
        <v>959</v>
      </c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ht="16.5" customHeight="1" x14ac:dyDescent="0.25">
      <c r="A479" s="3"/>
      <c r="B479" s="16">
        <f t="shared" ref="B479:N479" si="147">+B478/(B$441+B$448)</f>
        <v>0</v>
      </c>
      <c r="C479" s="16">
        <f t="shared" si="147"/>
        <v>0</v>
      </c>
      <c r="D479" s="16">
        <f t="shared" si="147"/>
        <v>0</v>
      </c>
      <c r="E479" s="16">
        <f t="shared" si="147"/>
        <v>0</v>
      </c>
      <c r="F479" s="16">
        <f t="shared" si="147"/>
        <v>0</v>
      </c>
      <c r="G479" s="16">
        <f t="shared" si="147"/>
        <v>0</v>
      </c>
      <c r="H479" s="16">
        <f t="shared" si="147"/>
        <v>0</v>
      </c>
      <c r="I479" s="16">
        <f t="shared" si="147"/>
        <v>0</v>
      </c>
      <c r="J479" s="16">
        <f t="shared" si="147"/>
        <v>0</v>
      </c>
      <c r="K479" s="16">
        <f t="shared" si="147"/>
        <v>0</v>
      </c>
      <c r="L479" s="16">
        <f t="shared" si="147"/>
        <v>0</v>
      </c>
      <c r="M479" s="16">
        <f t="shared" si="147"/>
        <v>0</v>
      </c>
      <c r="N479" s="16" t="e">
        <f t="shared" si="147"/>
        <v>#VALUE!</v>
      </c>
      <c r="O479" s="12" t="e">
        <f t="shared" si="146"/>
        <v>#NUM!</v>
      </c>
      <c r="P479" s="17" t="s">
        <v>960</v>
      </c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ht="16.5" customHeight="1" x14ac:dyDescent="0.25">
      <c r="A480" s="152"/>
      <c r="B480" s="26"/>
      <c r="C480" s="16" t="e">
        <f t="shared" ref="C480:N480" si="148">C478/B478-1</f>
        <v>#DIV/0!</v>
      </c>
      <c r="D480" s="16" t="e">
        <f t="shared" si="148"/>
        <v>#DIV/0!</v>
      </c>
      <c r="E480" s="16" t="e">
        <f t="shared" si="148"/>
        <v>#DIV/0!</v>
      </c>
      <c r="F480" s="16" t="e">
        <f t="shared" si="148"/>
        <v>#DIV/0!</v>
      </c>
      <c r="G480" s="16" t="e">
        <f t="shared" si="148"/>
        <v>#DIV/0!</v>
      </c>
      <c r="H480" s="16" t="e">
        <f t="shared" si="148"/>
        <v>#DIV/0!</v>
      </c>
      <c r="I480" s="16" t="e">
        <f t="shared" si="148"/>
        <v>#DIV/0!</v>
      </c>
      <c r="J480" s="16" t="e">
        <f t="shared" si="148"/>
        <v>#DIV/0!</v>
      </c>
      <c r="K480" s="16" t="e">
        <f t="shared" si="148"/>
        <v>#DIV/0!</v>
      </c>
      <c r="L480" s="16" t="e">
        <f t="shared" si="148"/>
        <v>#DIV/0!</v>
      </c>
      <c r="M480" s="16" t="e">
        <f t="shared" si="148"/>
        <v>#DIV/0!</v>
      </c>
      <c r="N480" s="16" t="e">
        <f t="shared" si="148"/>
        <v>#VALUE!</v>
      </c>
      <c r="O480" s="23"/>
      <c r="P480" s="17" t="s">
        <v>965</v>
      </c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2"/>
      <c r="BN480" s="152"/>
      <c r="BO480" s="152"/>
      <c r="BP480" s="152"/>
      <c r="BQ480" s="152"/>
      <c r="BR480" s="152"/>
      <c r="BS480" s="152"/>
    </row>
    <row r="481" spans="1:71" ht="16.5" customHeight="1" x14ac:dyDescent="0.25">
      <c r="A481" s="3"/>
      <c r="B481" s="214" t="s">
        <v>1146</v>
      </c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3"/>
      <c r="O481" s="12"/>
      <c r="P481" s="5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ht="16.5" customHeight="1" x14ac:dyDescent="0.25">
      <c r="A482" s="3"/>
      <c r="B482" s="22">
        <f t="shared" ref="B482:N482" si="149">IFERROR(VLOOKUP($B$481,$130:$203,MATCH($P482&amp;"/"&amp;B$324,$128:$128,0),FALSE),"")</f>
        <v>0</v>
      </c>
      <c r="C482" s="22">
        <f t="shared" si="149"/>
        <v>0</v>
      </c>
      <c r="D482" s="22">
        <f t="shared" si="149"/>
        <v>439492</v>
      </c>
      <c r="E482" s="22">
        <f t="shared" si="149"/>
        <v>520567</v>
      </c>
      <c r="F482" s="22">
        <f t="shared" si="149"/>
        <v>581574</v>
      </c>
      <c r="G482" s="22">
        <f t="shared" si="149"/>
        <v>714727</v>
      </c>
      <c r="H482" s="22">
        <f t="shared" si="149"/>
        <v>807495</v>
      </c>
      <c r="I482" s="22">
        <f t="shared" si="149"/>
        <v>862784</v>
      </c>
      <c r="J482" s="22">
        <f t="shared" si="149"/>
        <v>976676</v>
      </c>
      <c r="K482" s="22">
        <f t="shared" si="149"/>
        <v>1053690</v>
      </c>
      <c r="L482" s="22">
        <f t="shared" si="149"/>
        <v>1203020</v>
      </c>
      <c r="M482" s="22">
        <f t="shared" si="149"/>
        <v>1420991</v>
      </c>
      <c r="N482" s="22">
        <f t="shared" si="149"/>
        <v>1723543</v>
      </c>
      <c r="O482" s="12"/>
      <c r="P482" s="15" t="s">
        <v>956</v>
      </c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ht="16.5" customHeight="1" x14ac:dyDescent="0.25">
      <c r="A483" s="3"/>
      <c r="B483" s="13">
        <f t="shared" ref="B483:N483" si="150">IFERROR(VLOOKUP($B$481,$130:$203,MATCH($P483&amp;"/"&amp;B$324,$128:$128,0),FALSE),"")</f>
        <v>0</v>
      </c>
      <c r="C483" s="13">
        <f t="shared" si="150"/>
        <v>433912</v>
      </c>
      <c r="D483" s="13">
        <f t="shared" si="150"/>
        <v>415094</v>
      </c>
      <c r="E483" s="13">
        <f t="shared" si="150"/>
        <v>553151</v>
      </c>
      <c r="F483" s="13">
        <f t="shared" si="150"/>
        <v>607711</v>
      </c>
      <c r="G483" s="13">
        <f t="shared" si="150"/>
        <v>787995</v>
      </c>
      <c r="H483" s="13">
        <f t="shared" si="150"/>
        <v>828774</v>
      </c>
      <c r="I483" s="13">
        <f t="shared" si="150"/>
        <v>857544</v>
      </c>
      <c r="J483" s="13">
        <f t="shared" si="150"/>
        <v>1009843</v>
      </c>
      <c r="K483" s="13">
        <f t="shared" si="150"/>
        <v>1196851</v>
      </c>
      <c r="L483" s="13">
        <f t="shared" si="150"/>
        <v>1438141</v>
      </c>
      <c r="M483" s="13">
        <f t="shared" si="150"/>
        <v>1815236</v>
      </c>
      <c r="N483" s="13">
        <f t="shared" si="150"/>
        <v>1205011</v>
      </c>
      <c r="O483" s="12"/>
      <c r="P483" s="15" t="s">
        <v>957</v>
      </c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ht="16.5" customHeight="1" x14ac:dyDescent="0.25">
      <c r="A484" s="3"/>
      <c r="B484" s="13">
        <f t="shared" ref="B484:N484" si="151">IFERROR(VLOOKUP($B$481,$130:$203,MATCH($P484&amp;"/"&amp;B$324,$128:$128,0),FALSE),"")</f>
        <v>0</v>
      </c>
      <c r="C484" s="13">
        <f t="shared" si="151"/>
        <v>421765</v>
      </c>
      <c r="D484" s="13">
        <f t="shared" si="151"/>
        <v>476683</v>
      </c>
      <c r="E484" s="13">
        <f t="shared" si="151"/>
        <v>558479</v>
      </c>
      <c r="F484" s="13">
        <f t="shared" si="151"/>
        <v>592916</v>
      </c>
      <c r="G484" s="13">
        <f t="shared" si="151"/>
        <v>741600</v>
      </c>
      <c r="H484" s="13">
        <f t="shared" si="151"/>
        <v>800599</v>
      </c>
      <c r="I484" s="13">
        <f t="shared" si="151"/>
        <v>961215</v>
      </c>
      <c r="J484" s="13">
        <f t="shared" si="151"/>
        <v>1090981</v>
      </c>
      <c r="K484" s="13">
        <f t="shared" si="151"/>
        <v>1159829</v>
      </c>
      <c r="L484" s="13">
        <f t="shared" si="151"/>
        <v>1598028</v>
      </c>
      <c r="M484" s="13">
        <f t="shared" si="151"/>
        <v>1636736</v>
      </c>
      <c r="N484" s="13" t="str">
        <f t="shared" si="151"/>
        <v/>
      </c>
      <c r="O484" s="12"/>
      <c r="P484" s="15" t="s">
        <v>958</v>
      </c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ht="16.5" customHeight="1" x14ac:dyDescent="0.25">
      <c r="A485" s="3"/>
      <c r="B485" s="25">
        <f t="shared" ref="B485:N485" si="152">IFERROR(VLOOKUP($B$481,$130:$203,MATCH($P485&amp;"/"&amp;B$324,$128:$128,0),FALSE),"")</f>
        <v>0</v>
      </c>
      <c r="C485" s="25">
        <f t="shared" si="152"/>
        <v>752433</v>
      </c>
      <c r="D485" s="25">
        <f t="shared" si="152"/>
        <v>679319</v>
      </c>
      <c r="E485" s="25">
        <f t="shared" si="152"/>
        <v>777926.02</v>
      </c>
      <c r="F485" s="25">
        <f t="shared" si="152"/>
        <v>958726.14800000004</v>
      </c>
      <c r="G485" s="25">
        <f t="shared" si="152"/>
        <v>1201222.818</v>
      </c>
      <c r="H485" s="25">
        <f t="shared" si="152"/>
        <v>1229869.68</v>
      </c>
      <c r="I485" s="25">
        <f t="shared" si="152"/>
        <v>1348922.763</v>
      </c>
      <c r="J485" s="25">
        <f t="shared" si="152"/>
        <v>1328912.9839999999</v>
      </c>
      <c r="K485" s="25">
        <f t="shared" si="152"/>
        <v>1699568.62</v>
      </c>
      <c r="L485" s="25">
        <f t="shared" si="152"/>
        <v>1875103.6</v>
      </c>
      <c r="M485" s="25">
        <f t="shared" si="152"/>
        <v>1944565.8130000001</v>
      </c>
      <c r="N485" s="25" t="str">
        <f t="shared" si="152"/>
        <v/>
      </c>
      <c r="O485" s="12"/>
      <c r="P485" s="15" t="s">
        <v>964</v>
      </c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ht="16.5" customHeight="1" x14ac:dyDescent="0.25">
      <c r="A486" s="3"/>
      <c r="B486" s="25">
        <f t="shared" ref="B486:M486" si="153">SUM(B482:B485)</f>
        <v>0</v>
      </c>
      <c r="C486" s="25">
        <f t="shared" si="153"/>
        <v>1608110</v>
      </c>
      <c r="D486" s="25">
        <f t="shared" si="153"/>
        <v>2010588</v>
      </c>
      <c r="E486" s="25">
        <f t="shared" si="153"/>
        <v>2410123.02</v>
      </c>
      <c r="F486" s="25">
        <f t="shared" si="153"/>
        <v>2740927.148</v>
      </c>
      <c r="G486" s="25">
        <f t="shared" si="153"/>
        <v>3445544.818</v>
      </c>
      <c r="H486" s="25">
        <f t="shared" si="153"/>
        <v>3666737.6799999997</v>
      </c>
      <c r="I486" s="25">
        <f t="shared" si="153"/>
        <v>4030465.7630000003</v>
      </c>
      <c r="J486" s="25">
        <f t="shared" si="153"/>
        <v>4406412.9840000002</v>
      </c>
      <c r="K486" s="25">
        <f t="shared" si="153"/>
        <v>5109938.62</v>
      </c>
      <c r="L486" s="25">
        <f t="shared" si="153"/>
        <v>6114292.5999999996</v>
      </c>
      <c r="M486" s="25">
        <f t="shared" si="153"/>
        <v>6817528.8130000001</v>
      </c>
      <c r="N486" s="25">
        <f>IF(N483="",N482*4,IF(N484="",(N483+N482)*2,IF(N485="",((N484+N483+N482)/3)*4,SUM(N482:N485))))</f>
        <v>5857108</v>
      </c>
      <c r="O486" s="12">
        <f t="shared" ref="O486:O487" si="154">RATE(M$324-C$324,,-C486,M486)</f>
        <v>0.15539670041690837</v>
      </c>
      <c r="P486" s="15" t="s">
        <v>959</v>
      </c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ht="16.5" customHeight="1" x14ac:dyDescent="0.25">
      <c r="A487" s="3"/>
      <c r="B487" s="16">
        <f t="shared" ref="B487:N487" si="155">+B486/(B$441+B$448)</f>
        <v>0</v>
      </c>
      <c r="C487" s="16">
        <f t="shared" si="155"/>
        <v>0.1019751320719086</v>
      </c>
      <c r="D487" s="16">
        <f t="shared" si="155"/>
        <v>0.16934719912160617</v>
      </c>
      <c r="E487" s="16">
        <f t="shared" si="155"/>
        <v>0.18538604197661879</v>
      </c>
      <c r="F487" s="16">
        <f t="shared" si="155"/>
        <v>0.14026571831802259</v>
      </c>
      <c r="G487" s="16">
        <f t="shared" si="155"/>
        <v>0.15871487823087754</v>
      </c>
      <c r="H487" s="16">
        <f t="shared" si="155"/>
        <v>0.15308150617105865</v>
      </c>
      <c r="I487" s="16">
        <f t="shared" si="155"/>
        <v>0.1557857655405224</v>
      </c>
      <c r="J487" s="16">
        <f t="shared" si="155"/>
        <v>0.15059039677426167</v>
      </c>
      <c r="K487" s="16">
        <f t="shared" si="155"/>
        <v>0.14761235094632411</v>
      </c>
      <c r="L487" s="16">
        <f t="shared" si="155"/>
        <v>0.16718171409494106</v>
      </c>
      <c r="M487" s="16">
        <f t="shared" si="155"/>
        <v>0.17621143245115525</v>
      </c>
      <c r="N487" s="16">
        <f t="shared" si="155"/>
        <v>0.17684911712038787</v>
      </c>
      <c r="O487" s="12">
        <f t="shared" si="154"/>
        <v>5.6219011932195549E-2</v>
      </c>
      <c r="P487" s="17" t="s">
        <v>960</v>
      </c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ht="16.5" customHeight="1" x14ac:dyDescent="0.25">
      <c r="A488" s="152"/>
      <c r="B488" s="26"/>
      <c r="C488" s="16" t="e">
        <f t="shared" ref="C488:N488" si="156">C486/B486-1</f>
        <v>#DIV/0!</v>
      </c>
      <c r="D488" s="16">
        <f t="shared" si="156"/>
        <v>0.25028014252756337</v>
      </c>
      <c r="E488" s="16">
        <f t="shared" si="156"/>
        <v>0.19871551008958566</v>
      </c>
      <c r="F488" s="16">
        <f t="shared" si="156"/>
        <v>0.13725611732466669</v>
      </c>
      <c r="G488" s="16">
        <f t="shared" si="156"/>
        <v>0.25707274653912093</v>
      </c>
      <c r="H488" s="16">
        <f t="shared" si="156"/>
        <v>6.4196774003477675E-2</v>
      </c>
      <c r="I488" s="16">
        <f t="shared" si="156"/>
        <v>9.9196646922394605E-2</v>
      </c>
      <c r="J488" s="16">
        <f t="shared" si="156"/>
        <v>9.3276371294659155E-2</v>
      </c>
      <c r="K488" s="16">
        <f t="shared" si="156"/>
        <v>0.15965948687845466</v>
      </c>
      <c r="L488" s="16">
        <f t="shared" si="156"/>
        <v>0.19654912802064128</v>
      </c>
      <c r="M488" s="16">
        <f t="shared" si="156"/>
        <v>0.11501513895491366</v>
      </c>
      <c r="N488" s="16">
        <f t="shared" si="156"/>
        <v>-0.14087521143564841</v>
      </c>
      <c r="O488" s="23"/>
      <c r="P488" s="17" t="s">
        <v>965</v>
      </c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  <c r="AC488" s="152"/>
      <c r="AD488" s="152"/>
      <c r="AE488" s="152"/>
      <c r="AF488" s="152"/>
      <c r="AG488" s="152"/>
      <c r="AH488" s="152"/>
      <c r="AI488" s="152"/>
      <c r="AJ488" s="152"/>
      <c r="AK488" s="152"/>
      <c r="AL488" s="152"/>
      <c r="AM488" s="152"/>
      <c r="AN488" s="152"/>
      <c r="AO488" s="152"/>
      <c r="AP488" s="152"/>
      <c r="AQ488" s="152"/>
      <c r="AR488" s="152"/>
      <c r="AS488" s="152"/>
      <c r="AT488" s="152"/>
      <c r="AU488" s="152"/>
      <c r="AV488" s="152"/>
      <c r="AW488" s="152"/>
      <c r="AX488" s="152"/>
      <c r="AY488" s="152"/>
      <c r="AZ488" s="152"/>
      <c r="BA488" s="152"/>
      <c r="BB488" s="152"/>
      <c r="BC488" s="152"/>
      <c r="BD488" s="152"/>
      <c r="BE488" s="152"/>
      <c r="BF488" s="152"/>
      <c r="BG488" s="152"/>
      <c r="BH488" s="152"/>
      <c r="BI488" s="152"/>
      <c r="BJ488" s="152"/>
      <c r="BK488" s="152"/>
      <c r="BL488" s="152"/>
      <c r="BM488" s="152"/>
      <c r="BN488" s="152"/>
      <c r="BO488" s="152"/>
      <c r="BP488" s="152"/>
      <c r="BQ488" s="152"/>
      <c r="BR488" s="152"/>
      <c r="BS488" s="152"/>
    </row>
    <row r="489" spans="1:71" ht="16.5" customHeight="1" x14ac:dyDescent="0.25">
      <c r="A489" s="3"/>
      <c r="B489" s="213" t="s">
        <v>1145</v>
      </c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3"/>
      <c r="O489" s="12"/>
      <c r="P489" s="5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ht="16.5" customHeight="1" x14ac:dyDescent="0.25">
      <c r="A490" s="3"/>
      <c r="B490" s="22">
        <f t="shared" ref="B490:N490" si="157">IFERROR(VLOOKUP($B$489,$130:$203,MATCH($P490&amp;"/"&amp;B$324,$128:$128,0),FALSE),"")</f>
        <v>284708</v>
      </c>
      <c r="C490" s="22">
        <f t="shared" si="157"/>
        <v>385460</v>
      </c>
      <c r="D490" s="22">
        <f t="shared" si="157"/>
        <v>439492</v>
      </c>
      <c r="E490" s="22">
        <f t="shared" si="157"/>
        <v>520567</v>
      </c>
      <c r="F490" s="22">
        <f t="shared" si="157"/>
        <v>581574</v>
      </c>
      <c r="G490" s="22">
        <f t="shared" si="157"/>
        <v>714727</v>
      </c>
      <c r="H490" s="22">
        <f t="shared" si="157"/>
        <v>807495</v>
      </c>
      <c r="I490" s="22">
        <f t="shared" si="157"/>
        <v>862784</v>
      </c>
      <c r="J490" s="22">
        <f t="shared" si="157"/>
        <v>976676</v>
      </c>
      <c r="K490" s="22">
        <f t="shared" si="157"/>
        <v>1053690</v>
      </c>
      <c r="L490" s="22">
        <f t="shared" si="157"/>
        <v>1203020</v>
      </c>
      <c r="M490" s="22">
        <f t="shared" si="157"/>
        <v>1420991</v>
      </c>
      <c r="N490" s="22">
        <f t="shared" si="157"/>
        <v>1723543</v>
      </c>
      <c r="O490" s="12"/>
      <c r="P490" s="15" t="s">
        <v>956</v>
      </c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ht="16.5" customHeight="1" x14ac:dyDescent="0.25">
      <c r="A491" s="3"/>
      <c r="B491" s="13">
        <f t="shared" ref="B491:N491" si="158">IFERROR(VLOOKUP($B$489,$130:$203,MATCH($P491&amp;"/"&amp;B$324,$128:$128,0),FALSE),"")</f>
        <v>390870</v>
      </c>
      <c r="C491" s="13">
        <f t="shared" si="158"/>
        <v>433912</v>
      </c>
      <c r="D491" s="13">
        <f t="shared" si="158"/>
        <v>415094</v>
      </c>
      <c r="E491" s="13">
        <f t="shared" si="158"/>
        <v>553151</v>
      </c>
      <c r="F491" s="13">
        <f t="shared" si="158"/>
        <v>607711</v>
      </c>
      <c r="G491" s="13">
        <f t="shared" si="158"/>
        <v>787995</v>
      </c>
      <c r="H491" s="13">
        <f t="shared" si="158"/>
        <v>828774</v>
      </c>
      <c r="I491" s="13">
        <f t="shared" si="158"/>
        <v>857544</v>
      </c>
      <c r="J491" s="13">
        <f t="shared" si="158"/>
        <v>1009843</v>
      </c>
      <c r="K491" s="13">
        <f t="shared" si="158"/>
        <v>1196851</v>
      </c>
      <c r="L491" s="13">
        <f t="shared" si="158"/>
        <v>1438141</v>
      </c>
      <c r="M491" s="13">
        <f t="shared" si="158"/>
        <v>1815236</v>
      </c>
      <c r="N491" s="13">
        <f t="shared" si="158"/>
        <v>1205011</v>
      </c>
      <c r="O491" s="12"/>
      <c r="P491" s="15" t="s">
        <v>957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ht="16.5" customHeight="1" x14ac:dyDescent="0.25">
      <c r="A492" s="3"/>
      <c r="B492" s="13">
        <f t="shared" ref="B492:N492" si="159">IFERROR(VLOOKUP($B$489,$130:$203,MATCH($P492&amp;"/"&amp;B$324,$128:$128,0),FALSE),"")</f>
        <v>358023</v>
      </c>
      <c r="C492" s="13">
        <f t="shared" si="159"/>
        <v>421765</v>
      </c>
      <c r="D492" s="13">
        <f t="shared" si="159"/>
        <v>476683</v>
      </c>
      <c r="E492" s="13">
        <f t="shared" si="159"/>
        <v>558479</v>
      </c>
      <c r="F492" s="13">
        <f t="shared" si="159"/>
        <v>592916</v>
      </c>
      <c r="G492" s="13">
        <f t="shared" si="159"/>
        <v>741600</v>
      </c>
      <c r="H492" s="13">
        <f t="shared" si="159"/>
        <v>800599</v>
      </c>
      <c r="I492" s="13">
        <f t="shared" si="159"/>
        <v>961215</v>
      </c>
      <c r="J492" s="13">
        <f t="shared" si="159"/>
        <v>1090981</v>
      </c>
      <c r="K492" s="13">
        <f t="shared" si="159"/>
        <v>1159829</v>
      </c>
      <c r="L492" s="13">
        <f t="shared" si="159"/>
        <v>1598028</v>
      </c>
      <c r="M492" s="13">
        <f t="shared" si="159"/>
        <v>1636736</v>
      </c>
      <c r="N492" s="13" t="str">
        <f t="shared" si="159"/>
        <v/>
      </c>
      <c r="O492" s="12"/>
      <c r="P492" s="15" t="s">
        <v>958</v>
      </c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ht="16.5" customHeight="1" x14ac:dyDescent="0.25">
      <c r="A493" s="3"/>
      <c r="B493" s="25">
        <f t="shared" ref="B493:N493" si="160">IFERROR(VLOOKUP($B$489,$130:$203,MATCH($P493&amp;"/"&amp;B$324,$128:$128,0),FALSE),"")</f>
        <v>517934</v>
      </c>
      <c r="C493" s="25">
        <f t="shared" si="160"/>
        <v>752433</v>
      </c>
      <c r="D493" s="25">
        <f t="shared" si="160"/>
        <v>679319</v>
      </c>
      <c r="E493" s="25">
        <f t="shared" si="160"/>
        <v>777926.02</v>
      </c>
      <c r="F493" s="25">
        <f t="shared" si="160"/>
        <v>958726.14800000004</v>
      </c>
      <c r="G493" s="25">
        <f t="shared" si="160"/>
        <v>1201222.818</v>
      </c>
      <c r="H493" s="25">
        <f t="shared" si="160"/>
        <v>1229869.68</v>
      </c>
      <c r="I493" s="25">
        <f t="shared" si="160"/>
        <v>1348922.763</v>
      </c>
      <c r="J493" s="25">
        <f t="shared" si="160"/>
        <v>1328912.9839999999</v>
      </c>
      <c r="K493" s="25">
        <f t="shared" si="160"/>
        <v>1699568.62</v>
      </c>
      <c r="L493" s="25">
        <f t="shared" si="160"/>
        <v>1875103.6</v>
      </c>
      <c r="M493" s="25">
        <f t="shared" si="160"/>
        <v>1944565.8130000001</v>
      </c>
      <c r="N493" s="25" t="str">
        <f t="shared" si="160"/>
        <v/>
      </c>
      <c r="O493" s="12"/>
      <c r="P493" s="15" t="s">
        <v>964</v>
      </c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ht="16.5" customHeight="1" x14ac:dyDescent="0.25">
      <c r="A494" s="3"/>
      <c r="B494" s="28">
        <f t="shared" ref="B494:M494" si="161">SUM(B490:B493)</f>
        <v>1551535</v>
      </c>
      <c r="C494" s="28">
        <f t="shared" si="161"/>
        <v>1993570</v>
      </c>
      <c r="D494" s="28">
        <f t="shared" si="161"/>
        <v>2010588</v>
      </c>
      <c r="E494" s="28">
        <f t="shared" si="161"/>
        <v>2410123.02</v>
      </c>
      <c r="F494" s="28">
        <f t="shared" si="161"/>
        <v>2740927.148</v>
      </c>
      <c r="G494" s="28">
        <f t="shared" si="161"/>
        <v>3445544.818</v>
      </c>
      <c r="H494" s="28">
        <f t="shared" si="161"/>
        <v>3666737.6799999997</v>
      </c>
      <c r="I494" s="28">
        <f t="shared" si="161"/>
        <v>4030465.7630000003</v>
      </c>
      <c r="J494" s="28">
        <f t="shared" si="161"/>
        <v>4406412.9840000002</v>
      </c>
      <c r="K494" s="28">
        <f t="shared" si="161"/>
        <v>5109938.62</v>
      </c>
      <c r="L494" s="28">
        <f t="shared" si="161"/>
        <v>6114292.5999999996</v>
      </c>
      <c r="M494" s="28">
        <f t="shared" si="161"/>
        <v>6817528.8130000001</v>
      </c>
      <c r="N494" s="28">
        <f>IF(N491="",N490*4,IF(N492="",(N491+N490)*2,IF(N493="",((N492+N491+N490)/3)*4,SUM(N490:N493))))</f>
        <v>5857108</v>
      </c>
      <c r="O494" s="12">
        <f t="shared" ref="O494:O495" si="162">RATE(M$324-C$324,,-C494,M494)</f>
        <v>0.13083580082866622</v>
      </c>
      <c r="P494" s="15" t="s">
        <v>959</v>
      </c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ht="16.5" customHeight="1" x14ac:dyDescent="0.25">
      <c r="A495" s="3"/>
      <c r="B495" s="29">
        <f t="shared" ref="B495:N495" si="163">+B494/(B$441+B$448)</f>
        <v>0.1637099477585538</v>
      </c>
      <c r="C495" s="16">
        <f t="shared" si="163"/>
        <v>0.12641831967004424</v>
      </c>
      <c r="D495" s="16">
        <f t="shared" si="163"/>
        <v>0.16934719912160617</v>
      </c>
      <c r="E495" s="16">
        <f t="shared" si="163"/>
        <v>0.18538604197661879</v>
      </c>
      <c r="F495" s="16">
        <f t="shared" si="163"/>
        <v>0.14026571831802259</v>
      </c>
      <c r="G495" s="16">
        <f t="shared" si="163"/>
        <v>0.15871487823087754</v>
      </c>
      <c r="H495" s="16">
        <f t="shared" si="163"/>
        <v>0.15308150617105865</v>
      </c>
      <c r="I495" s="16">
        <f t="shared" si="163"/>
        <v>0.1557857655405224</v>
      </c>
      <c r="J495" s="16">
        <f t="shared" si="163"/>
        <v>0.15059039677426167</v>
      </c>
      <c r="K495" s="16">
        <f t="shared" si="163"/>
        <v>0.14761235094632411</v>
      </c>
      <c r="L495" s="16">
        <f t="shared" si="163"/>
        <v>0.16718171409494106</v>
      </c>
      <c r="M495" s="16">
        <f t="shared" si="163"/>
        <v>0.17621143245115525</v>
      </c>
      <c r="N495" s="16">
        <f t="shared" si="163"/>
        <v>0.17684911712038787</v>
      </c>
      <c r="O495" s="12">
        <f t="shared" si="162"/>
        <v>3.376638671196653E-2</v>
      </c>
      <c r="P495" s="17" t="s">
        <v>960</v>
      </c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ht="16.5" customHeight="1" x14ac:dyDescent="0.25">
      <c r="A496" s="152"/>
      <c r="B496" s="26"/>
      <c r="C496" s="16">
        <f t="shared" ref="C496:N496" si="164">C494/B494-1</f>
        <v>0.28490172635486788</v>
      </c>
      <c r="D496" s="16">
        <f t="shared" si="164"/>
        <v>8.536444669612786E-3</v>
      </c>
      <c r="E496" s="16">
        <f t="shared" si="164"/>
        <v>0.19871551008958566</v>
      </c>
      <c r="F496" s="16">
        <f t="shared" si="164"/>
        <v>0.13725611732466669</v>
      </c>
      <c r="G496" s="16">
        <f t="shared" si="164"/>
        <v>0.25707274653912093</v>
      </c>
      <c r="H496" s="16">
        <f t="shared" si="164"/>
        <v>6.4196774003477675E-2</v>
      </c>
      <c r="I496" s="16">
        <f t="shared" si="164"/>
        <v>9.9196646922394605E-2</v>
      </c>
      <c r="J496" s="16">
        <f t="shared" si="164"/>
        <v>9.3276371294659155E-2</v>
      </c>
      <c r="K496" s="16">
        <f t="shared" si="164"/>
        <v>0.15965948687845466</v>
      </c>
      <c r="L496" s="16">
        <f t="shared" si="164"/>
        <v>0.19654912802064128</v>
      </c>
      <c r="M496" s="16">
        <f t="shared" si="164"/>
        <v>0.11501513895491366</v>
      </c>
      <c r="N496" s="16">
        <f t="shared" si="164"/>
        <v>-0.14087521143564841</v>
      </c>
      <c r="O496" s="23"/>
      <c r="P496" s="17" t="s">
        <v>965</v>
      </c>
      <c r="Q496" s="152"/>
      <c r="R496" s="152"/>
      <c r="S496" s="152"/>
      <c r="T496" s="152"/>
      <c r="U496" s="152"/>
      <c r="V496" s="152"/>
      <c r="W496" s="152"/>
      <c r="X496" s="152"/>
      <c r="Y496" s="152"/>
      <c r="Z496" s="152"/>
      <c r="AA496" s="152"/>
      <c r="AB496" s="152"/>
      <c r="AC496" s="152"/>
      <c r="AD496" s="152"/>
      <c r="AE496" s="152"/>
      <c r="AF496" s="152"/>
      <c r="AG496" s="152"/>
      <c r="AH496" s="152"/>
      <c r="AI496" s="152"/>
      <c r="AJ496" s="152"/>
      <c r="AK496" s="152"/>
      <c r="AL496" s="152"/>
      <c r="AM496" s="152"/>
      <c r="AN496" s="152"/>
      <c r="AO496" s="152"/>
      <c r="AP496" s="152"/>
      <c r="AQ496" s="152"/>
      <c r="AR496" s="152"/>
      <c r="AS496" s="152"/>
      <c r="AT496" s="152"/>
      <c r="AU496" s="152"/>
      <c r="AV496" s="152"/>
      <c r="AW496" s="152"/>
      <c r="AX496" s="152"/>
      <c r="AY496" s="152"/>
      <c r="AZ496" s="152"/>
      <c r="BA496" s="152"/>
      <c r="BB496" s="152"/>
      <c r="BC496" s="152"/>
      <c r="BD496" s="152"/>
      <c r="BE496" s="152"/>
      <c r="BF496" s="152"/>
      <c r="BG496" s="152"/>
      <c r="BH496" s="152"/>
      <c r="BI496" s="152"/>
      <c r="BJ496" s="152"/>
      <c r="BK496" s="152"/>
      <c r="BL496" s="152"/>
      <c r="BM496" s="152"/>
      <c r="BN496" s="152"/>
      <c r="BO496" s="152"/>
      <c r="BP496" s="152"/>
      <c r="BQ496" s="152"/>
      <c r="BR496" s="152"/>
      <c r="BS496" s="152"/>
    </row>
    <row r="497" spans="1:71" ht="16.5" customHeight="1" x14ac:dyDescent="0.25">
      <c r="A497" s="3"/>
      <c r="B497" s="214" t="s">
        <v>1158</v>
      </c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3"/>
      <c r="O497" s="12"/>
      <c r="P497" s="5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ht="16.5" customHeight="1" x14ac:dyDescent="0.25">
      <c r="A498" s="3"/>
      <c r="B498" s="22">
        <f t="shared" ref="B498:N498" si="165">IFERROR(VLOOKUP($B$497,$130:$203,MATCH($P498&amp;"/"&amp;B$324,$128:$128,0),FALSE),"")</f>
        <v>600</v>
      </c>
      <c r="C498" s="22">
        <f t="shared" si="165"/>
        <v>25160</v>
      </c>
      <c r="D498" s="22">
        <f t="shared" si="165"/>
        <v>20184</v>
      </c>
      <c r="E498" s="22">
        <f t="shared" si="165"/>
        <v>0</v>
      </c>
      <c r="F498" s="22">
        <f t="shared" si="165"/>
        <v>0</v>
      </c>
      <c r="G498" s="22">
        <f t="shared" si="165"/>
        <v>0</v>
      </c>
      <c r="H498" s="22">
        <f t="shared" si="165"/>
        <v>0</v>
      </c>
      <c r="I498" s="22">
        <f t="shared" si="165"/>
        <v>0</v>
      </c>
      <c r="J498" s="22">
        <f t="shared" si="165"/>
        <v>0</v>
      </c>
      <c r="K498" s="22">
        <f t="shared" si="165"/>
        <v>0</v>
      </c>
      <c r="L498" s="22">
        <f t="shared" si="165"/>
        <v>0</v>
      </c>
      <c r="M498" s="22">
        <f t="shared" si="165"/>
        <v>0</v>
      </c>
      <c r="N498" s="22">
        <f t="shared" si="165"/>
        <v>0</v>
      </c>
      <c r="O498" s="12"/>
      <c r="P498" s="15" t="s">
        <v>956</v>
      </c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ht="16.5" customHeight="1" x14ac:dyDescent="0.25">
      <c r="A499" s="3"/>
      <c r="B499" s="13">
        <f t="shared" ref="B499:N499" si="166">IFERROR(VLOOKUP($B$497,$130:$203,MATCH($P499&amp;"/"&amp;B$324,$128:$128,0),FALSE),"")</f>
        <v>1180</v>
      </c>
      <c r="C499" s="13">
        <f t="shared" si="166"/>
        <v>19307</v>
      </c>
      <c r="D499" s="13">
        <f t="shared" si="166"/>
        <v>21106</v>
      </c>
      <c r="E499" s="13">
        <f t="shared" si="166"/>
        <v>0</v>
      </c>
      <c r="F499" s="13">
        <f t="shared" si="166"/>
        <v>0</v>
      </c>
      <c r="G499" s="13">
        <f t="shared" si="166"/>
        <v>0</v>
      </c>
      <c r="H499" s="13">
        <f t="shared" si="166"/>
        <v>0</v>
      </c>
      <c r="I499" s="13">
        <f t="shared" si="166"/>
        <v>0</v>
      </c>
      <c r="J499" s="13">
        <f t="shared" si="166"/>
        <v>0</v>
      </c>
      <c r="K499" s="13">
        <f t="shared" si="166"/>
        <v>0</v>
      </c>
      <c r="L499" s="13">
        <f t="shared" si="166"/>
        <v>0</v>
      </c>
      <c r="M499" s="13">
        <f t="shared" si="166"/>
        <v>0</v>
      </c>
      <c r="N499" s="13">
        <f t="shared" si="166"/>
        <v>0</v>
      </c>
      <c r="O499" s="12"/>
      <c r="P499" s="15" t="s">
        <v>957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ht="16.5" customHeight="1" x14ac:dyDescent="0.25">
      <c r="A500" s="3"/>
      <c r="B500" s="13">
        <f t="shared" ref="B500:N500" si="167">IFERROR(VLOOKUP($B$497,$130:$203,MATCH($P500&amp;"/"&amp;B$324,$128:$128,0),FALSE),"")</f>
        <v>1580</v>
      </c>
      <c r="C500" s="13">
        <f t="shared" si="167"/>
        <v>19222</v>
      </c>
      <c r="D500" s="13">
        <f t="shared" si="167"/>
        <v>19966</v>
      </c>
      <c r="E500" s="13">
        <f t="shared" si="167"/>
        <v>0</v>
      </c>
      <c r="F500" s="13">
        <f t="shared" si="167"/>
        <v>0</v>
      </c>
      <c r="G500" s="13">
        <f t="shared" si="167"/>
        <v>0</v>
      </c>
      <c r="H500" s="13">
        <f t="shared" si="167"/>
        <v>0</v>
      </c>
      <c r="I500" s="13">
        <f t="shared" si="167"/>
        <v>0</v>
      </c>
      <c r="J500" s="13">
        <f t="shared" si="167"/>
        <v>0</v>
      </c>
      <c r="K500" s="13">
        <f t="shared" si="167"/>
        <v>0</v>
      </c>
      <c r="L500" s="13">
        <f t="shared" si="167"/>
        <v>0</v>
      </c>
      <c r="M500" s="13">
        <f t="shared" si="167"/>
        <v>0</v>
      </c>
      <c r="N500" s="13" t="str">
        <f t="shared" si="167"/>
        <v/>
      </c>
      <c r="O500" s="12"/>
      <c r="P500" s="15" t="s">
        <v>958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ht="16.5" customHeight="1" x14ac:dyDescent="0.25">
      <c r="A501" s="3"/>
      <c r="B501" s="25">
        <f t="shared" ref="B501:N501" si="168">IFERROR(VLOOKUP($B$497,$130:$203,MATCH($P501&amp;"/"&amp;B$324,$128:$128,0),FALSE),"")</f>
        <v>1930</v>
      </c>
      <c r="C501" s="25">
        <f t="shared" si="168"/>
        <v>16369</v>
      </c>
      <c r="D501" s="25">
        <f t="shared" si="168"/>
        <v>216603</v>
      </c>
      <c r="E501" s="25">
        <f t="shared" si="168"/>
        <v>0</v>
      </c>
      <c r="F501" s="25">
        <f t="shared" si="168"/>
        <v>0</v>
      </c>
      <c r="G501" s="25">
        <f t="shared" si="168"/>
        <v>0</v>
      </c>
      <c r="H501" s="25">
        <f t="shared" si="168"/>
        <v>0</v>
      </c>
      <c r="I501" s="25">
        <f t="shared" si="168"/>
        <v>0</v>
      </c>
      <c r="J501" s="25">
        <f t="shared" si="168"/>
        <v>0</v>
      </c>
      <c r="K501" s="25">
        <f t="shared" si="168"/>
        <v>0</v>
      </c>
      <c r="L501" s="25">
        <f t="shared" si="168"/>
        <v>0</v>
      </c>
      <c r="M501" s="25">
        <f t="shared" si="168"/>
        <v>0</v>
      </c>
      <c r="N501" s="25" t="str">
        <f t="shared" si="168"/>
        <v/>
      </c>
      <c r="O501" s="12"/>
      <c r="P501" s="15" t="s">
        <v>964</v>
      </c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ht="16.5" customHeight="1" x14ac:dyDescent="0.25">
      <c r="A502" s="3"/>
      <c r="B502" s="25">
        <f t="shared" ref="B502:M502" si="169">SUM(B498:B501)</f>
        <v>5290</v>
      </c>
      <c r="C502" s="25">
        <f t="shared" si="169"/>
        <v>80058</v>
      </c>
      <c r="D502" s="25">
        <f t="shared" si="169"/>
        <v>277859</v>
      </c>
      <c r="E502" s="25">
        <f t="shared" si="169"/>
        <v>0</v>
      </c>
      <c r="F502" s="25">
        <f t="shared" si="169"/>
        <v>0</v>
      </c>
      <c r="G502" s="25">
        <f t="shared" si="169"/>
        <v>0</v>
      </c>
      <c r="H502" s="25">
        <f t="shared" si="169"/>
        <v>0</v>
      </c>
      <c r="I502" s="25">
        <f t="shared" si="169"/>
        <v>0</v>
      </c>
      <c r="J502" s="25">
        <f t="shared" si="169"/>
        <v>0</v>
      </c>
      <c r="K502" s="25">
        <f t="shared" si="169"/>
        <v>0</v>
      </c>
      <c r="L502" s="25">
        <f t="shared" si="169"/>
        <v>0</v>
      </c>
      <c r="M502" s="25">
        <f t="shared" si="169"/>
        <v>0</v>
      </c>
      <c r="N502" s="25">
        <f>IF(N499="",N498*4,IF(N500="",(N499+N498)*2,IF(N501="",((N500+N499+N498)/3)*4,SUM(N498:N501))))</f>
        <v>0</v>
      </c>
      <c r="O502" s="12">
        <f t="shared" ref="O502:O503" si="170">RATE(M$324-C$324,,-C502,M502)</f>
        <v>-0.99999874110137132</v>
      </c>
      <c r="P502" s="15" t="s">
        <v>959</v>
      </c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ht="16.5" customHeight="1" x14ac:dyDescent="0.25">
      <c r="A503" s="3"/>
      <c r="B503" s="29">
        <f t="shared" ref="B503:N503" si="171">+B502/(B$441+B$448)</f>
        <v>5.5817343704315375E-4</v>
      </c>
      <c r="C503" s="30">
        <f t="shared" si="171"/>
        <v>5.0767205747199251E-3</v>
      </c>
      <c r="D503" s="30">
        <f t="shared" si="171"/>
        <v>2.3403423973847638E-2</v>
      </c>
      <c r="E503" s="30">
        <f t="shared" si="171"/>
        <v>0</v>
      </c>
      <c r="F503" s="30">
        <f t="shared" si="171"/>
        <v>0</v>
      </c>
      <c r="G503" s="30">
        <f t="shared" si="171"/>
        <v>0</v>
      </c>
      <c r="H503" s="30">
        <f t="shared" si="171"/>
        <v>0</v>
      </c>
      <c r="I503" s="30">
        <f t="shared" si="171"/>
        <v>0</v>
      </c>
      <c r="J503" s="30">
        <f t="shared" si="171"/>
        <v>0</v>
      </c>
      <c r="K503" s="30">
        <f t="shared" si="171"/>
        <v>0</v>
      </c>
      <c r="L503" s="30">
        <f t="shared" si="171"/>
        <v>0</v>
      </c>
      <c r="M503" s="30">
        <f t="shared" si="171"/>
        <v>0</v>
      </c>
      <c r="N503" s="31">
        <f t="shared" si="171"/>
        <v>0</v>
      </c>
      <c r="O503" s="12">
        <f t="shared" si="170"/>
        <v>-0.99999874110137132</v>
      </c>
      <c r="P503" s="17" t="s">
        <v>960</v>
      </c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ht="16.5" customHeight="1" x14ac:dyDescent="0.25">
      <c r="A504" s="3"/>
      <c r="B504" s="216" t="s">
        <v>972</v>
      </c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3"/>
      <c r="O504" s="12"/>
      <c r="P504" s="5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ht="16.5" customHeight="1" x14ac:dyDescent="0.25">
      <c r="A505" s="3"/>
      <c r="B505" s="22">
        <f t="shared" ref="B505:N505" si="172">IFERROR(B465+B444-B490-B498,"")</f>
        <v>819900</v>
      </c>
      <c r="C505" s="22">
        <f t="shared" si="172"/>
        <v>871597</v>
      </c>
      <c r="D505" s="22">
        <f t="shared" si="172"/>
        <v>1268019</v>
      </c>
      <c r="E505" s="22">
        <f t="shared" si="172"/>
        <v>768181</v>
      </c>
      <c r="F505" s="22">
        <f t="shared" si="172"/>
        <v>1407372</v>
      </c>
      <c r="G505" s="22">
        <f t="shared" si="172"/>
        <v>2026129</v>
      </c>
      <c r="H505" s="22">
        <f t="shared" si="172"/>
        <v>2108703</v>
      </c>
      <c r="I505" s="22">
        <f t="shared" si="172"/>
        <v>2501043</v>
      </c>
      <c r="J505" s="22">
        <f t="shared" si="172"/>
        <v>2834584</v>
      </c>
      <c r="K505" s="22">
        <f t="shared" si="172"/>
        <v>3215715</v>
      </c>
      <c r="L505" s="22">
        <f t="shared" si="172"/>
        <v>3176575</v>
      </c>
      <c r="M505" s="22">
        <f t="shared" si="172"/>
        <v>3324756</v>
      </c>
      <c r="N505" s="22">
        <f t="shared" si="172"/>
        <v>5696444</v>
      </c>
      <c r="O505" s="12"/>
      <c r="P505" s="15" t="s">
        <v>956</v>
      </c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ht="16.5" customHeight="1" x14ac:dyDescent="0.25">
      <c r="A506" s="3"/>
      <c r="B506" s="13">
        <f t="shared" ref="B506:N506" si="173">IFERROR(B466+B445-B491-B499,"")</f>
        <v>740553</v>
      </c>
      <c r="C506" s="13">
        <f t="shared" si="173"/>
        <v>888660</v>
      </c>
      <c r="D506" s="13">
        <f t="shared" si="173"/>
        <v>371805</v>
      </c>
      <c r="E506" s="13">
        <f t="shared" si="173"/>
        <v>505004</v>
      </c>
      <c r="F506" s="13">
        <f t="shared" si="173"/>
        <v>1541273</v>
      </c>
      <c r="G506" s="13">
        <f t="shared" si="173"/>
        <v>1769789</v>
      </c>
      <c r="H506" s="13">
        <f t="shared" si="173"/>
        <v>2316541</v>
      </c>
      <c r="I506" s="13">
        <f t="shared" si="173"/>
        <v>2268168</v>
      </c>
      <c r="J506" s="13">
        <f t="shared" si="173"/>
        <v>2732225</v>
      </c>
      <c r="K506" s="13">
        <f t="shared" si="173"/>
        <v>2847473</v>
      </c>
      <c r="L506" s="13">
        <f t="shared" si="173"/>
        <v>3355502</v>
      </c>
      <c r="M506" s="13">
        <f t="shared" si="173"/>
        <v>2989532</v>
      </c>
      <c r="N506" s="13">
        <f t="shared" si="173"/>
        <v>841196</v>
      </c>
      <c r="O506" s="12"/>
      <c r="P506" s="15" t="s">
        <v>957</v>
      </c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ht="16.5" customHeight="1" x14ac:dyDescent="0.25">
      <c r="A507" s="3"/>
      <c r="B507" s="13">
        <f t="shared" ref="B507:N507" si="174">IFERROR(B467+B446-B492-B500,"")</f>
        <v>840678</v>
      </c>
      <c r="C507" s="13">
        <f t="shared" si="174"/>
        <v>775374</v>
      </c>
      <c r="D507" s="13">
        <f t="shared" si="174"/>
        <v>402900</v>
      </c>
      <c r="E507" s="13">
        <f t="shared" si="174"/>
        <v>619279</v>
      </c>
      <c r="F507" s="13">
        <f t="shared" si="174"/>
        <v>3151859</v>
      </c>
      <c r="G507" s="13">
        <f t="shared" si="174"/>
        <v>1765980</v>
      </c>
      <c r="H507" s="13">
        <f t="shared" si="174"/>
        <v>2249086</v>
      </c>
      <c r="I507" s="13">
        <f t="shared" si="174"/>
        <v>2173425</v>
      </c>
      <c r="J507" s="13">
        <f t="shared" si="174"/>
        <v>2724774</v>
      </c>
      <c r="K507" s="13">
        <f t="shared" si="174"/>
        <v>6386035</v>
      </c>
      <c r="L507" s="13">
        <f t="shared" si="174"/>
        <v>3390799</v>
      </c>
      <c r="M507" s="13">
        <f t="shared" si="174"/>
        <v>3259253</v>
      </c>
      <c r="N507" s="13" t="str">
        <f t="shared" si="174"/>
        <v/>
      </c>
      <c r="O507" s="12"/>
      <c r="P507" s="15" t="s">
        <v>958</v>
      </c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ht="16.5" customHeight="1" x14ac:dyDescent="0.25">
      <c r="A508" s="3"/>
      <c r="B508" s="25">
        <f t="shared" ref="B508:N508" si="175">IFERROR(B468+B447-B493-B501,"")</f>
        <v>629787</v>
      </c>
      <c r="C508" s="25">
        <f t="shared" si="175"/>
        <v>4463692</v>
      </c>
      <c r="D508" s="25">
        <f t="shared" si="175"/>
        <v>620361</v>
      </c>
      <c r="E508" s="25">
        <f t="shared" si="175"/>
        <v>914530.31</v>
      </c>
      <c r="F508" s="25">
        <f t="shared" si="175"/>
        <v>1266132.5649999999</v>
      </c>
      <c r="G508" s="25">
        <f t="shared" si="175"/>
        <v>2159955.7540000002</v>
      </c>
      <c r="H508" s="25">
        <f t="shared" si="175"/>
        <v>1995537.0400000003</v>
      </c>
      <c r="I508" s="25">
        <f t="shared" si="175"/>
        <v>2265024.4510000004</v>
      </c>
      <c r="J508" s="25">
        <f t="shared" si="175"/>
        <v>2522322.0199999996</v>
      </c>
      <c r="K508" s="25">
        <f t="shared" si="175"/>
        <v>2539962.2800000003</v>
      </c>
      <c r="L508" s="25">
        <f t="shared" si="175"/>
        <v>2956561.1900000009</v>
      </c>
      <c r="M508" s="25">
        <f t="shared" si="175"/>
        <v>4190782.8630000008</v>
      </c>
      <c r="N508" s="25" t="str">
        <f t="shared" si="175"/>
        <v/>
      </c>
      <c r="O508" s="12"/>
      <c r="P508" s="15" t="s">
        <v>964</v>
      </c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ht="16.5" customHeight="1" x14ac:dyDescent="0.25">
      <c r="A509" s="3"/>
      <c r="B509" s="28">
        <f t="shared" ref="B509:N509" si="176">IFERROR(B469+B448-B494-B502,"")</f>
        <v>3030918</v>
      </c>
      <c r="C509" s="25">
        <f t="shared" si="176"/>
        <v>6999323</v>
      </c>
      <c r="D509" s="25">
        <f t="shared" si="176"/>
        <v>2663085</v>
      </c>
      <c r="E509" s="25">
        <f t="shared" si="176"/>
        <v>2806994.31</v>
      </c>
      <c r="F509" s="25">
        <f t="shared" si="176"/>
        <v>7366636.5649999995</v>
      </c>
      <c r="G509" s="25">
        <f t="shared" si="176"/>
        <v>7721853.7540000007</v>
      </c>
      <c r="H509" s="25">
        <f t="shared" si="176"/>
        <v>8669867.040000001</v>
      </c>
      <c r="I509" s="25">
        <f t="shared" si="176"/>
        <v>9207660.4509999994</v>
      </c>
      <c r="J509" s="25">
        <f t="shared" si="176"/>
        <v>10813905.02</v>
      </c>
      <c r="K509" s="25">
        <f t="shared" si="176"/>
        <v>14989185.279999997</v>
      </c>
      <c r="L509" s="25">
        <f t="shared" si="176"/>
        <v>12879437.190000003</v>
      </c>
      <c r="M509" s="25">
        <f t="shared" si="176"/>
        <v>13764323.863000002</v>
      </c>
      <c r="N509" s="25">
        <f t="shared" si="176"/>
        <v>13075280</v>
      </c>
      <c r="O509" s="12">
        <f t="shared" ref="O509:O510" si="177">RATE(M$324-C$324,,-C509,M509)</f>
        <v>6.9965771519583525E-2</v>
      </c>
      <c r="P509" s="15" t="s">
        <v>959</v>
      </c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ht="16.5" customHeight="1" x14ac:dyDescent="0.25">
      <c r="A510" s="3"/>
      <c r="B510" s="16">
        <f t="shared" ref="B510:N510" si="178">+B509/(B$441+B$448)</f>
        <v>0.31980678968921766</v>
      </c>
      <c r="C510" s="16">
        <f t="shared" si="178"/>
        <v>0.44384829852370022</v>
      </c>
      <c r="D510" s="16">
        <f t="shared" si="178"/>
        <v>0.22430551946632657</v>
      </c>
      <c r="E510" s="16">
        <f t="shared" si="178"/>
        <v>0.21591327939010768</v>
      </c>
      <c r="F510" s="16">
        <f t="shared" si="178"/>
        <v>0.37698432449454339</v>
      </c>
      <c r="G510" s="16">
        <f t="shared" si="178"/>
        <v>0.35569790643273375</v>
      </c>
      <c r="H510" s="16">
        <f t="shared" si="178"/>
        <v>0.3619556184848266</v>
      </c>
      <c r="I510" s="16">
        <f t="shared" si="178"/>
        <v>0.35589495520947972</v>
      </c>
      <c r="J510" s="16">
        <f t="shared" si="178"/>
        <v>0.36956823011235479</v>
      </c>
      <c r="K510" s="16">
        <f t="shared" si="178"/>
        <v>0.43299715368221686</v>
      </c>
      <c r="L510" s="16">
        <f t="shared" si="178"/>
        <v>0.35215952635343817</v>
      </c>
      <c r="M510" s="16">
        <f t="shared" si="178"/>
        <v>0.35576398591758313</v>
      </c>
      <c r="N510" s="16">
        <f t="shared" si="178"/>
        <v>0.39479410727988368</v>
      </c>
      <c r="O510" s="12">
        <f t="shared" si="177"/>
        <v>-2.18786416924108E-2</v>
      </c>
      <c r="P510" s="17" t="s">
        <v>973</v>
      </c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ht="16.5" customHeight="1" x14ac:dyDescent="0.25">
      <c r="A511" s="152"/>
      <c r="B511" s="26"/>
      <c r="C511" s="16">
        <f t="shared" ref="C511:N511" si="179">C509/B509-1</f>
        <v>1.3093079390468496</v>
      </c>
      <c r="D511" s="16">
        <f t="shared" si="179"/>
        <v>-0.61952248810349231</v>
      </c>
      <c r="E511" s="16">
        <f t="shared" si="179"/>
        <v>5.4038571806757973E-2</v>
      </c>
      <c r="F511" s="16">
        <f t="shared" si="179"/>
        <v>1.6243859984881834</v>
      </c>
      <c r="G511" s="16">
        <f t="shared" si="179"/>
        <v>4.8219724953948662E-2</v>
      </c>
      <c r="H511" s="16">
        <f t="shared" si="179"/>
        <v>0.12277016843383226</v>
      </c>
      <c r="I511" s="16">
        <f t="shared" si="179"/>
        <v>6.2030179761557003E-2</v>
      </c>
      <c r="J511" s="16">
        <f t="shared" si="179"/>
        <v>0.17444654671486659</v>
      </c>
      <c r="K511" s="16">
        <f t="shared" si="179"/>
        <v>0.38610291585490542</v>
      </c>
      <c r="L511" s="16">
        <f t="shared" si="179"/>
        <v>-0.1407513517639295</v>
      </c>
      <c r="M511" s="16">
        <f t="shared" si="179"/>
        <v>6.870538362398726E-2</v>
      </c>
      <c r="N511" s="16">
        <f t="shared" si="179"/>
        <v>-5.0060131529760521E-2</v>
      </c>
      <c r="O511" s="23"/>
      <c r="P511" s="17" t="s">
        <v>965</v>
      </c>
      <c r="Q511" s="152"/>
      <c r="R511" s="152"/>
      <c r="S511" s="152"/>
      <c r="T511" s="152"/>
      <c r="U511" s="152"/>
      <c r="V511" s="152"/>
      <c r="W511" s="152"/>
      <c r="X511" s="152"/>
      <c r="Y511" s="152"/>
      <c r="Z511" s="152"/>
      <c r="AA511" s="152"/>
      <c r="AB511" s="152"/>
      <c r="AC511" s="152"/>
      <c r="AD511" s="152"/>
      <c r="AE511" s="152"/>
      <c r="AF511" s="152"/>
      <c r="AG511" s="152"/>
      <c r="AH511" s="152"/>
      <c r="AI511" s="152"/>
      <c r="AJ511" s="152"/>
      <c r="AK511" s="152"/>
      <c r="AL511" s="152"/>
      <c r="AM511" s="152"/>
      <c r="AN511" s="152"/>
      <c r="AO511" s="152"/>
      <c r="AP511" s="152"/>
      <c r="AQ511" s="152"/>
      <c r="AR511" s="152"/>
      <c r="AS511" s="152"/>
      <c r="AT511" s="152"/>
      <c r="AU511" s="152"/>
      <c r="AV511" s="152"/>
      <c r="AW511" s="152"/>
      <c r="AX511" s="152"/>
      <c r="AY511" s="152"/>
      <c r="AZ511" s="152"/>
      <c r="BA511" s="152"/>
      <c r="BB511" s="152"/>
      <c r="BC511" s="152"/>
      <c r="BD511" s="152"/>
      <c r="BE511" s="152"/>
      <c r="BF511" s="152"/>
      <c r="BG511" s="152"/>
      <c r="BH511" s="152"/>
      <c r="BI511" s="152"/>
      <c r="BJ511" s="152"/>
      <c r="BK511" s="152"/>
      <c r="BL511" s="152"/>
      <c r="BM511" s="152"/>
      <c r="BN511" s="152"/>
      <c r="BO511" s="152"/>
      <c r="BP511" s="152"/>
      <c r="BQ511" s="152"/>
      <c r="BR511" s="152"/>
      <c r="BS511" s="152"/>
    </row>
    <row r="512" spans="1:71" ht="16.5" customHeight="1" x14ac:dyDescent="0.25">
      <c r="A512" s="3"/>
      <c r="B512" s="216" t="s">
        <v>974</v>
      </c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3"/>
      <c r="O512" s="12"/>
      <c r="P512" s="17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ht="16.5" customHeight="1" x14ac:dyDescent="0.25">
      <c r="A513" s="3"/>
      <c r="B513" s="22">
        <f t="shared" ref="B513:N513" si="180">IFERROR(B505+B551,"")</f>
        <v>1171158</v>
      </c>
      <c r="C513" s="22">
        <f t="shared" si="180"/>
        <v>1353582</v>
      </c>
      <c r="D513" s="22">
        <f t="shared" si="180"/>
        <v>1844706</v>
      </c>
      <c r="E513" s="22">
        <f t="shared" si="180"/>
        <v>1424874</v>
      </c>
      <c r="F513" s="22">
        <f t="shared" si="180"/>
        <v>2242474</v>
      </c>
      <c r="G513" s="22">
        <f t="shared" si="180"/>
        <v>2905876</v>
      </c>
      <c r="H513" s="22">
        <f t="shared" si="180"/>
        <v>3118306</v>
      </c>
      <c r="I513" s="22">
        <f t="shared" si="180"/>
        <v>3541090</v>
      </c>
      <c r="J513" s="22">
        <f t="shared" si="180"/>
        <v>4071099</v>
      </c>
      <c r="K513" s="22">
        <f t="shared" si="180"/>
        <v>4511791</v>
      </c>
      <c r="L513" s="22">
        <f t="shared" si="180"/>
        <v>4567429</v>
      </c>
      <c r="M513" s="22">
        <f t="shared" si="180"/>
        <v>4894469</v>
      </c>
      <c r="N513" s="22">
        <f t="shared" si="180"/>
        <v>7721879</v>
      </c>
      <c r="O513" s="12"/>
      <c r="P513" s="15" t="s">
        <v>956</v>
      </c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ht="16.5" customHeight="1" x14ac:dyDescent="0.25">
      <c r="A514" s="3"/>
      <c r="B514" s="13">
        <f t="shared" ref="B514:N514" si="181">IFERROR(B506+B552-B551,"")</f>
        <v>1080027</v>
      </c>
      <c r="C514" s="13">
        <f t="shared" si="181"/>
        <v>1395462</v>
      </c>
      <c r="D514" s="13">
        <f t="shared" si="181"/>
        <v>950179</v>
      </c>
      <c r="E514" s="13">
        <f t="shared" si="181"/>
        <v>1211872</v>
      </c>
      <c r="F514" s="13">
        <f t="shared" si="181"/>
        <v>2340562</v>
      </c>
      <c r="G514" s="13">
        <f t="shared" si="181"/>
        <v>2657427</v>
      </c>
      <c r="H514" s="13">
        <f t="shared" si="181"/>
        <v>3239091</v>
      </c>
      <c r="I514" s="13">
        <f t="shared" si="181"/>
        <v>3338215</v>
      </c>
      <c r="J514" s="13">
        <f t="shared" si="181"/>
        <v>3980269</v>
      </c>
      <c r="K514" s="13">
        <f t="shared" si="181"/>
        <v>4161054</v>
      </c>
      <c r="L514" s="13">
        <f t="shared" si="181"/>
        <v>4762997</v>
      </c>
      <c r="M514" s="13">
        <f t="shared" si="181"/>
        <v>4641247</v>
      </c>
      <c r="N514" s="13">
        <f t="shared" si="181"/>
        <v>2771586</v>
      </c>
      <c r="O514" s="12"/>
      <c r="P514" s="15" t="s">
        <v>957</v>
      </c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ht="16.5" customHeight="1" x14ac:dyDescent="0.25">
      <c r="A515" s="3"/>
      <c r="B515" s="13">
        <f t="shared" ref="B515:N515" si="182">IFERROR(B507+B553-B552,"")</f>
        <v>1222551</v>
      </c>
      <c r="C515" s="13">
        <f t="shared" si="182"/>
        <v>1336887</v>
      </c>
      <c r="D515" s="13">
        <f t="shared" si="182"/>
        <v>961652</v>
      </c>
      <c r="E515" s="13">
        <f t="shared" si="182"/>
        <v>1341451</v>
      </c>
      <c r="F515" s="13">
        <f t="shared" si="182"/>
        <v>3936458</v>
      </c>
      <c r="G515" s="13">
        <f t="shared" si="182"/>
        <v>2696185</v>
      </c>
      <c r="H515" s="13">
        <f t="shared" si="182"/>
        <v>3276271</v>
      </c>
      <c r="I515" s="13">
        <f t="shared" si="182"/>
        <v>3324196</v>
      </c>
      <c r="J515" s="13">
        <f t="shared" si="182"/>
        <v>4015539</v>
      </c>
      <c r="K515" s="13">
        <f t="shared" si="182"/>
        <v>7722238</v>
      </c>
      <c r="L515" s="13">
        <f t="shared" si="182"/>
        <v>4955558</v>
      </c>
      <c r="M515" s="13">
        <f t="shared" si="182"/>
        <v>4931502</v>
      </c>
      <c r="N515" s="13" t="str">
        <f t="shared" si="182"/>
        <v/>
      </c>
      <c r="O515" s="12"/>
      <c r="P515" s="15" t="s">
        <v>958</v>
      </c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ht="16.5" customHeight="1" x14ac:dyDescent="0.25">
      <c r="A516" s="3"/>
      <c r="B516" s="25">
        <f t="shared" ref="B516:N516" si="183">IFERROR(B508+B554-B553,"")</f>
        <v>1019845</v>
      </c>
      <c r="C516" s="25">
        <f t="shared" si="183"/>
        <v>5023581</v>
      </c>
      <c r="D516" s="25">
        <f t="shared" si="183"/>
        <v>1262787</v>
      </c>
      <c r="E516" s="25">
        <f t="shared" si="183"/>
        <v>1776731.7400000002</v>
      </c>
      <c r="F516" s="25">
        <f t="shared" si="183"/>
        <v>2104970.0549999997</v>
      </c>
      <c r="G516" s="25">
        <f t="shared" si="183"/>
        <v>3146071.159</v>
      </c>
      <c r="H516" s="25">
        <f t="shared" si="183"/>
        <v>3055377.8200000003</v>
      </c>
      <c r="I516" s="25">
        <f t="shared" si="183"/>
        <v>3442010.9010000005</v>
      </c>
      <c r="J516" s="25">
        <f t="shared" si="183"/>
        <v>3869660.3439999996</v>
      </c>
      <c r="K516" s="25">
        <f t="shared" si="183"/>
        <v>3908625.59</v>
      </c>
      <c r="L516" s="25">
        <f t="shared" si="183"/>
        <v>4499188.620000001</v>
      </c>
      <c r="M516" s="25">
        <f t="shared" si="183"/>
        <v>6414004.7479999997</v>
      </c>
      <c r="N516" s="25" t="str">
        <f t="shared" si="183"/>
        <v/>
      </c>
      <c r="O516" s="12"/>
      <c r="P516" s="15" t="s">
        <v>964</v>
      </c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ht="16.5" customHeight="1" x14ac:dyDescent="0.25">
      <c r="A517" s="3"/>
      <c r="B517" s="28">
        <f t="shared" ref="B517:N517" si="184">IFERROR(B509+B554,"")</f>
        <v>4493581</v>
      </c>
      <c r="C517" s="25">
        <f t="shared" si="184"/>
        <v>9109512</v>
      </c>
      <c r="D517" s="25">
        <f t="shared" si="184"/>
        <v>5019324</v>
      </c>
      <c r="E517" s="25">
        <f t="shared" si="184"/>
        <v>5754928.7400000002</v>
      </c>
      <c r="F517" s="25">
        <f t="shared" si="184"/>
        <v>10624464.055</v>
      </c>
      <c r="G517" s="25">
        <f t="shared" si="184"/>
        <v>11405559.159</v>
      </c>
      <c r="H517" s="25">
        <f t="shared" si="184"/>
        <v>12689045.82</v>
      </c>
      <c r="I517" s="25">
        <f t="shared" si="184"/>
        <v>13645511.901000001</v>
      </c>
      <c r="J517" s="25">
        <f t="shared" si="184"/>
        <v>15936567.344000001</v>
      </c>
      <c r="K517" s="25">
        <f t="shared" si="184"/>
        <v>20303708.589999996</v>
      </c>
      <c r="L517" s="25">
        <f t="shared" si="184"/>
        <v>18785172.620000005</v>
      </c>
      <c r="M517" s="25">
        <f t="shared" si="184"/>
        <v>20881222.748000003</v>
      </c>
      <c r="N517" s="25">
        <f t="shared" si="184"/>
        <v>20986930</v>
      </c>
      <c r="O517" s="12">
        <f t="shared" ref="O517:O518" si="185">RATE(M$324-C$324,,-C517,M517)</f>
        <v>8.6490870456509217E-2</v>
      </c>
      <c r="P517" s="15" t="s">
        <v>959</v>
      </c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ht="16.5" customHeight="1" x14ac:dyDescent="0.25">
      <c r="A518" s="3"/>
      <c r="B518" s="16">
        <f t="shared" ref="B518:N518" si="186">+B517/(B$441+B$448)</f>
        <v>0.47413942370544648</v>
      </c>
      <c r="C518" s="16">
        <f t="shared" si="186"/>
        <v>0.57766178265829848</v>
      </c>
      <c r="D518" s="16">
        <f t="shared" si="186"/>
        <v>0.42276610667320047</v>
      </c>
      <c r="E518" s="16">
        <f t="shared" si="186"/>
        <v>0.44266763651180341</v>
      </c>
      <c r="F518" s="16">
        <f t="shared" si="186"/>
        <v>0.54370218614018628</v>
      </c>
      <c r="G518" s="16">
        <f t="shared" si="186"/>
        <v>0.5253833656781518</v>
      </c>
      <c r="H518" s="16">
        <f t="shared" si="186"/>
        <v>0.52975107998431348</v>
      </c>
      <c r="I518" s="16">
        <f t="shared" si="186"/>
        <v>0.5274270128292351</v>
      </c>
      <c r="J518" s="16">
        <f t="shared" si="186"/>
        <v>0.54463664850909066</v>
      </c>
      <c r="K518" s="16">
        <f t="shared" si="186"/>
        <v>0.58651940478670073</v>
      </c>
      <c r="L518" s="16">
        <f t="shared" si="186"/>
        <v>0.51363870910936715</v>
      </c>
      <c r="M518" s="16">
        <f t="shared" si="186"/>
        <v>0.53971318239835786</v>
      </c>
      <c r="N518" s="16">
        <f t="shared" si="186"/>
        <v>0.63367792459476269</v>
      </c>
      <c r="O518" s="12">
        <f t="shared" si="185"/>
        <v>-6.7720348752552681E-3</v>
      </c>
      <c r="P518" s="17" t="s">
        <v>975</v>
      </c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ht="16.5" customHeight="1" x14ac:dyDescent="0.25">
      <c r="A519" s="152"/>
      <c r="B519" s="26"/>
      <c r="C519" s="16">
        <f t="shared" ref="C519:N519" si="187">C517/B517-1</f>
        <v>1.0272277277298438</v>
      </c>
      <c r="D519" s="16">
        <f t="shared" si="187"/>
        <v>-0.4490018784760369</v>
      </c>
      <c r="E519" s="16">
        <f t="shared" si="187"/>
        <v>0.1465545439983551</v>
      </c>
      <c r="F519" s="16">
        <f t="shared" si="187"/>
        <v>0.84615041036980743</v>
      </c>
      <c r="G519" s="16">
        <f t="shared" si="187"/>
        <v>7.3518541731279807E-2</v>
      </c>
      <c r="H519" s="16">
        <f t="shared" si="187"/>
        <v>0.1125316736433053</v>
      </c>
      <c r="I519" s="16">
        <f t="shared" si="187"/>
        <v>7.5377305320503574E-2</v>
      </c>
      <c r="J519" s="16">
        <f t="shared" si="187"/>
        <v>0.16789809423214841</v>
      </c>
      <c r="K519" s="16">
        <f t="shared" si="187"/>
        <v>0.27403274191566673</v>
      </c>
      <c r="L519" s="16">
        <f t="shared" si="187"/>
        <v>-7.4791064069344548E-2</v>
      </c>
      <c r="M519" s="16">
        <f t="shared" si="187"/>
        <v>0.11158003018659501</v>
      </c>
      <c r="N519" s="16">
        <f t="shared" si="187"/>
        <v>5.0623114017651627E-3</v>
      </c>
      <c r="O519" s="23"/>
      <c r="P519" s="17" t="s">
        <v>965</v>
      </c>
      <c r="Q519" s="152"/>
      <c r="R519" s="152"/>
      <c r="S519" s="152"/>
      <c r="T519" s="152"/>
      <c r="U519" s="152"/>
      <c r="V519" s="152"/>
      <c r="W519" s="152"/>
      <c r="X519" s="152"/>
      <c r="Y519" s="152"/>
      <c r="Z519" s="152"/>
      <c r="AA519" s="152"/>
      <c r="AB519" s="152"/>
      <c r="AC519" s="152"/>
      <c r="AD519" s="152"/>
      <c r="AE519" s="152"/>
      <c r="AF519" s="152"/>
      <c r="AG519" s="152"/>
      <c r="AH519" s="152"/>
      <c r="AI519" s="152"/>
      <c r="AJ519" s="152"/>
      <c r="AK519" s="152"/>
      <c r="AL519" s="152"/>
      <c r="AM519" s="152"/>
      <c r="AN519" s="152"/>
      <c r="AO519" s="152"/>
      <c r="AP519" s="152"/>
      <c r="AQ519" s="152"/>
      <c r="AR519" s="152"/>
      <c r="AS519" s="152"/>
      <c r="AT519" s="152"/>
      <c r="AU519" s="152"/>
      <c r="AV519" s="152"/>
      <c r="AW519" s="152"/>
      <c r="AX519" s="152"/>
      <c r="AY519" s="152"/>
      <c r="AZ519" s="152"/>
      <c r="BA519" s="152"/>
      <c r="BB519" s="152"/>
      <c r="BC519" s="152"/>
      <c r="BD519" s="152"/>
      <c r="BE519" s="152"/>
      <c r="BF519" s="152"/>
      <c r="BG519" s="152"/>
      <c r="BH519" s="152"/>
      <c r="BI519" s="152"/>
      <c r="BJ519" s="152"/>
      <c r="BK519" s="152"/>
      <c r="BL519" s="152"/>
      <c r="BM519" s="152"/>
      <c r="BN519" s="152"/>
      <c r="BO519" s="152"/>
      <c r="BP519" s="152"/>
      <c r="BQ519" s="152"/>
      <c r="BR519" s="152"/>
      <c r="BS519" s="152"/>
    </row>
    <row r="520" spans="1:71" ht="16.5" customHeight="1" x14ac:dyDescent="0.25">
      <c r="A520" s="3"/>
      <c r="B520" s="214" t="s">
        <v>899</v>
      </c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3"/>
      <c r="O520" s="12"/>
      <c r="P520" s="5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ht="16.5" customHeight="1" x14ac:dyDescent="0.25">
      <c r="A521" s="3"/>
      <c r="B521" s="22">
        <f t="shared" ref="B521:N521" si="188">IFERROR(VLOOKUP($B$520,$130:$203,MATCH($P521&amp;"/"&amp;B$324,$128:$128,0),FALSE),"")</f>
        <v>126793</v>
      </c>
      <c r="C521" s="22">
        <f t="shared" si="188"/>
        <v>191630</v>
      </c>
      <c r="D521" s="22">
        <f t="shared" si="188"/>
        <v>168158</v>
      </c>
      <c r="E521" s="22">
        <f t="shared" si="188"/>
        <v>178226</v>
      </c>
      <c r="F521" s="22">
        <f t="shared" si="188"/>
        <v>252354</v>
      </c>
      <c r="G521" s="22">
        <f t="shared" si="188"/>
        <v>215923</v>
      </c>
      <c r="H521" s="22">
        <f t="shared" si="188"/>
        <v>178592</v>
      </c>
      <c r="I521" s="22">
        <f t="shared" si="188"/>
        <v>96008</v>
      </c>
      <c r="J521" s="22">
        <f t="shared" si="188"/>
        <v>180008</v>
      </c>
      <c r="K521" s="22">
        <f t="shared" si="188"/>
        <v>109664</v>
      </c>
      <c r="L521" s="22">
        <f t="shared" si="188"/>
        <v>104544</v>
      </c>
      <c r="M521" s="22">
        <f t="shared" si="188"/>
        <v>186073</v>
      </c>
      <c r="N521" s="22">
        <f t="shared" si="188"/>
        <v>480112</v>
      </c>
      <c r="O521" s="12"/>
      <c r="P521" s="15" t="s">
        <v>956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ht="16.5" customHeight="1" x14ac:dyDescent="0.25">
      <c r="A522" s="3"/>
      <c r="B522" s="13">
        <f t="shared" ref="B522:N522" si="189">IFERROR(VLOOKUP($B$520,$130:$203,MATCH($P522&amp;"/"&amp;B$324,$128:$128,0),FALSE),"")</f>
        <v>121992</v>
      </c>
      <c r="C522" s="13">
        <f t="shared" si="189"/>
        <v>218456</v>
      </c>
      <c r="D522" s="13">
        <f t="shared" si="189"/>
        <v>173904</v>
      </c>
      <c r="E522" s="13">
        <f t="shared" si="189"/>
        <v>205373</v>
      </c>
      <c r="F522" s="13">
        <f t="shared" si="189"/>
        <v>253646</v>
      </c>
      <c r="G522" s="13">
        <f t="shared" si="189"/>
        <v>275315</v>
      </c>
      <c r="H522" s="13">
        <f t="shared" si="189"/>
        <v>286302</v>
      </c>
      <c r="I522" s="13">
        <f t="shared" si="189"/>
        <v>102890</v>
      </c>
      <c r="J522" s="13">
        <f t="shared" si="189"/>
        <v>166155</v>
      </c>
      <c r="K522" s="13">
        <f t="shared" si="189"/>
        <v>92802</v>
      </c>
      <c r="L522" s="13">
        <f t="shared" si="189"/>
        <v>28392</v>
      </c>
      <c r="M522" s="13">
        <f t="shared" si="189"/>
        <v>236094</v>
      </c>
      <c r="N522" s="13">
        <f t="shared" si="189"/>
        <v>490308</v>
      </c>
      <c r="O522" s="12"/>
      <c r="P522" s="15" t="s">
        <v>957</v>
      </c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ht="16.5" customHeight="1" x14ac:dyDescent="0.25">
      <c r="A523" s="3"/>
      <c r="B523" s="13">
        <f t="shared" ref="B523:N523" si="190">IFERROR(VLOOKUP($B$520,$130:$203,MATCH($P523&amp;"/"&amp;B$324,$128:$128,0),FALSE),"")</f>
        <v>128610</v>
      </c>
      <c r="C523" s="13">
        <f t="shared" si="190"/>
        <v>199932</v>
      </c>
      <c r="D523" s="13">
        <f t="shared" si="190"/>
        <v>176712</v>
      </c>
      <c r="E523" s="13">
        <f t="shared" si="190"/>
        <v>235265</v>
      </c>
      <c r="F523" s="13">
        <f t="shared" si="190"/>
        <v>335452</v>
      </c>
      <c r="G523" s="13">
        <f t="shared" si="190"/>
        <v>165132</v>
      </c>
      <c r="H523" s="13">
        <f t="shared" si="190"/>
        <v>119837</v>
      </c>
      <c r="I523" s="13">
        <f t="shared" si="190"/>
        <v>140638</v>
      </c>
      <c r="J523" s="13">
        <f t="shared" si="190"/>
        <v>155205</v>
      </c>
      <c r="K523" s="13">
        <f t="shared" si="190"/>
        <v>97323</v>
      </c>
      <c r="L523" s="13">
        <f t="shared" si="190"/>
        <v>110124</v>
      </c>
      <c r="M523" s="13">
        <f t="shared" si="190"/>
        <v>223905</v>
      </c>
      <c r="N523" s="13" t="str">
        <f t="shared" si="190"/>
        <v/>
      </c>
      <c r="O523" s="12"/>
      <c r="P523" s="15" t="s">
        <v>958</v>
      </c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ht="16.5" customHeight="1" x14ac:dyDescent="0.25">
      <c r="A524" s="3"/>
      <c r="B524" s="25">
        <f t="shared" ref="B524:N524" si="191">IFERROR(VLOOKUP($B$520,$130:$203,MATCH($P524&amp;"/"&amp;B$324,$128:$128,0),FALSE),"")</f>
        <v>165991</v>
      </c>
      <c r="C524" s="25">
        <f t="shared" si="191"/>
        <v>190862</v>
      </c>
      <c r="D524" s="25">
        <f t="shared" si="191"/>
        <v>169516</v>
      </c>
      <c r="E524" s="25">
        <f t="shared" si="191"/>
        <v>255400.6</v>
      </c>
      <c r="F524" s="25">
        <f t="shared" si="191"/>
        <v>215943.44</v>
      </c>
      <c r="G524" s="25">
        <f t="shared" si="191"/>
        <v>156162.81700000001</v>
      </c>
      <c r="H524" s="25">
        <f t="shared" si="191"/>
        <v>92020.11</v>
      </c>
      <c r="I524" s="25">
        <f t="shared" si="191"/>
        <v>169178.08900000001</v>
      </c>
      <c r="J524" s="25">
        <f t="shared" si="191"/>
        <v>132092.33900000001</v>
      </c>
      <c r="K524" s="25">
        <f t="shared" si="191"/>
        <v>64070.11</v>
      </c>
      <c r="L524" s="25">
        <f t="shared" si="191"/>
        <v>183272.77</v>
      </c>
      <c r="M524" s="25">
        <f t="shared" si="191"/>
        <v>199550.75</v>
      </c>
      <c r="N524" s="25" t="str">
        <f t="shared" si="191"/>
        <v/>
      </c>
      <c r="O524" s="12"/>
      <c r="P524" s="15" t="s">
        <v>964</v>
      </c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ht="16.5" customHeight="1" x14ac:dyDescent="0.25">
      <c r="A525" s="3"/>
      <c r="B525" s="25">
        <f t="shared" ref="B525:M525" si="192">SUM(B521:B524)</f>
        <v>543386</v>
      </c>
      <c r="C525" s="25">
        <f t="shared" si="192"/>
        <v>800880</v>
      </c>
      <c r="D525" s="25">
        <f t="shared" si="192"/>
        <v>688290</v>
      </c>
      <c r="E525" s="25">
        <f t="shared" si="192"/>
        <v>874264.6</v>
      </c>
      <c r="F525" s="25">
        <f t="shared" si="192"/>
        <v>1057395.44</v>
      </c>
      <c r="G525" s="25">
        <f t="shared" si="192"/>
        <v>812532.81700000004</v>
      </c>
      <c r="H525" s="25">
        <f t="shared" si="192"/>
        <v>676751.11</v>
      </c>
      <c r="I525" s="25">
        <f t="shared" si="192"/>
        <v>508714.08900000004</v>
      </c>
      <c r="J525" s="25">
        <f t="shared" si="192"/>
        <v>633460.33900000004</v>
      </c>
      <c r="K525" s="25">
        <f t="shared" si="192"/>
        <v>363859.11</v>
      </c>
      <c r="L525" s="25">
        <f t="shared" si="192"/>
        <v>426332.77</v>
      </c>
      <c r="M525" s="25">
        <f t="shared" si="192"/>
        <v>845622.75</v>
      </c>
      <c r="N525" s="25">
        <f>IF(N522="",N521*4,IF(N523="",(N522+N521)*2,IF(N524="",((N523+N522+N521)/3)*4,SUM(N521:N524))))</f>
        <v>1940840</v>
      </c>
      <c r="O525" s="12">
        <f t="shared" ref="O525:O526" si="193">RATE(M$324-C$324,,-C525,M525)</f>
        <v>5.4510245698588386E-3</v>
      </c>
      <c r="P525" s="15" t="s">
        <v>959</v>
      </c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ht="16.5" customHeight="1" x14ac:dyDescent="0.25">
      <c r="A526" s="3"/>
      <c r="B526" s="16">
        <f t="shared" ref="B526:N526" si="194">+B525/(B$441+B$448)</f>
        <v>5.7335280011555981E-2</v>
      </c>
      <c r="C526" s="16">
        <f t="shared" si="194"/>
        <v>5.078622965701983E-2</v>
      </c>
      <c r="D526" s="16">
        <f t="shared" si="194"/>
        <v>5.7973082343777203E-2</v>
      </c>
      <c r="E526" s="16">
        <f t="shared" si="194"/>
        <v>6.7248207867112039E-2</v>
      </c>
      <c r="F526" s="16">
        <f t="shared" si="194"/>
        <v>5.4111737718393949E-2</v>
      </c>
      <c r="G526" s="16">
        <f t="shared" si="194"/>
        <v>3.7428347016424418E-2</v>
      </c>
      <c r="H526" s="16">
        <f t="shared" si="194"/>
        <v>2.8253474413183488E-2</v>
      </c>
      <c r="I526" s="16">
        <f t="shared" si="194"/>
        <v>1.9662842573590283E-2</v>
      </c>
      <c r="J526" s="16">
        <f t="shared" si="194"/>
        <v>2.1648684346462135E-2</v>
      </c>
      <c r="K526" s="16">
        <f t="shared" si="194"/>
        <v>1.0510908767107098E-2</v>
      </c>
      <c r="L526" s="16">
        <f t="shared" si="194"/>
        <v>1.1657120116142998E-2</v>
      </c>
      <c r="M526" s="16">
        <f t="shared" si="194"/>
        <v>2.1856658061590969E-2</v>
      </c>
      <c r="N526" s="16">
        <f t="shared" si="194"/>
        <v>5.8601589807108487E-2</v>
      </c>
      <c r="O526" s="12">
        <f t="shared" si="193"/>
        <v>-8.0855530109804022E-2</v>
      </c>
      <c r="P526" s="17" t="s">
        <v>960</v>
      </c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ht="16.5" customHeight="1" x14ac:dyDescent="0.25">
      <c r="A527" s="3"/>
      <c r="B527" s="216" t="s">
        <v>976</v>
      </c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3"/>
      <c r="O527" s="12"/>
      <c r="P527" s="5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ht="16.5" customHeight="1" x14ac:dyDescent="0.25">
      <c r="A528" s="3"/>
      <c r="B528" s="22">
        <f t="shared" ref="B528:N528" si="195">IFERROR(B505-B521,"")</f>
        <v>693107</v>
      </c>
      <c r="C528" s="22">
        <f t="shared" si="195"/>
        <v>679967</v>
      </c>
      <c r="D528" s="22">
        <f t="shared" si="195"/>
        <v>1099861</v>
      </c>
      <c r="E528" s="22">
        <f t="shared" si="195"/>
        <v>589955</v>
      </c>
      <c r="F528" s="22">
        <f t="shared" si="195"/>
        <v>1155018</v>
      </c>
      <c r="G528" s="22">
        <f t="shared" si="195"/>
        <v>1810206</v>
      </c>
      <c r="H528" s="22">
        <f t="shared" si="195"/>
        <v>1930111</v>
      </c>
      <c r="I528" s="22">
        <f t="shared" si="195"/>
        <v>2405035</v>
      </c>
      <c r="J528" s="22">
        <f t="shared" si="195"/>
        <v>2654576</v>
      </c>
      <c r="K528" s="22">
        <f t="shared" si="195"/>
        <v>3106051</v>
      </c>
      <c r="L528" s="22">
        <f t="shared" si="195"/>
        <v>3072031</v>
      </c>
      <c r="M528" s="22">
        <f t="shared" si="195"/>
        <v>3138683</v>
      </c>
      <c r="N528" s="22">
        <f t="shared" si="195"/>
        <v>5216332</v>
      </c>
      <c r="O528" s="12"/>
      <c r="P528" s="15" t="s">
        <v>956</v>
      </c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ht="16.5" customHeight="1" x14ac:dyDescent="0.25">
      <c r="A529" s="3"/>
      <c r="B529" s="13">
        <f t="shared" ref="B529:N529" si="196">IFERROR(B506-B522,"")</f>
        <v>618561</v>
      </c>
      <c r="C529" s="13">
        <f t="shared" si="196"/>
        <v>670204</v>
      </c>
      <c r="D529" s="13">
        <f t="shared" si="196"/>
        <v>197901</v>
      </c>
      <c r="E529" s="13">
        <f t="shared" si="196"/>
        <v>299631</v>
      </c>
      <c r="F529" s="13">
        <f t="shared" si="196"/>
        <v>1287627</v>
      </c>
      <c r="G529" s="13">
        <f t="shared" si="196"/>
        <v>1494474</v>
      </c>
      <c r="H529" s="13">
        <f t="shared" si="196"/>
        <v>2030239</v>
      </c>
      <c r="I529" s="13">
        <f t="shared" si="196"/>
        <v>2165278</v>
      </c>
      <c r="J529" s="13">
        <f t="shared" si="196"/>
        <v>2566070</v>
      </c>
      <c r="K529" s="13">
        <f t="shared" si="196"/>
        <v>2754671</v>
      </c>
      <c r="L529" s="13">
        <f t="shared" si="196"/>
        <v>3327110</v>
      </c>
      <c r="M529" s="13">
        <f t="shared" si="196"/>
        <v>2753438</v>
      </c>
      <c r="N529" s="13">
        <f t="shared" si="196"/>
        <v>350888</v>
      </c>
      <c r="O529" s="12"/>
      <c r="P529" s="15" t="s">
        <v>957</v>
      </c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ht="16.5" customHeight="1" x14ac:dyDescent="0.25">
      <c r="A530" s="3"/>
      <c r="B530" s="13">
        <f t="shared" ref="B530:N530" si="197">IFERROR(B507-B523,"")</f>
        <v>712068</v>
      </c>
      <c r="C530" s="13">
        <f t="shared" si="197"/>
        <v>575442</v>
      </c>
      <c r="D530" s="13">
        <f t="shared" si="197"/>
        <v>226188</v>
      </c>
      <c r="E530" s="13">
        <f t="shared" si="197"/>
        <v>384014</v>
      </c>
      <c r="F530" s="13">
        <f t="shared" si="197"/>
        <v>2816407</v>
      </c>
      <c r="G530" s="13">
        <f t="shared" si="197"/>
        <v>1600848</v>
      </c>
      <c r="H530" s="13">
        <f t="shared" si="197"/>
        <v>2129249</v>
      </c>
      <c r="I530" s="13">
        <f t="shared" si="197"/>
        <v>2032787</v>
      </c>
      <c r="J530" s="13">
        <f t="shared" si="197"/>
        <v>2569569</v>
      </c>
      <c r="K530" s="13">
        <f t="shared" si="197"/>
        <v>6288712</v>
      </c>
      <c r="L530" s="13">
        <f t="shared" si="197"/>
        <v>3280675</v>
      </c>
      <c r="M530" s="13">
        <f t="shared" si="197"/>
        <v>3035348</v>
      </c>
      <c r="N530" s="13" t="str">
        <f t="shared" si="197"/>
        <v/>
      </c>
      <c r="O530" s="12"/>
      <c r="P530" s="15" t="s">
        <v>958</v>
      </c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ht="16.5" customHeight="1" x14ac:dyDescent="0.25">
      <c r="A531" s="3"/>
      <c r="B531" s="13">
        <f t="shared" ref="B531:N531" si="198">IFERROR(B508-B524,"")</f>
        <v>463796</v>
      </c>
      <c r="C531" s="25">
        <f t="shared" si="198"/>
        <v>4272830</v>
      </c>
      <c r="D531" s="25">
        <f t="shared" si="198"/>
        <v>450845</v>
      </c>
      <c r="E531" s="25">
        <f t="shared" si="198"/>
        <v>659129.71000000008</v>
      </c>
      <c r="F531" s="25">
        <f t="shared" si="198"/>
        <v>1050189.125</v>
      </c>
      <c r="G531" s="25">
        <f t="shared" si="198"/>
        <v>2003792.9370000002</v>
      </c>
      <c r="H531" s="25">
        <f t="shared" si="198"/>
        <v>1903516.9300000002</v>
      </c>
      <c r="I531" s="25">
        <f t="shared" si="198"/>
        <v>2095846.3620000004</v>
      </c>
      <c r="J531" s="25">
        <f t="shared" si="198"/>
        <v>2390229.6809999994</v>
      </c>
      <c r="K531" s="25">
        <f t="shared" si="198"/>
        <v>2475892.1700000004</v>
      </c>
      <c r="L531" s="25">
        <f t="shared" si="198"/>
        <v>2773288.4200000009</v>
      </c>
      <c r="M531" s="25">
        <f t="shared" si="198"/>
        <v>3991232.1130000008</v>
      </c>
      <c r="N531" s="25" t="str">
        <f t="shared" si="198"/>
        <v/>
      </c>
      <c r="O531" s="12"/>
      <c r="P531" s="15" t="s">
        <v>964</v>
      </c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ht="16.5" customHeight="1" x14ac:dyDescent="0.25">
      <c r="A532" s="3"/>
      <c r="B532" s="28">
        <f t="shared" ref="B532:M532" si="199">B509-B525</f>
        <v>2487532</v>
      </c>
      <c r="C532" s="25">
        <f t="shared" si="199"/>
        <v>6198443</v>
      </c>
      <c r="D532" s="25">
        <f t="shared" si="199"/>
        <v>1974795</v>
      </c>
      <c r="E532" s="25">
        <f t="shared" si="199"/>
        <v>1932729.71</v>
      </c>
      <c r="F532" s="25">
        <f t="shared" si="199"/>
        <v>6309241.125</v>
      </c>
      <c r="G532" s="25">
        <f t="shared" si="199"/>
        <v>6909320.9370000008</v>
      </c>
      <c r="H532" s="25">
        <f t="shared" si="199"/>
        <v>7993115.9300000006</v>
      </c>
      <c r="I532" s="25">
        <f t="shared" si="199"/>
        <v>8698946.3619999997</v>
      </c>
      <c r="J532" s="25">
        <f t="shared" si="199"/>
        <v>10180444.681</v>
      </c>
      <c r="K532" s="25">
        <f t="shared" si="199"/>
        <v>14625326.169999998</v>
      </c>
      <c r="L532" s="25">
        <f t="shared" si="199"/>
        <v>12453104.420000004</v>
      </c>
      <c r="M532" s="25">
        <f t="shared" si="199"/>
        <v>12918701.113000002</v>
      </c>
      <c r="N532" s="25">
        <f>IFERROR(N509-N525,"")</f>
        <v>11134440</v>
      </c>
      <c r="O532" s="12">
        <f t="shared" ref="O532:O533" si="200">RATE(M$324-C$324,,-C532,M532)</f>
        <v>7.6201576423079495E-2</v>
      </c>
      <c r="P532" s="15" t="s">
        <v>959</v>
      </c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ht="16.5" customHeight="1" x14ac:dyDescent="0.25">
      <c r="A533" s="3"/>
      <c r="B533" s="16">
        <f t="shared" ref="B533:N533" si="201">+B532/(B$441+B$448)</f>
        <v>0.2624715096776617</v>
      </c>
      <c r="C533" s="16">
        <f t="shared" si="201"/>
        <v>0.39306206886668038</v>
      </c>
      <c r="D533" s="16">
        <f t="shared" si="201"/>
        <v>0.16633243712254936</v>
      </c>
      <c r="E533" s="16">
        <f t="shared" si="201"/>
        <v>0.14866507152299563</v>
      </c>
      <c r="F533" s="16">
        <f t="shared" si="201"/>
        <v>0.32287258677614949</v>
      </c>
      <c r="G533" s="16">
        <f t="shared" si="201"/>
        <v>0.31826955941630936</v>
      </c>
      <c r="H533" s="16">
        <f t="shared" si="201"/>
        <v>0.33370214407164306</v>
      </c>
      <c r="I533" s="16">
        <f t="shared" si="201"/>
        <v>0.33623211263588942</v>
      </c>
      <c r="J533" s="16">
        <f t="shared" si="201"/>
        <v>0.34791954576589268</v>
      </c>
      <c r="K533" s="16">
        <f t="shared" si="201"/>
        <v>0.42248624491510978</v>
      </c>
      <c r="L533" s="16">
        <f t="shared" si="201"/>
        <v>0.34050240623729516</v>
      </c>
      <c r="M533" s="16">
        <f t="shared" si="201"/>
        <v>0.33390732785599214</v>
      </c>
      <c r="N533" s="16">
        <f t="shared" si="201"/>
        <v>0.33619251747277518</v>
      </c>
      <c r="O533" s="12">
        <f t="shared" si="200"/>
        <v>-1.6178109839377196E-2</v>
      </c>
      <c r="P533" s="17" t="s">
        <v>977</v>
      </c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ht="16.5" customHeight="1" x14ac:dyDescent="0.25">
      <c r="A534" s="3"/>
      <c r="B534" s="213" t="s">
        <v>875</v>
      </c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3"/>
      <c r="O534" s="12"/>
      <c r="P534" s="5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ht="16.5" customHeight="1" x14ac:dyDescent="0.25">
      <c r="A535" s="3"/>
      <c r="B535" s="22">
        <f t="shared" ref="B535:N535" si="202">IFERROR(VLOOKUP($B$534,$130:$203,MATCH($P535&amp;"/"&amp;B$324,$128:$128,0),FALSE),"")</f>
        <v>147135</v>
      </c>
      <c r="C535" s="22">
        <f t="shared" si="202"/>
        <v>151721</v>
      </c>
      <c r="D535" s="22">
        <f t="shared" si="202"/>
        <v>263607</v>
      </c>
      <c r="E535" s="22">
        <f t="shared" si="202"/>
        <v>104262</v>
      </c>
      <c r="F535" s="22">
        <f t="shared" si="202"/>
        <v>214708</v>
      </c>
      <c r="G535" s="22">
        <f t="shared" si="202"/>
        <v>297196</v>
      </c>
      <c r="H535" s="22">
        <f t="shared" si="202"/>
        <v>370098</v>
      </c>
      <c r="I535" s="22">
        <f t="shared" si="202"/>
        <v>412622</v>
      </c>
      <c r="J535" s="22">
        <f t="shared" si="202"/>
        <v>448830</v>
      </c>
      <c r="K535" s="22">
        <f t="shared" si="202"/>
        <v>519468</v>
      </c>
      <c r="L535" s="22">
        <f t="shared" si="202"/>
        <v>473772</v>
      </c>
      <c r="M535" s="22">
        <f t="shared" si="202"/>
        <v>552852</v>
      </c>
      <c r="N535" s="22">
        <f t="shared" si="202"/>
        <v>1177219</v>
      </c>
      <c r="O535" s="12"/>
      <c r="P535" s="15" t="s">
        <v>956</v>
      </c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ht="16.5" customHeight="1" x14ac:dyDescent="0.25">
      <c r="A536" s="3"/>
      <c r="B536" s="13">
        <f t="shared" ref="B536:N536" si="203">IFERROR(VLOOKUP($B$534,$130:$203,MATCH($P536&amp;"/"&amp;B$324,$128:$128,0),FALSE),"")</f>
        <v>175370</v>
      </c>
      <c r="C536" s="13">
        <f t="shared" si="203"/>
        <v>167994</v>
      </c>
      <c r="D536" s="13">
        <f t="shared" si="203"/>
        <v>144756</v>
      </c>
      <c r="E536" s="13">
        <f t="shared" si="203"/>
        <v>63649</v>
      </c>
      <c r="F536" s="13">
        <f t="shared" si="203"/>
        <v>236415</v>
      </c>
      <c r="G536" s="13">
        <f t="shared" si="203"/>
        <v>221006</v>
      </c>
      <c r="H536" s="13">
        <f t="shared" si="203"/>
        <v>366084</v>
      </c>
      <c r="I536" s="13">
        <f t="shared" si="203"/>
        <v>324667</v>
      </c>
      <c r="J536" s="13">
        <f t="shared" si="203"/>
        <v>460241</v>
      </c>
      <c r="K536" s="13">
        <f t="shared" si="203"/>
        <v>440609</v>
      </c>
      <c r="L536" s="13">
        <f t="shared" si="203"/>
        <v>618585</v>
      </c>
      <c r="M536" s="13">
        <f t="shared" si="203"/>
        <v>590441</v>
      </c>
      <c r="N536" s="13">
        <f t="shared" si="203"/>
        <v>19659</v>
      </c>
      <c r="O536" s="12"/>
      <c r="P536" s="15" t="s">
        <v>957</v>
      </c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ht="16.5" customHeight="1" x14ac:dyDescent="0.25">
      <c r="A537" s="3"/>
      <c r="B537" s="13">
        <f t="shared" ref="B537:N537" si="204">IFERROR(VLOOKUP($B$534,$130:$203,MATCH($P537&amp;"/"&amp;B$324,$128:$128,0),FALSE),"")</f>
        <v>221253</v>
      </c>
      <c r="C537" s="13">
        <f t="shared" si="204"/>
        <v>111516</v>
      </c>
      <c r="D537" s="13">
        <f t="shared" si="204"/>
        <v>166149</v>
      </c>
      <c r="E537" s="13">
        <f t="shared" si="204"/>
        <v>107895</v>
      </c>
      <c r="F537" s="13">
        <f t="shared" si="204"/>
        <v>104150</v>
      </c>
      <c r="G537" s="13">
        <f t="shared" si="204"/>
        <v>287512</v>
      </c>
      <c r="H537" s="13">
        <f t="shared" si="204"/>
        <v>380232</v>
      </c>
      <c r="I537" s="13">
        <f t="shared" si="204"/>
        <v>369050</v>
      </c>
      <c r="J537" s="13">
        <f t="shared" si="204"/>
        <v>419288</v>
      </c>
      <c r="K537" s="13">
        <f t="shared" si="204"/>
        <v>480798</v>
      </c>
      <c r="L537" s="13">
        <f t="shared" si="204"/>
        <v>568445</v>
      </c>
      <c r="M537" s="13">
        <f t="shared" si="204"/>
        <v>608061</v>
      </c>
      <c r="N537" s="13" t="str">
        <f t="shared" si="204"/>
        <v/>
      </c>
      <c r="O537" s="12"/>
      <c r="P537" s="15" t="s">
        <v>958</v>
      </c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ht="16.5" customHeight="1" x14ac:dyDescent="0.25">
      <c r="A538" s="3"/>
      <c r="B538" s="25">
        <f t="shared" ref="B538:N538" si="205">IFERROR(VLOOKUP($B$534,$130:$203,MATCH($P538&amp;"/"&amp;B$324,$128:$128,0),FALSE),"")</f>
        <v>106944</v>
      </c>
      <c r="C538" s="25">
        <f t="shared" si="205"/>
        <v>1268027</v>
      </c>
      <c r="D538" s="25">
        <f t="shared" si="205"/>
        <v>150457</v>
      </c>
      <c r="E538" s="25">
        <f t="shared" si="205"/>
        <v>78673.2</v>
      </c>
      <c r="F538" s="25">
        <f t="shared" si="205"/>
        <v>86364.769</v>
      </c>
      <c r="G538" s="25">
        <f t="shared" si="205"/>
        <v>400335.82</v>
      </c>
      <c r="H538" s="25">
        <f t="shared" si="205"/>
        <v>261627.11</v>
      </c>
      <c r="I538" s="25">
        <f t="shared" si="205"/>
        <v>324290.71000000002</v>
      </c>
      <c r="J538" s="25">
        <f t="shared" si="205"/>
        <v>357977.10200000001</v>
      </c>
      <c r="K538" s="25">
        <f t="shared" si="205"/>
        <v>353651.41</v>
      </c>
      <c r="L538" s="25">
        <f t="shared" si="205"/>
        <v>396100.38</v>
      </c>
      <c r="M538" s="25">
        <f t="shared" si="205"/>
        <v>585003.71699999995</v>
      </c>
      <c r="N538" s="25" t="str">
        <f t="shared" si="205"/>
        <v/>
      </c>
      <c r="O538" s="12"/>
      <c r="P538" s="15" t="s">
        <v>964</v>
      </c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ht="16.5" customHeight="1" x14ac:dyDescent="0.25">
      <c r="A539" s="3"/>
      <c r="B539" s="25">
        <f t="shared" ref="B539:M539" si="206">SUM(B535:B538)</f>
        <v>650702</v>
      </c>
      <c r="C539" s="25">
        <f t="shared" si="206"/>
        <v>1699258</v>
      </c>
      <c r="D539" s="25">
        <f t="shared" si="206"/>
        <v>724969</v>
      </c>
      <c r="E539" s="25">
        <f t="shared" si="206"/>
        <v>354479.2</v>
      </c>
      <c r="F539" s="25">
        <f t="shared" si="206"/>
        <v>641637.76899999997</v>
      </c>
      <c r="G539" s="25">
        <f t="shared" si="206"/>
        <v>1206049.82</v>
      </c>
      <c r="H539" s="25">
        <f t="shared" si="206"/>
        <v>1378041.1099999999</v>
      </c>
      <c r="I539" s="25">
        <f t="shared" si="206"/>
        <v>1430629.71</v>
      </c>
      <c r="J539" s="25">
        <f t="shared" si="206"/>
        <v>1686336.102</v>
      </c>
      <c r="K539" s="25">
        <f t="shared" si="206"/>
        <v>1794526.41</v>
      </c>
      <c r="L539" s="25">
        <f t="shared" si="206"/>
        <v>2056902.38</v>
      </c>
      <c r="M539" s="25">
        <f t="shared" si="206"/>
        <v>2336357.7170000002</v>
      </c>
      <c r="N539" s="25">
        <f>IF(N536="",N535*4,IF(N537="",(N536+N535)*2,IF(N538="",((N537+N536+N535)/3)*4,SUM(N535:N538))))</f>
        <v>2393756</v>
      </c>
      <c r="O539" s="12">
        <f t="shared" ref="O539:O540" si="207">RATE(M$324-C$324,,-C539,M539)</f>
        <v>3.2352470606395886E-2</v>
      </c>
      <c r="P539" s="15" t="s">
        <v>959</v>
      </c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ht="16.5" customHeight="1" x14ac:dyDescent="0.25">
      <c r="A540" s="3"/>
      <c r="B540" s="16">
        <f t="shared" ref="B540:N540" si="208">+B539/B$532</f>
        <v>0.26158537860015468</v>
      </c>
      <c r="C540" s="16">
        <f t="shared" si="208"/>
        <v>0.27414271616275249</v>
      </c>
      <c r="D540" s="16">
        <f t="shared" si="208"/>
        <v>0.36711101658653178</v>
      </c>
      <c r="E540" s="16">
        <f t="shared" si="208"/>
        <v>0.18340857398006263</v>
      </c>
      <c r="F540" s="16">
        <f t="shared" si="208"/>
        <v>0.10169808956223717</v>
      </c>
      <c r="G540" s="16">
        <f t="shared" si="208"/>
        <v>0.17455403085149812</v>
      </c>
      <c r="H540" s="16">
        <f t="shared" si="208"/>
        <v>0.17240349346465689</v>
      </c>
      <c r="I540" s="16">
        <f t="shared" si="208"/>
        <v>0.1644601139569597</v>
      </c>
      <c r="J540" s="16">
        <f t="shared" si="208"/>
        <v>0.16564464076380161</v>
      </c>
      <c r="K540" s="16">
        <f t="shared" si="208"/>
        <v>0.12269992403184811</v>
      </c>
      <c r="L540" s="16">
        <f t="shared" si="208"/>
        <v>0.16517185680195232</v>
      </c>
      <c r="M540" s="16">
        <f t="shared" si="208"/>
        <v>0.18085082211933359</v>
      </c>
      <c r="N540" s="16">
        <f t="shared" si="208"/>
        <v>0.21498665402121706</v>
      </c>
      <c r="O540" s="12">
        <f t="shared" si="207"/>
        <v>-4.0744324080708751E-2</v>
      </c>
      <c r="P540" s="17" t="s">
        <v>978</v>
      </c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ht="16.5" customHeight="1" x14ac:dyDescent="0.25">
      <c r="A541" s="3"/>
      <c r="B541" s="216" t="s">
        <v>877</v>
      </c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3"/>
      <c r="O541" s="12"/>
      <c r="P541" s="5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ht="16.5" customHeight="1" x14ac:dyDescent="0.25">
      <c r="A542" s="3"/>
      <c r="B542" s="22">
        <f t="shared" ref="B542:N542" si="209">IFERROR(VLOOKUP($B$541,$130:$203,MATCH($P542&amp;"/"&amp;B$324,$128:$128,0),FALSE),"")</f>
        <v>617380</v>
      </c>
      <c r="C542" s="22">
        <f t="shared" si="209"/>
        <v>603178</v>
      </c>
      <c r="D542" s="22">
        <f t="shared" si="209"/>
        <v>950837</v>
      </c>
      <c r="E542" s="22">
        <f t="shared" si="209"/>
        <v>612402</v>
      </c>
      <c r="F542" s="22">
        <f t="shared" si="209"/>
        <v>1064513</v>
      </c>
      <c r="G542" s="22">
        <f t="shared" si="209"/>
        <v>1655833</v>
      </c>
      <c r="H542" s="22">
        <f t="shared" si="209"/>
        <v>1710196</v>
      </c>
      <c r="I542" s="22">
        <f t="shared" si="209"/>
        <v>2147007</v>
      </c>
      <c r="J542" s="22">
        <f t="shared" si="209"/>
        <v>2389753</v>
      </c>
      <c r="K542" s="22">
        <f t="shared" si="209"/>
        <v>2775858</v>
      </c>
      <c r="L542" s="22">
        <f t="shared" si="209"/>
        <v>2822250</v>
      </c>
      <c r="M542" s="22">
        <f t="shared" si="209"/>
        <v>2846979</v>
      </c>
      <c r="N542" s="22">
        <f t="shared" si="209"/>
        <v>4591995</v>
      </c>
      <c r="O542" s="12"/>
      <c r="P542" s="15" t="s">
        <v>956</v>
      </c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ht="16.5" customHeight="1" x14ac:dyDescent="0.25">
      <c r="A543" s="3"/>
      <c r="B543" s="13">
        <f t="shared" ref="B543:N543" si="210">IFERROR(VLOOKUP($B$541,$130:$203,MATCH($P543&amp;"/"&amp;B$324,$128:$128,0),FALSE),"")</f>
        <v>519347</v>
      </c>
      <c r="C543" s="13">
        <f t="shared" si="210"/>
        <v>586990</v>
      </c>
      <c r="D543" s="13">
        <f t="shared" si="210"/>
        <v>164456</v>
      </c>
      <c r="E543" s="13">
        <f t="shared" si="210"/>
        <v>364936</v>
      </c>
      <c r="F543" s="13">
        <f t="shared" si="210"/>
        <v>1171392</v>
      </c>
      <c r="G543" s="13">
        <f t="shared" si="210"/>
        <v>1427353</v>
      </c>
      <c r="H543" s="13">
        <f t="shared" si="210"/>
        <v>1841465</v>
      </c>
      <c r="I543" s="13">
        <f t="shared" si="210"/>
        <v>2006210</v>
      </c>
      <c r="J543" s="13">
        <f t="shared" si="210"/>
        <v>2293052</v>
      </c>
      <c r="K543" s="13">
        <f t="shared" si="210"/>
        <v>2483211</v>
      </c>
      <c r="L543" s="13">
        <f t="shared" si="210"/>
        <v>2935462</v>
      </c>
      <c r="M543" s="13">
        <f t="shared" si="210"/>
        <v>2469670</v>
      </c>
      <c r="N543" s="13">
        <f t="shared" si="210"/>
        <v>467117</v>
      </c>
      <c r="O543" s="12"/>
      <c r="P543" s="15" t="s">
        <v>957</v>
      </c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ht="16.5" customHeight="1" x14ac:dyDescent="0.25">
      <c r="A544" s="3"/>
      <c r="B544" s="13">
        <f t="shared" ref="B544:N544" si="211">IFERROR(VLOOKUP($B$541,$130:$203,MATCH($P544&amp;"/"&amp;B$324,$128:$128,0),FALSE),"")</f>
        <v>572535</v>
      </c>
      <c r="C544" s="13">
        <f t="shared" si="211"/>
        <v>550038</v>
      </c>
      <c r="D544" s="13">
        <f t="shared" si="211"/>
        <v>170418</v>
      </c>
      <c r="E544" s="13">
        <f t="shared" si="211"/>
        <v>388599</v>
      </c>
      <c r="F544" s="13">
        <f t="shared" si="211"/>
        <v>2843386</v>
      </c>
      <c r="G544" s="13">
        <f t="shared" si="211"/>
        <v>1459372</v>
      </c>
      <c r="H544" s="13">
        <f t="shared" si="211"/>
        <v>1934797</v>
      </c>
      <c r="I544" s="13">
        <f t="shared" si="211"/>
        <v>1816453</v>
      </c>
      <c r="J544" s="13">
        <f t="shared" si="211"/>
        <v>2342440</v>
      </c>
      <c r="K544" s="13">
        <f t="shared" si="211"/>
        <v>5982689</v>
      </c>
      <c r="L544" s="13">
        <f t="shared" si="211"/>
        <v>2928069</v>
      </c>
      <c r="M544" s="13">
        <f t="shared" si="211"/>
        <v>2816279</v>
      </c>
      <c r="N544" s="13" t="str">
        <f t="shared" si="211"/>
        <v/>
      </c>
      <c r="O544" s="12"/>
      <c r="P544" s="15" t="s">
        <v>958</v>
      </c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ht="16.5" customHeight="1" x14ac:dyDescent="0.25">
      <c r="A545" s="3"/>
      <c r="B545" s="13">
        <f t="shared" ref="B545:N545" si="212">IFERROR(VLOOKUP($B$541,$130:$203,MATCH($P545&amp;"/"&amp;B$324,$128:$128,0),FALSE),"")</f>
        <v>476524</v>
      </c>
      <c r="C545" s="25">
        <f t="shared" si="212"/>
        <v>3211417</v>
      </c>
      <c r="D545" s="25">
        <f t="shared" si="212"/>
        <v>-155212</v>
      </c>
      <c r="E545" s="25">
        <f t="shared" si="212"/>
        <v>692186.35</v>
      </c>
      <c r="F545" s="25">
        <f t="shared" si="212"/>
        <v>1109407.1240000001</v>
      </c>
      <c r="G545" s="25">
        <f t="shared" si="212"/>
        <v>1749971.0449999999</v>
      </c>
      <c r="H545" s="25">
        <f t="shared" si="212"/>
        <v>1820494.64</v>
      </c>
      <c r="I545" s="25">
        <f t="shared" si="212"/>
        <v>1910639.7690000001</v>
      </c>
      <c r="J545" s="25">
        <f t="shared" si="212"/>
        <v>2218551.65</v>
      </c>
      <c r="K545" s="25">
        <f t="shared" si="212"/>
        <v>2325885.89</v>
      </c>
      <c r="L545" s="25">
        <f t="shared" si="212"/>
        <v>2529871.87</v>
      </c>
      <c r="M545" s="25">
        <f t="shared" si="212"/>
        <v>3670826.95</v>
      </c>
      <c r="N545" s="25" t="str">
        <f t="shared" si="212"/>
        <v/>
      </c>
      <c r="O545" s="12"/>
      <c r="P545" s="15" t="s">
        <v>964</v>
      </c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ht="16.5" customHeight="1" x14ac:dyDescent="0.25">
      <c r="A546" s="3"/>
      <c r="B546" s="33">
        <f t="shared" ref="B546:M546" si="213">SUM(B542:B545)</f>
        <v>2185786</v>
      </c>
      <c r="C546" s="25">
        <f t="shared" si="213"/>
        <v>4951623</v>
      </c>
      <c r="D546" s="25">
        <f t="shared" si="213"/>
        <v>1130499</v>
      </c>
      <c r="E546" s="25">
        <f t="shared" si="213"/>
        <v>2058123.35</v>
      </c>
      <c r="F546" s="25">
        <f t="shared" si="213"/>
        <v>6188698.1239999998</v>
      </c>
      <c r="G546" s="25">
        <f t="shared" si="213"/>
        <v>6292529.0449999999</v>
      </c>
      <c r="H546" s="25">
        <f t="shared" si="213"/>
        <v>7306952.6399999997</v>
      </c>
      <c r="I546" s="25">
        <f t="shared" si="213"/>
        <v>7880309.7690000003</v>
      </c>
      <c r="J546" s="25">
        <f t="shared" si="213"/>
        <v>9243796.6500000004</v>
      </c>
      <c r="K546" s="25">
        <f t="shared" si="213"/>
        <v>13567643.890000001</v>
      </c>
      <c r="L546" s="25">
        <f t="shared" si="213"/>
        <v>11215652.870000001</v>
      </c>
      <c r="M546" s="25">
        <f t="shared" si="213"/>
        <v>11803754.949999999</v>
      </c>
      <c r="N546" s="25">
        <f>IF(N543="",N542*4,IF(N544="",(N543+N542)*2,IF(N545="",((N544+N543+N542)/3)*4,SUM(N542:N545))))</f>
        <v>10118224</v>
      </c>
      <c r="O546" s="12">
        <f t="shared" ref="O546:O547" si="214">RATE(M$324-C$324,,-C546,M546)</f>
        <v>9.0755122731349697E-2</v>
      </c>
      <c r="P546" s="15" t="s">
        <v>959</v>
      </c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ht="16.5" customHeight="1" x14ac:dyDescent="0.25">
      <c r="A547" s="3"/>
      <c r="B547" s="16">
        <f t="shared" ref="B547:N547" si="215">+B546/(B$441+B$448)</f>
        <v>0.23063283256347958</v>
      </c>
      <c r="C547" s="16">
        <f t="shared" si="215"/>
        <v>0.313997431391696</v>
      </c>
      <c r="D547" s="16">
        <f t="shared" si="215"/>
        <v>9.5219328504784012E-2</v>
      </c>
      <c r="E547" s="16">
        <f t="shared" si="215"/>
        <v>0.15831031801694476</v>
      </c>
      <c r="F547" s="16">
        <f t="shared" si="215"/>
        <v>0.31670385272723006</v>
      </c>
      <c r="G547" s="16">
        <f t="shared" si="215"/>
        <v>0.28985778270071977</v>
      </c>
      <c r="H547" s="16">
        <f t="shared" si="215"/>
        <v>0.30505572344400522</v>
      </c>
      <c r="I547" s="16">
        <f t="shared" si="215"/>
        <v>0.30459012983808398</v>
      </c>
      <c r="J547" s="16">
        <f t="shared" si="215"/>
        <v>0.31590933720435199</v>
      </c>
      <c r="K547" s="16">
        <f t="shared" si="215"/>
        <v>0.39193265523127363</v>
      </c>
      <c r="L547" s="16">
        <f t="shared" si="215"/>
        <v>0.3066670495128816</v>
      </c>
      <c r="M547" s="16">
        <f t="shared" si="215"/>
        <v>0.30508951631795833</v>
      </c>
      <c r="N547" s="16">
        <f t="shared" si="215"/>
        <v>0.30550896128709243</v>
      </c>
      <c r="O547" s="12">
        <f t="shared" si="214"/>
        <v>-2.8738202423649085E-3</v>
      </c>
      <c r="P547" s="17" t="s">
        <v>979</v>
      </c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ht="16.5" customHeight="1" x14ac:dyDescent="0.25">
      <c r="A548" s="152"/>
      <c r="B548" s="26"/>
      <c r="C548" s="16">
        <f t="shared" ref="C548:N548" si="216">C546/B546-1</f>
        <v>1.2653741034117703</v>
      </c>
      <c r="D548" s="16">
        <f t="shared" si="216"/>
        <v>-0.77169122124200484</v>
      </c>
      <c r="E548" s="16">
        <f t="shared" si="216"/>
        <v>0.82054415793379754</v>
      </c>
      <c r="F548" s="16">
        <f t="shared" si="216"/>
        <v>2.0069617178192938</v>
      </c>
      <c r="G548" s="16">
        <f t="shared" si="216"/>
        <v>1.6777506176515633E-2</v>
      </c>
      <c r="H548" s="16">
        <f t="shared" si="216"/>
        <v>0.16121079263131155</v>
      </c>
      <c r="I548" s="16">
        <f t="shared" si="216"/>
        <v>7.846733888232782E-2</v>
      </c>
      <c r="J548" s="16">
        <f t="shared" si="216"/>
        <v>0.17302452834579674</v>
      </c>
      <c r="K548" s="16">
        <f t="shared" si="216"/>
        <v>0.4677566376365494</v>
      </c>
      <c r="L548" s="16">
        <f t="shared" si="216"/>
        <v>-0.17335294462832485</v>
      </c>
      <c r="M548" s="16">
        <f t="shared" si="216"/>
        <v>5.2435831138557543E-2</v>
      </c>
      <c r="N548" s="16">
        <f t="shared" si="216"/>
        <v>-0.14279616589295585</v>
      </c>
      <c r="O548" s="23"/>
      <c r="P548" s="17" t="s">
        <v>965</v>
      </c>
      <c r="Q548" s="152"/>
      <c r="R548" s="152"/>
      <c r="S548" s="152"/>
      <c r="T548" s="152"/>
      <c r="U548" s="152"/>
      <c r="V548" s="152"/>
      <c r="W548" s="152"/>
      <c r="X548" s="152"/>
      <c r="Y548" s="152"/>
      <c r="Z548" s="152"/>
      <c r="AA548" s="152"/>
      <c r="AB548" s="152"/>
      <c r="AC548" s="152"/>
      <c r="AD548" s="152"/>
      <c r="AE548" s="152"/>
      <c r="AF548" s="152"/>
      <c r="AG548" s="152"/>
      <c r="AH548" s="152"/>
      <c r="AI548" s="152"/>
      <c r="AJ548" s="152"/>
      <c r="AK548" s="152"/>
      <c r="AL548" s="152"/>
      <c r="AM548" s="152"/>
      <c r="AN548" s="152"/>
      <c r="AO548" s="152"/>
      <c r="AP548" s="152"/>
      <c r="AQ548" s="152"/>
      <c r="AR548" s="152"/>
      <c r="AS548" s="152"/>
      <c r="AT548" s="152"/>
      <c r="AU548" s="152"/>
      <c r="AV548" s="152"/>
      <c r="AW548" s="152"/>
      <c r="AX548" s="152"/>
      <c r="AY548" s="152"/>
      <c r="AZ548" s="152"/>
      <c r="BA548" s="152"/>
      <c r="BB548" s="152"/>
      <c r="BC548" s="152"/>
      <c r="BD548" s="152"/>
      <c r="BE548" s="152"/>
      <c r="BF548" s="152"/>
      <c r="BG548" s="152"/>
      <c r="BH548" s="152"/>
      <c r="BI548" s="152"/>
      <c r="BJ548" s="152"/>
      <c r="BK548" s="152"/>
      <c r="BL548" s="152"/>
      <c r="BM548" s="152"/>
      <c r="BN548" s="152"/>
      <c r="BO548" s="152"/>
      <c r="BP548" s="152"/>
      <c r="BQ548" s="152"/>
      <c r="BR548" s="152"/>
      <c r="BS548" s="152"/>
    </row>
    <row r="549" spans="1:71" ht="16.5" customHeight="1" x14ac:dyDescent="0.25">
      <c r="A549" s="3"/>
      <c r="B549" s="210" t="s">
        <v>884</v>
      </c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ht="16.5" customHeight="1" x14ac:dyDescent="0.25">
      <c r="A550" s="3"/>
      <c r="B550" s="211" t="s">
        <v>887</v>
      </c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ht="16.5" customHeight="1" x14ac:dyDescent="0.25">
      <c r="A551" s="3"/>
      <c r="B551" s="13">
        <f t="shared" ref="B551:N551" si="217">IFERROR(VLOOKUP($B$550,$208:$319,MATCH($P551&amp;"/"&amp;B$324,$206:$206,0),FALSE),"")</f>
        <v>351258</v>
      </c>
      <c r="C551" s="13">
        <f t="shared" si="217"/>
        <v>481985</v>
      </c>
      <c r="D551" s="13">
        <f t="shared" si="217"/>
        <v>576687</v>
      </c>
      <c r="E551" s="13">
        <f t="shared" si="217"/>
        <v>656693</v>
      </c>
      <c r="F551" s="13">
        <f t="shared" si="217"/>
        <v>835102</v>
      </c>
      <c r="G551" s="13">
        <f t="shared" si="217"/>
        <v>879747</v>
      </c>
      <c r="H551" s="13">
        <f t="shared" si="217"/>
        <v>1009603</v>
      </c>
      <c r="I551" s="13">
        <f t="shared" si="217"/>
        <v>1040047</v>
      </c>
      <c r="J551" s="13">
        <f t="shared" si="217"/>
        <v>1236515</v>
      </c>
      <c r="K551" s="13">
        <f t="shared" si="217"/>
        <v>1296076</v>
      </c>
      <c r="L551" s="13">
        <f t="shared" si="217"/>
        <v>1390854</v>
      </c>
      <c r="M551" s="13">
        <f t="shared" si="217"/>
        <v>1569713</v>
      </c>
      <c r="N551" s="14">
        <f t="shared" si="217"/>
        <v>2025435</v>
      </c>
      <c r="O551" s="12"/>
      <c r="P551" s="15" t="s">
        <v>956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ht="16.5" customHeight="1" x14ac:dyDescent="0.25">
      <c r="A552" s="3"/>
      <c r="B552" s="13">
        <f t="shared" ref="B552:N552" si="218">IFERROR(VLOOKUP($B$550,$208:$319,MATCH($P552&amp;"/"&amp;B$324,$206:$206,0),FALSE),"")</f>
        <v>690732</v>
      </c>
      <c r="C552" s="13">
        <f t="shared" si="218"/>
        <v>988787</v>
      </c>
      <c r="D552" s="13">
        <f t="shared" si="218"/>
        <v>1155061</v>
      </c>
      <c r="E552" s="13">
        <f t="shared" si="218"/>
        <v>1363561</v>
      </c>
      <c r="F552" s="13">
        <f t="shared" si="218"/>
        <v>1634391</v>
      </c>
      <c r="G552" s="13">
        <f t="shared" si="218"/>
        <v>1767385</v>
      </c>
      <c r="H552" s="13">
        <f t="shared" si="218"/>
        <v>1932153</v>
      </c>
      <c r="I552" s="13">
        <f t="shared" si="218"/>
        <v>2110094</v>
      </c>
      <c r="J552" s="13">
        <f t="shared" si="218"/>
        <v>2484559</v>
      </c>
      <c r="K552" s="13">
        <f t="shared" si="218"/>
        <v>2609657</v>
      </c>
      <c r="L552" s="13">
        <f t="shared" si="218"/>
        <v>2798349</v>
      </c>
      <c r="M552" s="13">
        <f t="shared" si="218"/>
        <v>3221428</v>
      </c>
      <c r="N552" s="14">
        <f t="shared" si="218"/>
        <v>3955825</v>
      </c>
      <c r="O552" s="12"/>
      <c r="P552" s="15" t="s">
        <v>957</v>
      </c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ht="16.5" customHeight="1" x14ac:dyDescent="0.25">
      <c r="A553" s="3"/>
      <c r="B553" s="13">
        <f t="shared" ref="B553:N553" si="219">IFERROR(VLOOKUP($B$550,$208:$319,MATCH($P553&amp;"/"&amp;B$324,$206:$206,0),FALSE),"")</f>
        <v>1072605</v>
      </c>
      <c r="C553" s="13">
        <f t="shared" si="219"/>
        <v>1550300</v>
      </c>
      <c r="D553" s="13">
        <f t="shared" si="219"/>
        <v>1713813</v>
      </c>
      <c r="E553" s="13">
        <f t="shared" si="219"/>
        <v>2085733</v>
      </c>
      <c r="F553" s="13">
        <f t="shared" si="219"/>
        <v>2418990</v>
      </c>
      <c r="G553" s="13">
        <f t="shared" si="219"/>
        <v>2697590</v>
      </c>
      <c r="H553" s="13">
        <f t="shared" si="219"/>
        <v>2959338</v>
      </c>
      <c r="I553" s="13">
        <f t="shared" si="219"/>
        <v>3260865</v>
      </c>
      <c r="J553" s="13">
        <f t="shared" si="219"/>
        <v>3775324</v>
      </c>
      <c r="K553" s="13">
        <f t="shared" si="219"/>
        <v>3945860</v>
      </c>
      <c r="L553" s="13">
        <f t="shared" si="219"/>
        <v>4363108</v>
      </c>
      <c r="M553" s="13">
        <f t="shared" si="219"/>
        <v>4893677</v>
      </c>
      <c r="N553" s="14" t="str">
        <f t="shared" si="219"/>
        <v/>
      </c>
      <c r="O553" s="12"/>
      <c r="P553" s="15" t="s">
        <v>958</v>
      </c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ht="16.5" customHeight="1" x14ac:dyDescent="0.25">
      <c r="A554" s="3"/>
      <c r="B554" s="13">
        <f t="shared" ref="B554:M554" si="220">IFERROR(VLOOKUP($B$550,$208:$319,MATCH($P554&amp;"/"&amp;B$324,$206:$206,0),FALSE),"")</f>
        <v>1462663</v>
      </c>
      <c r="C554" s="13">
        <f t="shared" si="220"/>
        <v>2110189</v>
      </c>
      <c r="D554" s="13">
        <f t="shared" si="220"/>
        <v>2356239</v>
      </c>
      <c r="E554" s="13">
        <f t="shared" si="220"/>
        <v>2947934.43</v>
      </c>
      <c r="F554" s="13">
        <f t="shared" si="220"/>
        <v>3257827.49</v>
      </c>
      <c r="G554" s="13">
        <f t="shared" si="220"/>
        <v>3683705.4049999998</v>
      </c>
      <c r="H554" s="13">
        <f t="shared" si="220"/>
        <v>4019178.78</v>
      </c>
      <c r="I554" s="13">
        <f t="shared" si="220"/>
        <v>4437851.45</v>
      </c>
      <c r="J554" s="13">
        <f t="shared" si="220"/>
        <v>5122662.324</v>
      </c>
      <c r="K554" s="13">
        <f t="shared" si="220"/>
        <v>5314523.3099999996</v>
      </c>
      <c r="L554" s="13">
        <f t="shared" si="220"/>
        <v>5905735.4299999997</v>
      </c>
      <c r="M554" s="13">
        <f t="shared" si="220"/>
        <v>7116898.8849999998</v>
      </c>
      <c r="N554" s="14">
        <f>IFERROR(VLOOKUP($B$550,$208:$319,MATCH($P554&amp;"/"&amp;N$324,$206:$206,0),FALSE),IFERROR((VLOOKUP($B$550,$208:$319,MATCH($P553&amp;"/"&amp;N$324,$206:$206,0),FALSE)/3)*4,IFERROR(VLOOKUP($B$550,$208:$319,MATCH($P552&amp;"/"&amp;N$324,$206:$206,0),FALSE)*2,IFERROR(VLOOKUP($B$550,$208:$319,MATCH($P551&amp;"/"&amp;N$324,$206:$206,0),FALSE)*4,""))))</f>
        <v>7911650</v>
      </c>
      <c r="O554" s="12">
        <f t="shared" ref="O554:O555" si="221">RATE(M$324-C$324,,-C554,M554)</f>
        <v>0.12926779804883215</v>
      </c>
      <c r="P554" s="15" t="s">
        <v>959</v>
      </c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ht="16.5" customHeight="1" x14ac:dyDescent="0.25">
      <c r="A555" s="3"/>
      <c r="B555" s="16">
        <f t="shared" ref="B555:N555" si="222">B554/(B$441+B448)</f>
        <v>0.15433263401622882</v>
      </c>
      <c r="C555" s="16">
        <f t="shared" si="222"/>
        <v>0.13381348413459823</v>
      </c>
      <c r="D555" s="16">
        <f t="shared" si="222"/>
        <v>0.19846058720687393</v>
      </c>
      <c r="E555" s="16">
        <f t="shared" si="222"/>
        <v>0.22675435712169573</v>
      </c>
      <c r="F555" s="16">
        <f t="shared" si="222"/>
        <v>0.1667178616456429</v>
      </c>
      <c r="G555" s="16">
        <f t="shared" si="222"/>
        <v>0.16968545924541806</v>
      </c>
      <c r="H555" s="16">
        <f t="shared" si="222"/>
        <v>0.1677954614994869</v>
      </c>
      <c r="I555" s="16">
        <f t="shared" si="222"/>
        <v>0.17153205761975537</v>
      </c>
      <c r="J555" s="16">
        <f t="shared" si="222"/>
        <v>0.17506841839673584</v>
      </c>
      <c r="K555" s="16">
        <f t="shared" si="222"/>
        <v>0.15352225110448392</v>
      </c>
      <c r="L555" s="16">
        <f t="shared" si="222"/>
        <v>0.16147918275592893</v>
      </c>
      <c r="M555" s="16">
        <f t="shared" si="222"/>
        <v>0.18394919648077468</v>
      </c>
      <c r="N555" s="16">
        <f t="shared" si="222"/>
        <v>0.23888381731487904</v>
      </c>
      <c r="O555" s="12">
        <f t="shared" si="221"/>
        <v>3.2332979167899303E-2</v>
      </c>
      <c r="P555" s="17" t="s">
        <v>960</v>
      </c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ht="16.5" customHeight="1" x14ac:dyDescent="0.25">
      <c r="A556" s="3"/>
      <c r="B556" s="214" t="s">
        <v>890</v>
      </c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ht="16.5" customHeight="1" x14ac:dyDescent="0.25">
      <c r="A557" s="3"/>
      <c r="B557" s="14">
        <f t="shared" ref="B557:N557" si="223">IFERROR(VLOOKUP($B$556,$208:$319,MATCH($P557&amp;"/"&amp;B$324,$206:$206,0),FALSE),"")</f>
        <v>0</v>
      </c>
      <c r="C557" s="14">
        <f t="shared" si="223"/>
        <v>0</v>
      </c>
      <c r="D557" s="14">
        <f t="shared" si="223"/>
        <v>-163836</v>
      </c>
      <c r="E557" s="14">
        <f t="shared" si="223"/>
        <v>47</v>
      </c>
      <c r="F557" s="14">
        <f t="shared" si="223"/>
        <v>-1275</v>
      </c>
      <c r="G557" s="14">
        <f t="shared" si="223"/>
        <v>-5978</v>
      </c>
      <c r="H557" s="14">
        <f t="shared" si="223"/>
        <v>15</v>
      </c>
      <c r="I557" s="14">
        <f t="shared" si="223"/>
        <v>-58</v>
      </c>
      <c r="J557" s="14">
        <f t="shared" si="223"/>
        <v>-2222</v>
      </c>
      <c r="K557" s="14">
        <f t="shared" si="223"/>
        <v>1217</v>
      </c>
      <c r="L557" s="14">
        <f t="shared" si="223"/>
        <v>-125</v>
      </c>
      <c r="M557" s="14">
        <f t="shared" si="223"/>
        <v>-4385</v>
      </c>
      <c r="N557" s="14">
        <f t="shared" si="223"/>
        <v>-8220</v>
      </c>
      <c r="O557" s="12"/>
      <c r="P557" s="15" t="s">
        <v>956</v>
      </c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ht="16.5" customHeight="1" x14ac:dyDescent="0.25">
      <c r="A558" s="3"/>
      <c r="B558" s="14">
        <f t="shared" ref="B558:N558" si="224">IFERROR(VLOOKUP($B$556,$208:$319,MATCH($P558&amp;"/"&amp;B$324,$206:$206,0),FALSE),"")</f>
        <v>0</v>
      </c>
      <c r="C558" s="14">
        <f t="shared" si="224"/>
        <v>1170</v>
      </c>
      <c r="D558" s="14">
        <f t="shared" si="224"/>
        <v>-162967</v>
      </c>
      <c r="E558" s="14">
        <f t="shared" si="224"/>
        <v>-251</v>
      </c>
      <c r="F558" s="14">
        <f t="shared" si="224"/>
        <v>-1685</v>
      </c>
      <c r="G558" s="14">
        <f t="shared" si="224"/>
        <v>-2832</v>
      </c>
      <c r="H558" s="14">
        <f t="shared" si="224"/>
        <v>-34</v>
      </c>
      <c r="I558" s="14">
        <f t="shared" si="224"/>
        <v>-241</v>
      </c>
      <c r="J558" s="14">
        <f t="shared" si="224"/>
        <v>-2139</v>
      </c>
      <c r="K558" s="14">
        <f t="shared" si="224"/>
        <v>873</v>
      </c>
      <c r="L558" s="14">
        <f t="shared" si="224"/>
        <v>-128</v>
      </c>
      <c r="M558" s="14">
        <f t="shared" si="224"/>
        <v>-3316</v>
      </c>
      <c r="N558" s="14">
        <f t="shared" si="224"/>
        <v>17903</v>
      </c>
      <c r="O558" s="12"/>
      <c r="P558" s="15" t="s">
        <v>957</v>
      </c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ht="16.5" customHeight="1" x14ac:dyDescent="0.25">
      <c r="A559" s="3"/>
      <c r="B559" s="14">
        <f t="shared" ref="B559:N559" si="225">IFERROR(VLOOKUP($B$556,$208:$319,MATCH($P559&amp;"/"&amp;B$324,$206:$206,0),FALSE),"")</f>
        <v>0</v>
      </c>
      <c r="C559" s="14">
        <f t="shared" si="225"/>
        <v>417</v>
      </c>
      <c r="D559" s="14">
        <f t="shared" si="225"/>
        <v>-163748</v>
      </c>
      <c r="E559" s="14">
        <f t="shared" si="225"/>
        <v>607</v>
      </c>
      <c r="F559" s="14">
        <f t="shared" si="225"/>
        <v>-1872</v>
      </c>
      <c r="G559" s="14">
        <f t="shared" si="225"/>
        <v>-3527</v>
      </c>
      <c r="H559" s="14">
        <f t="shared" si="225"/>
        <v>-33</v>
      </c>
      <c r="I559" s="14">
        <f t="shared" si="225"/>
        <v>-223</v>
      </c>
      <c r="J559" s="14">
        <f t="shared" si="225"/>
        <v>-3765</v>
      </c>
      <c r="K559" s="14">
        <f t="shared" si="225"/>
        <v>2814</v>
      </c>
      <c r="L559" s="14">
        <f t="shared" si="225"/>
        <v>12390</v>
      </c>
      <c r="M559" s="14">
        <f t="shared" si="225"/>
        <v>-2084</v>
      </c>
      <c r="N559" s="14" t="str">
        <f t="shared" si="225"/>
        <v/>
      </c>
      <c r="O559" s="12"/>
      <c r="P559" s="15" t="s">
        <v>958</v>
      </c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ht="16.5" customHeight="1" x14ac:dyDescent="0.25">
      <c r="A560" s="3"/>
      <c r="B560" s="14">
        <f t="shared" ref="B560:N560" si="226">IFERROR(VLOOKUP($B$556,$208:$319,MATCH($P560&amp;"/"&amp;B$324,$206:$206,0),FALSE),"")</f>
        <v>0</v>
      </c>
      <c r="C560" s="14">
        <f t="shared" si="226"/>
        <v>0</v>
      </c>
      <c r="D560" s="14">
        <f t="shared" si="226"/>
        <v>56</v>
      </c>
      <c r="E560" s="14">
        <f t="shared" si="226"/>
        <v>6377.92</v>
      </c>
      <c r="F560" s="14">
        <f t="shared" si="226"/>
        <v>13922.397000000001</v>
      </c>
      <c r="G560" s="14">
        <f t="shared" si="226"/>
        <v>-3358.92</v>
      </c>
      <c r="H560" s="14">
        <f t="shared" si="226"/>
        <v>4995.18</v>
      </c>
      <c r="I560" s="14">
        <f t="shared" si="226"/>
        <v>-1589.864</v>
      </c>
      <c r="J560" s="14">
        <f t="shared" si="226"/>
        <v>2870.4360000000001</v>
      </c>
      <c r="K560" s="14">
        <f t="shared" si="226"/>
        <v>6488.13</v>
      </c>
      <c r="L560" s="14">
        <f t="shared" si="226"/>
        <v>34496.99</v>
      </c>
      <c r="M560" s="14">
        <f t="shared" si="226"/>
        <v>-15505.315000000001</v>
      </c>
      <c r="N560" s="14" t="str">
        <f t="shared" si="226"/>
        <v/>
      </c>
      <c r="O560" s="12"/>
      <c r="P560" s="15" t="s">
        <v>959</v>
      </c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ht="16.5" customHeight="1" x14ac:dyDescent="0.25">
      <c r="A561" s="3"/>
      <c r="B561" s="214" t="s">
        <v>980</v>
      </c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ht="16.5" customHeight="1" x14ac:dyDescent="0.25">
      <c r="A562" s="3"/>
      <c r="B562" s="13">
        <f t="shared" ref="B562:N562" si="227">IFERROR(VLOOKUP($B$561,$208:$319,MATCH($P562&amp;"/"&amp;B$324,$206:$206,0),FALSE),"")</f>
        <v>0</v>
      </c>
      <c r="C562" s="13">
        <f t="shared" si="227"/>
        <v>0</v>
      </c>
      <c r="D562" s="13">
        <f t="shared" si="227"/>
        <v>0</v>
      </c>
      <c r="E562" s="13">
        <f t="shared" si="227"/>
        <v>0</v>
      </c>
      <c r="F562" s="13">
        <f t="shared" si="227"/>
        <v>0</v>
      </c>
      <c r="G562" s="13">
        <f t="shared" si="227"/>
        <v>0</v>
      </c>
      <c r="H562" s="13">
        <f t="shared" si="227"/>
        <v>0</v>
      </c>
      <c r="I562" s="13">
        <f t="shared" si="227"/>
        <v>0</v>
      </c>
      <c r="J562" s="13">
        <f t="shared" si="227"/>
        <v>0</v>
      </c>
      <c r="K562" s="13">
        <f t="shared" si="227"/>
        <v>0</v>
      </c>
      <c r="L562" s="13">
        <f t="shared" si="227"/>
        <v>0</v>
      </c>
      <c r="M562" s="13">
        <f t="shared" si="227"/>
        <v>0</v>
      </c>
      <c r="N562" s="14">
        <f t="shared" si="227"/>
        <v>0</v>
      </c>
      <c r="O562" s="12"/>
      <c r="P562" s="15" t="s">
        <v>956</v>
      </c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ht="16.5" customHeight="1" x14ac:dyDescent="0.25">
      <c r="A563" s="3"/>
      <c r="B563" s="13">
        <f t="shared" ref="B563:N563" si="228">IFERROR(VLOOKUP($B$561,$208:$319,MATCH($P563&amp;"/"&amp;B$324,$206:$206,0),FALSE),"")</f>
        <v>0</v>
      </c>
      <c r="C563" s="13">
        <f t="shared" si="228"/>
        <v>0</v>
      </c>
      <c r="D563" s="13">
        <f t="shared" si="228"/>
        <v>0</v>
      </c>
      <c r="E563" s="13">
        <f t="shared" si="228"/>
        <v>0</v>
      </c>
      <c r="F563" s="13">
        <f t="shared" si="228"/>
        <v>0</v>
      </c>
      <c r="G563" s="13">
        <f t="shared" si="228"/>
        <v>0</v>
      </c>
      <c r="H563" s="13">
        <f t="shared" si="228"/>
        <v>0</v>
      </c>
      <c r="I563" s="13">
        <f t="shared" si="228"/>
        <v>0</v>
      </c>
      <c r="J563" s="13">
        <f t="shared" si="228"/>
        <v>0</v>
      </c>
      <c r="K563" s="13">
        <f t="shared" si="228"/>
        <v>0</v>
      </c>
      <c r="L563" s="13">
        <f t="shared" si="228"/>
        <v>0</v>
      </c>
      <c r="M563" s="13">
        <f t="shared" si="228"/>
        <v>0</v>
      </c>
      <c r="N563" s="14">
        <f t="shared" si="228"/>
        <v>0</v>
      </c>
      <c r="O563" s="12"/>
      <c r="P563" s="15" t="s">
        <v>957</v>
      </c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ht="16.5" customHeight="1" x14ac:dyDescent="0.25">
      <c r="A564" s="3"/>
      <c r="B564" s="13">
        <f t="shared" ref="B564:N564" si="229">IFERROR(VLOOKUP($B$561,$208:$319,MATCH($P564&amp;"/"&amp;B$324,$206:$206,0),FALSE),"")</f>
        <v>0</v>
      </c>
      <c r="C564" s="13">
        <f t="shared" si="229"/>
        <v>0</v>
      </c>
      <c r="D564" s="13">
        <f t="shared" si="229"/>
        <v>0</v>
      </c>
      <c r="E564" s="13">
        <f t="shared" si="229"/>
        <v>0</v>
      </c>
      <c r="F564" s="13">
        <f t="shared" si="229"/>
        <v>0</v>
      </c>
      <c r="G564" s="13">
        <f t="shared" si="229"/>
        <v>0</v>
      </c>
      <c r="H564" s="13">
        <f t="shared" si="229"/>
        <v>0</v>
      </c>
      <c r="I564" s="13">
        <f t="shared" si="229"/>
        <v>0</v>
      </c>
      <c r="J564" s="13">
        <f t="shared" si="229"/>
        <v>0</v>
      </c>
      <c r="K564" s="13">
        <f t="shared" si="229"/>
        <v>0</v>
      </c>
      <c r="L564" s="13">
        <f t="shared" si="229"/>
        <v>0</v>
      </c>
      <c r="M564" s="13">
        <f t="shared" si="229"/>
        <v>0</v>
      </c>
      <c r="N564" s="14" t="str">
        <f t="shared" si="229"/>
        <v/>
      </c>
      <c r="O564" s="12"/>
      <c r="P564" s="15" t="s">
        <v>958</v>
      </c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ht="16.5" customHeight="1" x14ac:dyDescent="0.25">
      <c r="A565" s="3"/>
      <c r="B565" s="13">
        <f t="shared" ref="B565:N565" si="230">IFERROR(VLOOKUP($B$561,$208:$319,MATCH($P565&amp;"/"&amp;B$324,$206:$206,0),FALSE),"")</f>
        <v>0</v>
      </c>
      <c r="C565" s="13">
        <f t="shared" si="230"/>
        <v>0</v>
      </c>
      <c r="D565" s="13">
        <f t="shared" si="230"/>
        <v>-162739</v>
      </c>
      <c r="E565" s="13">
        <f t="shared" si="230"/>
        <v>0</v>
      </c>
      <c r="F565" s="13">
        <f t="shared" si="230"/>
        <v>0</v>
      </c>
      <c r="G565" s="13">
        <f t="shared" si="230"/>
        <v>0</v>
      </c>
      <c r="H565" s="13">
        <f t="shared" si="230"/>
        <v>0</v>
      </c>
      <c r="I565" s="13">
        <f t="shared" si="230"/>
        <v>0</v>
      </c>
      <c r="J565" s="13">
        <f t="shared" si="230"/>
        <v>0</v>
      </c>
      <c r="K565" s="13">
        <f t="shared" si="230"/>
        <v>0</v>
      </c>
      <c r="L565" s="13">
        <f t="shared" si="230"/>
        <v>0</v>
      </c>
      <c r="M565" s="13">
        <f t="shared" si="230"/>
        <v>0</v>
      </c>
      <c r="N565" s="14" t="str">
        <f t="shared" si="230"/>
        <v/>
      </c>
      <c r="O565" s="12"/>
      <c r="P565" s="15" t="s">
        <v>959</v>
      </c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ht="16.5" customHeight="1" x14ac:dyDescent="0.25">
      <c r="A566" s="3"/>
      <c r="B566" s="210" t="s">
        <v>916</v>
      </c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ht="16.5" customHeight="1" x14ac:dyDescent="0.25">
      <c r="A567" s="3"/>
      <c r="B567" s="13">
        <f t="shared" ref="B567:N567" si="231">IFERROR(VLOOKUP($B$566,$208:$319,MATCH($P567&amp;"/"&amp;B$324,$206:$206,0),FALSE),"")</f>
        <v>500375</v>
      </c>
      <c r="C567" s="13">
        <f t="shared" si="231"/>
        <v>1242233</v>
      </c>
      <c r="D567" s="13">
        <f t="shared" si="231"/>
        <v>994242</v>
      </c>
      <c r="E567" s="13">
        <f t="shared" si="231"/>
        <v>1088505</v>
      </c>
      <c r="F567" s="13">
        <f t="shared" si="231"/>
        <v>1990097</v>
      </c>
      <c r="G567" s="13">
        <f t="shared" si="231"/>
        <v>2547740</v>
      </c>
      <c r="H567" s="13">
        <f t="shared" si="231"/>
        <v>3148643</v>
      </c>
      <c r="I567" s="13">
        <f t="shared" si="231"/>
        <v>3214450</v>
      </c>
      <c r="J567" s="13">
        <f t="shared" si="231"/>
        <v>3766779</v>
      </c>
      <c r="K567" s="13">
        <f t="shared" si="231"/>
        <v>4496506</v>
      </c>
      <c r="L567" s="13">
        <f t="shared" si="231"/>
        <v>3255150</v>
      </c>
      <c r="M567" s="13">
        <f t="shared" si="231"/>
        <v>3884328</v>
      </c>
      <c r="N567" s="14">
        <f t="shared" si="231"/>
        <v>3509813</v>
      </c>
      <c r="O567" s="12"/>
      <c r="P567" s="15" t="s">
        <v>956</v>
      </c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ht="16.5" customHeight="1" x14ac:dyDescent="0.25">
      <c r="A568" s="3"/>
      <c r="B568" s="13">
        <f t="shared" ref="B568:N568" si="232">IFERROR(VLOOKUP($B$566,$208:$319,MATCH($P568&amp;"/"&amp;B$324,$206:$206,0),FALSE),"")</f>
        <v>1206249</v>
      </c>
      <c r="C568" s="13">
        <f t="shared" si="232"/>
        <v>3122026</v>
      </c>
      <c r="D568" s="13">
        <f t="shared" si="232"/>
        <v>1938143</v>
      </c>
      <c r="E568" s="13">
        <f t="shared" si="232"/>
        <v>2732427</v>
      </c>
      <c r="F568" s="13">
        <f t="shared" si="232"/>
        <v>4701306</v>
      </c>
      <c r="G568" s="13">
        <f t="shared" si="232"/>
        <v>4837241</v>
      </c>
      <c r="H568" s="13">
        <f t="shared" si="232"/>
        <v>14216023</v>
      </c>
      <c r="I568" s="13">
        <f t="shared" si="232"/>
        <v>6023313</v>
      </c>
      <c r="J568" s="13">
        <f t="shared" si="232"/>
        <v>6038753</v>
      </c>
      <c r="K568" s="13">
        <f t="shared" si="232"/>
        <v>5913312</v>
      </c>
      <c r="L568" s="13">
        <f t="shared" si="232"/>
        <v>8263893</v>
      </c>
      <c r="M568" s="13">
        <f t="shared" si="232"/>
        <v>8137766</v>
      </c>
      <c r="N568" s="14">
        <f t="shared" si="232"/>
        <v>2285026</v>
      </c>
      <c r="O568" s="12"/>
      <c r="P568" s="15" t="s">
        <v>957</v>
      </c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ht="16.5" customHeight="1" x14ac:dyDescent="0.25">
      <c r="A569" s="3"/>
      <c r="B569" s="13">
        <f t="shared" ref="B569:N569" si="233">IFERROR(VLOOKUP($B$566,$208:$319,MATCH($P569&amp;"/"&amp;B$324,$206:$206,0),FALSE),"")</f>
        <v>2177223</v>
      </c>
      <c r="C569" s="13">
        <f t="shared" si="233"/>
        <v>3529895</v>
      </c>
      <c r="D569" s="13">
        <f t="shared" si="233"/>
        <v>2305261</v>
      </c>
      <c r="E569" s="13">
        <f t="shared" si="233"/>
        <v>1066214</v>
      </c>
      <c r="F569" s="13">
        <f t="shared" si="233"/>
        <v>6808640</v>
      </c>
      <c r="G569" s="13">
        <f t="shared" si="233"/>
        <v>7650972</v>
      </c>
      <c r="H569" s="13">
        <f t="shared" si="233"/>
        <v>17237754</v>
      </c>
      <c r="I569" s="13">
        <f t="shared" si="233"/>
        <v>9182578</v>
      </c>
      <c r="J569" s="13">
        <f t="shared" si="233"/>
        <v>9865254</v>
      </c>
      <c r="K569" s="13">
        <f t="shared" si="233"/>
        <v>11208430</v>
      </c>
      <c r="L569" s="13">
        <f t="shared" si="233"/>
        <v>12377273</v>
      </c>
      <c r="M569" s="13">
        <f t="shared" si="233"/>
        <v>10612845</v>
      </c>
      <c r="N569" s="14" t="str">
        <f t="shared" si="233"/>
        <v/>
      </c>
      <c r="O569" s="12"/>
      <c r="P569" s="15" t="s">
        <v>958</v>
      </c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ht="16.5" customHeight="1" x14ac:dyDescent="0.25">
      <c r="A570" s="3"/>
      <c r="B570" s="13">
        <f t="shared" ref="B570:N570" si="234">IFERROR(VLOOKUP($B$566,$208:$319,MATCH($P570&amp;"/"&amp;B$324,$206:$206,0),FALSE),"")</f>
        <v>3219269</v>
      </c>
      <c r="C570" s="13">
        <f t="shared" si="234"/>
        <v>5577036</v>
      </c>
      <c r="D570" s="13">
        <f t="shared" si="234"/>
        <v>3930456</v>
      </c>
      <c r="E570" s="13">
        <f t="shared" si="234"/>
        <v>7756213.4900000002</v>
      </c>
      <c r="F570" s="13">
        <f t="shared" si="234"/>
        <v>9861101.9519999996</v>
      </c>
      <c r="G570" s="13">
        <f t="shared" si="234"/>
        <v>11024987.957</v>
      </c>
      <c r="H570" s="13">
        <f t="shared" si="234"/>
        <v>21766223.140000001</v>
      </c>
      <c r="I570" s="13">
        <f t="shared" si="234"/>
        <v>13698318.855</v>
      </c>
      <c r="J570" s="13">
        <f t="shared" si="234"/>
        <v>14373185.395</v>
      </c>
      <c r="K570" s="13">
        <f t="shared" si="234"/>
        <v>26598910.719999999</v>
      </c>
      <c r="L570" s="13">
        <f t="shared" si="234"/>
        <v>17139330.100000001</v>
      </c>
      <c r="M570" s="13">
        <f t="shared" si="234"/>
        <v>17771250.140999999</v>
      </c>
      <c r="N570" s="14" t="str">
        <f t="shared" si="234"/>
        <v/>
      </c>
      <c r="O570" s="12"/>
      <c r="P570" s="15" t="s">
        <v>959</v>
      </c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ht="16.5" customHeight="1" x14ac:dyDescent="0.25">
      <c r="A571" s="3"/>
      <c r="B571" s="34">
        <f t="shared" ref="B571:M571" si="235">B570/B$546</f>
        <v>1.4728198460416528</v>
      </c>
      <c r="C571" s="34">
        <f t="shared" si="235"/>
        <v>1.1263046479911738</v>
      </c>
      <c r="D571" s="34">
        <f t="shared" si="235"/>
        <v>3.4767443403311282</v>
      </c>
      <c r="E571" s="34">
        <f t="shared" si="235"/>
        <v>3.7685853425646232</v>
      </c>
      <c r="F571" s="34">
        <f t="shared" si="235"/>
        <v>1.5934049059136173</v>
      </c>
      <c r="G571" s="34">
        <f t="shared" si="235"/>
        <v>1.7520758153290337</v>
      </c>
      <c r="H571" s="34">
        <f t="shared" si="235"/>
        <v>2.9788373091193323</v>
      </c>
      <c r="I571" s="34">
        <f t="shared" si="235"/>
        <v>1.7382970031060463</v>
      </c>
      <c r="J571" s="34">
        <f t="shared" si="235"/>
        <v>1.5549006473438594</v>
      </c>
      <c r="K571" s="34">
        <f t="shared" si="235"/>
        <v>1.9604664550198478</v>
      </c>
      <c r="L571" s="34">
        <f t="shared" si="235"/>
        <v>1.5281616058076162</v>
      </c>
      <c r="M571" s="34">
        <f t="shared" si="235"/>
        <v>1.5055590544092072</v>
      </c>
      <c r="N571" s="34">
        <f>IFERROR(N570/N$546,IFERROR(N569/N$546,IFERROR(N568/N$546,N567/N$546)))</f>
        <v>0.22583271530655974</v>
      </c>
      <c r="O571" s="12">
        <f>RATE(M$324-C$324,,-C571,M571)</f>
        <v>2.9447472981668679E-2</v>
      </c>
      <c r="P571" s="17" t="s">
        <v>981</v>
      </c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ht="16.5" customHeight="1" x14ac:dyDescent="0.25">
      <c r="A572" s="3"/>
      <c r="B572" s="216" t="s">
        <v>982</v>
      </c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ht="16.5" customHeight="1" x14ac:dyDescent="0.25">
      <c r="A573" s="3"/>
      <c r="B573" s="13">
        <f t="shared" ref="B573:N573" si="236">IFERROR(B567+B589,"")</f>
        <v>-353574</v>
      </c>
      <c r="C573" s="13">
        <f t="shared" si="236"/>
        <v>-210516</v>
      </c>
      <c r="D573" s="13">
        <f t="shared" si="236"/>
        <v>722072</v>
      </c>
      <c r="E573" s="13">
        <f t="shared" si="236"/>
        <v>-798571</v>
      </c>
      <c r="F573" s="13">
        <f t="shared" si="236"/>
        <v>1885297</v>
      </c>
      <c r="G573" s="13">
        <f t="shared" si="236"/>
        <v>2510028</v>
      </c>
      <c r="H573" s="13">
        <f t="shared" si="236"/>
        <v>3122207</v>
      </c>
      <c r="I573" s="13">
        <f t="shared" si="236"/>
        <v>3202242</v>
      </c>
      <c r="J573" s="13">
        <f t="shared" si="236"/>
        <v>3752546</v>
      </c>
      <c r="K573" s="13">
        <f t="shared" si="236"/>
        <v>4458190</v>
      </c>
      <c r="L573" s="13">
        <f t="shared" si="236"/>
        <v>3137140</v>
      </c>
      <c r="M573" s="13">
        <f t="shared" si="236"/>
        <v>3852791</v>
      </c>
      <c r="N573" s="14">
        <f t="shared" si="236"/>
        <v>3476303</v>
      </c>
      <c r="O573" s="12"/>
      <c r="P573" s="15" t="s">
        <v>956</v>
      </c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ht="16.5" customHeight="1" x14ac:dyDescent="0.25">
      <c r="A574" s="3"/>
      <c r="B574" s="13">
        <f t="shared" ref="B574:N574" si="237">IFERROR(B568+B590,"")</f>
        <v>271424</v>
      </c>
      <c r="C574" s="13">
        <f t="shared" si="237"/>
        <v>-1148124</v>
      </c>
      <c r="D574" s="13">
        <f t="shared" si="237"/>
        <v>432297</v>
      </c>
      <c r="E574" s="13">
        <f t="shared" si="237"/>
        <v>-427638</v>
      </c>
      <c r="F574" s="13">
        <f t="shared" si="237"/>
        <v>4553867</v>
      </c>
      <c r="G574" s="13">
        <f t="shared" si="237"/>
        <v>4766433</v>
      </c>
      <c r="H574" s="13">
        <f t="shared" si="237"/>
        <v>14169539</v>
      </c>
      <c r="I574" s="13">
        <f t="shared" si="237"/>
        <v>5997914</v>
      </c>
      <c r="J574" s="13">
        <f t="shared" si="237"/>
        <v>6003506</v>
      </c>
      <c r="K574" s="13">
        <f t="shared" si="237"/>
        <v>5836503</v>
      </c>
      <c r="L574" s="13">
        <f t="shared" si="237"/>
        <v>8216252</v>
      </c>
      <c r="M574" s="13">
        <f t="shared" si="237"/>
        <v>8049852</v>
      </c>
      <c r="N574" s="14">
        <f t="shared" si="237"/>
        <v>2206412</v>
      </c>
      <c r="O574" s="12"/>
      <c r="P574" s="15" t="s">
        <v>957</v>
      </c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ht="16.5" customHeight="1" x14ac:dyDescent="0.25">
      <c r="A575" s="3"/>
      <c r="B575" s="13">
        <f t="shared" ref="B575:N575" si="238">IFERROR(B569+B591,"")</f>
        <v>-2141604</v>
      </c>
      <c r="C575" s="13">
        <f t="shared" si="238"/>
        <v>-2022757</v>
      </c>
      <c r="D575" s="13">
        <f t="shared" si="238"/>
        <v>-522264</v>
      </c>
      <c r="E575" s="13">
        <f t="shared" si="238"/>
        <v>-3142708</v>
      </c>
      <c r="F575" s="13">
        <f t="shared" si="238"/>
        <v>10676443</v>
      </c>
      <c r="G575" s="13">
        <f t="shared" si="238"/>
        <v>7523757</v>
      </c>
      <c r="H575" s="13">
        <f t="shared" si="238"/>
        <v>17380526</v>
      </c>
      <c r="I575" s="13">
        <f t="shared" si="238"/>
        <v>9137021</v>
      </c>
      <c r="J575" s="13">
        <f t="shared" si="238"/>
        <v>9777813</v>
      </c>
      <c r="K575" s="13">
        <f t="shared" si="238"/>
        <v>11101781</v>
      </c>
      <c r="L575" s="13">
        <f t="shared" si="238"/>
        <v>12263672</v>
      </c>
      <c r="M575" s="13">
        <f t="shared" si="238"/>
        <v>10198973</v>
      </c>
      <c r="N575" s="14" t="str">
        <f t="shared" si="238"/>
        <v/>
      </c>
      <c r="O575" s="12"/>
      <c r="P575" s="15" t="s">
        <v>958</v>
      </c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ht="16.5" customHeight="1" x14ac:dyDescent="0.25">
      <c r="A576" s="3"/>
      <c r="B576" s="13">
        <f t="shared" ref="B576:N576" si="239">IFERROR(B570+B592,"")</f>
        <v>-3321455</v>
      </c>
      <c r="C576" s="25">
        <f t="shared" si="239"/>
        <v>-1269322</v>
      </c>
      <c r="D576" s="25">
        <f t="shared" si="239"/>
        <v>-876004</v>
      </c>
      <c r="E576" s="25">
        <f t="shared" si="239"/>
        <v>-2204732.6099999994</v>
      </c>
      <c r="F576" s="25">
        <f t="shared" si="239"/>
        <v>13905635.572000001</v>
      </c>
      <c r="G576" s="25">
        <f t="shared" si="239"/>
        <v>10840962.713</v>
      </c>
      <c r="H576" s="25">
        <f t="shared" si="239"/>
        <v>21850800.879999999</v>
      </c>
      <c r="I576" s="25">
        <f t="shared" si="239"/>
        <v>13642410.25</v>
      </c>
      <c r="J576" s="25">
        <f t="shared" si="239"/>
        <v>14257111.502</v>
      </c>
      <c r="K576" s="25">
        <f t="shared" si="239"/>
        <v>26411806.93</v>
      </c>
      <c r="L576" s="25">
        <f t="shared" si="239"/>
        <v>16956918.550000001</v>
      </c>
      <c r="M576" s="25">
        <f t="shared" si="239"/>
        <v>17556498.277999997</v>
      </c>
      <c r="N576" s="25" t="str">
        <f t="shared" si="239"/>
        <v/>
      </c>
      <c r="O576" s="12" t="e">
        <f>RATE(M$324-C$324,,-C576,M576)</f>
        <v>#NUM!</v>
      </c>
      <c r="P576" s="15" t="s">
        <v>959</v>
      </c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ht="16.5" customHeight="1" x14ac:dyDescent="0.25">
      <c r="A577" s="3"/>
      <c r="B577" s="213" t="s">
        <v>917</v>
      </c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3"/>
      <c r="O577" s="12"/>
      <c r="P577" s="15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ht="16.5" customHeight="1" x14ac:dyDescent="0.25">
      <c r="A578" s="3"/>
      <c r="B578" s="214" t="s">
        <v>921</v>
      </c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ht="16.5" customHeight="1" x14ac:dyDescent="0.25">
      <c r="A579" s="3"/>
      <c r="B579" s="13">
        <f t="shared" ref="B579:N579" si="240">IFERROR(VLOOKUP($B$578,$208:$319,MATCH($P579&amp;"/"&amp;B$324,$206:$206,0),FALSE),"")</f>
        <v>-853949</v>
      </c>
      <c r="C579" s="13">
        <f t="shared" si="240"/>
        <v>-1452749</v>
      </c>
      <c r="D579" s="13">
        <f t="shared" si="240"/>
        <v>-272170</v>
      </c>
      <c r="E579" s="13">
        <f t="shared" si="240"/>
        <v>-1887076</v>
      </c>
      <c r="F579" s="13">
        <f t="shared" si="240"/>
        <v>-104800</v>
      </c>
      <c r="G579" s="13">
        <f t="shared" si="240"/>
        <v>-37712</v>
      </c>
      <c r="H579" s="13">
        <f t="shared" si="240"/>
        <v>-26436</v>
      </c>
      <c r="I579" s="13">
        <f t="shared" si="240"/>
        <v>-12208</v>
      </c>
      <c r="J579" s="13">
        <f t="shared" si="240"/>
        <v>-14233</v>
      </c>
      <c r="K579" s="13">
        <f t="shared" si="240"/>
        <v>-38316</v>
      </c>
      <c r="L579" s="13">
        <f t="shared" si="240"/>
        <v>-20710</v>
      </c>
      <c r="M579" s="13">
        <f t="shared" si="240"/>
        <v>-31537</v>
      </c>
      <c r="N579" s="14">
        <f t="shared" si="240"/>
        <v>-33510</v>
      </c>
      <c r="O579" s="12"/>
      <c r="P579" s="15" t="s">
        <v>956</v>
      </c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ht="16.5" customHeight="1" x14ac:dyDescent="0.25">
      <c r="A580" s="3"/>
      <c r="B580" s="13">
        <f t="shared" ref="B580:N580" si="241">IFERROR(VLOOKUP($B$578,$208:$319,MATCH($P580&amp;"/"&amp;B$324,$206:$206,0),FALSE),"")</f>
        <v>-934825</v>
      </c>
      <c r="C580" s="13">
        <f t="shared" si="241"/>
        <v>-4270150</v>
      </c>
      <c r="D580" s="13">
        <f t="shared" si="241"/>
        <v>-1505846</v>
      </c>
      <c r="E580" s="13">
        <f t="shared" si="241"/>
        <v>-3160065</v>
      </c>
      <c r="F580" s="13">
        <f t="shared" si="241"/>
        <v>-147439</v>
      </c>
      <c r="G580" s="13">
        <f t="shared" si="241"/>
        <v>-70808</v>
      </c>
      <c r="H580" s="13">
        <f t="shared" si="241"/>
        <v>-46484</v>
      </c>
      <c r="I580" s="13">
        <f t="shared" si="241"/>
        <v>-25399</v>
      </c>
      <c r="J580" s="13">
        <f t="shared" si="241"/>
        <v>-35247</v>
      </c>
      <c r="K580" s="13">
        <f t="shared" si="241"/>
        <v>-76809</v>
      </c>
      <c r="L580" s="13">
        <f t="shared" si="241"/>
        <v>-47641</v>
      </c>
      <c r="M580" s="13">
        <f t="shared" si="241"/>
        <v>-87914</v>
      </c>
      <c r="N580" s="14">
        <f t="shared" si="241"/>
        <v>-78614</v>
      </c>
      <c r="O580" s="12"/>
      <c r="P580" s="15" t="s">
        <v>957</v>
      </c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ht="16.5" customHeight="1" x14ac:dyDescent="0.25">
      <c r="A581" s="3"/>
      <c r="B581" s="13">
        <f t="shared" ref="B581:N581" si="242">IFERROR(VLOOKUP($B$578,$208:$319,MATCH($P581&amp;"/"&amp;B$324,$206:$206,0),FALSE),"")</f>
        <v>-4318827</v>
      </c>
      <c r="C581" s="13">
        <f t="shared" si="242"/>
        <v>-5552652</v>
      </c>
      <c r="D581" s="13">
        <f t="shared" si="242"/>
        <v>-2827525</v>
      </c>
      <c r="E581" s="13">
        <f t="shared" si="242"/>
        <v>-4208922</v>
      </c>
      <c r="F581" s="13">
        <f t="shared" si="242"/>
        <v>3867803</v>
      </c>
      <c r="G581" s="13">
        <f t="shared" si="242"/>
        <v>-127215</v>
      </c>
      <c r="H581" s="13">
        <f t="shared" si="242"/>
        <v>142772</v>
      </c>
      <c r="I581" s="13">
        <f t="shared" si="242"/>
        <v>-45557</v>
      </c>
      <c r="J581" s="13">
        <f t="shared" si="242"/>
        <v>-87441</v>
      </c>
      <c r="K581" s="13">
        <f t="shared" si="242"/>
        <v>-106649</v>
      </c>
      <c r="L581" s="13">
        <f t="shared" si="242"/>
        <v>-113601</v>
      </c>
      <c r="M581" s="13">
        <f t="shared" si="242"/>
        <v>4146</v>
      </c>
      <c r="N581" s="14" t="str">
        <f t="shared" si="242"/>
        <v/>
      </c>
      <c r="O581" s="12"/>
      <c r="P581" s="15" t="s">
        <v>958</v>
      </c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ht="16.5" customHeight="1" x14ac:dyDescent="0.25">
      <c r="A582" s="3"/>
      <c r="B582" s="13">
        <f t="shared" ref="B582:N582" si="243">IFERROR(VLOOKUP($B$578,$208:$319,MATCH($P582&amp;"/"&amp;B$324,$206:$206,0),FALSE),"")</f>
        <v>-6540724</v>
      </c>
      <c r="C582" s="13">
        <f t="shared" si="243"/>
        <v>-6846358</v>
      </c>
      <c r="D582" s="13">
        <f t="shared" si="243"/>
        <v>-4806460</v>
      </c>
      <c r="E582" s="13">
        <f t="shared" si="243"/>
        <v>-9960946.0999999996</v>
      </c>
      <c r="F582" s="13">
        <f t="shared" si="243"/>
        <v>4044533.62</v>
      </c>
      <c r="G582" s="13">
        <f t="shared" si="243"/>
        <v>-184025.24400000001</v>
      </c>
      <c r="H582" s="13">
        <f t="shared" si="243"/>
        <v>84577.74</v>
      </c>
      <c r="I582" s="13">
        <f t="shared" si="243"/>
        <v>-55908.605000000003</v>
      </c>
      <c r="J582" s="13">
        <f t="shared" si="243"/>
        <v>-116073.893</v>
      </c>
      <c r="K582" s="13">
        <f t="shared" si="243"/>
        <v>-187103.79</v>
      </c>
      <c r="L582" s="13">
        <f t="shared" si="243"/>
        <v>-182411.55</v>
      </c>
      <c r="M582" s="13">
        <f t="shared" si="243"/>
        <v>-211075.777</v>
      </c>
      <c r="N582" s="14" t="str">
        <f t="shared" si="243"/>
        <v/>
      </c>
      <c r="O582" s="12"/>
      <c r="P582" s="15" t="s">
        <v>959</v>
      </c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ht="16.5" customHeight="1" x14ac:dyDescent="0.25">
      <c r="A583" s="3"/>
      <c r="B583" s="214" t="s">
        <v>924</v>
      </c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ht="16.5" customHeight="1" x14ac:dyDescent="0.25">
      <c r="A584" s="3"/>
      <c r="B584" s="13">
        <f t="shared" ref="B584:N584" si="244">IFERROR(VLOOKUP($B$583,$208:$319,MATCH($P584&amp;"/"&amp;B$324,$206:$206,0),FALSE),"")</f>
        <v>0</v>
      </c>
      <c r="C584" s="13">
        <f t="shared" si="244"/>
        <v>0</v>
      </c>
      <c r="D584" s="13">
        <f t="shared" si="244"/>
        <v>0</v>
      </c>
      <c r="E584" s="13">
        <f t="shared" si="244"/>
        <v>0</v>
      </c>
      <c r="F584" s="13">
        <f t="shared" si="244"/>
        <v>0</v>
      </c>
      <c r="G584" s="13">
        <f t="shared" si="244"/>
        <v>0</v>
      </c>
      <c r="H584" s="13">
        <f t="shared" si="244"/>
        <v>0</v>
      </c>
      <c r="I584" s="13">
        <f t="shared" si="244"/>
        <v>0</v>
      </c>
      <c r="J584" s="13">
        <f t="shared" si="244"/>
        <v>0</v>
      </c>
      <c r="K584" s="13">
        <f t="shared" si="244"/>
        <v>0</v>
      </c>
      <c r="L584" s="13">
        <f t="shared" si="244"/>
        <v>-97300</v>
      </c>
      <c r="M584" s="13">
        <f t="shared" si="244"/>
        <v>0</v>
      </c>
      <c r="N584" s="14">
        <f t="shared" si="244"/>
        <v>0</v>
      </c>
      <c r="O584" s="12"/>
      <c r="P584" s="15" t="s">
        <v>956</v>
      </c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ht="16.5" customHeight="1" x14ac:dyDescent="0.25">
      <c r="A585" s="3"/>
      <c r="B585" s="13">
        <f t="shared" ref="B585:N585" si="245">IFERROR(VLOOKUP($B$583,$208:$319,MATCH($P585&amp;"/"&amp;B$324,$206:$206,0),FALSE),"")</f>
        <v>0</v>
      </c>
      <c r="C585" s="13">
        <f t="shared" si="245"/>
        <v>0</v>
      </c>
      <c r="D585" s="13">
        <f t="shared" si="245"/>
        <v>0</v>
      </c>
      <c r="E585" s="13">
        <f t="shared" si="245"/>
        <v>0</v>
      </c>
      <c r="F585" s="13">
        <f t="shared" si="245"/>
        <v>0</v>
      </c>
      <c r="G585" s="13">
        <f t="shared" si="245"/>
        <v>0</v>
      </c>
      <c r="H585" s="13">
        <f t="shared" si="245"/>
        <v>0</v>
      </c>
      <c r="I585" s="13">
        <f t="shared" si="245"/>
        <v>0</v>
      </c>
      <c r="J585" s="13">
        <f t="shared" si="245"/>
        <v>0</v>
      </c>
      <c r="K585" s="13">
        <f t="shared" si="245"/>
        <v>0</v>
      </c>
      <c r="L585" s="13">
        <f t="shared" si="245"/>
        <v>0</v>
      </c>
      <c r="M585" s="13">
        <f t="shared" si="245"/>
        <v>0</v>
      </c>
      <c r="N585" s="14">
        <f t="shared" si="245"/>
        <v>0</v>
      </c>
      <c r="O585" s="12"/>
      <c r="P585" s="15" t="s">
        <v>957</v>
      </c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ht="16.5" customHeight="1" x14ac:dyDescent="0.25">
      <c r="A586" s="3"/>
      <c r="B586" s="13">
        <f t="shared" ref="B586:N586" si="246">IFERROR(VLOOKUP($B$583,$208:$319,MATCH($P586&amp;"/"&amp;B$324,$206:$206,0),FALSE),"")</f>
        <v>0</v>
      </c>
      <c r="C586" s="13">
        <f t="shared" si="246"/>
        <v>0</v>
      </c>
      <c r="D586" s="13">
        <f t="shared" si="246"/>
        <v>0</v>
      </c>
      <c r="E586" s="13">
        <f t="shared" si="246"/>
        <v>0</v>
      </c>
      <c r="F586" s="13">
        <f t="shared" si="246"/>
        <v>0</v>
      </c>
      <c r="G586" s="13">
        <f t="shared" si="246"/>
        <v>0</v>
      </c>
      <c r="H586" s="13">
        <f t="shared" si="246"/>
        <v>0</v>
      </c>
      <c r="I586" s="13">
        <f t="shared" si="246"/>
        <v>0</v>
      </c>
      <c r="J586" s="13">
        <f t="shared" si="246"/>
        <v>0</v>
      </c>
      <c r="K586" s="13">
        <f t="shared" si="246"/>
        <v>0</v>
      </c>
      <c r="L586" s="13">
        <f t="shared" si="246"/>
        <v>0</v>
      </c>
      <c r="M586" s="13">
        <f t="shared" si="246"/>
        <v>-418018</v>
      </c>
      <c r="N586" s="14" t="str">
        <f t="shared" si="246"/>
        <v/>
      </c>
      <c r="O586" s="12"/>
      <c r="P586" s="15" t="s">
        <v>958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ht="16.5" customHeight="1" x14ac:dyDescent="0.25">
      <c r="A587" s="3"/>
      <c r="B587" s="13">
        <f t="shared" ref="B587:N587" si="247">IFERROR(VLOOKUP($B$583,$208:$319,MATCH($P587&amp;"/"&amp;B$324,$206:$206,0),FALSE),"")</f>
        <v>0</v>
      </c>
      <c r="C587" s="13">
        <f t="shared" si="247"/>
        <v>0</v>
      </c>
      <c r="D587" s="13">
        <f t="shared" si="247"/>
        <v>0</v>
      </c>
      <c r="E587" s="13">
        <f t="shared" si="247"/>
        <v>0</v>
      </c>
      <c r="F587" s="13">
        <f t="shared" si="247"/>
        <v>0</v>
      </c>
      <c r="G587" s="13">
        <f t="shared" si="247"/>
        <v>0</v>
      </c>
      <c r="H587" s="13">
        <f t="shared" si="247"/>
        <v>0</v>
      </c>
      <c r="I587" s="13">
        <f t="shared" si="247"/>
        <v>0</v>
      </c>
      <c r="J587" s="13">
        <f t="shared" si="247"/>
        <v>0</v>
      </c>
      <c r="K587" s="13">
        <f t="shared" si="247"/>
        <v>0</v>
      </c>
      <c r="L587" s="13">
        <f t="shared" si="247"/>
        <v>0</v>
      </c>
      <c r="M587" s="13">
        <f t="shared" si="247"/>
        <v>-3676.0859999999998</v>
      </c>
      <c r="N587" s="14" t="str">
        <f t="shared" si="247"/>
        <v/>
      </c>
      <c r="O587" s="12"/>
      <c r="P587" s="15" t="s">
        <v>959</v>
      </c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ht="16.5" customHeight="1" x14ac:dyDescent="0.25">
      <c r="A588" s="3"/>
      <c r="B588" s="214" t="s">
        <v>983</v>
      </c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ht="16.5" customHeight="1" x14ac:dyDescent="0.25">
      <c r="A589" s="3"/>
      <c r="B589" s="14">
        <f t="shared" ref="B589:N589" si="248">IFERROR(B579+B584,"")</f>
        <v>-853949</v>
      </c>
      <c r="C589" s="14">
        <f t="shared" si="248"/>
        <v>-1452749</v>
      </c>
      <c r="D589" s="14">
        <f t="shared" si="248"/>
        <v>-272170</v>
      </c>
      <c r="E589" s="14">
        <f t="shared" si="248"/>
        <v>-1887076</v>
      </c>
      <c r="F589" s="14">
        <f t="shared" si="248"/>
        <v>-104800</v>
      </c>
      <c r="G589" s="14">
        <f t="shared" si="248"/>
        <v>-37712</v>
      </c>
      <c r="H589" s="14">
        <f t="shared" si="248"/>
        <v>-26436</v>
      </c>
      <c r="I589" s="14">
        <f t="shared" si="248"/>
        <v>-12208</v>
      </c>
      <c r="J589" s="14">
        <f t="shared" si="248"/>
        <v>-14233</v>
      </c>
      <c r="K589" s="14">
        <f t="shared" si="248"/>
        <v>-38316</v>
      </c>
      <c r="L589" s="14">
        <f t="shared" si="248"/>
        <v>-118010</v>
      </c>
      <c r="M589" s="14">
        <f t="shared" si="248"/>
        <v>-31537</v>
      </c>
      <c r="N589" s="14">
        <f t="shared" si="248"/>
        <v>-33510</v>
      </c>
      <c r="O589" s="12"/>
      <c r="P589" s="15" t="s">
        <v>956</v>
      </c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ht="16.5" customHeight="1" x14ac:dyDescent="0.25">
      <c r="A590" s="3"/>
      <c r="B590" s="14">
        <f t="shared" ref="B590:N590" si="249">IFERROR(B580+B585,"")</f>
        <v>-934825</v>
      </c>
      <c r="C590" s="14">
        <f t="shared" si="249"/>
        <v>-4270150</v>
      </c>
      <c r="D590" s="14">
        <f t="shared" si="249"/>
        <v>-1505846</v>
      </c>
      <c r="E590" s="14">
        <f t="shared" si="249"/>
        <v>-3160065</v>
      </c>
      <c r="F590" s="14">
        <f t="shared" si="249"/>
        <v>-147439</v>
      </c>
      <c r="G590" s="14">
        <f t="shared" si="249"/>
        <v>-70808</v>
      </c>
      <c r="H590" s="14">
        <f t="shared" si="249"/>
        <v>-46484</v>
      </c>
      <c r="I590" s="14">
        <f t="shared" si="249"/>
        <v>-25399</v>
      </c>
      <c r="J590" s="14">
        <f t="shared" si="249"/>
        <v>-35247</v>
      </c>
      <c r="K590" s="14">
        <f t="shared" si="249"/>
        <v>-76809</v>
      </c>
      <c r="L590" s="14">
        <f t="shared" si="249"/>
        <v>-47641</v>
      </c>
      <c r="M590" s="14">
        <f t="shared" si="249"/>
        <v>-87914</v>
      </c>
      <c r="N590" s="14">
        <f t="shared" si="249"/>
        <v>-78614</v>
      </c>
      <c r="O590" s="12"/>
      <c r="P590" s="15" t="s">
        <v>957</v>
      </c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ht="16.5" customHeight="1" x14ac:dyDescent="0.25">
      <c r="A591" s="3"/>
      <c r="B591" s="14">
        <f t="shared" ref="B591:N591" si="250">IFERROR(B581+B586,"")</f>
        <v>-4318827</v>
      </c>
      <c r="C591" s="14">
        <f t="shared" si="250"/>
        <v>-5552652</v>
      </c>
      <c r="D591" s="14">
        <f t="shared" si="250"/>
        <v>-2827525</v>
      </c>
      <c r="E591" s="14">
        <f t="shared" si="250"/>
        <v>-4208922</v>
      </c>
      <c r="F591" s="14">
        <f t="shared" si="250"/>
        <v>3867803</v>
      </c>
      <c r="G591" s="14">
        <f t="shared" si="250"/>
        <v>-127215</v>
      </c>
      <c r="H591" s="14">
        <f t="shared" si="250"/>
        <v>142772</v>
      </c>
      <c r="I591" s="14">
        <f t="shared" si="250"/>
        <v>-45557</v>
      </c>
      <c r="J591" s="14">
        <f t="shared" si="250"/>
        <v>-87441</v>
      </c>
      <c r="K591" s="14">
        <f t="shared" si="250"/>
        <v>-106649</v>
      </c>
      <c r="L591" s="14">
        <f t="shared" si="250"/>
        <v>-113601</v>
      </c>
      <c r="M591" s="14">
        <f t="shared" si="250"/>
        <v>-413872</v>
      </c>
      <c r="N591" s="14" t="str">
        <f t="shared" si="250"/>
        <v/>
      </c>
      <c r="O591" s="12"/>
      <c r="P591" s="15" t="s">
        <v>958</v>
      </c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ht="16.5" customHeight="1" x14ac:dyDescent="0.25">
      <c r="A592" s="3"/>
      <c r="B592" s="14">
        <f t="shared" ref="B592:N592" si="251">IFERROR(B582+B587,"")</f>
        <v>-6540724</v>
      </c>
      <c r="C592" s="14">
        <f t="shared" si="251"/>
        <v>-6846358</v>
      </c>
      <c r="D592" s="14">
        <f t="shared" si="251"/>
        <v>-4806460</v>
      </c>
      <c r="E592" s="14">
        <f t="shared" si="251"/>
        <v>-9960946.0999999996</v>
      </c>
      <c r="F592" s="14">
        <f t="shared" si="251"/>
        <v>4044533.62</v>
      </c>
      <c r="G592" s="14">
        <f t="shared" si="251"/>
        <v>-184025.24400000001</v>
      </c>
      <c r="H592" s="14">
        <f t="shared" si="251"/>
        <v>84577.74</v>
      </c>
      <c r="I592" s="14">
        <f t="shared" si="251"/>
        <v>-55908.605000000003</v>
      </c>
      <c r="J592" s="14">
        <f t="shared" si="251"/>
        <v>-116073.893</v>
      </c>
      <c r="K592" s="14">
        <f t="shared" si="251"/>
        <v>-187103.79</v>
      </c>
      <c r="L592" s="14">
        <f t="shared" si="251"/>
        <v>-182411.55</v>
      </c>
      <c r="M592" s="14">
        <f t="shared" si="251"/>
        <v>-214751.86300000001</v>
      </c>
      <c r="N592" s="14" t="str">
        <f t="shared" si="251"/>
        <v/>
      </c>
      <c r="O592" s="12">
        <f>RATE(M$324-C$324,,-C592,M592)</f>
        <v>-0.29262821429110619</v>
      </c>
      <c r="P592" s="15" t="s">
        <v>959</v>
      </c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ht="16.5" customHeight="1" x14ac:dyDescent="0.25">
      <c r="A593" s="3"/>
      <c r="B593" s="213" t="s">
        <v>929</v>
      </c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ht="16.5" customHeight="1" x14ac:dyDescent="0.25">
      <c r="A594" s="3"/>
      <c r="B594" s="13">
        <f t="shared" ref="B594:N594" si="252">IFERROR(VLOOKUP($B$593,$208:$319,MATCH($P594&amp;"/"&amp;B$324,$206:$206,0),FALSE),"")</f>
        <v>333678</v>
      </c>
      <c r="C594" s="13">
        <f t="shared" si="252"/>
        <v>-1262963</v>
      </c>
      <c r="D594" s="13">
        <f t="shared" si="252"/>
        <v>-1082603</v>
      </c>
      <c r="E594" s="13">
        <f t="shared" si="252"/>
        <v>-1740838</v>
      </c>
      <c r="F594" s="13">
        <f t="shared" si="252"/>
        <v>-2395789</v>
      </c>
      <c r="G594" s="13">
        <f t="shared" si="252"/>
        <v>-3370008</v>
      </c>
      <c r="H594" s="13">
        <f t="shared" si="252"/>
        <v>-2425577</v>
      </c>
      <c r="I594" s="13">
        <f t="shared" si="252"/>
        <v>-3462360</v>
      </c>
      <c r="J594" s="13">
        <f t="shared" si="252"/>
        <v>-2846419</v>
      </c>
      <c r="K594" s="13">
        <f t="shared" si="252"/>
        <v>-1360042</v>
      </c>
      <c r="L594" s="13">
        <f t="shared" si="252"/>
        <v>-610824</v>
      </c>
      <c r="M594" s="13">
        <f t="shared" si="252"/>
        <v>-2914400</v>
      </c>
      <c r="N594" s="14">
        <f t="shared" si="252"/>
        <v>-3421157</v>
      </c>
      <c r="O594" s="12"/>
      <c r="P594" s="15" t="s">
        <v>956</v>
      </c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ht="16.5" customHeight="1" x14ac:dyDescent="0.25">
      <c r="A595" s="3"/>
      <c r="B595" s="13">
        <f t="shared" ref="B595:N595" si="253">IFERROR(VLOOKUP($B$593,$208:$319,MATCH($P595&amp;"/"&amp;B$324,$206:$206,0),FALSE),"")</f>
        <v>-648296</v>
      </c>
      <c r="C595" s="13">
        <f t="shared" si="253"/>
        <v>-5009409</v>
      </c>
      <c r="D595" s="13">
        <f t="shared" si="253"/>
        <v>-2625487</v>
      </c>
      <c r="E595" s="13">
        <f t="shared" si="253"/>
        <v>-3803741</v>
      </c>
      <c r="F595" s="13">
        <f t="shared" si="253"/>
        <v>-4191842</v>
      </c>
      <c r="G595" s="13">
        <f t="shared" si="253"/>
        <v>-5670176</v>
      </c>
      <c r="H595" s="13">
        <f t="shared" si="253"/>
        <v>-7753196</v>
      </c>
      <c r="I595" s="13">
        <f t="shared" si="253"/>
        <v>-10739873</v>
      </c>
      <c r="J595" s="13">
        <f t="shared" si="253"/>
        <v>-1628143</v>
      </c>
      <c r="K595" s="13">
        <f t="shared" si="253"/>
        <v>-3869719</v>
      </c>
      <c r="L595" s="13">
        <f t="shared" si="253"/>
        <v>-5129682</v>
      </c>
      <c r="M595" s="13">
        <f t="shared" si="253"/>
        <v>-9582101</v>
      </c>
      <c r="N595" s="14">
        <f t="shared" si="253"/>
        <v>-6172475</v>
      </c>
      <c r="O595" s="12"/>
      <c r="P595" s="15" t="s">
        <v>957</v>
      </c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ht="16.5" customHeight="1" x14ac:dyDescent="0.25">
      <c r="A596" s="3"/>
      <c r="B596" s="13">
        <f t="shared" ref="B596:N596" si="254">IFERROR(VLOOKUP($B$593,$208:$319,MATCH($P596&amp;"/"&amp;B$324,$206:$206,0),FALSE),"")</f>
        <v>-3141483</v>
      </c>
      <c r="C596" s="13">
        <f t="shared" si="254"/>
        <v>-5954893</v>
      </c>
      <c r="D596" s="13">
        <f t="shared" si="254"/>
        <v>-3279663</v>
      </c>
      <c r="E596" s="13">
        <f t="shared" si="254"/>
        <v>-6253568</v>
      </c>
      <c r="F596" s="13">
        <f t="shared" si="254"/>
        <v>-4224025</v>
      </c>
      <c r="G596" s="13">
        <f t="shared" si="254"/>
        <v>-6804778</v>
      </c>
      <c r="H596" s="13">
        <f t="shared" si="254"/>
        <v>-10135811</v>
      </c>
      <c r="I596" s="13">
        <f t="shared" si="254"/>
        <v>-13378053</v>
      </c>
      <c r="J596" s="13">
        <f t="shared" si="254"/>
        <v>-3981371</v>
      </c>
      <c r="K596" s="13">
        <f t="shared" si="254"/>
        <v>-7754373</v>
      </c>
      <c r="L596" s="13">
        <f t="shared" si="254"/>
        <v>-16457452</v>
      </c>
      <c r="M596" s="13">
        <f t="shared" si="254"/>
        <v>-12229122</v>
      </c>
      <c r="N596" s="14" t="str">
        <f t="shared" si="254"/>
        <v/>
      </c>
      <c r="O596" s="12"/>
      <c r="P596" s="15" t="s">
        <v>958</v>
      </c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ht="16.5" customHeight="1" x14ac:dyDescent="0.25">
      <c r="A597" s="3"/>
      <c r="B597" s="13">
        <f t="shared" ref="B597:N597" si="255">IFERROR(VLOOKUP($B$593,$208:$319,MATCH($P597&amp;"/"&amp;B$324,$206:$206,0),FALSE),"")</f>
        <v>-4864833</v>
      </c>
      <c r="C597" s="13">
        <f t="shared" si="255"/>
        <v>-8489065</v>
      </c>
      <c r="D597" s="13">
        <f t="shared" si="255"/>
        <v>-5413165</v>
      </c>
      <c r="E597" s="13">
        <f t="shared" si="255"/>
        <v>-12436963.779999999</v>
      </c>
      <c r="F597" s="13">
        <f t="shared" si="255"/>
        <v>-6077532.2189999996</v>
      </c>
      <c r="G597" s="13">
        <f t="shared" si="255"/>
        <v>-9809338.3300000001</v>
      </c>
      <c r="H597" s="13">
        <f t="shared" si="255"/>
        <v>-13853745.02</v>
      </c>
      <c r="I597" s="13">
        <f t="shared" si="255"/>
        <v>-16674627.404999999</v>
      </c>
      <c r="J597" s="13">
        <f t="shared" si="255"/>
        <v>-5941866.0959999999</v>
      </c>
      <c r="K597" s="13">
        <f t="shared" si="255"/>
        <v>-14576047.74</v>
      </c>
      <c r="L597" s="13">
        <f t="shared" si="255"/>
        <v>-18449704.859999999</v>
      </c>
      <c r="M597" s="13">
        <f t="shared" si="255"/>
        <v>-15896220.765000001</v>
      </c>
      <c r="N597" s="14" t="str">
        <f t="shared" si="255"/>
        <v/>
      </c>
      <c r="O597" s="12"/>
      <c r="P597" s="15" t="s">
        <v>959</v>
      </c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ht="16.5" customHeight="1" x14ac:dyDescent="0.25">
      <c r="A598" s="3"/>
      <c r="B598" s="216" t="s">
        <v>950</v>
      </c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ht="16.5" customHeight="1" x14ac:dyDescent="0.25">
      <c r="A599" s="3"/>
      <c r="B599" s="13">
        <f t="shared" ref="B599:N599" si="256">IFERROR(VLOOKUP($B$598,$208:$319,MATCH($P599&amp;"/"&amp;B$324,$206:$206,0),FALSE),"")</f>
        <v>-329444</v>
      </c>
      <c r="C599" s="13">
        <f t="shared" si="256"/>
        <v>-435906</v>
      </c>
      <c r="D599" s="13">
        <f t="shared" si="256"/>
        <v>-65130</v>
      </c>
      <c r="E599" s="13">
        <f t="shared" si="256"/>
        <v>641980</v>
      </c>
      <c r="F599" s="13">
        <f t="shared" si="256"/>
        <v>448418</v>
      </c>
      <c r="G599" s="13">
        <f t="shared" si="256"/>
        <v>-325959</v>
      </c>
      <c r="H599" s="13">
        <f t="shared" si="256"/>
        <v>-313692</v>
      </c>
      <c r="I599" s="13">
        <f t="shared" si="256"/>
        <v>-965106</v>
      </c>
      <c r="J599" s="13">
        <f t="shared" si="256"/>
        <v>-1222143</v>
      </c>
      <c r="K599" s="13">
        <f t="shared" si="256"/>
        <v>-3075748</v>
      </c>
      <c r="L599" s="13">
        <f t="shared" si="256"/>
        <v>-271078</v>
      </c>
      <c r="M599" s="13">
        <f t="shared" si="256"/>
        <v>-1174359</v>
      </c>
      <c r="N599" s="13">
        <f t="shared" si="256"/>
        <v>6974556</v>
      </c>
      <c r="O599" s="12"/>
      <c r="P599" s="15" t="s">
        <v>956</v>
      </c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ht="16.5" customHeight="1" x14ac:dyDescent="0.25">
      <c r="A600" s="3"/>
      <c r="B600" s="13">
        <f t="shared" ref="B600:N600" si="257">IFERROR(VLOOKUP($B$598,$208:$319,MATCH($P600&amp;"/"&amp;B$324,$206:$206,0),FALSE),"")</f>
        <v>-729688</v>
      </c>
      <c r="C600" s="13">
        <f t="shared" si="257"/>
        <v>1431625</v>
      </c>
      <c r="D600" s="13">
        <f t="shared" si="257"/>
        <v>52945</v>
      </c>
      <c r="E600" s="13">
        <f t="shared" si="257"/>
        <v>1220772</v>
      </c>
      <c r="F600" s="13">
        <f t="shared" si="257"/>
        <v>283314</v>
      </c>
      <c r="G600" s="13">
        <f t="shared" si="257"/>
        <v>-13615</v>
      </c>
      <c r="H600" s="13">
        <f t="shared" si="257"/>
        <v>-6561212</v>
      </c>
      <c r="I600" s="13">
        <f t="shared" si="257"/>
        <v>3987250</v>
      </c>
      <c r="J600" s="13">
        <f t="shared" si="257"/>
        <v>-5459341</v>
      </c>
      <c r="K600" s="13">
        <f t="shared" si="257"/>
        <v>-2490044</v>
      </c>
      <c r="L600" s="13">
        <f t="shared" si="257"/>
        <v>-3034836</v>
      </c>
      <c r="M600" s="13">
        <f t="shared" si="257"/>
        <v>1347626</v>
      </c>
      <c r="N600" s="13">
        <f t="shared" si="257"/>
        <v>4581085</v>
      </c>
      <c r="O600" s="12"/>
      <c r="P600" s="15" t="s">
        <v>957</v>
      </c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ht="16.5" customHeight="1" x14ac:dyDescent="0.25">
      <c r="A601" s="3"/>
      <c r="B601" s="13">
        <f t="shared" ref="B601:N601" si="258">IFERROR(VLOOKUP($B$598,$208:$319,MATCH($P601&amp;"/"&amp;B$324,$206:$206,0),FALSE),"")</f>
        <v>1132373</v>
      </c>
      <c r="C601" s="13">
        <f t="shared" si="258"/>
        <v>1538667</v>
      </c>
      <c r="D601" s="13">
        <f t="shared" si="258"/>
        <v>-229369</v>
      </c>
      <c r="E601" s="13">
        <f t="shared" si="258"/>
        <v>5186560</v>
      </c>
      <c r="F601" s="13">
        <f t="shared" si="258"/>
        <v>-372158</v>
      </c>
      <c r="G601" s="13">
        <f t="shared" si="258"/>
        <v>-1475246</v>
      </c>
      <c r="H601" s="13">
        <f t="shared" si="258"/>
        <v>-7501296</v>
      </c>
      <c r="I601" s="13">
        <f t="shared" si="258"/>
        <v>3572026</v>
      </c>
      <c r="J601" s="13">
        <f t="shared" si="258"/>
        <v>-6623743</v>
      </c>
      <c r="K601" s="13">
        <f t="shared" si="258"/>
        <v>-3968262</v>
      </c>
      <c r="L601" s="13">
        <f t="shared" si="258"/>
        <v>4451148</v>
      </c>
      <c r="M601" s="13">
        <f t="shared" si="258"/>
        <v>321667</v>
      </c>
      <c r="N601" s="13" t="str">
        <f t="shared" si="258"/>
        <v/>
      </c>
      <c r="O601" s="12"/>
      <c r="P601" s="15" t="s">
        <v>958</v>
      </c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ht="16.5" customHeight="1" x14ac:dyDescent="0.25">
      <c r="A602" s="3"/>
      <c r="B602" s="13">
        <f t="shared" ref="B602:N602" si="259">IFERROR(VLOOKUP($B$598,$208:$319,MATCH($P602&amp;"/"&amp;B$324,$206:$206,0),FALSE),"")</f>
        <v>3026909</v>
      </c>
      <c r="C602" s="13">
        <f t="shared" si="259"/>
        <v>2239237</v>
      </c>
      <c r="D602" s="13">
        <f t="shared" si="259"/>
        <v>519718</v>
      </c>
      <c r="E602" s="13">
        <f t="shared" si="259"/>
        <v>4745697.17</v>
      </c>
      <c r="F602" s="13">
        <f t="shared" si="259"/>
        <v>-1725362.4410000001</v>
      </c>
      <c r="G602" s="13">
        <f t="shared" si="259"/>
        <v>-2357106.2680000002</v>
      </c>
      <c r="H602" s="13">
        <f t="shared" si="259"/>
        <v>-7176874.9500000002</v>
      </c>
      <c r="I602" s="13">
        <f t="shared" si="259"/>
        <v>3066260.6439999999</v>
      </c>
      <c r="J602" s="13">
        <f t="shared" si="259"/>
        <v>-8520107.7400000002</v>
      </c>
      <c r="K602" s="13">
        <f t="shared" si="259"/>
        <v>-12016014.220000001</v>
      </c>
      <c r="L602" s="13">
        <f t="shared" si="259"/>
        <v>1884320.65</v>
      </c>
      <c r="M602" s="13">
        <f t="shared" si="259"/>
        <v>-2665956.6150000002</v>
      </c>
      <c r="N602" s="13" t="str">
        <f t="shared" si="259"/>
        <v/>
      </c>
      <c r="O602" s="12"/>
      <c r="P602" s="15" t="s">
        <v>959</v>
      </c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ht="16.5" customHeight="1" x14ac:dyDescent="0.25">
      <c r="A603" s="3"/>
      <c r="B603" s="223" t="s">
        <v>952</v>
      </c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24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ht="16.5" customHeight="1" x14ac:dyDescent="0.25">
      <c r="A604" s="3"/>
      <c r="B604" s="13">
        <f t="shared" ref="B604:N604" si="260">IFERROR(VLOOKUP($B$603,$208:$319,MATCH($P604&amp;"/"&amp;B$324,$206:$206,0),FALSE),"")</f>
        <v>504609</v>
      </c>
      <c r="C604" s="13">
        <f t="shared" si="260"/>
        <v>-456636</v>
      </c>
      <c r="D604" s="13">
        <f t="shared" si="260"/>
        <v>-153491</v>
      </c>
      <c r="E604" s="13">
        <f t="shared" si="260"/>
        <v>-10353</v>
      </c>
      <c r="F604" s="13">
        <f t="shared" si="260"/>
        <v>42726</v>
      </c>
      <c r="G604" s="13">
        <f t="shared" si="260"/>
        <v>-1148227</v>
      </c>
      <c r="H604" s="13">
        <f t="shared" si="260"/>
        <v>409374</v>
      </c>
      <c r="I604" s="13">
        <f t="shared" si="260"/>
        <v>-1213016</v>
      </c>
      <c r="J604" s="13">
        <f t="shared" si="260"/>
        <v>-301783</v>
      </c>
      <c r="K604" s="13">
        <f t="shared" si="260"/>
        <v>60716</v>
      </c>
      <c r="L604" s="13">
        <f t="shared" si="260"/>
        <v>2373248</v>
      </c>
      <c r="M604" s="13">
        <f t="shared" si="260"/>
        <v>-204431</v>
      </c>
      <c r="N604" s="14">
        <f t="shared" si="260"/>
        <v>7063212</v>
      </c>
      <c r="O604" s="12"/>
      <c r="P604" s="15" t="s">
        <v>956</v>
      </c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ht="16.5" customHeight="1" x14ac:dyDescent="0.25">
      <c r="A605" s="3"/>
      <c r="B605" s="13">
        <f t="shared" ref="B605:N605" si="261">IFERROR(VLOOKUP($B$603,$208:$319,MATCH($P605&amp;"/"&amp;B$324,$206:$206,0),FALSE),"")</f>
        <v>-171735</v>
      </c>
      <c r="C605" s="13">
        <f t="shared" si="261"/>
        <v>-455758</v>
      </c>
      <c r="D605" s="13">
        <f t="shared" si="261"/>
        <v>-634399</v>
      </c>
      <c r="E605" s="13">
        <f t="shared" si="261"/>
        <v>149458</v>
      </c>
      <c r="F605" s="13">
        <f t="shared" si="261"/>
        <v>792778</v>
      </c>
      <c r="G605" s="13">
        <f t="shared" si="261"/>
        <v>-846550</v>
      </c>
      <c r="H605" s="13">
        <f t="shared" si="261"/>
        <v>-98385</v>
      </c>
      <c r="I605" s="13">
        <f t="shared" si="261"/>
        <v>-729310</v>
      </c>
      <c r="J605" s="13">
        <f t="shared" si="261"/>
        <v>-1048731</v>
      </c>
      <c r="K605" s="13">
        <f t="shared" si="261"/>
        <v>-446451</v>
      </c>
      <c r="L605" s="13">
        <f t="shared" si="261"/>
        <v>99375</v>
      </c>
      <c r="M605" s="13">
        <f t="shared" si="261"/>
        <v>-96709</v>
      </c>
      <c r="N605" s="14">
        <f t="shared" si="261"/>
        <v>693636</v>
      </c>
      <c r="O605" s="12"/>
      <c r="P605" s="15" t="s">
        <v>957</v>
      </c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ht="16.5" customHeight="1" x14ac:dyDescent="0.25">
      <c r="A606" s="3"/>
      <c r="B606" s="13">
        <f t="shared" ref="B606:N606" si="262">IFERROR(VLOOKUP($B$603,$208:$319,MATCH($P606&amp;"/"&amp;B$324,$206:$206,0),FALSE),"")</f>
        <v>168113</v>
      </c>
      <c r="C606" s="13">
        <f t="shared" si="262"/>
        <v>-886331</v>
      </c>
      <c r="D606" s="13">
        <f t="shared" si="262"/>
        <v>-1203771</v>
      </c>
      <c r="E606" s="13">
        <f t="shared" si="262"/>
        <v>-794</v>
      </c>
      <c r="F606" s="13">
        <f t="shared" si="262"/>
        <v>2212457</v>
      </c>
      <c r="G606" s="13">
        <f t="shared" si="262"/>
        <v>-629052</v>
      </c>
      <c r="H606" s="13">
        <f t="shared" si="262"/>
        <v>-399353</v>
      </c>
      <c r="I606" s="13">
        <f t="shared" si="262"/>
        <v>-623449</v>
      </c>
      <c r="J606" s="13">
        <f t="shared" si="262"/>
        <v>-739860</v>
      </c>
      <c r="K606" s="13">
        <f t="shared" si="262"/>
        <v>-514205</v>
      </c>
      <c r="L606" s="13">
        <f t="shared" si="262"/>
        <v>370969</v>
      </c>
      <c r="M606" s="13">
        <f t="shared" si="262"/>
        <v>-1294610</v>
      </c>
      <c r="N606" s="14" t="str">
        <f t="shared" si="262"/>
        <v/>
      </c>
      <c r="O606" s="12"/>
      <c r="P606" s="15" t="s">
        <v>958</v>
      </c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ht="16.5" customHeight="1" x14ac:dyDescent="0.25">
      <c r="A607" s="3"/>
      <c r="B607" s="13">
        <f t="shared" ref="B607:N607" si="263">IFERROR(VLOOKUP($B$603,$208:$319,MATCH($P607&amp;"/"&amp;B$324,$206:$206,0),FALSE),"")</f>
        <v>1381345</v>
      </c>
      <c r="C607" s="13">
        <f t="shared" si="263"/>
        <v>-672791</v>
      </c>
      <c r="D607" s="13">
        <f t="shared" si="263"/>
        <v>-962990</v>
      </c>
      <c r="E607" s="13">
        <f t="shared" si="263"/>
        <v>64946.879999999997</v>
      </c>
      <c r="F607" s="13">
        <f t="shared" si="263"/>
        <v>2058207.2919999999</v>
      </c>
      <c r="G607" s="13">
        <f t="shared" si="263"/>
        <v>-1141456.6410000001</v>
      </c>
      <c r="H607" s="13">
        <f t="shared" si="263"/>
        <v>735603.17</v>
      </c>
      <c r="I607" s="13">
        <f t="shared" si="263"/>
        <v>89952.093999999997</v>
      </c>
      <c r="J607" s="13">
        <f t="shared" si="263"/>
        <v>-88788.441000000006</v>
      </c>
      <c r="K607" s="13">
        <f t="shared" si="263"/>
        <v>6848.77</v>
      </c>
      <c r="L607" s="13">
        <f t="shared" si="263"/>
        <v>573945.88</v>
      </c>
      <c r="M607" s="13">
        <f t="shared" si="263"/>
        <v>-790927.23899999994</v>
      </c>
      <c r="N607" s="14" t="str">
        <f t="shared" si="263"/>
        <v/>
      </c>
      <c r="O607" s="12"/>
      <c r="P607" s="15" t="s">
        <v>959</v>
      </c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ht="16.5" customHeight="1" x14ac:dyDescent="0.25">
      <c r="A608" s="3"/>
      <c r="B608" s="221" t="s">
        <v>984</v>
      </c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3"/>
      <c r="O608" s="35"/>
      <c r="P608" s="36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ht="16.5" customHeight="1" x14ac:dyDescent="0.25">
      <c r="A609" s="3"/>
      <c r="B609" s="222" t="s">
        <v>985</v>
      </c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3"/>
      <c r="O609" s="35"/>
      <c r="P609" s="36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ht="16.5" customHeight="1" x14ac:dyDescent="0.25">
      <c r="A610" s="3"/>
      <c r="B610" s="37">
        <f t="shared" ref="B610:N610" si="264">B546/B378</f>
        <v>4.9922277153777041E-2</v>
      </c>
      <c r="C610" s="37">
        <f t="shared" si="264"/>
        <v>9.7290091746904686E-2</v>
      </c>
      <c r="D610" s="37">
        <f t="shared" si="264"/>
        <v>2.1000281929730896E-2</v>
      </c>
      <c r="E610" s="37">
        <f t="shared" si="264"/>
        <v>3.2128476083673113E-2</v>
      </c>
      <c r="F610" s="37">
        <f t="shared" si="264"/>
        <v>8.8052957495007494E-2</v>
      </c>
      <c r="G610" s="37">
        <f t="shared" si="264"/>
        <v>8.1153321119113345E-2</v>
      </c>
      <c r="H610" s="37">
        <f t="shared" si="264"/>
        <v>8.2068144362860196E-2</v>
      </c>
      <c r="I610" s="37">
        <f t="shared" si="264"/>
        <v>7.6474723668106662E-2</v>
      </c>
      <c r="J610" s="37">
        <f t="shared" si="264"/>
        <v>8.8434240531416214E-2</v>
      </c>
      <c r="K610" s="37">
        <f t="shared" si="264"/>
        <v>0.11252583454003581</v>
      </c>
      <c r="L610" s="37">
        <f t="shared" si="264"/>
        <v>6.9357514221750904E-2</v>
      </c>
      <c r="M610" s="37">
        <f t="shared" si="264"/>
        <v>6.9461214579483954E-2</v>
      </c>
      <c r="N610" s="37">
        <f t="shared" si="264"/>
        <v>4.6765126138208532E-2</v>
      </c>
      <c r="O610" s="12">
        <f t="shared" ref="O610:O612" si="265">RATE(M$324-C$324,,-C610,M610)</f>
        <v>-3.3131578812738594E-2</v>
      </c>
      <c r="P610" s="36" t="s">
        <v>986</v>
      </c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ht="16.5" customHeight="1" x14ac:dyDescent="0.25">
      <c r="A611" s="3"/>
      <c r="B611" s="37">
        <f t="shared" ref="B611:N611" si="266">((B509*(1-B540))/(B433+B408))</f>
        <v>7.1942878330300872E-2</v>
      </c>
      <c r="C611" s="37">
        <f t="shared" si="266"/>
        <v>0.13878325250510262</v>
      </c>
      <c r="D611" s="37">
        <f t="shared" si="266"/>
        <v>4.3797409986110487E-2</v>
      </c>
      <c r="E611" s="37">
        <f t="shared" si="266"/>
        <v>4.998539222446783E-2</v>
      </c>
      <c r="F611" s="37">
        <f t="shared" si="266"/>
        <v>0.12940041630031537</v>
      </c>
      <c r="G611" s="37">
        <f t="shared" si="266"/>
        <v>0.11377181293473891</v>
      </c>
      <c r="H611" s="37">
        <f t="shared" si="266"/>
        <v>0.12578329352335199</v>
      </c>
      <c r="I611" s="37">
        <f t="shared" si="266"/>
        <v>0.11221386978816908</v>
      </c>
      <c r="J611" s="37">
        <f t="shared" si="266"/>
        <v>0.1284519952814914</v>
      </c>
      <c r="K611" s="37">
        <f t="shared" si="266"/>
        <v>0.1843170532106434</v>
      </c>
      <c r="L611" s="37">
        <f t="shared" si="266"/>
        <v>0.11175183660122937</v>
      </c>
      <c r="M611" s="37">
        <f t="shared" si="266"/>
        <v>0.10621102695394412</v>
      </c>
      <c r="N611" s="37">
        <f t="shared" si="266"/>
        <v>6.6647579595094888E-2</v>
      </c>
      <c r="O611" s="12">
        <f t="shared" si="265"/>
        <v>-2.639397078210047E-2</v>
      </c>
      <c r="P611" s="36" t="s">
        <v>987</v>
      </c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ht="16.5" customHeight="1" x14ac:dyDescent="0.25">
      <c r="A612" s="3"/>
      <c r="B612" s="37">
        <f t="shared" ref="B612:N612" si="267">B546/B433</f>
        <v>0.15075508032632221</v>
      </c>
      <c r="C612" s="37">
        <f t="shared" si="267"/>
        <v>0.26516990989909334</v>
      </c>
      <c r="D612" s="37">
        <f t="shared" si="267"/>
        <v>6.0969843657650222E-2</v>
      </c>
      <c r="E612" s="37">
        <f t="shared" si="267"/>
        <v>0.10309800086768549</v>
      </c>
      <c r="F612" s="37">
        <f t="shared" si="267"/>
        <v>0.2441163313918952</v>
      </c>
      <c r="G612" s="37">
        <f t="shared" si="267"/>
        <v>0.1739304499761451</v>
      </c>
      <c r="H612" s="37">
        <f t="shared" si="267"/>
        <v>0.17812838655397376</v>
      </c>
      <c r="I612" s="37">
        <f t="shared" si="267"/>
        <v>0.17154754329594873</v>
      </c>
      <c r="J612" s="37">
        <f t="shared" si="267"/>
        <v>0.17763876237499263</v>
      </c>
      <c r="K612" s="37">
        <f t="shared" si="267"/>
        <v>0.2195375292830691</v>
      </c>
      <c r="L612" s="37">
        <f t="shared" si="267"/>
        <v>0.17064250888625851</v>
      </c>
      <c r="M612" s="37">
        <f t="shared" si="267"/>
        <v>0.16364918156441793</v>
      </c>
      <c r="N612" s="37">
        <f t="shared" si="267"/>
        <v>0.15830762847045377</v>
      </c>
      <c r="O612" s="12">
        <f t="shared" si="265"/>
        <v>-4.711835876378051E-2</v>
      </c>
      <c r="P612" s="36" t="s">
        <v>988</v>
      </c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ht="16.5" customHeight="1" x14ac:dyDescent="0.25">
      <c r="A613" s="3"/>
      <c r="B613" s="222" t="s">
        <v>989</v>
      </c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3"/>
      <c r="O613" s="35"/>
      <c r="P613" s="36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ht="16.5" customHeight="1" x14ac:dyDescent="0.25">
      <c r="A614" s="3"/>
      <c r="B614" s="19">
        <f t="shared" ref="B614:N614" si="268">B408/B433</f>
        <v>1.1456109733958824</v>
      </c>
      <c r="C614" s="34">
        <f t="shared" si="268"/>
        <v>0.9604098815014751</v>
      </c>
      <c r="D614" s="34">
        <f t="shared" si="268"/>
        <v>1.0754345136648884</v>
      </c>
      <c r="E614" s="34">
        <f t="shared" si="268"/>
        <v>1.297111562865352</v>
      </c>
      <c r="F614" s="34">
        <f t="shared" si="268"/>
        <v>1.0172207641698976</v>
      </c>
      <c r="G614" s="34">
        <f t="shared" si="268"/>
        <v>0.54855250976013259</v>
      </c>
      <c r="H614" s="34">
        <f t="shared" si="268"/>
        <v>0.39060877500526431</v>
      </c>
      <c r="I614" s="34">
        <f t="shared" si="268"/>
        <v>0.49248905800542064</v>
      </c>
      <c r="J614" s="34">
        <f t="shared" si="268"/>
        <v>0.34983321851779653</v>
      </c>
      <c r="K614" s="34">
        <f t="shared" si="268"/>
        <v>0.15442311099984046</v>
      </c>
      <c r="L614" s="34">
        <f t="shared" si="268"/>
        <v>0.46386816427735494</v>
      </c>
      <c r="M614" s="34">
        <f t="shared" si="268"/>
        <v>0.47177671335524396</v>
      </c>
      <c r="N614" s="34">
        <f t="shared" si="268"/>
        <v>1.4095792206608817</v>
      </c>
      <c r="O614" s="12">
        <f t="shared" ref="O614:O615" si="269">RATE(M$324-C$324,,-C614,M614)</f>
        <v>-6.8617683408308178E-2</v>
      </c>
      <c r="P614" s="36" t="s">
        <v>990</v>
      </c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ht="16.5" customHeight="1" x14ac:dyDescent="0.25">
      <c r="A615" s="3"/>
      <c r="B615" s="19">
        <f t="shared" ref="B615:N615" si="270">B408/B546</f>
        <v>7.5991533480404758</v>
      </c>
      <c r="C615" s="34">
        <f t="shared" si="270"/>
        <v>3.6218660023188356</v>
      </c>
      <c r="D615" s="34">
        <f t="shared" si="270"/>
        <v>17.638794019278212</v>
      </c>
      <c r="E615" s="34">
        <f t="shared" si="270"/>
        <v>12.581345437823247</v>
      </c>
      <c r="F615" s="34">
        <f t="shared" si="270"/>
        <v>4.1669508892335818</v>
      </c>
      <c r="G615" s="34">
        <f t="shared" si="270"/>
        <v>3.1538612694635564</v>
      </c>
      <c r="H615" s="34">
        <f t="shared" si="270"/>
        <v>2.1928496774819659</v>
      </c>
      <c r="I615" s="34">
        <f t="shared" si="270"/>
        <v>2.8708604538614297</v>
      </c>
      <c r="J615" s="34">
        <f t="shared" si="270"/>
        <v>1.9693518117363604</v>
      </c>
      <c r="K615" s="34">
        <f t="shared" si="270"/>
        <v>0.70340188078152754</v>
      </c>
      <c r="L615" s="34">
        <f t="shared" si="270"/>
        <v>2.7183623078733889</v>
      </c>
      <c r="M615" s="34">
        <f t="shared" si="270"/>
        <v>2.882854095848542</v>
      </c>
      <c r="N615" s="34">
        <f t="shared" si="270"/>
        <v>8.9040511457346661</v>
      </c>
      <c r="O615" s="12">
        <f t="shared" si="269"/>
        <v>-2.2562429281818168E-2</v>
      </c>
      <c r="P615" s="36" t="s">
        <v>991</v>
      </c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ht="16.5" customHeight="1" x14ac:dyDescent="0.25">
      <c r="A616" s="3"/>
      <c r="B616" s="222" t="s">
        <v>992</v>
      </c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3"/>
      <c r="O616" s="35"/>
      <c r="P616" s="36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ht="16.5" customHeight="1" x14ac:dyDescent="0.25">
      <c r="A617" s="3"/>
      <c r="B617" s="13">
        <v>4488000</v>
      </c>
      <c r="C617" s="13">
        <v>4488000</v>
      </c>
      <c r="D617" s="153">
        <v>4488000</v>
      </c>
      <c r="E617" s="13">
        <v>4488000</v>
      </c>
      <c r="F617" s="153">
        <v>4488000</v>
      </c>
      <c r="G617" s="13">
        <v>4488000</v>
      </c>
      <c r="H617" s="153">
        <v>4488000</v>
      </c>
      <c r="I617" s="13">
        <v>4488000</v>
      </c>
      <c r="J617" s="153">
        <v>4488000</v>
      </c>
      <c r="K617" s="13">
        <v>4488000</v>
      </c>
      <c r="L617" s="153">
        <v>4488000</v>
      </c>
      <c r="M617" s="13">
        <v>4488000</v>
      </c>
      <c r="N617" s="14">
        <v>4488000</v>
      </c>
      <c r="O617" s="38"/>
      <c r="P617" s="39" t="s">
        <v>993</v>
      </c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ht="16.5" customHeight="1" x14ac:dyDescent="0.25">
      <c r="A618" s="3"/>
      <c r="B618" s="19">
        <f t="shared" ref="B618:N618" si="271">B433/B617</f>
        <v>3.2305973707664886</v>
      </c>
      <c r="C618" s="19">
        <f t="shared" si="271"/>
        <v>4.1607390819964349</v>
      </c>
      <c r="D618" s="19">
        <f t="shared" si="271"/>
        <v>4.1314476381461676</v>
      </c>
      <c r="E618" s="19">
        <f t="shared" si="271"/>
        <v>4.4480361430481281</v>
      </c>
      <c r="F618" s="19">
        <f t="shared" si="271"/>
        <v>5.6487143830213906</v>
      </c>
      <c r="G618" s="19">
        <f t="shared" si="271"/>
        <v>8.0611455004456314</v>
      </c>
      <c r="H618" s="19">
        <f t="shared" si="271"/>
        <v>9.1400865886809264</v>
      </c>
      <c r="I618" s="19">
        <f t="shared" si="271"/>
        <v>10.235426367869875</v>
      </c>
      <c r="J618" s="19">
        <f t="shared" si="271"/>
        <v>11.594707471256683</v>
      </c>
      <c r="K618" s="19">
        <f t="shared" si="271"/>
        <v>13.770281410427808</v>
      </c>
      <c r="L618" s="19">
        <f t="shared" si="271"/>
        <v>14.644835008912656</v>
      </c>
      <c r="M618" s="19">
        <f t="shared" si="271"/>
        <v>16.071392174910873</v>
      </c>
      <c r="N618" s="19">
        <f t="shared" si="271"/>
        <v>14.241298796791444</v>
      </c>
      <c r="O618" s="12">
        <f t="shared" ref="O618:O619" si="272">RATE(M$324-C$324,,-C618,M618)</f>
        <v>0.14469108809385836</v>
      </c>
      <c r="P618" s="39" t="s">
        <v>994</v>
      </c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ht="16.5" customHeight="1" x14ac:dyDescent="0.25">
      <c r="A619" s="3"/>
      <c r="B619" s="19">
        <f t="shared" ref="B619:N619" si="273">B546/B617</f>
        <v>0.48702896613190733</v>
      </c>
      <c r="C619" s="19">
        <f t="shared" si="273"/>
        <v>1.1033028074866311</v>
      </c>
      <c r="D619" s="19">
        <f t="shared" si="273"/>
        <v>0.25189371657754012</v>
      </c>
      <c r="E619" s="19">
        <f t="shared" si="273"/>
        <v>0.45858363413547237</v>
      </c>
      <c r="F619" s="19">
        <f t="shared" si="273"/>
        <v>1.3789434322638146</v>
      </c>
      <c r="G619" s="19">
        <f t="shared" si="273"/>
        <v>1.4020786642156862</v>
      </c>
      <c r="H619" s="19">
        <f t="shared" si="273"/>
        <v>1.6281088770053476</v>
      </c>
      <c r="I619" s="19">
        <f t="shared" si="273"/>
        <v>1.7558622479946524</v>
      </c>
      <c r="J619" s="19">
        <f t="shared" si="273"/>
        <v>2.0596694852941178</v>
      </c>
      <c r="K619" s="19">
        <f t="shared" si="273"/>
        <v>3.0230935583778966</v>
      </c>
      <c r="L619" s="19">
        <f t="shared" si="273"/>
        <v>2.4990313881461677</v>
      </c>
      <c r="M619" s="19">
        <f t="shared" si="273"/>
        <v>2.6300701760249554</v>
      </c>
      <c r="N619" s="19">
        <f t="shared" si="273"/>
        <v>2.2545062388591801</v>
      </c>
      <c r="O619" s="12">
        <f t="shared" si="272"/>
        <v>9.0755122732936677E-2</v>
      </c>
      <c r="P619" s="36" t="s">
        <v>995</v>
      </c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ht="16.5" customHeight="1" x14ac:dyDescent="0.25">
      <c r="A620" s="3"/>
      <c r="B620" s="40"/>
      <c r="C620" s="40">
        <f t="shared" ref="C620:N620" si="274">+C619/B619-1</f>
        <v>1.2653741034117707</v>
      </c>
      <c r="D620" s="41">
        <f t="shared" si="274"/>
        <v>-0.77169122124200484</v>
      </c>
      <c r="E620" s="40">
        <f t="shared" si="274"/>
        <v>0.82054415793379731</v>
      </c>
      <c r="F620" s="41">
        <f t="shared" si="274"/>
        <v>2.0069617178192938</v>
      </c>
      <c r="G620" s="40">
        <f t="shared" si="274"/>
        <v>1.6777506176515411E-2</v>
      </c>
      <c r="H620" s="41">
        <f t="shared" si="274"/>
        <v>0.16121079263131155</v>
      </c>
      <c r="I620" s="40">
        <f t="shared" si="274"/>
        <v>7.846733888232782E-2</v>
      </c>
      <c r="J620" s="41">
        <f t="shared" si="274"/>
        <v>0.17302452834579696</v>
      </c>
      <c r="K620" s="40">
        <f t="shared" si="274"/>
        <v>0.4677566376365494</v>
      </c>
      <c r="L620" s="41">
        <f t="shared" si="274"/>
        <v>-0.17335294462832485</v>
      </c>
      <c r="M620" s="40">
        <f t="shared" si="274"/>
        <v>5.2435831138557543E-2</v>
      </c>
      <c r="N620" s="42">
        <f t="shared" si="274"/>
        <v>-0.14279616589295596</v>
      </c>
      <c r="O620" s="12"/>
      <c r="P620" s="43" t="s">
        <v>996</v>
      </c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ht="16.5" customHeight="1" x14ac:dyDescent="0.25">
      <c r="A621" s="3"/>
      <c r="B621" s="19">
        <v>0.16500000000000001</v>
      </c>
      <c r="C621" s="19">
        <v>0.28999999999999998</v>
      </c>
      <c r="D621" s="19">
        <v>0.125</v>
      </c>
      <c r="E621" s="19">
        <v>0.185</v>
      </c>
      <c r="F621" s="19">
        <v>0.47499999999999998</v>
      </c>
      <c r="G621" s="19">
        <v>0.55000000000000004</v>
      </c>
      <c r="H621" s="19">
        <v>0.65</v>
      </c>
      <c r="I621" s="19">
        <v>0.7</v>
      </c>
      <c r="J621" s="19">
        <v>0.83</v>
      </c>
      <c r="K621" s="19">
        <v>1.4</v>
      </c>
      <c r="L621" s="19">
        <v>1.1000000000000001</v>
      </c>
      <c r="M621" s="19">
        <v>0.8</v>
      </c>
      <c r="N621" s="19"/>
      <c r="O621" s="12">
        <f t="shared" ref="O621:O622" si="275">RATE(M$324-C$324,,-C621,M621)</f>
        <v>0.10680012345056747</v>
      </c>
      <c r="P621" s="39" t="s">
        <v>997</v>
      </c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ht="16.5" customHeight="1" x14ac:dyDescent="0.25">
      <c r="A622" s="3"/>
      <c r="B622" s="40">
        <f t="shared" ref="B622:N622" si="276">+B621/B631</f>
        <v>1.7954298150163223E-2</v>
      </c>
      <c r="C622" s="40">
        <f t="shared" si="276"/>
        <v>3.1453362255965289E-2</v>
      </c>
      <c r="D622" s="41">
        <f t="shared" si="276"/>
        <v>1.0495382031905962E-2</v>
      </c>
      <c r="E622" s="40">
        <f t="shared" si="276"/>
        <v>1.1253041362530412E-2</v>
      </c>
      <c r="F622" s="41">
        <f t="shared" si="276"/>
        <v>1.6556291390728475E-2</v>
      </c>
      <c r="G622" s="40">
        <f t="shared" si="276"/>
        <v>1.2162759840778418E-2</v>
      </c>
      <c r="H622" s="41">
        <f t="shared" si="276"/>
        <v>1.4470169189670526E-2</v>
      </c>
      <c r="I622" s="40">
        <f t="shared" si="276"/>
        <v>1.5691548980049316E-2</v>
      </c>
      <c r="J622" s="41">
        <f t="shared" si="276"/>
        <v>1.5271389144434221E-2</v>
      </c>
      <c r="K622" s="40">
        <f t="shared" si="276"/>
        <v>2.030456852791878E-2</v>
      </c>
      <c r="L622" s="41">
        <f t="shared" si="276"/>
        <v>1.4048531289910602E-2</v>
      </c>
      <c r="M622" s="40">
        <f t="shared" si="276"/>
        <v>1.1288274305065613E-2</v>
      </c>
      <c r="N622" s="42">
        <f t="shared" si="276"/>
        <v>0</v>
      </c>
      <c r="O622" s="12">
        <f t="shared" si="275"/>
        <v>-9.7398506612554281E-2</v>
      </c>
      <c r="P622" s="43" t="s">
        <v>998</v>
      </c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ht="16.5" customHeight="1" x14ac:dyDescent="0.25">
      <c r="A623" s="3"/>
      <c r="B623" s="44">
        <f t="shared" ref="B623:N623" si="277">+B621/B619</f>
        <v>0.33878888418170855</v>
      </c>
      <c r="C623" s="44">
        <f t="shared" si="277"/>
        <v>0.26284715132795849</v>
      </c>
      <c r="D623" s="45">
        <f t="shared" si="277"/>
        <v>0.49624104046089379</v>
      </c>
      <c r="E623" s="44">
        <f t="shared" si="277"/>
        <v>0.40341605375596168</v>
      </c>
      <c r="F623" s="45">
        <f t="shared" si="277"/>
        <v>0.34446663212296635</v>
      </c>
      <c r="G623" s="44">
        <f t="shared" si="277"/>
        <v>0.39227470899977396</v>
      </c>
      <c r="H623" s="45">
        <f t="shared" si="277"/>
        <v>0.39923619923722403</v>
      </c>
      <c r="I623" s="44">
        <f t="shared" si="277"/>
        <v>0.39866453122929257</v>
      </c>
      <c r="J623" s="45">
        <f t="shared" si="277"/>
        <v>0.40297727665828731</v>
      </c>
      <c r="K623" s="44">
        <f t="shared" si="277"/>
        <v>0.46310177735656943</v>
      </c>
      <c r="L623" s="45">
        <f t="shared" si="277"/>
        <v>0.44017054176178333</v>
      </c>
      <c r="M623" s="44">
        <f t="shared" si="277"/>
        <v>0.30417439325102225</v>
      </c>
      <c r="N623" s="46">
        <f t="shared" si="277"/>
        <v>0</v>
      </c>
      <c r="O623" s="35"/>
      <c r="P623" s="47" t="s">
        <v>999</v>
      </c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ht="16.5" customHeight="1" x14ac:dyDescent="0.25">
      <c r="A624" s="3"/>
      <c r="B624" s="22">
        <f t="shared" ref="B624:N624" si="278">+B631*B617</f>
        <v>41244720</v>
      </c>
      <c r="C624" s="22">
        <f t="shared" si="278"/>
        <v>41379360</v>
      </c>
      <c r="D624" s="22">
        <f t="shared" si="278"/>
        <v>53452080</v>
      </c>
      <c r="E624" s="22">
        <f t="shared" si="278"/>
        <v>73782720</v>
      </c>
      <c r="F624" s="22">
        <f t="shared" si="278"/>
        <v>128760720</v>
      </c>
      <c r="G624" s="22">
        <f t="shared" si="278"/>
        <v>202947360</v>
      </c>
      <c r="H624" s="22">
        <f t="shared" si="278"/>
        <v>201600960</v>
      </c>
      <c r="I624" s="22">
        <f t="shared" si="278"/>
        <v>200209680</v>
      </c>
      <c r="J624" s="22">
        <f t="shared" si="278"/>
        <v>243922800</v>
      </c>
      <c r="K624" s="22">
        <f t="shared" si="278"/>
        <v>309447600</v>
      </c>
      <c r="L624" s="22">
        <f t="shared" si="278"/>
        <v>351410400</v>
      </c>
      <c r="M624" s="22">
        <f t="shared" si="278"/>
        <v>318064560</v>
      </c>
      <c r="N624" s="22">
        <f t="shared" si="278"/>
        <v>243474000</v>
      </c>
      <c r="O624" s="12">
        <f>RATE(M$324-C$324,,-C624,M624)</f>
        <v>0.22623342811322913</v>
      </c>
      <c r="P624" s="36" t="s">
        <v>1000</v>
      </c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ht="16.5" customHeight="1" x14ac:dyDescent="0.25">
      <c r="A625" s="3"/>
      <c r="B625" s="48">
        <f t="shared" ref="B625:N625" si="279">+B631/B$618</f>
        <v>2.844675131342532</v>
      </c>
      <c r="C625" s="48">
        <f t="shared" si="279"/>
        <v>2.2159524589982209</v>
      </c>
      <c r="D625" s="49">
        <f t="shared" si="279"/>
        <v>2.8827667788969404</v>
      </c>
      <c r="E625" s="48">
        <f t="shared" si="279"/>
        <v>3.6960131328281158</v>
      </c>
      <c r="F625" s="49">
        <f t="shared" si="279"/>
        <v>5.079031803455119</v>
      </c>
      <c r="G625" s="48">
        <f t="shared" si="279"/>
        <v>5.6096245871632231</v>
      </c>
      <c r="H625" s="49">
        <f t="shared" si="279"/>
        <v>4.9146142724324822</v>
      </c>
      <c r="I625" s="48">
        <f t="shared" si="279"/>
        <v>4.3583919610848527</v>
      </c>
      <c r="J625" s="49">
        <f t="shared" si="279"/>
        <v>4.6874835035496867</v>
      </c>
      <c r="K625" s="48">
        <f t="shared" si="279"/>
        <v>5.0071598353673661</v>
      </c>
      <c r="L625" s="49">
        <f t="shared" si="279"/>
        <v>5.3465948883922305</v>
      </c>
      <c r="M625" s="48">
        <f t="shared" si="279"/>
        <v>4.4096988754113973</v>
      </c>
      <c r="N625" s="50">
        <f t="shared" si="279"/>
        <v>3.8093435699995628</v>
      </c>
      <c r="O625" s="51">
        <f t="shared" ref="O625:O628" si="280">(SUM(B625:N625)-MAX(B625:N625)-MIN(B625:N625))/(COUNTA(B625:N625)-2)</f>
        <v>4.275979432069116</v>
      </c>
      <c r="P625" s="52" t="s">
        <v>1001</v>
      </c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ht="16.5" customHeight="1" x14ac:dyDescent="0.25">
      <c r="A626" s="3"/>
      <c r="B626" s="48">
        <f t="shared" ref="B626:N626" si="281">+B631/B$619</f>
        <v>18.869514215938796</v>
      </c>
      <c r="C626" s="48">
        <f t="shared" si="281"/>
        <v>8.3567266732544052</v>
      </c>
      <c r="D626" s="49">
        <f t="shared" si="281"/>
        <v>47.281846335113961</v>
      </c>
      <c r="E626" s="48">
        <f t="shared" si="281"/>
        <v>35.849513101340598</v>
      </c>
      <c r="F626" s="49">
        <f t="shared" si="281"/>
        <v>20.805784580227169</v>
      </c>
      <c r="G626" s="48">
        <f t="shared" si="281"/>
        <v>32.252113347217772</v>
      </c>
      <c r="H626" s="49">
        <f t="shared" si="281"/>
        <v>27.59029241497862</v>
      </c>
      <c r="I626" s="48">
        <f t="shared" si="281"/>
        <v>25.406321054483918</v>
      </c>
      <c r="J626" s="49">
        <f t="shared" si="281"/>
        <v>26.387728899250504</v>
      </c>
      <c r="K626" s="48">
        <f t="shared" si="281"/>
        <v>22.807762534811047</v>
      </c>
      <c r="L626" s="49">
        <f t="shared" si="281"/>
        <v>31.332139472679664</v>
      </c>
      <c r="M626" s="48">
        <f t="shared" si="281"/>
        <v>26.946049062124931</v>
      </c>
      <c r="N626" s="50">
        <f t="shared" si="281"/>
        <v>24.062918551714212</v>
      </c>
      <c r="O626" s="51">
        <f t="shared" si="280"/>
        <v>26.573648839524296</v>
      </c>
      <c r="P626" s="52" t="s">
        <v>1002</v>
      </c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ht="16.5" customHeight="1" x14ac:dyDescent="0.25">
      <c r="A627" s="3"/>
      <c r="B627" s="48">
        <f t="shared" ref="B627:N627" si="282">+(B624+B408-B330-B336)/B517</f>
        <v>12.056785223188365</v>
      </c>
      <c r="C627" s="48">
        <f t="shared" si="282"/>
        <v>6.2322177082592347</v>
      </c>
      <c r="D627" s="49">
        <f t="shared" si="282"/>
        <v>14.296835191352461</v>
      </c>
      <c r="E627" s="48">
        <f t="shared" si="282"/>
        <v>17.156088368871792</v>
      </c>
      <c r="F627" s="49">
        <f t="shared" si="282"/>
        <v>14.150509225380405</v>
      </c>
      <c r="G627" s="48">
        <f t="shared" si="282"/>
        <v>19.369846882752029</v>
      </c>
      <c r="H627" s="49">
        <f t="shared" si="282"/>
        <v>16.85319839596891</v>
      </c>
      <c r="I627" s="48">
        <f t="shared" si="282"/>
        <v>16.013118423427329</v>
      </c>
      <c r="J627" s="49">
        <f t="shared" si="282"/>
        <v>16.247119403695347</v>
      </c>
      <c r="K627" s="48">
        <f t="shared" si="282"/>
        <v>15.446924366047556</v>
      </c>
      <c r="L627" s="49">
        <f t="shared" si="282"/>
        <v>20.166546467966388</v>
      </c>
      <c r="M627" s="48">
        <f t="shared" si="282"/>
        <v>16.715422048616901</v>
      </c>
      <c r="N627" s="50">
        <f t="shared" si="282"/>
        <v>15.762806470503309</v>
      </c>
      <c r="O627" s="51">
        <f t="shared" si="280"/>
        <v>15.824423090891308</v>
      </c>
      <c r="P627" s="52" t="s">
        <v>1003</v>
      </c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ht="16.5" customHeight="1" x14ac:dyDescent="0.25">
      <c r="A628" s="3"/>
      <c r="B628" s="48">
        <f t="shared" ref="B628:N628" si="283">B624/B441</f>
        <v>4.7966612359572123</v>
      </c>
      <c r="C628" s="48">
        <f t="shared" si="283"/>
        <v>3.7843778502736858</v>
      </c>
      <c r="D628" s="49">
        <f t="shared" si="283"/>
        <v>5.076218183227156</v>
      </c>
      <c r="E628" s="48">
        <f t="shared" si="283"/>
        <v>6.1739094599967252</v>
      </c>
      <c r="F628" s="49">
        <f t="shared" si="283"/>
        <v>7.6818082494636792</v>
      </c>
      <c r="G628" s="48">
        <f t="shared" si="283"/>
        <v>10.191612424576478</v>
      </c>
      <c r="H628" s="49">
        <f t="shared" si="283"/>
        <v>9.0373454323912998</v>
      </c>
      <c r="I628" s="48">
        <f t="shared" si="283"/>
        <v>8.244997042921586</v>
      </c>
      <c r="J628" s="49">
        <f t="shared" si="283"/>
        <v>8.827004563637658</v>
      </c>
      <c r="K628" s="48">
        <f t="shared" si="283"/>
        <v>10.750305136290018</v>
      </c>
      <c r="L628" s="49">
        <f t="shared" si="283"/>
        <v>10.370045821303032</v>
      </c>
      <c r="M628" s="48">
        <f t="shared" si="283"/>
        <v>8.6620324264563422</v>
      </c>
      <c r="N628" s="50">
        <f t="shared" si="283"/>
        <v>9.7555045552854001</v>
      </c>
      <c r="O628" s="51">
        <f t="shared" si="280"/>
        <v>8.0742853995651416</v>
      </c>
      <c r="P628" s="52" t="s">
        <v>1004</v>
      </c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ht="16.5" customHeight="1" x14ac:dyDescent="0.25">
      <c r="A629" s="154"/>
      <c r="B629" s="53">
        <v>15.13</v>
      </c>
      <c r="C629" s="53">
        <v>12.63</v>
      </c>
      <c r="D629" s="54">
        <v>16.25</v>
      </c>
      <c r="E629" s="53">
        <v>20.25</v>
      </c>
      <c r="F629" s="54">
        <v>41.5</v>
      </c>
      <c r="G629" s="53">
        <v>59.25</v>
      </c>
      <c r="H629" s="54">
        <v>50.25</v>
      </c>
      <c r="I629" s="53">
        <v>49.25</v>
      </c>
      <c r="J629" s="54">
        <v>61.75</v>
      </c>
      <c r="K629" s="53">
        <v>87</v>
      </c>
      <c r="L629" s="54">
        <v>87.25</v>
      </c>
      <c r="M629" s="53">
        <v>81.25</v>
      </c>
      <c r="N629" s="55">
        <v>64.75</v>
      </c>
      <c r="O629" s="12"/>
      <c r="P629" s="56" t="s">
        <v>1005</v>
      </c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</row>
    <row r="630" spans="1:71" ht="16.5" customHeight="1" x14ac:dyDescent="0.25">
      <c r="A630" s="155"/>
      <c r="B630" s="58">
        <v>3.65</v>
      </c>
      <c r="C630" s="58">
        <v>5.8</v>
      </c>
      <c r="D630" s="59">
        <v>8.8000000000000007</v>
      </c>
      <c r="E630" s="58">
        <v>12.63</v>
      </c>
      <c r="F630" s="59">
        <v>18.75</v>
      </c>
      <c r="G630" s="58">
        <v>35.5</v>
      </c>
      <c r="H630" s="59">
        <v>36.25</v>
      </c>
      <c r="I630" s="58">
        <v>39.75</v>
      </c>
      <c r="J630" s="59">
        <v>43</v>
      </c>
      <c r="K630" s="58">
        <v>53.75</v>
      </c>
      <c r="L630" s="59">
        <v>68.25</v>
      </c>
      <c r="M630" s="58">
        <v>58.5</v>
      </c>
      <c r="N630" s="60">
        <v>33.25</v>
      </c>
      <c r="O630" s="61"/>
      <c r="P630" s="62" t="s">
        <v>1006</v>
      </c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57"/>
      <c r="BS630" s="57"/>
    </row>
    <row r="631" spans="1:71" ht="16.5" customHeight="1" x14ac:dyDescent="0.25">
      <c r="A631" s="156"/>
      <c r="B631" s="63">
        <v>9.19</v>
      </c>
      <c r="C631" s="63">
        <v>9.2200000000000006</v>
      </c>
      <c r="D631" s="64">
        <v>11.91</v>
      </c>
      <c r="E631" s="63">
        <v>16.440000000000001</v>
      </c>
      <c r="F631" s="64">
        <v>28.69</v>
      </c>
      <c r="G631" s="63">
        <v>45.22</v>
      </c>
      <c r="H631" s="64">
        <v>44.92</v>
      </c>
      <c r="I631" s="63">
        <v>44.61</v>
      </c>
      <c r="J631" s="64">
        <v>54.35</v>
      </c>
      <c r="K631" s="63">
        <v>68.95</v>
      </c>
      <c r="L631" s="64">
        <v>78.3</v>
      </c>
      <c r="M631" s="63">
        <v>70.87</v>
      </c>
      <c r="N631" s="65">
        <f>VLOOKUP(Q631,Price!1:1048576,5,FALSE)</f>
        <v>54.25</v>
      </c>
      <c r="O631" s="12"/>
      <c r="P631" s="52" t="s">
        <v>1007</v>
      </c>
      <c r="Q631" s="5" t="s">
        <v>152</v>
      </c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</row>
    <row r="632" spans="1:71" ht="16.5" customHeight="1" x14ac:dyDescent="0.25">
      <c r="A632" s="3"/>
      <c r="B632" s="227" t="s">
        <v>1200</v>
      </c>
      <c r="C632" s="219"/>
      <c r="D632" s="219"/>
      <c r="E632" s="219"/>
      <c r="F632" s="219"/>
      <c r="G632" s="219"/>
      <c r="H632" s="219"/>
      <c r="I632" s="219"/>
      <c r="J632" s="219"/>
      <c r="K632" s="219"/>
      <c r="L632" s="219"/>
      <c r="M632" s="219"/>
      <c r="N632" s="220"/>
      <c r="O632" s="21"/>
      <c r="P632" s="115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ht="16.5" customHeight="1" x14ac:dyDescent="0.25">
      <c r="A633" s="3"/>
      <c r="B633" s="48"/>
      <c r="C633" s="157">
        <f t="shared" ref="C633:N633" si="284">365/(C441/((C342+B342)/2))</f>
        <v>16.983250439421717</v>
      </c>
      <c r="D633" s="157">
        <f t="shared" si="284"/>
        <v>19.661394996838528</v>
      </c>
      <c r="E633" s="157">
        <f t="shared" si="284"/>
        <v>23.436990810098006</v>
      </c>
      <c r="F633" s="157">
        <f t="shared" si="284"/>
        <v>16.418546177378982</v>
      </c>
      <c r="G633" s="157">
        <f t="shared" si="284"/>
        <v>17.013469473441742</v>
      </c>
      <c r="H633" s="157">
        <f t="shared" si="284"/>
        <v>21.548973207813827</v>
      </c>
      <c r="I633" s="157">
        <f t="shared" si="284"/>
        <v>19.945303789670714</v>
      </c>
      <c r="J633" s="157">
        <f t="shared" si="284"/>
        <v>15.532073238636261</v>
      </c>
      <c r="K633" s="157">
        <f t="shared" si="284"/>
        <v>15.282349429544329</v>
      </c>
      <c r="L633" s="157">
        <f t="shared" si="284"/>
        <v>13.930889587016202</v>
      </c>
      <c r="M633" s="157">
        <f t="shared" si="284"/>
        <v>13.092959958702465</v>
      </c>
      <c r="N633" s="158">
        <f t="shared" si="284"/>
        <v>37.877913221190077</v>
      </c>
      <c r="O633" s="21"/>
      <c r="P633" s="115" t="s">
        <v>1201</v>
      </c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ht="16.5" customHeight="1" x14ac:dyDescent="0.25">
      <c r="A634" s="3"/>
      <c r="B634" s="48"/>
      <c r="C634" s="157" t="e">
        <f t="shared" ref="C634:N634" si="285">365/(C461/((C348+B348)/2))</f>
        <v>#DIV/0!</v>
      </c>
      <c r="D634" s="157" t="e">
        <f t="shared" si="285"/>
        <v>#DIV/0!</v>
      </c>
      <c r="E634" s="157" t="e">
        <f t="shared" si="285"/>
        <v>#DIV/0!</v>
      </c>
      <c r="F634" s="157" t="e">
        <f t="shared" si="285"/>
        <v>#DIV/0!</v>
      </c>
      <c r="G634" s="157" t="e">
        <f t="shared" si="285"/>
        <v>#DIV/0!</v>
      </c>
      <c r="H634" s="157" t="e">
        <f t="shared" si="285"/>
        <v>#DIV/0!</v>
      </c>
      <c r="I634" s="157" t="e">
        <f t="shared" si="285"/>
        <v>#DIV/0!</v>
      </c>
      <c r="J634" s="157">
        <f t="shared" si="285"/>
        <v>5.5691356429661534</v>
      </c>
      <c r="K634" s="157">
        <f t="shared" si="285"/>
        <v>50.71708026420783</v>
      </c>
      <c r="L634" s="157">
        <f t="shared" si="285"/>
        <v>118.28369528824858</v>
      </c>
      <c r="M634" s="157">
        <f t="shared" si="285"/>
        <v>162.75894443320428</v>
      </c>
      <c r="N634" s="158">
        <f t="shared" si="285"/>
        <v>223.33551617413309</v>
      </c>
      <c r="O634" s="21"/>
      <c r="P634" s="115" t="s">
        <v>1202</v>
      </c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ht="16.5" customHeight="1" x14ac:dyDescent="0.25">
      <c r="A635" s="3"/>
      <c r="B635" s="48"/>
      <c r="C635" s="157">
        <f t="shared" ref="C635:N635" si="286">365/(C461/((C384+B384)/2))</f>
        <v>1.6422519493993888</v>
      </c>
      <c r="D635" s="157">
        <f t="shared" si="286"/>
        <v>0.34081729252813919</v>
      </c>
      <c r="E635" s="157">
        <f t="shared" si="286"/>
        <v>0.28608675862348282</v>
      </c>
      <c r="F635" s="157">
        <f t="shared" si="286"/>
        <v>0.4339585456318592</v>
      </c>
      <c r="G635" s="157">
        <f t="shared" si="286"/>
        <v>10.640690567806608</v>
      </c>
      <c r="H635" s="157">
        <f t="shared" si="286"/>
        <v>22.416200170658133</v>
      </c>
      <c r="I635" s="157">
        <f t="shared" si="286"/>
        <v>25.02637296561878</v>
      </c>
      <c r="J635" s="157">
        <f t="shared" si="286"/>
        <v>22.477626516505907</v>
      </c>
      <c r="K635" s="157">
        <f t="shared" si="286"/>
        <v>24.274920190246451</v>
      </c>
      <c r="L635" s="157">
        <f t="shared" si="286"/>
        <v>33.52830078873091</v>
      </c>
      <c r="M635" s="157">
        <f t="shared" si="286"/>
        <v>38.480254827399627</v>
      </c>
      <c r="N635" s="158">
        <f t="shared" si="286"/>
        <v>35.081570844479216</v>
      </c>
      <c r="O635" s="21"/>
      <c r="P635" s="115" t="s">
        <v>1203</v>
      </c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ht="16.5" customHeight="1" x14ac:dyDescent="0.25">
      <c r="A636" s="3"/>
      <c r="B636" s="159"/>
      <c r="C636" s="160" t="e">
        <f t="shared" ref="C636:N636" si="287">C634+C633-C635</f>
        <v>#DIV/0!</v>
      </c>
      <c r="D636" s="160" t="e">
        <f t="shared" si="287"/>
        <v>#DIV/0!</v>
      </c>
      <c r="E636" s="160" t="e">
        <f t="shared" si="287"/>
        <v>#DIV/0!</v>
      </c>
      <c r="F636" s="160" t="e">
        <f t="shared" si="287"/>
        <v>#DIV/0!</v>
      </c>
      <c r="G636" s="160" t="e">
        <f t="shared" si="287"/>
        <v>#DIV/0!</v>
      </c>
      <c r="H636" s="160" t="e">
        <f t="shared" si="287"/>
        <v>#DIV/0!</v>
      </c>
      <c r="I636" s="160" t="e">
        <f t="shared" si="287"/>
        <v>#DIV/0!</v>
      </c>
      <c r="J636" s="160">
        <f t="shared" si="287"/>
        <v>-1.3764176349034933</v>
      </c>
      <c r="K636" s="160">
        <f t="shared" si="287"/>
        <v>41.724509503505715</v>
      </c>
      <c r="L636" s="160">
        <f t="shared" si="287"/>
        <v>98.686284086533874</v>
      </c>
      <c r="M636" s="160">
        <f t="shared" si="287"/>
        <v>137.37164956450712</v>
      </c>
      <c r="N636" s="161">
        <f t="shared" si="287"/>
        <v>226.13185855084393</v>
      </c>
      <c r="O636" s="21"/>
      <c r="P636" s="115" t="s">
        <v>1204</v>
      </c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ht="16.5" customHeight="1" x14ac:dyDescent="0.25">
      <c r="A637" s="3"/>
      <c r="B637" s="201" t="s">
        <v>1008</v>
      </c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3"/>
      <c r="O637" s="35"/>
      <c r="P637" s="36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ht="16.5" customHeight="1" x14ac:dyDescent="0.25">
      <c r="A638" s="3"/>
      <c r="B638" s="66"/>
      <c r="C638" s="67">
        <f t="shared" ref="C638:N638" si="288">+C626/C620/100</f>
        <v>6.6041549694454332E-2</v>
      </c>
      <c r="D638" s="66">
        <f t="shared" si="288"/>
        <v>-0.61270421424537913</v>
      </c>
      <c r="E638" s="67">
        <f t="shared" si="288"/>
        <v>0.43689925465574986</v>
      </c>
      <c r="F638" s="66">
        <f t="shared" si="288"/>
        <v>0.10366806897958238</v>
      </c>
      <c r="G638" s="67">
        <f t="shared" si="288"/>
        <v>19.223425107339967</v>
      </c>
      <c r="H638" s="66">
        <f t="shared" si="288"/>
        <v>1.7114420172895937</v>
      </c>
      <c r="I638" s="67">
        <f t="shared" si="288"/>
        <v>3.2378211643680266</v>
      </c>
      <c r="J638" s="66">
        <f t="shared" si="288"/>
        <v>1.5250860182386103</v>
      </c>
      <c r="K638" s="67">
        <f t="shared" si="288"/>
        <v>0.48759890720210064</v>
      </c>
      <c r="L638" s="66">
        <f t="shared" si="288"/>
        <v>-1.8074189359665587</v>
      </c>
      <c r="M638" s="67">
        <f t="shared" si="288"/>
        <v>5.1388618196824458</v>
      </c>
      <c r="N638" s="68">
        <f t="shared" si="288"/>
        <v>-1.6851235746590323</v>
      </c>
      <c r="O638" s="35"/>
      <c r="P638" s="36" t="s">
        <v>1009</v>
      </c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ht="16.5" customHeight="1" x14ac:dyDescent="0.25">
      <c r="A639" s="3"/>
      <c r="B639" s="69"/>
      <c r="C639" s="3"/>
      <c r="D639" s="69"/>
      <c r="E639" s="3"/>
      <c r="F639" s="69"/>
      <c r="G639" s="3"/>
      <c r="H639" s="69"/>
      <c r="I639" s="70"/>
      <c r="J639" s="71"/>
      <c r="K639" s="70"/>
      <c r="L639" s="71"/>
      <c r="M639" s="70"/>
      <c r="N639" s="72">
        <v>63.5</v>
      </c>
      <c r="O639" s="38"/>
      <c r="P639" s="39" t="s">
        <v>1010</v>
      </c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ht="16.5" customHeight="1" x14ac:dyDescent="0.25">
      <c r="A640" s="3"/>
      <c r="B640" s="73">
        <f t="shared" ref="B640:N640" si="289">($O625-B625)/$O625</f>
        <v>0.33473133429783269</v>
      </c>
      <c r="C640" s="74">
        <f t="shared" si="289"/>
        <v>0.4817672783037833</v>
      </c>
      <c r="D640" s="73">
        <f t="shared" si="289"/>
        <v>0.32582304833445136</v>
      </c>
      <c r="E640" s="74">
        <f t="shared" si="289"/>
        <v>0.13563355681539344</v>
      </c>
      <c r="F640" s="73">
        <f t="shared" si="289"/>
        <v>-0.18780548039198861</v>
      </c>
      <c r="G640" s="74">
        <f t="shared" si="289"/>
        <v>-0.31189232228106523</v>
      </c>
      <c r="H640" s="73">
        <f t="shared" si="289"/>
        <v>-0.14935404870606109</v>
      </c>
      <c r="I640" s="74">
        <f t="shared" si="289"/>
        <v>-1.9273368902959821E-2</v>
      </c>
      <c r="J640" s="73">
        <f t="shared" si="289"/>
        <v>-9.6236213952377872E-2</v>
      </c>
      <c r="K640" s="74">
        <f t="shared" si="289"/>
        <v>-0.17099717501317285</v>
      </c>
      <c r="L640" s="73">
        <f t="shared" si="289"/>
        <v>-0.25037900049136841</v>
      </c>
      <c r="M640" s="74">
        <f t="shared" si="289"/>
        <v>-3.1272237265550965E-2</v>
      </c>
      <c r="N640" s="75">
        <f t="shared" si="289"/>
        <v>0.10912958527579994</v>
      </c>
      <c r="O640" s="12"/>
      <c r="P640" s="76" t="s">
        <v>1011</v>
      </c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ht="16.5" customHeight="1" x14ac:dyDescent="0.25">
      <c r="A641" s="3"/>
      <c r="B641" s="73">
        <f t="shared" ref="B641:N641" si="290">($O626-B626)/$O626</f>
        <v>0.2899163253834664</v>
      </c>
      <c r="C641" s="74">
        <f t="shared" si="290"/>
        <v>0.68552581078647223</v>
      </c>
      <c r="D641" s="73">
        <f t="shared" si="290"/>
        <v>-0.77927565087671902</v>
      </c>
      <c r="E641" s="74">
        <f t="shared" si="290"/>
        <v>-0.34906249863661376</v>
      </c>
      <c r="F641" s="73">
        <f t="shared" si="290"/>
        <v>0.21705202375965391</v>
      </c>
      <c r="G641" s="74">
        <f t="shared" si="290"/>
        <v>-0.21368779808844379</v>
      </c>
      <c r="H641" s="73">
        <f t="shared" si="290"/>
        <v>-3.8257582976042807E-2</v>
      </c>
      <c r="I641" s="74">
        <f t="shared" si="290"/>
        <v>4.3928020276393275E-2</v>
      </c>
      <c r="J641" s="73">
        <f t="shared" si="290"/>
        <v>6.9964023908249875E-3</v>
      </c>
      <c r="K641" s="74">
        <f t="shared" si="290"/>
        <v>0.14171506244607479</v>
      </c>
      <c r="L641" s="73">
        <f t="shared" si="290"/>
        <v>-0.17906801816684773</v>
      </c>
      <c r="M641" s="74">
        <f t="shared" si="290"/>
        <v>-1.4013891161485749E-2</v>
      </c>
      <c r="N641" s="75">
        <f t="shared" si="290"/>
        <v>9.4481954773021279E-2</v>
      </c>
      <c r="O641" s="12"/>
      <c r="P641" s="76" t="s">
        <v>1012</v>
      </c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ht="16.5" customHeight="1" x14ac:dyDescent="0.25">
      <c r="A642" s="3"/>
      <c r="B642" s="73">
        <f t="shared" ref="B642:N642" si="291">($O627-B627)/$O627</f>
        <v>0.23809006154996146</v>
      </c>
      <c r="C642" s="74">
        <f t="shared" si="291"/>
        <v>0.60616461829521229</v>
      </c>
      <c r="D642" s="73">
        <f t="shared" si="291"/>
        <v>9.6533560229323107E-2</v>
      </c>
      <c r="E642" s="74">
        <f t="shared" si="291"/>
        <v>-8.4152532470330846E-2</v>
      </c>
      <c r="F642" s="73">
        <f t="shared" si="291"/>
        <v>0.10578040386662967</v>
      </c>
      <c r="G642" s="74">
        <f t="shared" si="291"/>
        <v>-0.22404758590545401</v>
      </c>
      <c r="H642" s="73">
        <f t="shared" si="291"/>
        <v>-6.5011867994718545E-2</v>
      </c>
      <c r="I642" s="74">
        <f t="shared" si="291"/>
        <v>-1.1924310380998083E-2</v>
      </c>
      <c r="J642" s="73">
        <f t="shared" si="291"/>
        <v>-2.6711641263392847E-2</v>
      </c>
      <c r="K642" s="74">
        <f t="shared" si="291"/>
        <v>2.3855449432532184E-2</v>
      </c>
      <c r="L642" s="73">
        <f t="shared" si="291"/>
        <v>-0.27439378687836324</v>
      </c>
      <c r="M642" s="74">
        <f t="shared" si="291"/>
        <v>-5.6305304313966457E-2</v>
      </c>
      <c r="N642" s="75">
        <f t="shared" si="291"/>
        <v>3.8937672504134862E-3</v>
      </c>
      <c r="O642" s="12"/>
      <c r="P642" s="76" t="s">
        <v>1013</v>
      </c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ht="16.5" customHeight="1" x14ac:dyDescent="0.25">
      <c r="A643" s="3"/>
      <c r="B643" s="73">
        <f t="shared" ref="B643:N643" si="292">($O628-B628)/$O628</f>
        <v>0.40593365250433838</v>
      </c>
      <c r="C643" s="74">
        <f t="shared" si="292"/>
        <v>0.53130491888762055</v>
      </c>
      <c r="D643" s="73">
        <f t="shared" si="292"/>
        <v>0.37131053312773077</v>
      </c>
      <c r="E643" s="74">
        <f t="shared" si="292"/>
        <v>0.23536150204335918</v>
      </c>
      <c r="F643" s="73">
        <f t="shared" si="292"/>
        <v>4.8608283046645842E-2</v>
      </c>
      <c r="G643" s="74">
        <f t="shared" si="292"/>
        <v>-0.26223088734581634</v>
      </c>
      <c r="H643" s="73">
        <f t="shared" si="292"/>
        <v>-0.11927495563607722</v>
      </c>
      <c r="I643" s="74">
        <f t="shared" si="292"/>
        <v>-2.1142631813044217E-2</v>
      </c>
      <c r="J643" s="73">
        <f t="shared" si="292"/>
        <v>-9.3224245468590414E-2</v>
      </c>
      <c r="K643" s="74">
        <f t="shared" si="292"/>
        <v>-0.33142496261885912</v>
      </c>
      <c r="L643" s="73">
        <f t="shared" si="292"/>
        <v>-0.28432985807778527</v>
      </c>
      <c r="M643" s="74">
        <f t="shared" si="292"/>
        <v>-7.2792451319946536E-2</v>
      </c>
      <c r="N643" s="75">
        <f t="shared" si="292"/>
        <v>-0.20821894106081565</v>
      </c>
      <c r="O643" s="12"/>
      <c r="P643" s="76" t="s">
        <v>1014</v>
      </c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ht="16.5" customHeight="1" x14ac:dyDescent="0.25">
      <c r="A644" s="3"/>
      <c r="B644" s="69"/>
      <c r="C644" s="3"/>
      <c r="D644" s="69"/>
      <c r="E644" s="3"/>
      <c r="F644" s="69"/>
      <c r="G644" s="3"/>
      <c r="H644" s="69"/>
      <c r="I644" s="45"/>
      <c r="J644" s="44"/>
      <c r="K644" s="45"/>
      <c r="L644" s="44"/>
      <c r="M644" s="45"/>
      <c r="N644" s="46">
        <f>N639/N631-1</f>
        <v>0.17050691244239635</v>
      </c>
      <c r="O644" s="35"/>
      <c r="P644" s="47" t="s">
        <v>1015</v>
      </c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ht="16.5" customHeight="1" x14ac:dyDescent="0.25">
      <c r="A645" s="3"/>
      <c r="B645" s="77">
        <f t="shared" ref="B645:N645" si="293">AVERAGE(B640:B644)</f>
        <v>0.31716784343389975</v>
      </c>
      <c r="C645" s="78">
        <f t="shared" si="293"/>
        <v>0.57619065656827206</v>
      </c>
      <c r="D645" s="77">
        <f t="shared" si="293"/>
        <v>3.5978727036965474E-3</v>
      </c>
      <c r="E645" s="78">
        <f t="shared" si="293"/>
        <v>-1.5554993062048002E-2</v>
      </c>
      <c r="F645" s="77">
        <f t="shared" si="293"/>
        <v>4.5908807570235202E-2</v>
      </c>
      <c r="G645" s="78">
        <f t="shared" si="293"/>
        <v>-0.25296464840519484</v>
      </c>
      <c r="H645" s="77">
        <f t="shared" si="293"/>
        <v>-9.2974613828224917E-2</v>
      </c>
      <c r="I645" s="78">
        <f t="shared" si="293"/>
        <v>-2.1030727051522115E-3</v>
      </c>
      <c r="J645" s="79">
        <f t="shared" si="293"/>
        <v>-5.229392457338404E-2</v>
      </c>
      <c r="K645" s="80">
        <f t="shared" si="293"/>
        <v>-8.4212906438356244E-2</v>
      </c>
      <c r="L645" s="79">
        <f t="shared" si="293"/>
        <v>-0.24704266590359114</v>
      </c>
      <c r="M645" s="80">
        <f t="shared" si="293"/>
        <v>-4.3595971015237427E-2</v>
      </c>
      <c r="N645" s="81">
        <f t="shared" si="293"/>
        <v>3.3958655736163079E-2</v>
      </c>
      <c r="O645" s="12"/>
      <c r="P645" s="76" t="s">
        <v>1016</v>
      </c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ht="16.5" customHeight="1" x14ac:dyDescent="0.25">
      <c r="A646" s="3"/>
      <c r="B646" s="204" t="s">
        <v>1017</v>
      </c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3"/>
      <c r="O646" s="35"/>
      <c r="P646" s="36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ht="16.5" customHeight="1" x14ac:dyDescent="0.25">
      <c r="A647" s="5"/>
      <c r="B647" s="82"/>
      <c r="C647" s="83">
        <f t="shared" ref="C647:N647" si="294">+B$621+B647</f>
        <v>0.16500000000000001</v>
      </c>
      <c r="D647" s="83">
        <f t="shared" si="294"/>
        <v>0.45499999999999996</v>
      </c>
      <c r="E647" s="83">
        <f t="shared" si="294"/>
        <v>0.57999999999999996</v>
      </c>
      <c r="F647" s="83">
        <f t="shared" si="294"/>
        <v>0.7649999999999999</v>
      </c>
      <c r="G647" s="83">
        <f t="shared" si="294"/>
        <v>1.2399999999999998</v>
      </c>
      <c r="H647" s="83">
        <f t="shared" si="294"/>
        <v>1.7899999999999998</v>
      </c>
      <c r="I647" s="83">
        <f t="shared" si="294"/>
        <v>2.44</v>
      </c>
      <c r="J647" s="83">
        <f t="shared" si="294"/>
        <v>3.1399999999999997</v>
      </c>
      <c r="K647" s="83">
        <f t="shared" si="294"/>
        <v>3.9699999999999998</v>
      </c>
      <c r="L647" s="83">
        <f t="shared" si="294"/>
        <v>5.3699999999999992</v>
      </c>
      <c r="M647" s="83">
        <f t="shared" si="294"/>
        <v>6.4699999999999989</v>
      </c>
      <c r="N647" s="84">
        <f t="shared" si="294"/>
        <v>7.2699999999999987</v>
      </c>
      <c r="O647" s="12"/>
      <c r="P647" s="52" t="s">
        <v>1018</v>
      </c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</row>
    <row r="648" spans="1:71" ht="16.5" customHeight="1" x14ac:dyDescent="0.25">
      <c r="A648" s="5"/>
      <c r="B648" s="95">
        <f t="shared" ref="B648:N648" si="295">+B$631+B647</f>
        <v>9.19</v>
      </c>
      <c r="C648" s="85">
        <f t="shared" si="295"/>
        <v>9.3849999999999998</v>
      </c>
      <c r="D648" s="85">
        <f t="shared" si="295"/>
        <v>12.365</v>
      </c>
      <c r="E648" s="85">
        <f t="shared" si="295"/>
        <v>17.02</v>
      </c>
      <c r="F648" s="85">
        <f t="shared" si="295"/>
        <v>29.455000000000002</v>
      </c>
      <c r="G648" s="85">
        <f t="shared" si="295"/>
        <v>46.46</v>
      </c>
      <c r="H648" s="85">
        <f t="shared" si="295"/>
        <v>46.71</v>
      </c>
      <c r="I648" s="85">
        <f t="shared" si="295"/>
        <v>47.05</v>
      </c>
      <c r="J648" s="85">
        <f t="shared" si="295"/>
        <v>57.49</v>
      </c>
      <c r="K648" s="85">
        <f t="shared" si="295"/>
        <v>72.92</v>
      </c>
      <c r="L648" s="85">
        <f t="shared" si="295"/>
        <v>83.67</v>
      </c>
      <c r="M648" s="85">
        <f t="shared" si="295"/>
        <v>77.34</v>
      </c>
      <c r="N648" s="86">
        <f t="shared" si="295"/>
        <v>61.519999999999996</v>
      </c>
      <c r="O648" s="12"/>
      <c r="P648" s="52" t="s">
        <v>1019</v>
      </c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</row>
    <row r="649" spans="1:71" ht="16.5" customHeight="1" x14ac:dyDescent="0.25">
      <c r="A649" s="5"/>
      <c r="B649" s="87"/>
      <c r="C649" s="5"/>
      <c r="D649" s="5"/>
      <c r="E649" s="5"/>
      <c r="F649" s="5"/>
      <c r="G649" s="5"/>
      <c r="H649" s="5"/>
      <c r="I649" s="88"/>
      <c r="J649" s="88"/>
      <c r="K649" s="88"/>
      <c r="L649" s="88"/>
      <c r="M649" s="88"/>
      <c r="N649" s="96">
        <f>+N648/B648-1</f>
        <v>5.6942328618063112</v>
      </c>
      <c r="O649" s="12"/>
      <c r="P649" s="90" t="s">
        <v>1020</v>
      </c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</row>
    <row r="650" spans="1:71" ht="16.5" customHeight="1" x14ac:dyDescent="0.25">
      <c r="A650" s="23"/>
      <c r="B650" s="91"/>
      <c r="C650" s="92">
        <f t="shared" ref="C650:N650" si="296">RATE(C$324-$B$324,,-$B648,C648)</f>
        <v>2.1218715995647439E-2</v>
      </c>
      <c r="D650" s="92">
        <f t="shared" si="296"/>
        <v>0.15995009460831991</v>
      </c>
      <c r="E650" s="92">
        <f t="shared" si="296"/>
        <v>0.22804613175132651</v>
      </c>
      <c r="F650" s="92">
        <f t="shared" si="296"/>
        <v>0.33801468188159994</v>
      </c>
      <c r="G650" s="92">
        <f t="shared" si="296"/>
        <v>0.38277888360164558</v>
      </c>
      <c r="H650" s="92">
        <f t="shared" si="296"/>
        <v>0.31124061450090906</v>
      </c>
      <c r="I650" s="92">
        <f t="shared" si="296"/>
        <v>0.26275933592521622</v>
      </c>
      <c r="J650" s="92">
        <f t="shared" si="296"/>
        <v>0.25757703984879138</v>
      </c>
      <c r="K650" s="92">
        <f t="shared" si="296"/>
        <v>0.25877440991465073</v>
      </c>
      <c r="L650" s="92">
        <f t="shared" si="296"/>
        <v>0.24716933999753862</v>
      </c>
      <c r="M650" s="92">
        <f t="shared" si="296"/>
        <v>0.21366539386580596</v>
      </c>
      <c r="N650" s="93">
        <f t="shared" si="296"/>
        <v>0.17167833942425528</v>
      </c>
      <c r="O650" s="23"/>
      <c r="P650" s="94" t="s">
        <v>1021</v>
      </c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</row>
    <row r="651" spans="1:71" ht="16.5" customHeight="1" x14ac:dyDescent="0.25">
      <c r="A651" s="5"/>
      <c r="B651" s="82"/>
      <c r="C651" s="83"/>
      <c r="D651" s="83">
        <f t="shared" ref="D651:N651" si="297">+C$621+C651</f>
        <v>0.28999999999999998</v>
      </c>
      <c r="E651" s="83">
        <f t="shared" si="297"/>
        <v>0.41499999999999998</v>
      </c>
      <c r="F651" s="83">
        <f t="shared" si="297"/>
        <v>0.6</v>
      </c>
      <c r="G651" s="83">
        <f t="shared" si="297"/>
        <v>1.075</v>
      </c>
      <c r="H651" s="83">
        <f t="shared" si="297"/>
        <v>1.625</v>
      </c>
      <c r="I651" s="83">
        <f t="shared" si="297"/>
        <v>2.2749999999999999</v>
      </c>
      <c r="J651" s="83">
        <f t="shared" si="297"/>
        <v>2.9749999999999996</v>
      </c>
      <c r="K651" s="83">
        <f t="shared" si="297"/>
        <v>3.8049999999999997</v>
      </c>
      <c r="L651" s="83">
        <f t="shared" si="297"/>
        <v>5.2050000000000001</v>
      </c>
      <c r="M651" s="83">
        <f t="shared" si="297"/>
        <v>6.3049999999999997</v>
      </c>
      <c r="N651" s="84">
        <f t="shared" si="297"/>
        <v>7.1049999999999995</v>
      </c>
      <c r="O651" s="12"/>
      <c r="P651" s="52" t="s">
        <v>1018</v>
      </c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</row>
    <row r="652" spans="1:71" ht="16.5" customHeight="1" x14ac:dyDescent="0.25">
      <c r="A652" s="5"/>
      <c r="B652" s="95"/>
      <c r="C652" s="85">
        <f t="shared" ref="C652:N652" si="298">+C$631+C651</f>
        <v>9.2200000000000006</v>
      </c>
      <c r="D652" s="85">
        <f t="shared" si="298"/>
        <v>12.2</v>
      </c>
      <c r="E652" s="85">
        <f t="shared" si="298"/>
        <v>16.855</v>
      </c>
      <c r="F652" s="85">
        <f t="shared" si="298"/>
        <v>29.290000000000003</v>
      </c>
      <c r="G652" s="85">
        <f t="shared" si="298"/>
        <v>46.295000000000002</v>
      </c>
      <c r="H652" s="85">
        <f t="shared" si="298"/>
        <v>46.545000000000002</v>
      </c>
      <c r="I652" s="85">
        <f t="shared" si="298"/>
        <v>46.884999999999998</v>
      </c>
      <c r="J652" s="85">
        <f t="shared" si="298"/>
        <v>57.325000000000003</v>
      </c>
      <c r="K652" s="85">
        <f t="shared" si="298"/>
        <v>72.754999999999995</v>
      </c>
      <c r="L652" s="85">
        <f t="shared" si="298"/>
        <v>83.504999999999995</v>
      </c>
      <c r="M652" s="85">
        <f t="shared" si="298"/>
        <v>77.175000000000011</v>
      </c>
      <c r="N652" s="86">
        <f t="shared" si="298"/>
        <v>61.354999999999997</v>
      </c>
      <c r="O652" s="12"/>
      <c r="P652" s="52" t="s">
        <v>1019</v>
      </c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</row>
    <row r="653" spans="1:71" ht="16.5" customHeight="1" x14ac:dyDescent="0.25">
      <c r="A653" s="5"/>
      <c r="B653" s="87"/>
      <c r="C653" s="5"/>
      <c r="D653" s="5"/>
      <c r="E653" s="5"/>
      <c r="F653" s="5"/>
      <c r="G653" s="5"/>
      <c r="H653" s="5"/>
      <c r="I653" s="88"/>
      <c r="J653" s="88"/>
      <c r="K653" s="88"/>
      <c r="L653" s="88"/>
      <c r="M653" s="88"/>
      <c r="N653" s="96">
        <f>+N652/C652-1</f>
        <v>5.6545553145336216</v>
      </c>
      <c r="O653" s="12"/>
      <c r="P653" s="90" t="s">
        <v>1020</v>
      </c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</row>
    <row r="654" spans="1:71" ht="16.5" customHeight="1" x14ac:dyDescent="0.25">
      <c r="A654" s="23"/>
      <c r="B654" s="91"/>
      <c r="C654" s="92"/>
      <c r="D654" s="92">
        <f t="shared" ref="D654:N654" si="299">RATE(D$324-$C$324,,-$C652,D652)</f>
        <v>0.32321041214750534</v>
      </c>
      <c r="E654" s="92">
        <f t="shared" si="299"/>
        <v>0.35206919434235634</v>
      </c>
      <c r="F654" s="92">
        <f t="shared" si="299"/>
        <v>0.47004112181577107</v>
      </c>
      <c r="G654" s="92">
        <f t="shared" si="299"/>
        <v>0.49692758609112642</v>
      </c>
      <c r="H654" s="92">
        <f t="shared" si="299"/>
        <v>0.38238312201141544</v>
      </c>
      <c r="I654" s="92">
        <f t="shared" si="299"/>
        <v>0.3113456095561305</v>
      </c>
      <c r="J654" s="92">
        <f t="shared" si="299"/>
        <v>0.29829476535527016</v>
      </c>
      <c r="K654" s="92">
        <f t="shared" si="299"/>
        <v>0.29461755126709072</v>
      </c>
      <c r="L654" s="92">
        <f t="shared" si="299"/>
        <v>0.2774128611304702</v>
      </c>
      <c r="M654" s="92">
        <f t="shared" si="299"/>
        <v>0.23672907703370991</v>
      </c>
      <c r="N654" s="93">
        <f t="shared" si="299"/>
        <v>0.18803436604473539</v>
      </c>
      <c r="O654" s="23"/>
      <c r="P654" s="94" t="s">
        <v>1021</v>
      </c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</row>
    <row r="655" spans="1:71" ht="16.5" customHeight="1" x14ac:dyDescent="0.25">
      <c r="A655" s="5"/>
      <c r="B655" s="82"/>
      <c r="C655" s="83"/>
      <c r="D655" s="83"/>
      <c r="E655" s="83">
        <f t="shared" ref="E655:N655" si="300">+D$621+D655</f>
        <v>0.125</v>
      </c>
      <c r="F655" s="83">
        <f t="shared" si="300"/>
        <v>0.31</v>
      </c>
      <c r="G655" s="83">
        <f t="shared" si="300"/>
        <v>0.78499999999999992</v>
      </c>
      <c r="H655" s="83">
        <f t="shared" si="300"/>
        <v>1.335</v>
      </c>
      <c r="I655" s="83">
        <f t="shared" si="300"/>
        <v>1.9849999999999999</v>
      </c>
      <c r="J655" s="83">
        <f t="shared" si="300"/>
        <v>2.6849999999999996</v>
      </c>
      <c r="K655" s="83">
        <f t="shared" si="300"/>
        <v>3.5149999999999997</v>
      </c>
      <c r="L655" s="83">
        <f t="shared" si="300"/>
        <v>4.9149999999999991</v>
      </c>
      <c r="M655" s="83">
        <f t="shared" si="300"/>
        <v>6.0149999999999988</v>
      </c>
      <c r="N655" s="84">
        <f t="shared" si="300"/>
        <v>6.8149999999999986</v>
      </c>
      <c r="O655" s="12"/>
      <c r="P655" s="52" t="s">
        <v>1018</v>
      </c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</row>
    <row r="656" spans="1:71" ht="16.5" customHeight="1" x14ac:dyDescent="0.25">
      <c r="A656" s="5"/>
      <c r="B656" s="95"/>
      <c r="C656" s="85"/>
      <c r="D656" s="85">
        <f t="shared" ref="D656:N656" si="301">+D$631+D655</f>
        <v>11.91</v>
      </c>
      <c r="E656" s="85">
        <f t="shared" si="301"/>
        <v>16.565000000000001</v>
      </c>
      <c r="F656" s="85">
        <f t="shared" si="301"/>
        <v>29</v>
      </c>
      <c r="G656" s="85">
        <f t="shared" si="301"/>
        <v>46.004999999999995</v>
      </c>
      <c r="H656" s="85">
        <f t="shared" si="301"/>
        <v>46.255000000000003</v>
      </c>
      <c r="I656" s="85">
        <f t="shared" si="301"/>
        <v>46.594999999999999</v>
      </c>
      <c r="J656" s="85">
        <f t="shared" si="301"/>
        <v>57.035000000000004</v>
      </c>
      <c r="K656" s="85">
        <f t="shared" si="301"/>
        <v>72.465000000000003</v>
      </c>
      <c r="L656" s="85">
        <f t="shared" si="301"/>
        <v>83.215000000000003</v>
      </c>
      <c r="M656" s="85">
        <f t="shared" si="301"/>
        <v>76.885000000000005</v>
      </c>
      <c r="N656" s="86">
        <f t="shared" si="301"/>
        <v>61.064999999999998</v>
      </c>
      <c r="O656" s="12"/>
      <c r="P656" s="52" t="s">
        <v>1019</v>
      </c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</row>
    <row r="657" spans="1:71" ht="16.5" customHeight="1" x14ac:dyDescent="0.25">
      <c r="A657" s="5"/>
      <c r="B657" s="87"/>
      <c r="C657" s="5"/>
      <c r="D657" s="5"/>
      <c r="E657" s="5"/>
      <c r="F657" s="5"/>
      <c r="G657" s="5"/>
      <c r="H657" s="5"/>
      <c r="I657" s="88"/>
      <c r="J657" s="88"/>
      <c r="K657" s="88"/>
      <c r="L657" s="88"/>
      <c r="M657" s="88"/>
      <c r="N657" s="96">
        <f>+N656/D656-1</f>
        <v>4.1272040302267001</v>
      </c>
      <c r="O657" s="12"/>
      <c r="P657" s="90" t="s">
        <v>1020</v>
      </c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</row>
    <row r="658" spans="1:71" ht="16.5" customHeight="1" x14ac:dyDescent="0.25">
      <c r="A658" s="23"/>
      <c r="B658" s="91"/>
      <c r="C658" s="92"/>
      <c r="D658" s="92"/>
      <c r="E658" s="92">
        <f t="shared" ref="E658:N658" si="302">RATE(E$324-$D$324,,-$D656,E656)</f>
        <v>0.39084802686817793</v>
      </c>
      <c r="F658" s="92">
        <f t="shared" si="302"/>
        <v>0.56042578529136777</v>
      </c>
      <c r="G658" s="92">
        <f t="shared" si="302"/>
        <v>0.56902943556046115</v>
      </c>
      <c r="H658" s="92">
        <f t="shared" si="302"/>
        <v>0.40382098752818185</v>
      </c>
      <c r="I658" s="92">
        <f t="shared" si="302"/>
        <v>0.31366766719410771</v>
      </c>
      <c r="J658" s="92">
        <f t="shared" si="302"/>
        <v>0.29828970729413595</v>
      </c>
      <c r="K658" s="92">
        <f t="shared" si="302"/>
        <v>0.29428802667902121</v>
      </c>
      <c r="L658" s="92">
        <f t="shared" si="302"/>
        <v>0.27507647165946031</v>
      </c>
      <c r="M658" s="92">
        <f t="shared" si="302"/>
        <v>0.23024669319153307</v>
      </c>
      <c r="N658" s="93">
        <f t="shared" si="302"/>
        <v>0.17757359818967883</v>
      </c>
      <c r="O658" s="23"/>
      <c r="P658" s="94" t="s">
        <v>1021</v>
      </c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</row>
    <row r="659" spans="1:71" ht="16.5" customHeight="1" x14ac:dyDescent="0.25">
      <c r="A659" s="5"/>
      <c r="B659" s="82"/>
      <c r="C659" s="83"/>
      <c r="D659" s="83"/>
      <c r="E659" s="83"/>
      <c r="F659" s="83">
        <f t="shared" ref="F659:N659" si="303">+E$621+E659</f>
        <v>0.185</v>
      </c>
      <c r="G659" s="83">
        <f t="shared" si="303"/>
        <v>0.65999999999999992</v>
      </c>
      <c r="H659" s="83">
        <f t="shared" si="303"/>
        <v>1.21</v>
      </c>
      <c r="I659" s="83">
        <f t="shared" si="303"/>
        <v>1.8599999999999999</v>
      </c>
      <c r="J659" s="83">
        <f t="shared" si="303"/>
        <v>2.5599999999999996</v>
      </c>
      <c r="K659" s="83">
        <f t="shared" si="303"/>
        <v>3.3899999999999997</v>
      </c>
      <c r="L659" s="83">
        <f t="shared" si="303"/>
        <v>4.7899999999999991</v>
      </c>
      <c r="M659" s="83">
        <f t="shared" si="303"/>
        <v>5.8899999999999988</v>
      </c>
      <c r="N659" s="84">
        <f t="shared" si="303"/>
        <v>6.6899999999999986</v>
      </c>
      <c r="O659" s="12"/>
      <c r="P659" s="52" t="s">
        <v>1018</v>
      </c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</row>
    <row r="660" spans="1:71" ht="16.5" customHeight="1" x14ac:dyDescent="0.25">
      <c r="A660" s="5"/>
      <c r="B660" s="95"/>
      <c r="C660" s="85"/>
      <c r="D660" s="85"/>
      <c r="E660" s="85">
        <f t="shared" ref="E660:N660" si="304">+E$631+E659</f>
        <v>16.440000000000001</v>
      </c>
      <c r="F660" s="85">
        <f t="shared" si="304"/>
        <v>28.875</v>
      </c>
      <c r="G660" s="85">
        <f t="shared" si="304"/>
        <v>45.879999999999995</v>
      </c>
      <c r="H660" s="85">
        <f t="shared" si="304"/>
        <v>46.13</v>
      </c>
      <c r="I660" s="85">
        <f t="shared" si="304"/>
        <v>46.47</v>
      </c>
      <c r="J660" s="85">
        <f t="shared" si="304"/>
        <v>56.910000000000004</v>
      </c>
      <c r="K660" s="85">
        <f t="shared" si="304"/>
        <v>72.34</v>
      </c>
      <c r="L660" s="85">
        <f t="shared" si="304"/>
        <v>83.09</v>
      </c>
      <c r="M660" s="85">
        <f t="shared" si="304"/>
        <v>76.760000000000005</v>
      </c>
      <c r="N660" s="86">
        <f t="shared" si="304"/>
        <v>60.94</v>
      </c>
      <c r="O660" s="12"/>
      <c r="P660" s="52" t="s">
        <v>1019</v>
      </c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</row>
    <row r="661" spans="1:71" ht="16.5" customHeight="1" x14ac:dyDescent="0.25">
      <c r="A661" s="5"/>
      <c r="B661" s="87"/>
      <c r="C661" s="5"/>
      <c r="D661" s="5"/>
      <c r="E661" s="5"/>
      <c r="F661" s="5"/>
      <c r="G661" s="5"/>
      <c r="H661" s="5"/>
      <c r="I661" s="88"/>
      <c r="J661" s="88"/>
      <c r="K661" s="88"/>
      <c r="L661" s="88"/>
      <c r="M661" s="88"/>
      <c r="N661" s="96">
        <f>+N660/E660-1</f>
        <v>2.7068126520681259</v>
      </c>
      <c r="O661" s="12"/>
      <c r="P661" s="90" t="s">
        <v>1020</v>
      </c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</row>
    <row r="662" spans="1:71" ht="16.5" customHeight="1" x14ac:dyDescent="0.25">
      <c r="A662" s="23"/>
      <c r="B662" s="91"/>
      <c r="C662" s="92"/>
      <c r="D662" s="92"/>
      <c r="E662" s="92"/>
      <c r="F662" s="92">
        <f t="shared" ref="F662:N662" si="305">RATE(F$324-$E$324,,-$E660,F660)</f>
        <v>0.75638686131386845</v>
      </c>
      <c r="G662" s="92">
        <f t="shared" si="305"/>
        <v>0.67055507479026211</v>
      </c>
      <c r="H662" s="92">
        <f t="shared" si="305"/>
        <v>0.41045926232081814</v>
      </c>
      <c r="I662" s="92">
        <f t="shared" si="305"/>
        <v>0.29663492388325891</v>
      </c>
      <c r="J662" s="92">
        <f t="shared" si="305"/>
        <v>0.28190946591969923</v>
      </c>
      <c r="K662" s="92">
        <f t="shared" si="305"/>
        <v>0.28010653655217449</v>
      </c>
      <c r="L662" s="92">
        <f t="shared" si="305"/>
        <v>0.26043656144730543</v>
      </c>
      <c r="M662" s="92">
        <f t="shared" si="305"/>
        <v>0.21242293759732878</v>
      </c>
      <c r="N662" s="93">
        <f t="shared" si="305"/>
        <v>0.15670414794090393</v>
      </c>
      <c r="O662" s="23"/>
      <c r="P662" s="94" t="s">
        <v>1021</v>
      </c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</row>
    <row r="663" spans="1:71" ht="16.5" customHeight="1" x14ac:dyDescent="0.25">
      <c r="A663" s="5"/>
      <c r="B663" s="82"/>
      <c r="C663" s="83"/>
      <c r="D663" s="83"/>
      <c r="E663" s="83"/>
      <c r="F663" s="83"/>
      <c r="G663" s="83">
        <f t="shared" ref="G663:N663" si="306">+F$621+F663</f>
        <v>0.47499999999999998</v>
      </c>
      <c r="H663" s="83">
        <f t="shared" si="306"/>
        <v>1.0249999999999999</v>
      </c>
      <c r="I663" s="83">
        <f t="shared" si="306"/>
        <v>1.6749999999999998</v>
      </c>
      <c r="J663" s="83">
        <f t="shared" si="306"/>
        <v>2.375</v>
      </c>
      <c r="K663" s="83">
        <f t="shared" si="306"/>
        <v>3.2050000000000001</v>
      </c>
      <c r="L663" s="83">
        <f t="shared" si="306"/>
        <v>4.6050000000000004</v>
      </c>
      <c r="M663" s="83">
        <f t="shared" si="306"/>
        <v>5.7050000000000001</v>
      </c>
      <c r="N663" s="84">
        <f t="shared" si="306"/>
        <v>6.5049999999999999</v>
      </c>
      <c r="O663" s="12"/>
      <c r="P663" s="52" t="s">
        <v>1018</v>
      </c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</row>
    <row r="664" spans="1:71" ht="16.5" customHeight="1" x14ac:dyDescent="0.25">
      <c r="A664" s="5"/>
      <c r="B664" s="95"/>
      <c r="C664" s="85"/>
      <c r="D664" s="85"/>
      <c r="E664" s="85"/>
      <c r="F664" s="85">
        <f t="shared" ref="F664:N664" si="307">+F$631+F663</f>
        <v>28.69</v>
      </c>
      <c r="G664" s="85">
        <f t="shared" si="307"/>
        <v>45.695</v>
      </c>
      <c r="H664" s="85">
        <f t="shared" si="307"/>
        <v>45.945</v>
      </c>
      <c r="I664" s="85">
        <f t="shared" si="307"/>
        <v>46.284999999999997</v>
      </c>
      <c r="J664" s="85">
        <f t="shared" si="307"/>
        <v>56.725000000000001</v>
      </c>
      <c r="K664" s="85">
        <f t="shared" si="307"/>
        <v>72.155000000000001</v>
      </c>
      <c r="L664" s="85">
        <f t="shared" si="307"/>
        <v>82.905000000000001</v>
      </c>
      <c r="M664" s="85">
        <f t="shared" si="307"/>
        <v>76.575000000000003</v>
      </c>
      <c r="N664" s="86">
        <f t="shared" si="307"/>
        <v>60.755000000000003</v>
      </c>
      <c r="O664" s="12"/>
      <c r="P664" s="52" t="s">
        <v>1019</v>
      </c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</row>
    <row r="665" spans="1:71" ht="16.5" customHeight="1" x14ac:dyDescent="0.25">
      <c r="A665" s="5"/>
      <c r="B665" s="87"/>
      <c r="C665" s="5"/>
      <c r="D665" s="5"/>
      <c r="E665" s="5"/>
      <c r="F665" s="5"/>
      <c r="G665" s="5"/>
      <c r="H665" s="5"/>
      <c r="I665" s="88"/>
      <c r="J665" s="88"/>
      <c r="K665" s="88"/>
      <c r="L665" s="88"/>
      <c r="M665" s="88"/>
      <c r="N665" s="96">
        <f>+N664/F664-1</f>
        <v>1.1176368072499128</v>
      </c>
      <c r="O665" s="12"/>
      <c r="P665" s="90" t="s">
        <v>1020</v>
      </c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</row>
    <row r="666" spans="1:71" ht="16.5" customHeight="1" x14ac:dyDescent="0.25">
      <c r="A666" s="23"/>
      <c r="B666" s="91"/>
      <c r="C666" s="92"/>
      <c r="D666" s="92"/>
      <c r="E666" s="92"/>
      <c r="F666" s="92"/>
      <c r="G666" s="92">
        <f t="shared" ref="G666:N666" si="308">RATE(G$324-$F$324,,-$F664,G664)</f>
        <v>0.59271523178807917</v>
      </c>
      <c r="H666" s="92">
        <f t="shared" si="308"/>
        <v>0.26547582725318786</v>
      </c>
      <c r="I666" s="92">
        <f t="shared" si="308"/>
        <v>0.17283406958235911</v>
      </c>
      <c r="J666" s="92">
        <f t="shared" si="308"/>
        <v>0.18579875239268456</v>
      </c>
      <c r="K666" s="92">
        <f t="shared" si="308"/>
        <v>0.20256116982212896</v>
      </c>
      <c r="L666" s="92">
        <f t="shared" si="308"/>
        <v>0.19346135970631442</v>
      </c>
      <c r="M666" s="92">
        <f t="shared" si="308"/>
        <v>0.15055680475142766</v>
      </c>
      <c r="N666" s="93">
        <f t="shared" si="308"/>
        <v>9.8326430203226192E-2</v>
      </c>
      <c r="O666" s="23"/>
      <c r="P666" s="94" t="s">
        <v>1021</v>
      </c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</row>
    <row r="667" spans="1:71" ht="16.5" customHeight="1" x14ac:dyDescent="0.25">
      <c r="A667" s="5"/>
      <c r="B667" s="82"/>
      <c r="C667" s="83"/>
      <c r="D667" s="83"/>
      <c r="E667" s="83"/>
      <c r="F667" s="83"/>
      <c r="G667" s="83"/>
      <c r="H667" s="83">
        <f t="shared" ref="H667:N667" si="309">+G$621+G667</f>
        <v>0.55000000000000004</v>
      </c>
      <c r="I667" s="83">
        <f t="shared" si="309"/>
        <v>1.2000000000000002</v>
      </c>
      <c r="J667" s="83">
        <f t="shared" si="309"/>
        <v>1.9000000000000001</v>
      </c>
      <c r="K667" s="83">
        <f t="shared" si="309"/>
        <v>2.73</v>
      </c>
      <c r="L667" s="83">
        <f t="shared" si="309"/>
        <v>4.13</v>
      </c>
      <c r="M667" s="83">
        <f t="shared" si="309"/>
        <v>5.23</v>
      </c>
      <c r="N667" s="84">
        <f t="shared" si="309"/>
        <v>6.03</v>
      </c>
      <c r="O667" s="12"/>
      <c r="P667" s="52" t="s">
        <v>1018</v>
      </c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</row>
    <row r="668" spans="1:71" ht="16.5" customHeight="1" x14ac:dyDescent="0.25">
      <c r="A668" s="5"/>
      <c r="B668" s="95"/>
      <c r="C668" s="85"/>
      <c r="D668" s="85"/>
      <c r="E668" s="85"/>
      <c r="F668" s="85"/>
      <c r="G668" s="85">
        <f t="shared" ref="G668:N668" si="310">+G$631+G667</f>
        <v>45.22</v>
      </c>
      <c r="H668" s="85">
        <f t="shared" si="310"/>
        <v>45.47</v>
      </c>
      <c r="I668" s="85">
        <f t="shared" si="310"/>
        <v>45.81</v>
      </c>
      <c r="J668" s="85">
        <f t="shared" si="310"/>
        <v>56.25</v>
      </c>
      <c r="K668" s="85">
        <f t="shared" si="310"/>
        <v>71.680000000000007</v>
      </c>
      <c r="L668" s="85">
        <f t="shared" si="310"/>
        <v>82.429999999999993</v>
      </c>
      <c r="M668" s="85">
        <f t="shared" si="310"/>
        <v>76.100000000000009</v>
      </c>
      <c r="N668" s="86">
        <f t="shared" si="310"/>
        <v>60.28</v>
      </c>
      <c r="O668" s="12"/>
      <c r="P668" s="52" t="s">
        <v>1019</v>
      </c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</row>
    <row r="669" spans="1:71" ht="16.5" customHeight="1" x14ac:dyDescent="0.25">
      <c r="A669" s="5"/>
      <c r="B669" s="87"/>
      <c r="C669" s="5"/>
      <c r="D669" s="5"/>
      <c r="E669" s="5"/>
      <c r="F669" s="5"/>
      <c r="G669" s="5"/>
      <c r="H669" s="5"/>
      <c r="I669" s="88"/>
      <c r="J669" s="88"/>
      <c r="K669" s="88"/>
      <c r="L669" s="88"/>
      <c r="M669" s="88"/>
      <c r="N669" s="96">
        <f>+N668/G668-1</f>
        <v>0.33303847854931456</v>
      </c>
      <c r="O669" s="12"/>
      <c r="P669" s="90" t="s">
        <v>1020</v>
      </c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</row>
    <row r="670" spans="1:71" ht="16.5" customHeight="1" x14ac:dyDescent="0.25">
      <c r="A670" s="23"/>
      <c r="B670" s="91"/>
      <c r="C670" s="92"/>
      <c r="D670" s="92"/>
      <c r="E670" s="92"/>
      <c r="F670" s="92"/>
      <c r="G670" s="92"/>
      <c r="H670" s="92">
        <f t="shared" ref="H670:N670" si="311">RATE(H$324-$G$324,,-$G668,H668)</f>
        <v>5.5285272003537762E-3</v>
      </c>
      <c r="I670" s="92">
        <f t="shared" si="311"/>
        <v>6.502520708634516E-3</v>
      </c>
      <c r="J670" s="92">
        <f t="shared" si="311"/>
        <v>7.5467579561952033E-2</v>
      </c>
      <c r="K670" s="92">
        <f t="shared" si="311"/>
        <v>0.12206201280712922</v>
      </c>
      <c r="L670" s="92">
        <f t="shared" si="311"/>
        <v>0.12758930593430531</v>
      </c>
      <c r="M670" s="92">
        <f t="shared" si="311"/>
        <v>9.0625588858779943E-2</v>
      </c>
      <c r="N670" s="93">
        <f t="shared" si="311"/>
        <v>4.1920707351536864E-2</v>
      </c>
      <c r="O670" s="23"/>
      <c r="P670" s="94" t="s">
        <v>1021</v>
      </c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</row>
    <row r="671" spans="1:71" ht="16.5" customHeight="1" x14ac:dyDescent="0.25">
      <c r="A671" s="5"/>
      <c r="B671" s="82"/>
      <c r="C671" s="83"/>
      <c r="D671" s="83"/>
      <c r="E671" s="83"/>
      <c r="F671" s="83"/>
      <c r="G671" s="83"/>
      <c r="H671" s="83"/>
      <c r="I671" s="83">
        <f t="shared" ref="I671:N671" si="312">+H$621+H671</f>
        <v>0.65</v>
      </c>
      <c r="J671" s="83">
        <f t="shared" si="312"/>
        <v>1.35</v>
      </c>
      <c r="K671" s="83">
        <f t="shared" si="312"/>
        <v>2.1800000000000002</v>
      </c>
      <c r="L671" s="83">
        <f t="shared" si="312"/>
        <v>3.58</v>
      </c>
      <c r="M671" s="83">
        <f t="shared" si="312"/>
        <v>4.68</v>
      </c>
      <c r="N671" s="84">
        <f t="shared" si="312"/>
        <v>5.4799999999999995</v>
      </c>
      <c r="O671" s="12"/>
      <c r="P671" s="52" t="s">
        <v>1018</v>
      </c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</row>
    <row r="672" spans="1:71" ht="16.5" customHeight="1" x14ac:dyDescent="0.25">
      <c r="A672" s="5"/>
      <c r="B672" s="95"/>
      <c r="C672" s="85"/>
      <c r="D672" s="85"/>
      <c r="E672" s="85"/>
      <c r="F672" s="85"/>
      <c r="G672" s="85"/>
      <c r="H672" s="85">
        <f t="shared" ref="H672:N672" si="313">+H$631+H671</f>
        <v>44.92</v>
      </c>
      <c r="I672" s="85">
        <f t="shared" si="313"/>
        <v>45.26</v>
      </c>
      <c r="J672" s="85">
        <f t="shared" si="313"/>
        <v>55.7</v>
      </c>
      <c r="K672" s="85">
        <f t="shared" si="313"/>
        <v>71.13000000000001</v>
      </c>
      <c r="L672" s="85">
        <f t="shared" si="313"/>
        <v>81.88</v>
      </c>
      <c r="M672" s="85">
        <f t="shared" si="313"/>
        <v>75.550000000000011</v>
      </c>
      <c r="N672" s="86">
        <f t="shared" si="313"/>
        <v>59.73</v>
      </c>
      <c r="O672" s="12"/>
      <c r="P672" s="52" t="s">
        <v>1019</v>
      </c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</row>
    <row r="673" spans="1:71" ht="16.5" customHeight="1" x14ac:dyDescent="0.25">
      <c r="A673" s="5"/>
      <c r="B673" s="87"/>
      <c r="C673" s="5"/>
      <c r="D673" s="5"/>
      <c r="E673" s="5"/>
      <c r="F673" s="5"/>
      <c r="G673" s="5"/>
      <c r="H673" s="5"/>
      <c r="I673" s="88"/>
      <c r="J673" s="88"/>
      <c r="K673" s="88"/>
      <c r="L673" s="88"/>
      <c r="M673" s="88"/>
      <c r="N673" s="96">
        <f>+N672/H672-1</f>
        <v>0.3296972395369544</v>
      </c>
      <c r="O673" s="12"/>
      <c r="P673" s="90" t="s">
        <v>1020</v>
      </c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</row>
    <row r="674" spans="1:71" ht="16.5" customHeight="1" x14ac:dyDescent="0.25">
      <c r="A674" s="23"/>
      <c r="B674" s="91"/>
      <c r="C674" s="92"/>
      <c r="D674" s="92"/>
      <c r="E674" s="92"/>
      <c r="F674" s="92"/>
      <c r="G674" s="92"/>
      <c r="H674" s="92"/>
      <c r="I674" s="92">
        <f t="shared" ref="I674:N674" si="314">RATE(I$324-$H$324,,-$H672,I672)</f>
        <v>7.5690115761352754E-3</v>
      </c>
      <c r="J674" s="92">
        <f t="shared" si="314"/>
        <v>0.11354487586311372</v>
      </c>
      <c r="K674" s="92">
        <f t="shared" si="314"/>
        <v>0.16556819166794845</v>
      </c>
      <c r="L674" s="92">
        <f t="shared" si="314"/>
        <v>0.16194219112577199</v>
      </c>
      <c r="M674" s="92">
        <f t="shared" si="314"/>
        <v>0.10958082822078534</v>
      </c>
      <c r="N674" s="93">
        <f t="shared" si="314"/>
        <v>4.8637685602675597E-2</v>
      </c>
      <c r="O674" s="23"/>
      <c r="P674" s="94" t="s">
        <v>1021</v>
      </c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</row>
    <row r="675" spans="1:71" ht="16.5" customHeight="1" x14ac:dyDescent="0.25">
      <c r="A675" s="5"/>
      <c r="B675" s="82"/>
      <c r="C675" s="83"/>
      <c r="D675" s="83"/>
      <c r="E675" s="83"/>
      <c r="F675" s="83"/>
      <c r="G675" s="83"/>
      <c r="H675" s="83"/>
      <c r="I675" s="83"/>
      <c r="J675" s="83">
        <f t="shared" ref="J675:N675" si="315">+I$621+I675</f>
        <v>0.7</v>
      </c>
      <c r="K675" s="83">
        <f t="shared" si="315"/>
        <v>1.5299999999999998</v>
      </c>
      <c r="L675" s="83">
        <f t="shared" si="315"/>
        <v>2.9299999999999997</v>
      </c>
      <c r="M675" s="83">
        <f t="shared" si="315"/>
        <v>4.0299999999999994</v>
      </c>
      <c r="N675" s="84">
        <f t="shared" si="315"/>
        <v>4.8299999999999992</v>
      </c>
      <c r="O675" s="12"/>
      <c r="P675" s="52" t="s">
        <v>1018</v>
      </c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</row>
    <row r="676" spans="1:71" ht="16.5" customHeight="1" x14ac:dyDescent="0.25">
      <c r="A676" s="5"/>
      <c r="B676" s="95"/>
      <c r="C676" s="85"/>
      <c r="D676" s="85"/>
      <c r="E676" s="85"/>
      <c r="F676" s="85"/>
      <c r="G676" s="85"/>
      <c r="H676" s="85"/>
      <c r="I676" s="85">
        <f t="shared" ref="I676:N676" si="316">+I$631+I675</f>
        <v>44.61</v>
      </c>
      <c r="J676" s="85">
        <f t="shared" si="316"/>
        <v>55.050000000000004</v>
      </c>
      <c r="K676" s="85">
        <f t="shared" si="316"/>
        <v>70.48</v>
      </c>
      <c r="L676" s="85">
        <f t="shared" si="316"/>
        <v>81.22999999999999</v>
      </c>
      <c r="M676" s="85">
        <f t="shared" si="316"/>
        <v>74.900000000000006</v>
      </c>
      <c r="N676" s="86">
        <f t="shared" si="316"/>
        <v>59.08</v>
      </c>
      <c r="O676" s="12"/>
      <c r="P676" s="52" t="s">
        <v>1019</v>
      </c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</row>
    <row r="677" spans="1:71" ht="16.5" customHeight="1" x14ac:dyDescent="0.25">
      <c r="A677" s="5"/>
      <c r="B677" s="87"/>
      <c r="C677" s="5"/>
      <c r="D677" s="5"/>
      <c r="E677" s="5"/>
      <c r="F677" s="5"/>
      <c r="G677" s="5"/>
      <c r="H677" s="5"/>
      <c r="I677" s="88"/>
      <c r="J677" s="88"/>
      <c r="K677" s="88"/>
      <c r="L677" s="88"/>
      <c r="M677" s="88"/>
      <c r="N677" s="96">
        <f>+N676/I676-1</f>
        <v>0.32436673391616222</v>
      </c>
      <c r="O677" s="12"/>
      <c r="P677" s="90" t="s">
        <v>1020</v>
      </c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</row>
    <row r="678" spans="1:71" ht="16.5" customHeight="1" x14ac:dyDescent="0.25">
      <c r="A678" s="23"/>
      <c r="B678" s="91"/>
      <c r="C678" s="92"/>
      <c r="D678" s="92"/>
      <c r="E678" s="92"/>
      <c r="F678" s="92"/>
      <c r="G678" s="92"/>
      <c r="H678" s="92"/>
      <c r="I678" s="92"/>
      <c r="J678" s="92">
        <f t="shared" ref="J678:N678" si="317">RATE(J$324-$I$324,,-$I676,J676)</f>
        <v>0.23402824478816411</v>
      </c>
      <c r="K678" s="92">
        <f t="shared" si="317"/>
        <v>0.25694662468441098</v>
      </c>
      <c r="L678" s="92">
        <f t="shared" si="317"/>
        <v>0.22112861980618459</v>
      </c>
      <c r="M678" s="92">
        <f t="shared" si="317"/>
        <v>0.13831484238672678</v>
      </c>
      <c r="N678" s="93">
        <f t="shared" si="317"/>
        <v>5.7795347863861438E-2</v>
      </c>
      <c r="O678" s="23"/>
      <c r="P678" s="94" t="s">
        <v>1021</v>
      </c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</row>
    <row r="679" spans="1:71" ht="16.5" customHeight="1" x14ac:dyDescent="0.25">
      <c r="A679" s="5"/>
      <c r="B679" s="82"/>
      <c r="C679" s="83"/>
      <c r="D679" s="83"/>
      <c r="E679" s="83"/>
      <c r="F679" s="83"/>
      <c r="G679" s="83"/>
      <c r="H679" s="83"/>
      <c r="I679" s="83"/>
      <c r="J679" s="83"/>
      <c r="K679" s="83">
        <f t="shared" ref="K679:N679" si="318">+J$621+J679</f>
        <v>0.83</v>
      </c>
      <c r="L679" s="83">
        <f t="shared" si="318"/>
        <v>2.23</v>
      </c>
      <c r="M679" s="83">
        <f t="shared" si="318"/>
        <v>3.33</v>
      </c>
      <c r="N679" s="84">
        <f t="shared" si="318"/>
        <v>4.13</v>
      </c>
      <c r="O679" s="12"/>
      <c r="P679" s="52" t="s">
        <v>1018</v>
      </c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</row>
    <row r="680" spans="1:71" ht="16.5" customHeight="1" x14ac:dyDescent="0.25">
      <c r="A680" s="5"/>
      <c r="B680" s="95"/>
      <c r="C680" s="85"/>
      <c r="D680" s="85"/>
      <c r="E680" s="85"/>
      <c r="F680" s="85"/>
      <c r="G680" s="85"/>
      <c r="H680" s="85"/>
      <c r="I680" s="85"/>
      <c r="J680" s="85">
        <f t="shared" ref="J680:N680" si="319">+J$631+J679</f>
        <v>54.35</v>
      </c>
      <c r="K680" s="85">
        <f t="shared" si="319"/>
        <v>69.78</v>
      </c>
      <c r="L680" s="85">
        <f t="shared" si="319"/>
        <v>80.53</v>
      </c>
      <c r="M680" s="85">
        <f t="shared" si="319"/>
        <v>74.2</v>
      </c>
      <c r="N680" s="86">
        <f t="shared" si="319"/>
        <v>58.38</v>
      </c>
      <c r="O680" s="12"/>
      <c r="P680" s="52" t="s">
        <v>1019</v>
      </c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</row>
    <row r="681" spans="1:71" ht="16.5" customHeight="1" x14ac:dyDescent="0.25">
      <c r="A681" s="5"/>
      <c r="B681" s="87"/>
      <c r="C681" s="5"/>
      <c r="D681" s="5"/>
      <c r="E681" s="5"/>
      <c r="F681" s="5"/>
      <c r="G681" s="5"/>
      <c r="H681" s="5"/>
      <c r="I681" s="88"/>
      <c r="J681" s="88"/>
      <c r="K681" s="88"/>
      <c r="L681" s="88"/>
      <c r="M681" s="88"/>
      <c r="N681" s="96">
        <f>+N680/J680-1</f>
        <v>7.4149034038638373E-2</v>
      </c>
      <c r="O681" s="12"/>
      <c r="P681" s="90" t="s">
        <v>1020</v>
      </c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</row>
    <row r="682" spans="1:71" ht="16.5" customHeight="1" x14ac:dyDescent="0.25">
      <c r="A682" s="23"/>
      <c r="B682" s="91"/>
      <c r="C682" s="92"/>
      <c r="D682" s="92"/>
      <c r="E682" s="92"/>
      <c r="F682" s="92"/>
      <c r="G682" s="92"/>
      <c r="H682" s="92"/>
      <c r="I682" s="92"/>
      <c r="J682" s="92"/>
      <c r="K682" s="92">
        <f t="shared" ref="K682:N682" si="320">RATE(K$324-$J$324,,-$J680,K680)</f>
        <v>0.28390064397424114</v>
      </c>
      <c r="L682" s="92">
        <f t="shared" si="320"/>
        <v>0.21724801593213056</v>
      </c>
      <c r="M682" s="92">
        <f t="shared" si="320"/>
        <v>0.109348802626221</v>
      </c>
      <c r="N682" s="93">
        <f t="shared" si="320"/>
        <v>1.8043031603234311E-2</v>
      </c>
      <c r="O682" s="23"/>
      <c r="P682" s="94" t="s">
        <v>1021</v>
      </c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</row>
    <row r="683" spans="1:71" ht="16.5" customHeight="1" x14ac:dyDescent="0.25">
      <c r="A683" s="5"/>
      <c r="B683" s="97"/>
      <c r="C683" s="98"/>
      <c r="D683" s="98"/>
      <c r="E683" s="98"/>
      <c r="F683" s="98"/>
      <c r="G683" s="98"/>
      <c r="H683" s="98"/>
      <c r="I683" s="98"/>
      <c r="J683" s="98"/>
      <c r="K683" s="98"/>
      <c r="L683" s="83">
        <f t="shared" ref="L683:N683" si="321">+K$621+K683</f>
        <v>1.4</v>
      </c>
      <c r="M683" s="83">
        <f t="shared" si="321"/>
        <v>2.5</v>
      </c>
      <c r="N683" s="84">
        <f t="shared" si="321"/>
        <v>3.3</v>
      </c>
      <c r="O683" s="12"/>
      <c r="P683" s="52" t="s">
        <v>1018</v>
      </c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</row>
    <row r="684" spans="1:71" ht="16.5" customHeight="1" x14ac:dyDescent="0.25">
      <c r="A684" s="5"/>
      <c r="B684" s="95"/>
      <c r="C684" s="85"/>
      <c r="D684" s="85"/>
      <c r="E684" s="85"/>
      <c r="F684" s="85"/>
      <c r="G684" s="85"/>
      <c r="H684" s="85"/>
      <c r="I684" s="85"/>
      <c r="J684" s="85"/>
      <c r="K684" s="85">
        <f t="shared" ref="K684:N684" si="322">+K$631+K683</f>
        <v>68.95</v>
      </c>
      <c r="L684" s="85">
        <f t="shared" si="322"/>
        <v>79.7</v>
      </c>
      <c r="M684" s="85">
        <f t="shared" si="322"/>
        <v>73.37</v>
      </c>
      <c r="N684" s="86">
        <f t="shared" si="322"/>
        <v>57.55</v>
      </c>
      <c r="O684" s="12"/>
      <c r="P684" s="52" t="s">
        <v>1019</v>
      </c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</row>
    <row r="685" spans="1:71" ht="16.5" customHeight="1" x14ac:dyDescent="0.25">
      <c r="A685" s="5"/>
      <c r="B685" s="87"/>
      <c r="C685" s="5"/>
      <c r="D685" s="5"/>
      <c r="E685" s="5"/>
      <c r="F685" s="5"/>
      <c r="G685" s="5"/>
      <c r="H685" s="5"/>
      <c r="I685" s="88"/>
      <c r="J685" s="88"/>
      <c r="K685" s="88"/>
      <c r="L685" s="88"/>
      <c r="M685" s="88"/>
      <c r="N685" s="96">
        <f>+N684/K684-1</f>
        <v>-0.16533720087019588</v>
      </c>
      <c r="O685" s="12"/>
      <c r="P685" s="90" t="s">
        <v>1020</v>
      </c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</row>
    <row r="686" spans="1:71" ht="16.5" customHeight="1" x14ac:dyDescent="0.25">
      <c r="A686" s="23"/>
      <c r="B686" s="91"/>
      <c r="C686" s="92"/>
      <c r="D686" s="92"/>
      <c r="E686" s="92"/>
      <c r="F686" s="92"/>
      <c r="G686" s="92"/>
      <c r="H686" s="92"/>
      <c r="I686" s="92"/>
      <c r="J686" s="92"/>
      <c r="K686" s="92"/>
      <c r="L686" s="92">
        <f t="shared" ref="L686:N686" si="323">RATE(L$324-$K$324,,-$K684,L684)</f>
        <v>0.15591007976794777</v>
      </c>
      <c r="M686" s="92">
        <f t="shared" si="323"/>
        <v>3.1554372537118056E-2</v>
      </c>
      <c r="N686" s="93">
        <f t="shared" si="323"/>
        <v>-5.8463806919770704E-2</v>
      </c>
      <c r="O686" s="23"/>
      <c r="P686" s="94" t="s">
        <v>1021</v>
      </c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</row>
    <row r="687" spans="1:71" ht="16.5" customHeight="1" x14ac:dyDescent="0.25">
      <c r="A687" s="5"/>
      <c r="B687" s="97"/>
      <c r="C687" s="98"/>
      <c r="D687" s="98"/>
      <c r="E687" s="98"/>
      <c r="F687" s="98"/>
      <c r="G687" s="98"/>
      <c r="H687" s="98"/>
      <c r="I687" s="98"/>
      <c r="J687" s="98"/>
      <c r="K687" s="98"/>
      <c r="L687" s="98"/>
      <c r="M687" s="83">
        <f t="shared" ref="M687:N687" si="324">+L$621+L687</f>
        <v>1.1000000000000001</v>
      </c>
      <c r="N687" s="84">
        <f t="shared" si="324"/>
        <v>1.9000000000000001</v>
      </c>
      <c r="O687" s="12"/>
      <c r="P687" s="52" t="s">
        <v>1018</v>
      </c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</row>
    <row r="688" spans="1:71" ht="16.5" customHeight="1" x14ac:dyDescent="0.25">
      <c r="A688" s="5"/>
      <c r="B688" s="95"/>
      <c r="C688" s="85"/>
      <c r="D688" s="85"/>
      <c r="E688" s="85"/>
      <c r="F688" s="85"/>
      <c r="G688" s="85"/>
      <c r="H688" s="85"/>
      <c r="I688" s="85"/>
      <c r="J688" s="85"/>
      <c r="K688" s="85"/>
      <c r="L688" s="85">
        <f t="shared" ref="L688:N688" si="325">+L$631+L687</f>
        <v>78.3</v>
      </c>
      <c r="M688" s="85">
        <f t="shared" si="325"/>
        <v>71.97</v>
      </c>
      <c r="N688" s="86">
        <f t="shared" si="325"/>
        <v>56.15</v>
      </c>
      <c r="O688" s="12"/>
      <c r="P688" s="52" t="s">
        <v>1019</v>
      </c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</row>
    <row r="689" spans="1:71" ht="16.5" customHeight="1" x14ac:dyDescent="0.25">
      <c r="A689" s="5"/>
      <c r="B689" s="87"/>
      <c r="C689" s="5"/>
      <c r="D689" s="5"/>
      <c r="E689" s="5"/>
      <c r="F689" s="5"/>
      <c r="G689" s="5"/>
      <c r="H689" s="5"/>
      <c r="I689" s="88"/>
      <c r="J689" s="88"/>
      <c r="K689" s="88"/>
      <c r="L689" s="88"/>
      <c r="M689" s="88"/>
      <c r="N689" s="96">
        <f>+N688/L688-1</f>
        <v>-0.28288633461047252</v>
      </c>
      <c r="O689" s="12"/>
      <c r="P689" s="90" t="s">
        <v>1020</v>
      </c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</row>
    <row r="690" spans="1:71" ht="16.5" customHeight="1" x14ac:dyDescent="0.25">
      <c r="A690" s="23"/>
      <c r="B690" s="91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>
        <f t="shared" ref="M690:N690" si="326">RATE(M$324-$L$324,,-$L688,M688)</f>
        <v>-8.0842911877394605E-2</v>
      </c>
      <c r="N690" s="93">
        <f t="shared" si="326"/>
        <v>-0.15317435951104588</v>
      </c>
      <c r="O690" s="23"/>
      <c r="P690" s="94" t="s">
        <v>1021</v>
      </c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</row>
    <row r="691" spans="1:71" ht="16.5" customHeight="1" x14ac:dyDescent="0.25">
      <c r="A691" s="5"/>
      <c r="B691" s="97"/>
      <c r="C691" s="98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84">
        <f>+M$621+M691</f>
        <v>0.8</v>
      </c>
      <c r="O691" s="12"/>
      <c r="P691" s="52" t="s">
        <v>1018</v>
      </c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</row>
    <row r="692" spans="1:71" ht="16.5" customHeight="1" x14ac:dyDescent="0.25">
      <c r="A692" s="5"/>
      <c r="B692" s="9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>
        <f t="shared" ref="M692:N692" si="327">+M$631+M691</f>
        <v>70.87</v>
      </c>
      <c r="N692" s="86">
        <f t="shared" si="327"/>
        <v>55.05</v>
      </c>
      <c r="O692" s="12"/>
      <c r="P692" s="52" t="s">
        <v>1019</v>
      </c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</row>
    <row r="693" spans="1:71" ht="16.5" customHeight="1" x14ac:dyDescent="0.25">
      <c r="A693" s="5"/>
      <c r="B693" s="87"/>
      <c r="C693" s="5"/>
      <c r="D693" s="5"/>
      <c r="E693" s="5"/>
      <c r="F693" s="5"/>
      <c r="G693" s="5"/>
      <c r="H693" s="5"/>
      <c r="I693" s="88"/>
      <c r="J693" s="88"/>
      <c r="K693" s="88"/>
      <c r="L693" s="88"/>
      <c r="M693" s="88"/>
      <c r="N693" s="96">
        <f>+N692/M692-1</f>
        <v>-0.22322562438267257</v>
      </c>
      <c r="O693" s="12"/>
      <c r="P693" s="90" t="s">
        <v>1020</v>
      </c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</row>
    <row r="694" spans="1:71" ht="16.5" customHeight="1" x14ac:dyDescent="0.25">
      <c r="A694" s="23"/>
      <c r="B694" s="91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3">
        <f>RATE(N$324-$M$324,,-$M692,N692)</f>
        <v>-0.22322562438267257</v>
      </c>
      <c r="O694" s="23"/>
      <c r="P694" s="94" t="s">
        <v>1021</v>
      </c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</row>
    <row r="695" spans="1:71" ht="16.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ht="16.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ht="16.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ht="15.75" customHeight="1" x14ac:dyDescent="0.25">
      <c r="A698" s="3"/>
      <c r="B698" s="3"/>
      <c r="C698" s="3"/>
      <c r="D698" s="99"/>
      <c r="E698" s="99"/>
      <c r="F698" s="99"/>
      <c r="G698" s="198" t="s">
        <v>1205</v>
      </c>
      <c r="H698" s="199"/>
      <c r="I698" s="199"/>
      <c r="J698" s="199"/>
      <c r="K698" s="199"/>
      <c r="L698" s="199"/>
      <c r="M698" s="199"/>
      <c r="N698" s="200"/>
      <c r="O698" s="148"/>
      <c r="P698" s="115"/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ht="15.75" customHeight="1" x14ac:dyDescent="0.25">
      <c r="A699" s="3"/>
      <c r="B699" s="3"/>
      <c r="C699" s="3"/>
      <c r="D699" s="99"/>
      <c r="E699" s="99"/>
      <c r="F699" s="99"/>
      <c r="G699" s="116">
        <v>17522</v>
      </c>
      <c r="H699" s="162">
        <v>19743</v>
      </c>
      <c r="I699" s="117">
        <v>21577</v>
      </c>
      <c r="J699" s="162">
        <v>24537</v>
      </c>
      <c r="K699" s="117">
        <v>25340</v>
      </c>
      <c r="L699" s="162">
        <v>28078</v>
      </c>
      <c r="M699" s="117">
        <v>30433</v>
      </c>
      <c r="N699" s="162"/>
      <c r="O699" s="35">
        <f t="shared" ref="O699:O701" si="328">RATE(M$324-$G$324,,-G699,M699)</f>
        <v>9.637767003995E-2</v>
      </c>
      <c r="P699" s="102" t="s">
        <v>1206</v>
      </c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ht="15.75" customHeight="1" x14ac:dyDescent="0.25">
      <c r="A700" s="3"/>
      <c r="B700" s="3"/>
      <c r="C700" s="3"/>
      <c r="D700" s="99"/>
      <c r="E700" s="99"/>
      <c r="F700" s="99"/>
      <c r="G700" s="124">
        <v>579</v>
      </c>
      <c r="H700" s="163">
        <v>612</v>
      </c>
      <c r="I700" s="101">
        <v>638</v>
      </c>
      <c r="J700" s="163">
        <v>667</v>
      </c>
      <c r="K700" s="101">
        <v>690</v>
      </c>
      <c r="L700" s="163">
        <v>948</v>
      </c>
      <c r="M700" s="101">
        <v>1410</v>
      </c>
      <c r="N700" s="163"/>
      <c r="O700" s="35">
        <f t="shared" si="328"/>
        <v>0.15990768218785276</v>
      </c>
      <c r="P700" s="99" t="s">
        <v>1207</v>
      </c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ht="15.75" customHeight="1" x14ac:dyDescent="0.25">
      <c r="A701" s="3"/>
      <c r="B701" s="3"/>
      <c r="C701" s="3"/>
      <c r="D701" s="99"/>
      <c r="E701" s="99"/>
      <c r="F701" s="99"/>
      <c r="G701" s="124">
        <v>903</v>
      </c>
      <c r="H701" s="163">
        <v>958</v>
      </c>
      <c r="I701" s="101">
        <v>983</v>
      </c>
      <c r="J701" s="163">
        <v>998</v>
      </c>
      <c r="K701" s="101">
        <v>1097</v>
      </c>
      <c r="L701" s="163">
        <v>1208</v>
      </c>
      <c r="M701" s="101">
        <v>1121</v>
      </c>
      <c r="N701" s="163"/>
      <c r="O701" s="35">
        <f t="shared" si="328"/>
        <v>3.6699710000373524E-2</v>
      </c>
      <c r="P701" s="102" t="s">
        <v>1208</v>
      </c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ht="15.75" customHeight="1" x14ac:dyDescent="0.25">
      <c r="A702" s="3"/>
      <c r="B702" s="3"/>
      <c r="C702" s="3"/>
      <c r="D702" s="99"/>
      <c r="E702" s="99"/>
      <c r="F702" s="99"/>
      <c r="G702" s="124">
        <v>19</v>
      </c>
      <c r="H702" s="163">
        <v>17</v>
      </c>
      <c r="I702" s="101">
        <v>10</v>
      </c>
      <c r="J702" s="163">
        <v>1</v>
      </c>
      <c r="K702" s="101">
        <v>1</v>
      </c>
      <c r="L702" s="163">
        <v>2762</v>
      </c>
      <c r="M702" s="101">
        <v>2904</v>
      </c>
      <c r="N702" s="163"/>
      <c r="O702" s="35">
        <f>RATE(M$324-$L$324,,-L702,M702)</f>
        <v>5.1412020275162902E-2</v>
      </c>
      <c r="P702" s="102" t="s">
        <v>1209</v>
      </c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ht="15.75" customHeight="1" x14ac:dyDescent="0.25">
      <c r="A703" s="3"/>
      <c r="B703" s="3"/>
      <c r="C703" s="3"/>
      <c r="D703" s="99"/>
      <c r="E703" s="99"/>
      <c r="F703" s="99"/>
      <c r="G703" s="124">
        <v>8</v>
      </c>
      <c r="H703" s="163">
        <v>3</v>
      </c>
      <c r="I703" s="101">
        <v>7</v>
      </c>
      <c r="J703" s="163">
        <v>42</v>
      </c>
      <c r="K703" s="101">
        <v>27</v>
      </c>
      <c r="L703" s="163">
        <v>37</v>
      </c>
      <c r="M703" s="101">
        <v>0</v>
      </c>
      <c r="N703" s="163"/>
      <c r="O703" s="35">
        <f>RATE(M$324-$G$324,,-G703,M703)</f>
        <v>-0.9999993377532328</v>
      </c>
      <c r="P703" s="102" t="s">
        <v>1210</v>
      </c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ht="15.75" customHeight="1" x14ac:dyDescent="0.25">
      <c r="A704" s="3"/>
      <c r="B704" s="3"/>
      <c r="C704" s="3"/>
      <c r="D704" s="99"/>
      <c r="E704" s="99"/>
      <c r="F704" s="99"/>
      <c r="G704" s="124">
        <v>882</v>
      </c>
      <c r="H704" s="163">
        <v>975</v>
      </c>
      <c r="I704" s="101">
        <v>1068</v>
      </c>
      <c r="J704" s="163">
        <v>1389</v>
      </c>
      <c r="K704" s="101">
        <v>1631</v>
      </c>
      <c r="L704" s="163">
        <v>733</v>
      </c>
      <c r="M704" s="101">
        <v>851</v>
      </c>
      <c r="N704" s="163"/>
      <c r="O704" s="35">
        <f t="shared" ref="O704:O705" si="329">RATE(M$324-$L$324,,-L704,M704)</f>
        <v>0.16098226466575702</v>
      </c>
      <c r="P704" s="102" t="s">
        <v>1211</v>
      </c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ht="15.75" customHeight="1" x14ac:dyDescent="0.25">
      <c r="A705" s="3"/>
      <c r="B705" s="3"/>
      <c r="C705" s="3"/>
      <c r="D705" s="99"/>
      <c r="E705" s="99"/>
      <c r="F705" s="99"/>
      <c r="G705" s="124">
        <v>0</v>
      </c>
      <c r="H705" s="163">
        <v>0</v>
      </c>
      <c r="I705" s="101">
        <v>0</v>
      </c>
      <c r="J705" s="163">
        <v>0</v>
      </c>
      <c r="K705" s="101">
        <v>0</v>
      </c>
      <c r="L705" s="163">
        <v>519</v>
      </c>
      <c r="M705" s="101">
        <v>1984</v>
      </c>
      <c r="N705" s="163"/>
      <c r="O705" s="35">
        <f t="shared" si="329"/>
        <v>2.8227360308285161</v>
      </c>
      <c r="P705" s="102" t="s">
        <v>1212</v>
      </c>
      <c r="Q705" s="99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ht="15.75" customHeight="1" x14ac:dyDescent="0.25">
      <c r="A706" s="3"/>
      <c r="B706" s="3"/>
      <c r="C706" s="3"/>
      <c r="D706" s="45"/>
      <c r="E706" s="45"/>
      <c r="F706" s="45"/>
      <c r="G706" s="124">
        <v>686</v>
      </c>
      <c r="H706" s="163">
        <v>813</v>
      </c>
      <c r="I706" s="101">
        <v>749</v>
      </c>
      <c r="J706" s="163">
        <v>853</v>
      </c>
      <c r="K706" s="101">
        <v>839</v>
      </c>
      <c r="L706" s="163">
        <v>1055</v>
      </c>
      <c r="M706" s="101">
        <v>1232</v>
      </c>
      <c r="N706" s="163"/>
      <c r="O706" s="35">
        <f t="shared" ref="O706:O707" si="330">RATE(M$324-$G$324,,-G706,M706)</f>
        <v>0.10250634790722005</v>
      </c>
      <c r="P706" s="102" t="s">
        <v>1213</v>
      </c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ht="15.75" customHeight="1" x14ac:dyDescent="0.25">
      <c r="A707" s="3"/>
      <c r="B707" s="3"/>
      <c r="C707" s="3"/>
      <c r="D707" s="45"/>
      <c r="E707" s="45"/>
      <c r="F707" s="45"/>
      <c r="G707" s="126">
        <v>1321</v>
      </c>
      <c r="H707" s="164">
        <v>1518</v>
      </c>
      <c r="I707" s="127">
        <v>1431</v>
      </c>
      <c r="J707" s="164">
        <v>1600</v>
      </c>
      <c r="K707" s="127">
        <v>2309</v>
      </c>
      <c r="L707" s="164">
        <v>1203</v>
      </c>
      <c r="M707" s="127">
        <v>1134</v>
      </c>
      <c r="N707" s="164"/>
      <c r="O707" s="35">
        <f t="shared" si="330"/>
        <v>-2.5118775767419936E-2</v>
      </c>
      <c r="P707" s="102" t="s">
        <v>1214</v>
      </c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ht="15.75" customHeight="1" x14ac:dyDescent="0.25">
      <c r="A708" s="3"/>
      <c r="B708" s="3"/>
      <c r="C708" s="3"/>
      <c r="D708" s="45"/>
      <c r="E708" s="45"/>
      <c r="F708" s="45"/>
      <c r="G708" s="99"/>
      <c r="H708" s="99"/>
      <c r="I708" s="102"/>
      <c r="J708" s="102"/>
      <c r="K708" s="102"/>
      <c r="L708" s="102"/>
      <c r="M708" s="102"/>
      <c r="N708" s="102"/>
      <c r="O708" s="109"/>
      <c r="P708" s="99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ht="15.75" customHeight="1" x14ac:dyDescent="0.25">
      <c r="A709" s="3"/>
      <c r="B709" s="3"/>
      <c r="C709" s="3"/>
      <c r="D709" s="45"/>
      <c r="E709" s="45"/>
      <c r="F709" s="45"/>
      <c r="G709" s="99"/>
      <c r="H709" s="99"/>
      <c r="I709" s="198" t="s">
        <v>1215</v>
      </c>
      <c r="J709" s="199"/>
      <c r="K709" s="199"/>
      <c r="L709" s="199"/>
      <c r="M709" s="199"/>
      <c r="N709" s="200"/>
      <c r="O709" s="109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ht="15.75" customHeight="1" x14ac:dyDescent="0.25">
      <c r="A710" s="3"/>
      <c r="B710" s="3"/>
      <c r="C710" s="3"/>
      <c r="D710" s="45"/>
      <c r="E710" s="45"/>
      <c r="F710" s="45"/>
      <c r="G710" s="99"/>
      <c r="H710" s="99"/>
      <c r="I710" s="162">
        <v>11158</v>
      </c>
      <c r="J710" s="162">
        <v>12349</v>
      </c>
      <c r="K710" s="162">
        <v>12626</v>
      </c>
      <c r="L710" s="162">
        <v>13843</v>
      </c>
      <c r="M710" s="162">
        <v>15050</v>
      </c>
      <c r="N710" s="162"/>
      <c r="O710" s="35" t="e">
        <f t="shared" ref="O710:O714" si="331">RATE($H$1-$M$1,,M710,-H710)</f>
        <v>#NUM!</v>
      </c>
      <c r="P710" s="102" t="s">
        <v>1206</v>
      </c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ht="15.75" customHeight="1" x14ac:dyDescent="0.25">
      <c r="A711" s="3"/>
      <c r="B711" s="3"/>
      <c r="C711" s="3"/>
      <c r="D711" s="99"/>
      <c r="E711" s="99"/>
      <c r="F711" s="99"/>
      <c r="G711" s="99"/>
      <c r="H711" s="99"/>
      <c r="I711" s="163">
        <v>280</v>
      </c>
      <c r="J711" s="163">
        <v>279</v>
      </c>
      <c r="K711" s="163">
        <v>268</v>
      </c>
      <c r="L711" s="163">
        <v>300</v>
      </c>
      <c r="M711" s="163">
        <v>431</v>
      </c>
      <c r="N711" s="163"/>
      <c r="O711" s="35" t="e">
        <f t="shared" si="331"/>
        <v>#NUM!</v>
      </c>
      <c r="P711" s="99" t="s">
        <v>1207</v>
      </c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ht="15.75" customHeight="1" x14ac:dyDescent="0.25">
      <c r="A712" s="3"/>
      <c r="B712" s="3"/>
      <c r="C712" s="3"/>
      <c r="D712" s="102"/>
      <c r="E712" s="102"/>
      <c r="F712" s="102"/>
      <c r="G712" s="99"/>
      <c r="H712" s="99"/>
      <c r="I712" s="163">
        <v>332</v>
      </c>
      <c r="J712" s="163">
        <v>325</v>
      </c>
      <c r="K712" s="163">
        <v>343</v>
      </c>
      <c r="L712" s="163">
        <v>423</v>
      </c>
      <c r="M712" s="163">
        <v>379</v>
      </c>
      <c r="N712" s="163"/>
      <c r="O712" s="35" t="e">
        <f t="shared" si="331"/>
        <v>#NUM!</v>
      </c>
      <c r="P712" s="102" t="s">
        <v>1208</v>
      </c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ht="15.75" customHeight="1" x14ac:dyDescent="0.25">
      <c r="A713" s="3"/>
      <c r="B713" s="3"/>
      <c r="C713" s="3"/>
      <c r="D713" s="99"/>
      <c r="E713" s="99"/>
      <c r="F713" s="99"/>
      <c r="G713" s="99"/>
      <c r="H713" s="99"/>
      <c r="I713" s="163">
        <v>11.5</v>
      </c>
      <c r="J713" s="163">
        <v>1.1000000000000001</v>
      </c>
      <c r="K713" s="163">
        <v>1</v>
      </c>
      <c r="L713" s="163">
        <v>1566</v>
      </c>
      <c r="M713" s="163">
        <v>1833</v>
      </c>
      <c r="N713" s="163"/>
      <c r="O713" s="35" t="e">
        <f t="shared" si="331"/>
        <v>#NUM!</v>
      </c>
      <c r="P713" s="102" t="s">
        <v>1209</v>
      </c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ht="15.75" customHeight="1" x14ac:dyDescent="0.25">
      <c r="A714" s="3"/>
      <c r="B714" s="3"/>
      <c r="C714" s="3"/>
      <c r="D714" s="99"/>
      <c r="E714" s="99"/>
      <c r="F714" s="99"/>
      <c r="G714" s="99"/>
      <c r="H714" s="99"/>
      <c r="I714" s="164">
        <v>852</v>
      </c>
      <c r="J714" s="164">
        <v>1086</v>
      </c>
      <c r="K714" s="164">
        <v>1281</v>
      </c>
      <c r="L714" s="164">
        <v>332</v>
      </c>
      <c r="M714" s="164">
        <v>394</v>
      </c>
      <c r="N714" s="164"/>
      <c r="O714" s="35" t="e">
        <f t="shared" si="331"/>
        <v>#NUM!</v>
      </c>
      <c r="P714" s="102" t="s">
        <v>1211</v>
      </c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ht="15.75" customHeight="1" x14ac:dyDescent="0.25">
      <c r="A715" s="3"/>
      <c r="B715" s="3"/>
      <c r="C715" s="3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148"/>
      <c r="P715" s="99"/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ht="15.75" customHeight="1" x14ac:dyDescent="0.25">
      <c r="A716" s="3"/>
      <c r="B716" s="3"/>
      <c r="C716" s="3"/>
      <c r="D716" s="45"/>
      <c r="E716" s="45"/>
      <c r="F716" s="45"/>
      <c r="G716" s="99"/>
      <c r="H716" s="99"/>
      <c r="I716" s="208" t="s">
        <v>1216</v>
      </c>
      <c r="J716" s="202"/>
      <c r="K716" s="202"/>
      <c r="L716" s="202"/>
      <c r="M716" s="202"/>
      <c r="N716" s="203"/>
      <c r="O716" s="148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ht="15.75" customHeight="1" x14ac:dyDescent="0.25">
      <c r="A717" s="3"/>
      <c r="B717" s="3"/>
      <c r="C717" s="3"/>
      <c r="D717" s="45"/>
      <c r="E717" s="45"/>
      <c r="F717" s="45"/>
      <c r="G717" s="99"/>
      <c r="H717" s="99"/>
      <c r="I717" s="108">
        <f t="shared" ref="I717:M717" si="332">+I699-I710</f>
        <v>10419</v>
      </c>
      <c r="J717" s="165">
        <f t="shared" si="332"/>
        <v>12188</v>
      </c>
      <c r="K717" s="102">
        <f t="shared" si="332"/>
        <v>12714</v>
      </c>
      <c r="L717" s="165">
        <f t="shared" si="332"/>
        <v>14235</v>
      </c>
      <c r="M717" s="102">
        <f t="shared" si="332"/>
        <v>15383</v>
      </c>
      <c r="N717" s="165"/>
      <c r="O717" s="35">
        <f t="shared" ref="O717:O720" si="333">M717/M699</f>
        <v>0.50547103473203425</v>
      </c>
      <c r="P717" s="102" t="s">
        <v>1206</v>
      </c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ht="15.75" customHeight="1" x14ac:dyDescent="0.25">
      <c r="A718" s="3"/>
      <c r="B718" s="3"/>
      <c r="C718" s="3"/>
      <c r="D718" s="45"/>
      <c r="E718" s="45"/>
      <c r="F718" s="45"/>
      <c r="G718" s="99"/>
      <c r="H718" s="99"/>
      <c r="I718" s="108">
        <f t="shared" ref="I718:M718" si="334">+I700-I711</f>
        <v>358</v>
      </c>
      <c r="J718" s="166">
        <f t="shared" si="334"/>
        <v>388</v>
      </c>
      <c r="K718" s="102">
        <f t="shared" si="334"/>
        <v>422</v>
      </c>
      <c r="L718" s="166">
        <f t="shared" si="334"/>
        <v>648</v>
      </c>
      <c r="M718" s="102">
        <f t="shared" si="334"/>
        <v>979</v>
      </c>
      <c r="N718" s="166"/>
      <c r="O718" s="35">
        <f t="shared" si="333"/>
        <v>0.69432624113475172</v>
      </c>
      <c r="P718" s="99" t="s">
        <v>1207</v>
      </c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ht="15.75" customHeight="1" x14ac:dyDescent="0.25">
      <c r="A719" s="3"/>
      <c r="B719" s="3"/>
      <c r="C719" s="3"/>
      <c r="D719" s="45"/>
      <c r="E719" s="45"/>
      <c r="F719" s="45"/>
      <c r="G719" s="99"/>
      <c r="H719" s="99"/>
      <c r="I719" s="108">
        <f t="shared" ref="I719:M719" si="335">+I701-I712</f>
        <v>651</v>
      </c>
      <c r="J719" s="166">
        <f t="shared" si="335"/>
        <v>673</v>
      </c>
      <c r="K719" s="102">
        <f t="shared" si="335"/>
        <v>754</v>
      </c>
      <c r="L719" s="166">
        <f t="shared" si="335"/>
        <v>785</v>
      </c>
      <c r="M719" s="102">
        <f t="shared" si="335"/>
        <v>742</v>
      </c>
      <c r="N719" s="166"/>
      <c r="O719" s="35">
        <f t="shared" si="333"/>
        <v>0.66190900981266731</v>
      </c>
      <c r="P719" s="102" t="s">
        <v>1208</v>
      </c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ht="15.75" customHeight="1" x14ac:dyDescent="0.25">
      <c r="A720" s="3"/>
      <c r="B720" s="3"/>
      <c r="C720" s="3"/>
      <c r="D720" s="45"/>
      <c r="E720" s="45"/>
      <c r="F720" s="45"/>
      <c r="G720" s="99"/>
      <c r="H720" s="99"/>
      <c r="I720" s="108">
        <f t="shared" ref="I720:M720" si="336">+I702-I713</f>
        <v>-1.5</v>
      </c>
      <c r="J720" s="166">
        <f t="shared" si="336"/>
        <v>-0.10000000000000009</v>
      </c>
      <c r="K720" s="102">
        <f t="shared" si="336"/>
        <v>0</v>
      </c>
      <c r="L720" s="166">
        <f t="shared" si="336"/>
        <v>1196</v>
      </c>
      <c r="M720" s="102">
        <f t="shared" si="336"/>
        <v>1071</v>
      </c>
      <c r="N720" s="166"/>
      <c r="O720" s="35">
        <f t="shared" si="333"/>
        <v>0.368801652892562</v>
      </c>
      <c r="P720" s="102" t="s">
        <v>1209</v>
      </c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ht="15.75" customHeight="1" x14ac:dyDescent="0.25">
      <c r="A721" s="3"/>
      <c r="B721" s="3"/>
      <c r="C721" s="3"/>
      <c r="D721" s="45"/>
      <c r="E721" s="45"/>
      <c r="F721" s="45"/>
      <c r="G721" s="99"/>
      <c r="H721" s="99"/>
      <c r="I721" s="120">
        <f t="shared" ref="I721:M721" si="337">+I704-I714</f>
        <v>216</v>
      </c>
      <c r="J721" s="167">
        <f t="shared" si="337"/>
        <v>303</v>
      </c>
      <c r="K721" s="121">
        <f t="shared" si="337"/>
        <v>350</v>
      </c>
      <c r="L721" s="167">
        <f t="shared" si="337"/>
        <v>401</v>
      </c>
      <c r="M721" s="121">
        <f t="shared" si="337"/>
        <v>457</v>
      </c>
      <c r="N721" s="167"/>
      <c r="O721" s="35">
        <f>M721/M704</f>
        <v>0.53701527614571087</v>
      </c>
      <c r="P721" s="102" t="s">
        <v>1211</v>
      </c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ht="15.75" customHeight="1" x14ac:dyDescent="0.25">
      <c r="A722" s="3"/>
      <c r="B722" s="3"/>
      <c r="C722" s="3"/>
      <c r="D722" s="45"/>
      <c r="E722" s="45"/>
      <c r="F722" s="45"/>
      <c r="G722" s="99"/>
      <c r="H722" s="99"/>
      <c r="I722" s="102"/>
      <c r="J722" s="102"/>
      <c r="K722" s="102"/>
      <c r="L722" s="102"/>
      <c r="M722" s="102"/>
      <c r="N722" s="102"/>
      <c r="O722" s="35"/>
      <c r="P722" s="102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ht="15" customHeight="1" x14ac:dyDescent="0.25">
      <c r="A723" s="3"/>
      <c r="B723" s="3"/>
      <c r="C723" s="3"/>
      <c r="D723" s="45"/>
      <c r="E723" s="45"/>
      <c r="F723" s="45"/>
      <c r="G723" s="99"/>
      <c r="H723" s="99"/>
      <c r="I723" s="208" t="s">
        <v>1216</v>
      </c>
      <c r="J723" s="202"/>
      <c r="K723" s="202"/>
      <c r="L723" s="202"/>
      <c r="M723" s="202"/>
      <c r="N723" s="203"/>
      <c r="O723" s="148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ht="15.75" customHeight="1" x14ac:dyDescent="0.25">
      <c r="A724" s="3"/>
      <c r="B724" s="3"/>
      <c r="C724" s="3"/>
      <c r="D724" s="45"/>
      <c r="E724" s="45"/>
      <c r="F724" s="45"/>
      <c r="G724" s="45"/>
      <c r="H724" s="45"/>
      <c r="I724" s="168">
        <f t="shared" ref="I724:M724" si="338">I717/I699</f>
        <v>0.48287528386708067</v>
      </c>
      <c r="J724" s="169">
        <f t="shared" si="338"/>
        <v>0.49671924033092879</v>
      </c>
      <c r="K724" s="45">
        <f t="shared" si="338"/>
        <v>0.50173638516179953</v>
      </c>
      <c r="L724" s="169">
        <f t="shared" si="338"/>
        <v>0.50698055417052501</v>
      </c>
      <c r="M724" s="169">
        <f t="shared" si="338"/>
        <v>0.50547103473203425</v>
      </c>
      <c r="N724" s="169"/>
      <c r="O724" s="170">
        <f t="shared" ref="O724:O727" si="339">M724/M707</f>
        <v>4.4574165320285209E-4</v>
      </c>
      <c r="P724" s="45" t="s">
        <v>1206</v>
      </c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ht="15.75" customHeight="1" x14ac:dyDescent="0.25">
      <c r="A725" s="3"/>
      <c r="B725" s="3"/>
      <c r="C725" s="3"/>
      <c r="D725" s="99"/>
      <c r="E725" s="99"/>
      <c r="F725" s="99"/>
      <c r="G725" s="45"/>
      <c r="H725" s="45"/>
      <c r="I725" s="44">
        <f t="shared" ref="I725:M725" si="340">I718/I700</f>
        <v>0.56112852664576807</v>
      </c>
      <c r="J725" s="44">
        <f t="shared" si="340"/>
        <v>0.58170914542728636</v>
      </c>
      <c r="K725" s="44">
        <f t="shared" si="340"/>
        <v>0.61159420289855071</v>
      </c>
      <c r="L725" s="44">
        <f t="shared" si="340"/>
        <v>0.68354430379746833</v>
      </c>
      <c r="M725" s="44">
        <f t="shared" si="340"/>
        <v>0.69432624113475172</v>
      </c>
      <c r="N725" s="44"/>
      <c r="O725" s="170" t="e">
        <f t="shared" si="339"/>
        <v>#DIV/0!</v>
      </c>
      <c r="P725" s="45" t="s">
        <v>1207</v>
      </c>
      <c r="Q725" s="3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ht="15.75" customHeight="1" x14ac:dyDescent="0.25">
      <c r="A726" s="3"/>
      <c r="B726" s="3"/>
      <c r="C726" s="3"/>
      <c r="D726" s="99"/>
      <c r="E726" s="99"/>
      <c r="F726" s="99"/>
      <c r="G726" s="45"/>
      <c r="H726" s="45"/>
      <c r="I726" s="44">
        <f t="shared" ref="I726:M726" si="341">I719/I701</f>
        <v>0.66225839267548325</v>
      </c>
      <c r="J726" s="44">
        <f t="shared" si="341"/>
        <v>0.67434869739478953</v>
      </c>
      <c r="K726" s="44">
        <f t="shared" si="341"/>
        <v>0.68732907930720144</v>
      </c>
      <c r="L726" s="44">
        <f t="shared" si="341"/>
        <v>0.64983443708609268</v>
      </c>
      <c r="M726" s="44">
        <f t="shared" si="341"/>
        <v>0.66190900981266731</v>
      </c>
      <c r="N726" s="44"/>
      <c r="O726" s="170" t="e">
        <f t="shared" si="339"/>
        <v>#DIV/0!</v>
      </c>
      <c r="P726" s="45" t="s">
        <v>1208</v>
      </c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ht="15.75" customHeight="1" x14ac:dyDescent="0.25">
      <c r="A727" s="3"/>
      <c r="B727" s="3"/>
      <c r="C727" s="3"/>
      <c r="D727" s="99"/>
      <c r="E727" s="99"/>
      <c r="F727" s="99"/>
      <c r="G727" s="45"/>
      <c r="H727" s="45"/>
      <c r="I727" s="44">
        <f t="shared" ref="I727:M727" si="342">I720/I702</f>
        <v>-0.15</v>
      </c>
      <c r="J727" s="44">
        <f t="shared" si="342"/>
        <v>-0.10000000000000009</v>
      </c>
      <c r="K727" s="44">
        <f t="shared" si="342"/>
        <v>0</v>
      </c>
      <c r="L727" s="44">
        <f t="shared" si="342"/>
        <v>0.43301955104996381</v>
      </c>
      <c r="M727" s="44">
        <f t="shared" si="342"/>
        <v>0.368801652892562</v>
      </c>
      <c r="N727" s="44"/>
      <c r="O727" s="170">
        <f t="shared" si="339"/>
        <v>2.4505093215452626E-5</v>
      </c>
      <c r="P727" s="45" t="s">
        <v>1209</v>
      </c>
      <c r="Q727" s="3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ht="15.75" customHeight="1" x14ac:dyDescent="0.25">
      <c r="A728" s="3"/>
      <c r="B728" s="3"/>
      <c r="C728" s="3"/>
      <c r="D728" s="99"/>
      <c r="E728" s="99"/>
      <c r="F728" s="99"/>
      <c r="G728" s="45"/>
      <c r="H728" s="45"/>
      <c r="I728" s="44">
        <f t="shared" ref="I728:M728" si="343">I721/I704</f>
        <v>0.20224719101123595</v>
      </c>
      <c r="J728" s="44">
        <f t="shared" si="343"/>
        <v>0.21814254859611232</v>
      </c>
      <c r="K728" s="44">
        <f t="shared" si="343"/>
        <v>0.21459227467811159</v>
      </c>
      <c r="L728" s="44">
        <f t="shared" si="343"/>
        <v>0.54706684856753074</v>
      </c>
      <c r="M728" s="44">
        <f t="shared" si="343"/>
        <v>0.53701527614571087</v>
      </c>
      <c r="N728" s="44"/>
      <c r="O728" s="170">
        <f>M728/M712</f>
        <v>1.4169268499886829E-3</v>
      </c>
      <c r="P728" s="45" t="s">
        <v>1211</v>
      </c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ht="15.75" customHeight="1" x14ac:dyDescent="0.25">
      <c r="A729" s="3"/>
      <c r="B729" s="3"/>
      <c r="C729" s="3"/>
      <c r="D729" s="99"/>
      <c r="E729" s="99"/>
      <c r="F729" s="99"/>
      <c r="G729" s="45"/>
      <c r="H729" s="45"/>
      <c r="I729" s="171">
        <f t="shared" ref="I729:M729" si="344">SUM(I717:I721)/SUM(I699:I704)</f>
        <v>0.47945064448379526</v>
      </c>
      <c r="J729" s="171">
        <f t="shared" si="344"/>
        <v>0.49040674531374395</v>
      </c>
      <c r="K729" s="171">
        <f t="shared" si="344"/>
        <v>0.49468491627874661</v>
      </c>
      <c r="L729" s="171">
        <f t="shared" si="344"/>
        <v>0.51131315524492094</v>
      </c>
      <c r="M729" s="171">
        <f t="shared" si="344"/>
        <v>0.50742122606824802</v>
      </c>
      <c r="N729" s="172"/>
      <c r="O729" s="170"/>
      <c r="P729" s="74" t="s">
        <v>1217</v>
      </c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ht="15.75" customHeight="1" x14ac:dyDescent="0.25">
      <c r="A730" s="3"/>
      <c r="B730" s="3"/>
      <c r="C730" s="3"/>
      <c r="D730" s="99"/>
      <c r="E730" s="99"/>
      <c r="F730" s="99"/>
      <c r="G730" s="99"/>
      <c r="H730" s="99"/>
      <c r="I730" s="99"/>
      <c r="J730" s="99"/>
      <c r="K730" s="99"/>
      <c r="L730" s="45"/>
      <c r="M730" s="99"/>
      <c r="N730" s="99"/>
      <c r="O730" s="148"/>
      <c r="P730" s="173"/>
      <c r="Q730" s="3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ht="15.75" customHeight="1" x14ac:dyDescent="0.25">
      <c r="A731" s="3"/>
      <c r="B731" s="3"/>
      <c r="C731" s="3"/>
      <c r="D731" s="99"/>
      <c r="E731" s="99"/>
      <c r="F731" s="99"/>
      <c r="G731" s="99"/>
      <c r="H731" s="99"/>
      <c r="I731" s="208" t="s">
        <v>1218</v>
      </c>
      <c r="J731" s="202"/>
      <c r="K731" s="202"/>
      <c r="L731" s="202"/>
      <c r="M731" s="202"/>
      <c r="N731" s="203"/>
      <c r="O731" s="21"/>
      <c r="P731" s="115"/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ht="15.75" customHeight="1" x14ac:dyDescent="0.25">
      <c r="A732" s="3"/>
      <c r="B732" s="3"/>
      <c r="C732" s="3"/>
      <c r="D732" s="99"/>
      <c r="E732" s="99"/>
      <c r="F732" s="99"/>
      <c r="G732" s="45"/>
      <c r="H732" s="45"/>
      <c r="I732" s="29"/>
      <c r="J732" s="30"/>
      <c r="K732" s="30"/>
      <c r="L732" s="151">
        <v>0.2</v>
      </c>
      <c r="M732" s="151">
        <v>0.19800000000000001</v>
      </c>
      <c r="N732" s="31"/>
      <c r="O732" s="174"/>
      <c r="P732" s="74" t="s">
        <v>152</v>
      </c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ht="15.75" customHeight="1" x14ac:dyDescent="0.25">
      <c r="A733" s="3"/>
      <c r="B733" s="3"/>
      <c r="C733" s="3"/>
      <c r="D733" s="99"/>
      <c r="E733" s="99"/>
      <c r="F733" s="99"/>
      <c r="G733" s="45"/>
      <c r="H733" s="45"/>
      <c r="I733" s="29"/>
      <c r="J733" s="30"/>
      <c r="K733" s="30"/>
      <c r="L733" s="175">
        <v>0.05</v>
      </c>
      <c r="M733" s="175">
        <v>4.9000000000000002E-2</v>
      </c>
      <c r="N733" s="31"/>
      <c r="O733" s="174"/>
      <c r="P733" s="74" t="s">
        <v>1219</v>
      </c>
      <c r="Q733" s="3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ht="15.75" customHeight="1" x14ac:dyDescent="0.25">
      <c r="A734" s="3"/>
      <c r="B734" s="3"/>
      <c r="C734" s="3"/>
      <c r="D734" s="99"/>
      <c r="E734" s="99"/>
      <c r="F734" s="99"/>
      <c r="G734" s="45"/>
      <c r="H734" s="45"/>
      <c r="I734" s="29"/>
      <c r="J734" s="30"/>
      <c r="K734" s="30"/>
      <c r="L734" s="175">
        <v>0.04</v>
      </c>
      <c r="M734" s="175">
        <v>0.04</v>
      </c>
      <c r="N734" s="31"/>
      <c r="O734" s="174"/>
      <c r="P734" s="74" t="s">
        <v>1220</v>
      </c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ht="15.75" customHeight="1" x14ac:dyDescent="0.25">
      <c r="A735" s="3"/>
      <c r="B735" s="3"/>
      <c r="C735" s="3"/>
      <c r="D735" s="99"/>
      <c r="E735" s="99"/>
      <c r="F735" s="99"/>
      <c r="G735" s="45"/>
      <c r="H735" s="45"/>
      <c r="I735" s="29"/>
      <c r="J735" s="30"/>
      <c r="K735" s="30"/>
      <c r="L735" s="175">
        <v>0.03</v>
      </c>
      <c r="M735" s="175">
        <v>2.8000000000000001E-2</v>
      </c>
      <c r="N735" s="31"/>
      <c r="O735" s="174"/>
      <c r="P735" s="74" t="s">
        <v>511</v>
      </c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ht="15.75" customHeight="1" x14ac:dyDescent="0.25">
      <c r="A736" s="3"/>
      <c r="B736" s="3"/>
      <c r="C736" s="3"/>
      <c r="D736" s="99"/>
      <c r="E736" s="99"/>
      <c r="F736" s="99"/>
      <c r="G736" s="45"/>
      <c r="H736" s="45"/>
      <c r="I736" s="29"/>
      <c r="J736" s="30"/>
      <c r="K736" s="30"/>
      <c r="L736" s="175">
        <v>0.03</v>
      </c>
      <c r="M736" s="175">
        <v>2.9000000000000001E-2</v>
      </c>
      <c r="N736" s="31"/>
      <c r="O736" s="174"/>
      <c r="P736" s="74" t="s">
        <v>1221</v>
      </c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ht="15.75" customHeight="1" x14ac:dyDescent="0.25">
      <c r="A737" s="3"/>
      <c r="B737" s="3"/>
      <c r="C737" s="3"/>
      <c r="D737" s="99"/>
      <c r="E737" s="99"/>
      <c r="F737" s="99"/>
      <c r="G737" s="45"/>
      <c r="H737" s="45"/>
      <c r="I737" s="29"/>
      <c r="J737" s="30"/>
      <c r="K737" s="30"/>
      <c r="L737" s="175">
        <v>0.02</v>
      </c>
      <c r="M737" s="175">
        <v>1.7000000000000001E-2</v>
      </c>
      <c r="N737" s="31"/>
      <c r="O737" s="174"/>
      <c r="P737" s="74" t="s">
        <v>1222</v>
      </c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ht="15.75" customHeight="1" x14ac:dyDescent="0.25">
      <c r="A738" s="3"/>
      <c r="B738" s="3"/>
      <c r="C738" s="3"/>
      <c r="D738" s="99"/>
      <c r="E738" s="99"/>
      <c r="F738" s="99"/>
      <c r="G738" s="45"/>
      <c r="H738" s="45"/>
      <c r="I738" s="29"/>
      <c r="J738" s="30"/>
      <c r="K738" s="30"/>
      <c r="L738" s="175">
        <v>0.03</v>
      </c>
      <c r="M738" s="175">
        <v>2.9000000000000001E-2</v>
      </c>
      <c r="N738" s="31"/>
      <c r="O738" s="174"/>
      <c r="P738" s="74" t="s">
        <v>1223</v>
      </c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ht="15.75" customHeight="1" x14ac:dyDescent="0.25">
      <c r="A739" s="3"/>
      <c r="B739" s="3"/>
      <c r="C739" s="3"/>
      <c r="D739" s="99"/>
      <c r="E739" s="99"/>
      <c r="F739" s="99"/>
      <c r="G739" s="45"/>
      <c r="H739" s="45"/>
      <c r="I739" s="29"/>
      <c r="J739" s="30"/>
      <c r="K739" s="30"/>
      <c r="L739" s="175">
        <v>0.02</v>
      </c>
      <c r="M739" s="175">
        <v>1.7000000000000001E-2</v>
      </c>
      <c r="N739" s="31"/>
      <c r="O739" s="174"/>
      <c r="P739" s="74" t="s">
        <v>1224</v>
      </c>
      <c r="Q739" s="99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ht="15.75" customHeight="1" x14ac:dyDescent="0.25">
      <c r="A740" s="3"/>
      <c r="B740" s="3"/>
      <c r="C740" s="3"/>
      <c r="D740" s="99"/>
      <c r="E740" s="99"/>
      <c r="F740" s="99"/>
      <c r="G740" s="45"/>
      <c r="H740" s="45"/>
      <c r="I740" s="29"/>
      <c r="J740" s="30"/>
      <c r="K740" s="30"/>
      <c r="L740" s="175">
        <v>0.22</v>
      </c>
      <c r="M740" s="175">
        <v>0.22800000000000001</v>
      </c>
      <c r="N740" s="31"/>
      <c r="O740" s="174"/>
      <c r="P740" s="74" t="s">
        <v>1225</v>
      </c>
      <c r="Q740" s="99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ht="15.75" customHeight="1" x14ac:dyDescent="0.25">
      <c r="A741" s="3"/>
      <c r="B741" s="3"/>
      <c r="C741" s="3"/>
      <c r="D741" s="99"/>
      <c r="E741" s="99"/>
      <c r="F741" s="99"/>
      <c r="G741" s="45"/>
      <c r="H741" s="45"/>
      <c r="I741" s="176"/>
      <c r="J741" s="177"/>
      <c r="K741" s="177"/>
      <c r="L741" s="178">
        <v>0.36</v>
      </c>
      <c r="M741" s="178">
        <v>0.36399999999999999</v>
      </c>
      <c r="N741" s="179"/>
      <c r="O741" s="174"/>
      <c r="P741" s="74" t="s">
        <v>1214</v>
      </c>
      <c r="Q741" s="99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ht="15.75" customHeight="1" x14ac:dyDescent="0.25">
      <c r="A742" s="3"/>
      <c r="B742" s="3"/>
      <c r="C742" s="3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21"/>
      <c r="P742" s="115"/>
      <c r="Q742" s="99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ht="15.75" customHeight="1" x14ac:dyDescent="0.25">
      <c r="A743" s="3"/>
      <c r="B743" s="3"/>
      <c r="C743" s="3"/>
      <c r="D743" s="99"/>
      <c r="E743" s="99"/>
      <c r="F743" s="99"/>
      <c r="G743" s="102"/>
      <c r="H743" s="102"/>
      <c r="I743" s="102"/>
      <c r="J743" s="102"/>
      <c r="K743" s="102"/>
      <c r="L743" s="102">
        <v>32</v>
      </c>
      <c r="M743" s="102">
        <v>34</v>
      </c>
      <c r="N743" s="102"/>
      <c r="O743" s="109"/>
      <c r="P743" s="101" t="s">
        <v>1226</v>
      </c>
      <c r="Q743" s="99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ht="15.75" customHeight="1" x14ac:dyDescent="0.25">
      <c r="A744" s="3"/>
      <c r="B744" s="3"/>
      <c r="C744" s="3"/>
      <c r="D744" s="99"/>
      <c r="E744" s="99"/>
      <c r="F744" s="99"/>
      <c r="G744" s="99"/>
      <c r="H744" s="99"/>
      <c r="I744" s="99"/>
      <c r="J744" s="99"/>
      <c r="K744" s="99"/>
      <c r="L744" s="99">
        <v>14</v>
      </c>
      <c r="M744" s="99"/>
      <c r="N744" s="99"/>
      <c r="O744" s="21"/>
      <c r="P744" s="115" t="s">
        <v>1227</v>
      </c>
      <c r="Q744" s="3"/>
      <c r="R744" s="99"/>
      <c r="S744" s="99"/>
      <c r="T744" s="99"/>
      <c r="U744" s="99"/>
      <c r="V744" s="99"/>
      <c r="W744" s="99"/>
      <c r="X744" s="99"/>
      <c r="Y744" s="99"/>
      <c r="Z744" s="99"/>
      <c r="AA744" s="99"/>
      <c r="AB744" s="99"/>
      <c r="AC744" s="99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ht="15.75" customHeight="1" x14ac:dyDescent="0.25">
      <c r="A745" s="3"/>
      <c r="B745" s="3"/>
      <c r="C745" s="3"/>
      <c r="D745" s="99"/>
      <c r="E745" s="99"/>
      <c r="F745" s="99"/>
      <c r="G745" s="99"/>
      <c r="H745" s="99"/>
      <c r="I745" s="99"/>
      <c r="J745" s="99"/>
      <c r="K745" s="99"/>
      <c r="L745" s="99">
        <v>18</v>
      </c>
      <c r="M745" s="99"/>
      <c r="N745" s="99"/>
      <c r="O745" s="21"/>
      <c r="P745" s="115" t="s">
        <v>1228</v>
      </c>
      <c r="Q745" s="99"/>
      <c r="R745" s="99"/>
      <c r="S745" s="99"/>
      <c r="T745" s="99"/>
      <c r="U745" s="99"/>
      <c r="V745" s="99"/>
      <c r="W745" s="99"/>
      <c r="X745" s="99"/>
      <c r="Y745" s="99"/>
      <c r="Z745" s="99"/>
      <c r="AA745" s="99"/>
      <c r="AB745" s="99"/>
      <c r="AC745" s="99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ht="15.75" customHeight="1" x14ac:dyDescent="0.25">
      <c r="A746" s="3"/>
      <c r="B746" s="3"/>
      <c r="C746" s="3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21"/>
      <c r="P746" s="115"/>
      <c r="Q746" s="99"/>
      <c r="R746" s="99"/>
      <c r="S746" s="99"/>
      <c r="T746" s="99"/>
      <c r="U746" s="99"/>
      <c r="V746" s="99"/>
      <c r="W746" s="99"/>
      <c r="X746" s="99"/>
      <c r="Y746" s="99"/>
      <c r="Z746" s="99"/>
      <c r="AA746" s="99"/>
      <c r="AB746" s="99"/>
      <c r="AC746" s="99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ht="15.75" customHeight="1" x14ac:dyDescent="0.25">
      <c r="A747" s="3"/>
      <c r="B747" s="3"/>
      <c r="C747" s="3"/>
      <c r="D747" s="99"/>
      <c r="E747" s="99"/>
      <c r="F747" s="99"/>
      <c r="G747" s="99"/>
      <c r="H747" s="99"/>
      <c r="I747" s="99"/>
      <c r="J747" s="99"/>
      <c r="K747" s="99"/>
      <c r="L747" s="99">
        <v>7</v>
      </c>
      <c r="M747" s="99">
        <v>7</v>
      </c>
      <c r="N747" s="99"/>
      <c r="O747" s="21"/>
      <c r="P747" s="115" t="s">
        <v>1207</v>
      </c>
      <c r="Q747" s="99"/>
      <c r="R747" s="99"/>
      <c r="S747" s="99"/>
      <c r="T747" s="99"/>
      <c r="U747" s="99"/>
      <c r="V747" s="99"/>
      <c r="W747" s="99"/>
      <c r="X747" s="99"/>
      <c r="Y747" s="99"/>
      <c r="Z747" s="99"/>
      <c r="AA747" s="99"/>
      <c r="AB747" s="99"/>
      <c r="AC747" s="99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ht="15.75" customHeight="1" x14ac:dyDescent="0.25">
      <c r="A748" s="3"/>
      <c r="B748" s="3"/>
      <c r="C748" s="3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21"/>
      <c r="P748" s="115"/>
      <c r="Q748" s="99"/>
      <c r="R748" s="99"/>
      <c r="S748" s="99"/>
      <c r="T748" s="99"/>
      <c r="U748" s="99"/>
      <c r="V748" s="99"/>
      <c r="W748" s="99"/>
      <c r="X748" s="99"/>
      <c r="Y748" s="99"/>
      <c r="Z748" s="99"/>
      <c r="AA748" s="99"/>
      <c r="AB748" s="99"/>
      <c r="AC748" s="99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ht="15.75" customHeight="1" x14ac:dyDescent="0.25">
      <c r="A749" s="3"/>
      <c r="B749" s="3"/>
      <c r="C749" s="3"/>
      <c r="D749" s="99"/>
      <c r="E749" s="99"/>
      <c r="F749" s="99"/>
      <c r="G749" s="99"/>
      <c r="H749" s="99"/>
      <c r="I749" s="99"/>
      <c r="J749" s="99"/>
      <c r="K749" s="99"/>
      <c r="L749" s="99">
        <v>2</v>
      </c>
      <c r="M749" s="99">
        <v>2</v>
      </c>
      <c r="N749" s="99"/>
      <c r="O749" s="21"/>
      <c r="P749" s="115" t="s">
        <v>1229</v>
      </c>
      <c r="Q749" s="99"/>
      <c r="R749" s="99"/>
      <c r="S749" s="99"/>
      <c r="T749" s="99"/>
      <c r="U749" s="99"/>
      <c r="V749" s="99"/>
      <c r="W749" s="99"/>
      <c r="X749" s="99"/>
      <c r="Y749" s="99"/>
      <c r="Z749" s="99"/>
      <c r="AA749" s="99"/>
      <c r="AB749" s="99"/>
      <c r="AC749" s="99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ht="15.75" customHeight="1" x14ac:dyDescent="0.25">
      <c r="A750" s="3"/>
      <c r="B750" s="3"/>
      <c r="C750" s="3"/>
      <c r="D750" s="99"/>
      <c r="E750" s="99"/>
      <c r="F750" s="99"/>
      <c r="G750" s="99"/>
      <c r="H750" s="99"/>
      <c r="I750" s="99"/>
      <c r="J750" s="99"/>
      <c r="K750" s="99"/>
      <c r="L750" s="99">
        <f>259+302</f>
        <v>561</v>
      </c>
      <c r="M750" s="99">
        <v>561</v>
      </c>
      <c r="N750" s="99"/>
      <c r="O750" s="21"/>
      <c r="P750" s="115" t="s">
        <v>1230</v>
      </c>
      <c r="Q750" s="99"/>
      <c r="R750" s="99"/>
      <c r="S750" s="99"/>
      <c r="T750" s="99"/>
      <c r="U750" s="99"/>
      <c r="V750" s="99"/>
      <c r="W750" s="99"/>
      <c r="X750" s="99"/>
      <c r="Y750" s="99"/>
      <c r="Z750" s="99"/>
      <c r="AA750" s="99"/>
      <c r="AB750" s="99"/>
      <c r="AC750" s="99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ht="15.75" customHeight="1" x14ac:dyDescent="0.25">
      <c r="A751" s="3"/>
      <c r="B751" s="3"/>
      <c r="C751" s="3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21"/>
      <c r="P751" s="115"/>
      <c r="Q751" s="99"/>
      <c r="R751" s="99"/>
      <c r="S751" s="99"/>
      <c r="T751" s="99"/>
      <c r="U751" s="99"/>
      <c r="V751" s="99"/>
      <c r="W751" s="99"/>
      <c r="X751" s="99"/>
      <c r="Y751" s="99"/>
      <c r="Z751" s="99"/>
      <c r="AA751" s="99"/>
      <c r="AB751" s="99"/>
      <c r="AC751" s="99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ht="15.75" customHeight="1" x14ac:dyDescent="0.25">
      <c r="A752" s="3"/>
      <c r="B752" s="3"/>
      <c r="C752" s="3"/>
      <c r="D752" s="99"/>
      <c r="E752" s="99"/>
      <c r="F752" s="99"/>
      <c r="G752" s="99"/>
      <c r="H752" s="99"/>
      <c r="I752" s="99"/>
      <c r="J752" s="99"/>
      <c r="K752" s="99"/>
      <c r="L752" s="99">
        <v>7</v>
      </c>
      <c r="M752" s="99"/>
      <c r="N752" s="99"/>
      <c r="O752" s="21"/>
      <c r="P752" s="115" t="s">
        <v>1231</v>
      </c>
      <c r="Q752" s="99"/>
      <c r="R752" s="99"/>
      <c r="S752" s="99"/>
      <c r="T752" s="99"/>
      <c r="U752" s="99"/>
      <c r="V752" s="99"/>
      <c r="W752" s="99"/>
      <c r="X752" s="99"/>
      <c r="Y752" s="99"/>
      <c r="Z752" s="99"/>
      <c r="AA752" s="99"/>
      <c r="AB752" s="99"/>
      <c r="AC752" s="99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ht="15.75" customHeight="1" x14ac:dyDescent="0.25">
      <c r="A753" s="3"/>
      <c r="B753" s="3"/>
      <c r="C753" s="3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21"/>
      <c r="P753" s="115"/>
      <c r="Q753" s="3"/>
      <c r="R753" s="99"/>
      <c r="S753" s="99"/>
      <c r="T753" s="99"/>
      <c r="U753" s="99"/>
      <c r="V753" s="99"/>
      <c r="W753" s="99"/>
      <c r="X753" s="99"/>
      <c r="Y753" s="99"/>
      <c r="Z753" s="99"/>
      <c r="AA753" s="99"/>
      <c r="AB753" s="99"/>
      <c r="AC753" s="99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ht="15.75" customHeight="1" x14ac:dyDescent="0.25">
      <c r="A754" s="3"/>
      <c r="B754" s="3"/>
      <c r="C754" s="3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21"/>
      <c r="P754" s="115" t="s">
        <v>1210</v>
      </c>
      <c r="Q754" s="3"/>
      <c r="R754" s="99"/>
      <c r="S754" s="99"/>
      <c r="T754" s="99"/>
      <c r="U754" s="99"/>
      <c r="V754" s="99"/>
      <c r="W754" s="99"/>
      <c r="X754" s="99"/>
      <c r="Y754" s="99"/>
      <c r="Z754" s="99"/>
      <c r="AA754" s="99"/>
      <c r="AB754" s="99"/>
      <c r="AC754" s="99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ht="15.75" customHeight="1" x14ac:dyDescent="0.25">
      <c r="A755" s="3"/>
      <c r="B755" s="3"/>
      <c r="C755" s="3"/>
      <c r="D755" s="99"/>
      <c r="E755" s="99"/>
      <c r="F755" s="99"/>
      <c r="G755" s="99"/>
      <c r="H755" s="99"/>
      <c r="I755" s="99"/>
      <c r="J755" s="99"/>
      <c r="K755" s="99"/>
      <c r="L755" s="99">
        <v>1</v>
      </c>
      <c r="M755" s="99"/>
      <c r="N755" s="99"/>
      <c r="O755" s="21"/>
      <c r="P755" s="115" t="s">
        <v>1232</v>
      </c>
      <c r="Q755" s="3"/>
      <c r="R755" s="99"/>
      <c r="S755" s="99"/>
      <c r="T755" s="99"/>
      <c r="U755" s="99"/>
      <c r="V755" s="99"/>
      <c r="W755" s="99"/>
      <c r="X755" s="99"/>
      <c r="Y755" s="99"/>
      <c r="Z755" s="99"/>
      <c r="AA755" s="99"/>
      <c r="AB755" s="99"/>
      <c r="AC755" s="99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ht="15.75" customHeight="1" x14ac:dyDescent="0.25">
      <c r="A756" s="3"/>
      <c r="B756" s="3"/>
      <c r="C756" s="3"/>
      <c r="D756" s="99"/>
      <c r="E756" s="99"/>
      <c r="F756" s="99"/>
      <c r="G756" s="99"/>
      <c r="H756" s="99"/>
      <c r="I756" s="99"/>
      <c r="J756" s="99"/>
      <c r="K756" s="99"/>
      <c r="L756" s="99">
        <v>1</v>
      </c>
      <c r="M756" s="99"/>
      <c r="N756" s="99"/>
      <c r="O756" s="21"/>
      <c r="P756" s="115" t="s">
        <v>1233</v>
      </c>
      <c r="Q756" s="3"/>
      <c r="R756" s="99"/>
      <c r="S756" s="99"/>
      <c r="T756" s="99"/>
      <c r="U756" s="99"/>
      <c r="V756" s="99"/>
      <c r="W756" s="99"/>
      <c r="X756" s="99"/>
      <c r="Y756" s="99"/>
      <c r="Z756" s="99"/>
      <c r="AA756" s="99"/>
      <c r="AB756" s="99"/>
      <c r="AC756" s="99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ht="15.75" customHeight="1" x14ac:dyDescent="0.25">
      <c r="A757" s="3"/>
      <c r="B757" s="3"/>
      <c r="C757" s="3"/>
      <c r="D757" s="99"/>
      <c r="E757" s="99"/>
      <c r="F757" s="99"/>
      <c r="G757" s="99"/>
      <c r="H757" s="99"/>
      <c r="I757" s="99"/>
      <c r="J757" s="99"/>
      <c r="K757" s="99"/>
      <c r="L757" s="99">
        <v>1</v>
      </c>
      <c r="M757" s="99"/>
      <c r="N757" s="99"/>
      <c r="O757" s="21"/>
      <c r="P757" s="115" t="s">
        <v>1234</v>
      </c>
      <c r="Q757" s="3"/>
      <c r="R757" s="99"/>
      <c r="S757" s="99"/>
      <c r="T757" s="99"/>
      <c r="U757" s="99"/>
      <c r="V757" s="99"/>
      <c r="W757" s="99"/>
      <c r="X757" s="99"/>
      <c r="Y757" s="99"/>
      <c r="Z757" s="99"/>
      <c r="AA757" s="99"/>
      <c r="AB757" s="99"/>
      <c r="AC757" s="99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</sheetData>
  <mergeCells count="64">
    <mergeCell ref="I716:N716"/>
    <mergeCell ref="I723:N723"/>
    <mergeCell ref="I731:N731"/>
    <mergeCell ref="B632:N632"/>
    <mergeCell ref="B637:N637"/>
    <mergeCell ref="B646:N646"/>
    <mergeCell ref="G698:N698"/>
    <mergeCell ref="I709:N709"/>
    <mergeCell ref="B534:N534"/>
    <mergeCell ref="B541:N541"/>
    <mergeCell ref="B549:N549"/>
    <mergeCell ref="B550:N550"/>
    <mergeCell ref="B556:N556"/>
    <mergeCell ref="B497:N497"/>
    <mergeCell ref="B504:N504"/>
    <mergeCell ref="B512:N512"/>
    <mergeCell ref="B520:N520"/>
    <mergeCell ref="B527:N527"/>
    <mergeCell ref="B464:N464"/>
    <mergeCell ref="B472:N472"/>
    <mergeCell ref="B473:N473"/>
    <mergeCell ref="B481:N481"/>
    <mergeCell ref="B489:N489"/>
    <mergeCell ref="B436:N436"/>
    <mergeCell ref="B443:N443"/>
    <mergeCell ref="B449:N449"/>
    <mergeCell ref="B455:N455"/>
    <mergeCell ref="B456:N456"/>
    <mergeCell ref="B416:N416"/>
    <mergeCell ref="B422:N422"/>
    <mergeCell ref="B423:N423"/>
    <mergeCell ref="B429:N429"/>
    <mergeCell ref="B435:N435"/>
    <mergeCell ref="B386:N386"/>
    <mergeCell ref="B392:N392"/>
    <mergeCell ref="B398:N398"/>
    <mergeCell ref="B404:N404"/>
    <mergeCell ref="B410:N410"/>
    <mergeCell ref="B608:N608"/>
    <mergeCell ref="B609:N609"/>
    <mergeCell ref="B613:N613"/>
    <mergeCell ref="B616:N616"/>
    <mergeCell ref="B325:N325"/>
    <mergeCell ref="B326:N326"/>
    <mergeCell ref="B332:N332"/>
    <mergeCell ref="B338:N338"/>
    <mergeCell ref="B344:N344"/>
    <mergeCell ref="B350:N350"/>
    <mergeCell ref="B356:N356"/>
    <mergeCell ref="B362:N362"/>
    <mergeCell ref="B368:N368"/>
    <mergeCell ref="B374:N374"/>
    <mergeCell ref="B379:N379"/>
    <mergeCell ref="B380:N380"/>
    <mergeCell ref="B583:N583"/>
    <mergeCell ref="B588:N588"/>
    <mergeCell ref="B593:N593"/>
    <mergeCell ref="B598:N598"/>
    <mergeCell ref="B603:N603"/>
    <mergeCell ref="B561:N561"/>
    <mergeCell ref="B566:N566"/>
    <mergeCell ref="B572:N572"/>
    <mergeCell ref="B577:N577"/>
    <mergeCell ref="B578:N578"/>
  </mergeCells>
  <conditionalFormatting sqref="P482:P485 P490:P493 P521:P524 P495 P547 P474:P477 P479 P526 P542:P545 O455:P456 O324:P324 B520 B455 P503 C327:M331 C333:M337 C339:M343 C345:M349 C351:M355 C357:M361 C367:M367 C373:M373 P434 P437:P441 B571 B589:N592 N333:N335 N339:N341 N345:N347 N351:N353 N357:N359 B363:N365 B366:M366 B369:N371 B372:M372 B375:N377 B381:N383 B384:M384 B387:N389 B390:M390 B393:N395 B396:M396 B399:N401 B402:M402 B405:N407 B408:M408 B409:N409 B411:N413 B414:M414 B417:N419 B420:M420 B424:N426 B427:M427 B430:N432 B433:M433 B462:N462 B526 B557:N560 B555 B599:N602 B510:N510 B518:N518 B533:N533 B547:N547 O632 B632 O541:P541 B541 O534:P534 B534 O512:P512 B512 B495 O443:P443 B443 O435:P436 B435:B436 B429 B422:B423 B416 B410 B398 B392 B386 B378:M378 B379:B380 B374 B368 B362 B356:B360 B350:B354 B344:B348 B338:B342 B332:B336 B325:B326 B497 D708:AC708 D715:AC715 G723:H730 D724:F730 D717:AC722 I724:AC730 D705:F707 O705:AC707 D710:H714 O710:AC714">
    <cfRule type="cellIs" dxfId="2975" priority="1" operator="lessThan">
      <formula>0</formula>
    </cfRule>
  </conditionalFormatting>
  <conditionalFormatting sqref="O541">
    <cfRule type="cellIs" dxfId="2974" priority="2" operator="lessThan">
      <formula>0</formula>
    </cfRule>
  </conditionalFormatting>
  <conditionalFormatting sqref="B324:N324">
    <cfRule type="cellIs" dxfId="2973" priority="3" operator="lessThan">
      <formula>0</formula>
    </cfRule>
  </conditionalFormatting>
  <conditionalFormatting sqref="O472:O473">
    <cfRule type="cellIs" dxfId="2972" priority="4" operator="lessThan">
      <formula>0</formula>
    </cfRule>
  </conditionalFormatting>
  <conditionalFormatting sqref="O481 P487 P497:P503">
    <cfRule type="cellIs" dxfId="2971" priority="5" operator="lessThan">
      <formula>0</formula>
    </cfRule>
  </conditionalFormatting>
  <conditionalFormatting sqref="O489">
    <cfRule type="cellIs" dxfId="2970" priority="6" operator="lessThan">
      <formula>0</formula>
    </cfRule>
  </conditionalFormatting>
  <conditionalFormatting sqref="O520">
    <cfRule type="cellIs" dxfId="2969" priority="7" operator="lessThan">
      <formula>0</formula>
    </cfRule>
  </conditionalFormatting>
  <conditionalFormatting sqref="B324:N324">
    <cfRule type="cellIs" dxfId="2968" priority="8" operator="lessThan">
      <formula>0</formula>
    </cfRule>
  </conditionalFormatting>
  <conditionalFormatting sqref="P546">
    <cfRule type="cellIs" dxfId="2967" priority="9" operator="lessThan">
      <formula>0</formula>
    </cfRule>
  </conditionalFormatting>
  <conditionalFormatting sqref="P457:P460">
    <cfRule type="cellIs" dxfId="2966" priority="10" operator="lessThan">
      <formula>0</formula>
    </cfRule>
  </conditionalFormatting>
  <conditionalFormatting sqref="P461">
    <cfRule type="cellIs" dxfId="2965" priority="11" operator="lessThan">
      <formula>0</formula>
    </cfRule>
  </conditionalFormatting>
  <conditionalFormatting sqref="P461">
    <cfRule type="cellIs" dxfId="2964" priority="12" operator="lessThan">
      <formula>0</formula>
    </cfRule>
  </conditionalFormatting>
  <conditionalFormatting sqref="B472">
    <cfRule type="cellIs" dxfId="2963" priority="13" operator="lessThan">
      <formula>0</formula>
    </cfRule>
  </conditionalFormatting>
  <conditionalFormatting sqref="B489">
    <cfRule type="cellIs" dxfId="2962" priority="14" operator="lessThan">
      <formula>0</formula>
    </cfRule>
  </conditionalFormatting>
  <conditionalFormatting sqref="P478">
    <cfRule type="cellIs" dxfId="2961" priority="15" operator="lessThan">
      <formula>0</formula>
    </cfRule>
  </conditionalFormatting>
  <conditionalFormatting sqref="P478">
    <cfRule type="cellIs" dxfId="2960" priority="16" operator="lessThan">
      <formula>0</formula>
    </cfRule>
  </conditionalFormatting>
  <conditionalFormatting sqref="P525">
    <cfRule type="cellIs" dxfId="2959" priority="17" operator="lessThan">
      <formula>0</formula>
    </cfRule>
  </conditionalFormatting>
  <conditionalFormatting sqref="B481 B473">
    <cfRule type="cellIs" dxfId="2958" priority="18" operator="lessThan">
      <formula>0</formula>
    </cfRule>
  </conditionalFormatting>
  <conditionalFormatting sqref="P486">
    <cfRule type="cellIs" dxfId="2957" priority="19" operator="lessThan">
      <formula>0</formula>
    </cfRule>
  </conditionalFormatting>
  <conditionalFormatting sqref="P494">
    <cfRule type="cellIs" dxfId="2956" priority="20" operator="lessThan">
      <formula>0</formula>
    </cfRule>
  </conditionalFormatting>
  <conditionalFormatting sqref="P494">
    <cfRule type="cellIs" dxfId="2955" priority="21" operator="lessThan">
      <formula>0</formula>
    </cfRule>
  </conditionalFormatting>
  <conditionalFormatting sqref="O497">
    <cfRule type="cellIs" dxfId="2954" priority="22" operator="lessThan">
      <formula>0</formula>
    </cfRule>
  </conditionalFormatting>
  <conditionalFormatting sqref="P486">
    <cfRule type="cellIs" dxfId="2953" priority="23" operator="lessThan">
      <formula>0</formula>
    </cfRule>
  </conditionalFormatting>
  <conditionalFormatting sqref="P525">
    <cfRule type="cellIs" dxfId="2952" priority="24" operator="lessThan">
      <formula>0</formula>
    </cfRule>
  </conditionalFormatting>
  <conditionalFormatting sqref="O542:O545">
    <cfRule type="cellIs" dxfId="2951" priority="25" operator="lessThan">
      <formula>0</formula>
    </cfRule>
  </conditionalFormatting>
  <conditionalFormatting sqref="O521:O524">
    <cfRule type="cellIs" dxfId="2950" priority="26" operator="lessThan">
      <formula>0</formula>
    </cfRule>
  </conditionalFormatting>
  <conditionalFormatting sqref="P342">
    <cfRule type="cellIs" dxfId="2949" priority="27" operator="lessThan">
      <formula>0</formula>
    </cfRule>
  </conditionalFormatting>
  <conditionalFormatting sqref="P546">
    <cfRule type="cellIs" dxfId="2948" priority="28" operator="lessThan">
      <formula>0</formula>
    </cfRule>
  </conditionalFormatting>
  <conditionalFormatting sqref="P502">
    <cfRule type="cellIs" dxfId="2947" priority="29" operator="lessThan">
      <formula>0</formula>
    </cfRule>
  </conditionalFormatting>
  <conditionalFormatting sqref="J329:N330 K327:N328">
    <cfRule type="cellIs" dxfId="2946" priority="30" operator="lessThan">
      <formula>0</formula>
    </cfRule>
  </conditionalFormatting>
  <conditionalFormatting sqref="O474:O477">
    <cfRule type="cellIs" dxfId="2945" priority="31" operator="lessThan">
      <formula>0</formula>
    </cfRule>
  </conditionalFormatting>
  <conditionalFormatting sqref="O482:O485">
    <cfRule type="cellIs" dxfId="2944" priority="32" operator="lessThan">
      <formula>0</formula>
    </cfRule>
  </conditionalFormatting>
  <conditionalFormatting sqref="O497:O501">
    <cfRule type="cellIs" dxfId="2943" priority="33" operator="lessThan">
      <formula>0</formula>
    </cfRule>
  </conditionalFormatting>
  <conditionalFormatting sqref="O490:O493">
    <cfRule type="cellIs" dxfId="2942" priority="34" operator="lessThan">
      <formula>0</formula>
    </cfRule>
  </conditionalFormatting>
  <conditionalFormatting sqref="P502">
    <cfRule type="cellIs" dxfId="2941" priority="35" operator="lessThan">
      <formula>0</formula>
    </cfRule>
  </conditionalFormatting>
  <conditionalFormatting sqref="P330">
    <cfRule type="cellIs" dxfId="2940" priority="36" operator="lessThan">
      <formula>0</formula>
    </cfRule>
  </conditionalFormatting>
  <conditionalFormatting sqref="P498:P501 B497">
    <cfRule type="cellIs" dxfId="2939" priority="37" operator="lessThan">
      <formula>0</formula>
    </cfRule>
  </conditionalFormatting>
  <conditionalFormatting sqref="O513:O516">
    <cfRule type="cellIs" dxfId="2938" priority="38" operator="lessThan">
      <formula>0</formula>
    </cfRule>
  </conditionalFormatting>
  <conditionalFormatting sqref="P513:P516 P518">
    <cfRule type="cellIs" dxfId="2937" priority="39" operator="lessThan">
      <formula>0</formula>
    </cfRule>
  </conditionalFormatting>
  <conditionalFormatting sqref="P517">
    <cfRule type="cellIs" dxfId="2936" priority="40" operator="lessThan">
      <formula>0</formula>
    </cfRule>
  </conditionalFormatting>
  <conditionalFormatting sqref="P444:P448">
    <cfRule type="cellIs" dxfId="2935" priority="41" operator="lessThan">
      <formula>0</formula>
    </cfRule>
  </conditionalFormatting>
  <conditionalFormatting sqref="P517">
    <cfRule type="cellIs" dxfId="2934" priority="42" operator="lessThan">
      <formula>0</formula>
    </cfRule>
  </conditionalFormatting>
  <conditionalFormatting sqref="J327">
    <cfRule type="cellIs" dxfId="2933" priority="43" operator="lessThan">
      <formula>0</formula>
    </cfRule>
  </conditionalFormatting>
  <conditionalFormatting sqref="O498:O501">
    <cfRule type="cellIs" dxfId="2932" priority="44" operator="lessThan">
      <formula>0</formula>
    </cfRule>
  </conditionalFormatting>
  <conditionalFormatting sqref="O325:P326 P327:P329">
    <cfRule type="cellIs" dxfId="2931" priority="45" operator="lessThan">
      <formula>0</formula>
    </cfRule>
  </conditionalFormatting>
  <conditionalFormatting sqref="P372">
    <cfRule type="cellIs" dxfId="2930" priority="46" operator="lessThan">
      <formula>0</formula>
    </cfRule>
  </conditionalFormatting>
  <conditionalFormatting sqref="B325">
    <cfRule type="cellIs" dxfId="2929" priority="47" operator="lessThan">
      <formula>0</formula>
    </cfRule>
  </conditionalFormatting>
  <conditionalFormatting sqref="O369:O371">
    <cfRule type="cellIs" dxfId="2928" priority="48" operator="lessThan">
      <formula>0</formula>
    </cfRule>
  </conditionalFormatting>
  <conditionalFormatting sqref="P373">
    <cfRule type="cellIs" dxfId="2927" priority="49" operator="lessThan">
      <formula>0</formula>
    </cfRule>
  </conditionalFormatting>
  <conditionalFormatting sqref="O325:O326">
    <cfRule type="cellIs" dxfId="2926" priority="50" operator="lessThan">
      <formula>0</formula>
    </cfRule>
  </conditionalFormatting>
  <conditionalFormatting sqref="O327:O330">
    <cfRule type="cellIs" dxfId="2925" priority="51" operator="lessThan">
      <formula>0</formula>
    </cfRule>
  </conditionalFormatting>
  <conditionalFormatting sqref="C373:M373">
    <cfRule type="cellIs" dxfId="2924" priority="52" operator="lessThan">
      <formula>0</formula>
    </cfRule>
  </conditionalFormatting>
  <conditionalFormatting sqref="P331">
    <cfRule type="cellIs" dxfId="2923" priority="53" operator="lessThan">
      <formula>0</formula>
    </cfRule>
  </conditionalFormatting>
  <conditionalFormatting sqref="O374:P374 P375:P377">
    <cfRule type="cellIs" dxfId="2922" priority="54" operator="lessThan">
      <formula>0</formula>
    </cfRule>
  </conditionalFormatting>
  <conditionalFormatting sqref="O375:O377">
    <cfRule type="cellIs" dxfId="2921" priority="55" operator="lessThan">
      <formula>0</formula>
    </cfRule>
  </conditionalFormatting>
  <conditionalFormatting sqref="C333:J333">
    <cfRule type="cellIs" dxfId="2920" priority="56" operator="lessThan">
      <formula>0</formula>
    </cfRule>
  </conditionalFormatting>
  <conditionalFormatting sqref="H361">
    <cfRule type="cellIs" dxfId="2919" priority="57" operator="lessThan">
      <formula>0</formula>
    </cfRule>
  </conditionalFormatting>
  <conditionalFormatting sqref="P378">
    <cfRule type="cellIs" dxfId="2918" priority="58" operator="lessThan">
      <formula>0</formula>
    </cfRule>
  </conditionalFormatting>
  <conditionalFormatting sqref="B326">
    <cfRule type="cellIs" dxfId="2917" priority="59" operator="lessThan">
      <formula>0</formula>
    </cfRule>
  </conditionalFormatting>
  <conditionalFormatting sqref="J328">
    <cfRule type="cellIs" dxfId="2916" priority="60" operator="lessThan">
      <formula>0</formula>
    </cfRule>
  </conditionalFormatting>
  <conditionalFormatting sqref="O331">
    <cfRule type="cellIs" dxfId="2915" priority="61" operator="lessThan">
      <formula>0</formula>
    </cfRule>
  </conditionalFormatting>
  <conditionalFormatting sqref="O416">
    <cfRule type="cellIs" dxfId="2914" priority="62" operator="lessThan">
      <formula>0</formula>
    </cfRule>
  </conditionalFormatting>
  <conditionalFormatting sqref="P330">
    <cfRule type="cellIs" dxfId="2913" priority="63" operator="lessThan">
      <formula>0</formula>
    </cfRule>
  </conditionalFormatting>
  <conditionalFormatting sqref="O332:P332 P333:P335">
    <cfRule type="cellIs" dxfId="2912" priority="64" operator="lessThan">
      <formula>0</formula>
    </cfRule>
  </conditionalFormatting>
  <conditionalFormatting sqref="O332">
    <cfRule type="cellIs" dxfId="2911" priority="65" operator="lessThan">
      <formula>0</formula>
    </cfRule>
  </conditionalFormatting>
  <conditionalFormatting sqref="O333:O336">
    <cfRule type="cellIs" dxfId="2910" priority="66" operator="lessThan">
      <formula>0</formula>
    </cfRule>
  </conditionalFormatting>
  <conditionalFormatting sqref="I334 K334:N334 C335:M336 K333:M333">
    <cfRule type="cellIs" dxfId="2909" priority="67" operator="lessThan">
      <formula>0</formula>
    </cfRule>
  </conditionalFormatting>
  <conditionalFormatting sqref="B332">
    <cfRule type="cellIs" dxfId="2908" priority="68" operator="lessThan">
      <formula>0</formula>
    </cfRule>
  </conditionalFormatting>
  <conditionalFormatting sqref="I333">
    <cfRule type="cellIs" dxfId="2907" priority="69" operator="lessThan">
      <formula>0</formula>
    </cfRule>
  </conditionalFormatting>
  <conditionalFormatting sqref="P337">
    <cfRule type="cellIs" dxfId="2906" priority="70" operator="lessThan">
      <formula>0</formula>
    </cfRule>
  </conditionalFormatting>
  <conditionalFormatting sqref="C334:J334">
    <cfRule type="cellIs" dxfId="2905" priority="71" operator="lessThan">
      <formula>0</formula>
    </cfRule>
  </conditionalFormatting>
  <conditionalFormatting sqref="P336">
    <cfRule type="cellIs" dxfId="2904" priority="72" operator="lessThan">
      <formula>0</formula>
    </cfRule>
  </conditionalFormatting>
  <conditionalFormatting sqref="P336">
    <cfRule type="cellIs" dxfId="2903" priority="73" operator="lessThan">
      <formula>0</formula>
    </cfRule>
  </conditionalFormatting>
  <conditionalFormatting sqref="O338:P338 P339:P341">
    <cfRule type="cellIs" dxfId="2902" priority="74" operator="lessThan">
      <formula>0</formula>
    </cfRule>
  </conditionalFormatting>
  <conditionalFormatting sqref="O338">
    <cfRule type="cellIs" dxfId="2901" priority="75" operator="lessThan">
      <formula>0</formula>
    </cfRule>
  </conditionalFormatting>
  <conditionalFormatting sqref="J339">
    <cfRule type="cellIs" dxfId="2900" priority="76" operator="lessThan">
      <formula>0</formula>
    </cfRule>
  </conditionalFormatting>
  <conditionalFormatting sqref="K339:N340 J341:M342">
    <cfRule type="cellIs" dxfId="2899" priority="77" operator="lessThan">
      <formula>0</formula>
    </cfRule>
  </conditionalFormatting>
  <conditionalFormatting sqref="O344">
    <cfRule type="cellIs" dxfId="2898" priority="78" operator="lessThan">
      <formula>0</formula>
    </cfRule>
  </conditionalFormatting>
  <conditionalFormatting sqref="P343">
    <cfRule type="cellIs" dxfId="2897" priority="79" operator="lessThan">
      <formula>0</formula>
    </cfRule>
  </conditionalFormatting>
  <conditionalFormatting sqref="B338">
    <cfRule type="cellIs" dxfId="2896" priority="80" operator="lessThan">
      <formula>0</formula>
    </cfRule>
  </conditionalFormatting>
  <conditionalFormatting sqref="O381:O383">
    <cfRule type="cellIs" dxfId="2895" priority="81" operator="lessThan">
      <formula>0</formula>
    </cfRule>
  </conditionalFormatting>
  <conditionalFormatting sqref="J340">
    <cfRule type="cellIs" dxfId="2894" priority="82" operator="lessThan">
      <formula>0</formula>
    </cfRule>
  </conditionalFormatting>
  <conditionalFormatting sqref="P342">
    <cfRule type="cellIs" dxfId="2893" priority="83" operator="lessThan">
      <formula>0</formula>
    </cfRule>
  </conditionalFormatting>
  <conditionalFormatting sqref="O344:P344 P345:P347">
    <cfRule type="cellIs" dxfId="2892" priority="84" operator="lessThan">
      <formula>0</formula>
    </cfRule>
  </conditionalFormatting>
  <conditionalFormatting sqref="P348">
    <cfRule type="cellIs" dxfId="2891" priority="85" operator="lessThan">
      <formula>0</formula>
    </cfRule>
  </conditionalFormatting>
  <conditionalFormatting sqref="I346 K345:N346 C347:M348">
    <cfRule type="cellIs" dxfId="2890" priority="86" operator="lessThan">
      <formula>0</formula>
    </cfRule>
  </conditionalFormatting>
  <conditionalFormatting sqref="I345">
    <cfRule type="cellIs" dxfId="2889" priority="87" operator="lessThan">
      <formula>0</formula>
    </cfRule>
  </conditionalFormatting>
  <conditionalFormatting sqref="C345:J345">
    <cfRule type="cellIs" dxfId="2888" priority="88" operator="lessThan">
      <formula>0</formula>
    </cfRule>
  </conditionalFormatting>
  <conditionalFormatting sqref="B344">
    <cfRule type="cellIs" dxfId="2887" priority="89" operator="lessThan">
      <formula>0</formula>
    </cfRule>
  </conditionalFormatting>
  <conditionalFormatting sqref="P349">
    <cfRule type="cellIs" dxfId="2886" priority="90" operator="lessThan">
      <formula>0</formula>
    </cfRule>
  </conditionalFormatting>
  <conditionalFormatting sqref="O387:O389">
    <cfRule type="cellIs" dxfId="2885" priority="91" operator="lessThan">
      <formula>0</formula>
    </cfRule>
  </conditionalFormatting>
  <conditionalFormatting sqref="C346:J346">
    <cfRule type="cellIs" dxfId="2884" priority="92" operator="lessThan">
      <formula>0</formula>
    </cfRule>
  </conditionalFormatting>
  <conditionalFormatting sqref="P348">
    <cfRule type="cellIs" dxfId="2883" priority="93" operator="lessThan">
      <formula>0</formula>
    </cfRule>
  </conditionalFormatting>
  <conditionalFormatting sqref="O350:P350 P351:P353">
    <cfRule type="cellIs" dxfId="2882" priority="94" operator="lessThan">
      <formula>0</formula>
    </cfRule>
  </conditionalFormatting>
  <conditionalFormatting sqref="O350">
    <cfRule type="cellIs" dxfId="2881" priority="95" operator="lessThan">
      <formula>0</formula>
    </cfRule>
  </conditionalFormatting>
  <conditionalFormatting sqref="O351:O353">
    <cfRule type="cellIs" dxfId="2880" priority="96" operator="lessThan">
      <formula>0</formula>
    </cfRule>
  </conditionalFormatting>
  <conditionalFormatting sqref="I352 K351:N352 C353:M354">
    <cfRule type="cellIs" dxfId="2879" priority="97" operator="lessThan">
      <formula>0</formula>
    </cfRule>
  </conditionalFormatting>
  <conditionalFormatting sqref="I351">
    <cfRule type="cellIs" dxfId="2878" priority="98" operator="lessThan">
      <formula>0</formula>
    </cfRule>
  </conditionalFormatting>
  <conditionalFormatting sqref="C351:J351">
    <cfRule type="cellIs" dxfId="2877" priority="99" operator="lessThan">
      <formula>0</formula>
    </cfRule>
  </conditionalFormatting>
  <conditionalFormatting sqref="B350">
    <cfRule type="cellIs" dxfId="2876" priority="100" operator="lessThan">
      <formula>0</formula>
    </cfRule>
  </conditionalFormatting>
  <conditionalFormatting sqref="P355">
    <cfRule type="cellIs" dxfId="2875" priority="101" operator="lessThan">
      <formula>0</formula>
    </cfRule>
  </conditionalFormatting>
  <conditionalFormatting sqref="C352:J352">
    <cfRule type="cellIs" dxfId="2874" priority="102" operator="lessThan">
      <formula>0</formula>
    </cfRule>
  </conditionalFormatting>
  <conditionalFormatting sqref="P354">
    <cfRule type="cellIs" dxfId="2873" priority="103" operator="lessThan">
      <formula>0</formula>
    </cfRule>
  </conditionalFormatting>
  <conditionalFormatting sqref="P354">
    <cfRule type="cellIs" dxfId="2872" priority="104" operator="lessThan">
      <formula>0</formula>
    </cfRule>
  </conditionalFormatting>
  <conditionalFormatting sqref="O356:P356 P357:P359">
    <cfRule type="cellIs" dxfId="2871" priority="105" operator="lessThan">
      <formula>0</formula>
    </cfRule>
  </conditionalFormatting>
  <conditionalFormatting sqref="O356">
    <cfRule type="cellIs" dxfId="2870" priority="106" operator="lessThan">
      <formula>0</formula>
    </cfRule>
  </conditionalFormatting>
  <conditionalFormatting sqref="O357:O359">
    <cfRule type="cellIs" dxfId="2869" priority="107" operator="lessThan">
      <formula>0</formula>
    </cfRule>
  </conditionalFormatting>
  <conditionalFormatting sqref="I358 K357:N358 C359:N359 C360:M360">
    <cfRule type="cellIs" dxfId="2868" priority="108" operator="lessThan">
      <formula>0</formula>
    </cfRule>
  </conditionalFormatting>
  <conditionalFormatting sqref="I357">
    <cfRule type="cellIs" dxfId="2867" priority="109" operator="lessThan">
      <formula>0</formula>
    </cfRule>
  </conditionalFormatting>
  <conditionalFormatting sqref="C357:J357">
    <cfRule type="cellIs" dxfId="2866" priority="110" operator="lessThan">
      <formula>0</formula>
    </cfRule>
  </conditionalFormatting>
  <conditionalFormatting sqref="B356">
    <cfRule type="cellIs" dxfId="2865" priority="111" operator="lessThan">
      <formula>0</formula>
    </cfRule>
  </conditionalFormatting>
  <conditionalFormatting sqref="P361">
    <cfRule type="cellIs" dxfId="2864" priority="112" operator="lessThan">
      <formula>0</formula>
    </cfRule>
  </conditionalFormatting>
  <conditionalFormatting sqref="C358:J358">
    <cfRule type="cellIs" dxfId="2863" priority="113" operator="lessThan">
      <formula>0</formula>
    </cfRule>
  </conditionalFormatting>
  <conditionalFormatting sqref="P360">
    <cfRule type="cellIs" dxfId="2862" priority="114" operator="lessThan">
      <formula>0</formula>
    </cfRule>
  </conditionalFormatting>
  <conditionalFormatting sqref="P360">
    <cfRule type="cellIs" dxfId="2861" priority="115" operator="lessThan">
      <formula>0</formula>
    </cfRule>
  </conditionalFormatting>
  <conditionalFormatting sqref="O362:P362 P363:P365">
    <cfRule type="cellIs" dxfId="2860" priority="116" operator="lessThan">
      <formula>0</formula>
    </cfRule>
  </conditionalFormatting>
  <conditionalFormatting sqref="O362">
    <cfRule type="cellIs" dxfId="2859" priority="117" operator="lessThan">
      <formula>0</formula>
    </cfRule>
  </conditionalFormatting>
  <conditionalFormatting sqref="O363:O365">
    <cfRule type="cellIs" dxfId="2858" priority="118" operator="lessThan">
      <formula>0</formula>
    </cfRule>
  </conditionalFormatting>
  <conditionalFormatting sqref="B362">
    <cfRule type="cellIs" dxfId="2857" priority="119" operator="lessThan">
      <formula>0</formula>
    </cfRule>
  </conditionalFormatting>
  <conditionalFormatting sqref="P367">
    <cfRule type="cellIs" dxfId="2856" priority="120" operator="lessThan">
      <formula>0</formula>
    </cfRule>
  </conditionalFormatting>
  <conditionalFormatting sqref="P366">
    <cfRule type="cellIs" dxfId="2855" priority="121" operator="lessThan">
      <formula>0</formula>
    </cfRule>
  </conditionalFormatting>
  <conditionalFormatting sqref="P366">
    <cfRule type="cellIs" dxfId="2854" priority="122" operator="lessThan">
      <formula>0</formula>
    </cfRule>
  </conditionalFormatting>
  <conditionalFormatting sqref="O368:P368 P369:P371">
    <cfRule type="cellIs" dxfId="2853" priority="123" operator="lessThan">
      <formula>0</formula>
    </cfRule>
  </conditionalFormatting>
  <conditionalFormatting sqref="O368">
    <cfRule type="cellIs" dxfId="2852" priority="124" operator="lessThan">
      <formula>0</formula>
    </cfRule>
  </conditionalFormatting>
  <conditionalFormatting sqref="H373">
    <cfRule type="cellIs" dxfId="2851" priority="125" operator="lessThan">
      <formula>0</formula>
    </cfRule>
  </conditionalFormatting>
  <conditionalFormatting sqref="B368">
    <cfRule type="cellIs" dxfId="2850" priority="126" operator="lessThan">
      <formula>0</formula>
    </cfRule>
  </conditionalFormatting>
  <conditionalFormatting sqref="H354">
    <cfRule type="cellIs" dxfId="2849" priority="127" operator="lessThan">
      <formula>0</formula>
    </cfRule>
  </conditionalFormatting>
  <conditionalFormatting sqref="P372">
    <cfRule type="cellIs" dxfId="2848" priority="128" operator="lessThan">
      <formula>0</formula>
    </cfRule>
  </conditionalFormatting>
  <conditionalFormatting sqref="H336">
    <cfRule type="cellIs" dxfId="2847" priority="129" operator="lessThan">
      <formula>0</formula>
    </cfRule>
  </conditionalFormatting>
  <conditionalFormatting sqref="H337">
    <cfRule type="cellIs" dxfId="2846" priority="130" operator="lessThan">
      <formula>0</formula>
    </cfRule>
  </conditionalFormatting>
  <conditionalFormatting sqref="O374">
    <cfRule type="cellIs" dxfId="2845" priority="131" operator="lessThan">
      <formula>0</formula>
    </cfRule>
  </conditionalFormatting>
  <conditionalFormatting sqref="P414">
    <cfRule type="cellIs" dxfId="2844" priority="132" operator="lessThan">
      <formula>0</formula>
    </cfRule>
  </conditionalFormatting>
  <conditionalFormatting sqref="H348">
    <cfRule type="cellIs" dxfId="2843" priority="133" operator="lessThan">
      <formula>0</formula>
    </cfRule>
  </conditionalFormatting>
  <conditionalFormatting sqref="P378">
    <cfRule type="cellIs" dxfId="2842" priority="134" operator="lessThan">
      <formula>0</formula>
    </cfRule>
  </conditionalFormatting>
  <conditionalFormatting sqref="O416:P416 P417:P419">
    <cfRule type="cellIs" dxfId="2841" priority="135" operator="lessThan">
      <formula>0</formula>
    </cfRule>
  </conditionalFormatting>
  <conditionalFormatting sqref="C367:M367">
    <cfRule type="cellIs" dxfId="2840" priority="136" operator="lessThan">
      <formula>0</formula>
    </cfRule>
  </conditionalFormatting>
  <conditionalFormatting sqref="C361:M361">
    <cfRule type="cellIs" dxfId="2839" priority="137" operator="lessThan">
      <formula>0</formula>
    </cfRule>
  </conditionalFormatting>
  <conditionalFormatting sqref="C355:M355">
    <cfRule type="cellIs" dxfId="2838" priority="138" operator="lessThan">
      <formula>0</formula>
    </cfRule>
  </conditionalFormatting>
  <conditionalFormatting sqref="C349:M349">
    <cfRule type="cellIs" dxfId="2837" priority="139" operator="lessThan">
      <formula>0</formula>
    </cfRule>
  </conditionalFormatting>
  <conditionalFormatting sqref="J343:M343">
    <cfRule type="cellIs" dxfId="2836" priority="140" operator="lessThan">
      <formula>0</formula>
    </cfRule>
  </conditionalFormatting>
  <conditionalFormatting sqref="C337:M337">
    <cfRule type="cellIs" dxfId="2835" priority="141" operator="lessThan">
      <formula>0</formula>
    </cfRule>
  </conditionalFormatting>
  <conditionalFormatting sqref="J331:N331">
    <cfRule type="cellIs" dxfId="2834" priority="142" operator="lessThan">
      <formula>0</formula>
    </cfRule>
  </conditionalFormatting>
  <conditionalFormatting sqref="B374">
    <cfRule type="cellIs" dxfId="2833" priority="143" operator="lessThan">
      <formula>0</formula>
    </cfRule>
  </conditionalFormatting>
  <conditionalFormatting sqref="B379">
    <cfRule type="cellIs" dxfId="2832" priority="144" operator="lessThan">
      <formula>0</formula>
    </cfRule>
  </conditionalFormatting>
  <conditionalFormatting sqref="P384">
    <cfRule type="cellIs" dxfId="2831" priority="145" operator="lessThan">
      <formula>0</formula>
    </cfRule>
  </conditionalFormatting>
  <conditionalFormatting sqref="P385">
    <cfRule type="cellIs" dxfId="2830" priority="146" operator="lessThan">
      <formula>0</formula>
    </cfRule>
  </conditionalFormatting>
  <conditionalFormatting sqref="O380:P380 P381:P383">
    <cfRule type="cellIs" dxfId="2829" priority="147" operator="lessThan">
      <formula>0</formula>
    </cfRule>
  </conditionalFormatting>
  <conditionalFormatting sqref="O380">
    <cfRule type="cellIs" dxfId="2828" priority="148" operator="lessThan">
      <formula>0</formula>
    </cfRule>
  </conditionalFormatting>
  <conditionalFormatting sqref="P384">
    <cfRule type="cellIs" dxfId="2827" priority="149" operator="lessThan">
      <formula>0</formula>
    </cfRule>
  </conditionalFormatting>
  <conditionalFormatting sqref="B380">
    <cfRule type="cellIs" dxfId="2826" priority="150" operator="lessThan">
      <formula>0</formula>
    </cfRule>
  </conditionalFormatting>
  <conditionalFormatting sqref="P390">
    <cfRule type="cellIs" dxfId="2825" priority="151" operator="lessThan">
      <formula>0</formula>
    </cfRule>
  </conditionalFormatting>
  <conditionalFormatting sqref="P391">
    <cfRule type="cellIs" dxfId="2824" priority="152" operator="lessThan">
      <formula>0</formula>
    </cfRule>
  </conditionalFormatting>
  <conditionalFormatting sqref="O386:P386 P387:P389">
    <cfRule type="cellIs" dxfId="2823" priority="153" operator="lessThan">
      <formula>0</formula>
    </cfRule>
  </conditionalFormatting>
  <conditionalFormatting sqref="O386">
    <cfRule type="cellIs" dxfId="2822" priority="154" operator="lessThan">
      <formula>0</formula>
    </cfRule>
  </conditionalFormatting>
  <conditionalFormatting sqref="P390">
    <cfRule type="cellIs" dxfId="2821" priority="155" operator="lessThan">
      <formula>0</formula>
    </cfRule>
  </conditionalFormatting>
  <conditionalFormatting sqref="B386">
    <cfRule type="cellIs" dxfId="2820" priority="156" operator="lessThan">
      <formula>0</formula>
    </cfRule>
  </conditionalFormatting>
  <conditionalFormatting sqref="P408">
    <cfRule type="cellIs" dxfId="2819" priority="157" operator="lessThan">
      <formula>0</formula>
    </cfRule>
  </conditionalFormatting>
  <conditionalFormatting sqref="O405:O407">
    <cfRule type="cellIs" dxfId="2818" priority="158" operator="lessThan">
      <formula>0</formula>
    </cfRule>
  </conditionalFormatting>
  <conditionalFormatting sqref="P409">
    <cfRule type="cellIs" dxfId="2817" priority="159" operator="lessThan">
      <formula>0</formula>
    </cfRule>
  </conditionalFormatting>
  <conditionalFormatting sqref="O404:P404 P405:P407">
    <cfRule type="cellIs" dxfId="2816" priority="160" operator="lessThan">
      <formula>0</formula>
    </cfRule>
  </conditionalFormatting>
  <conditionalFormatting sqref="O404">
    <cfRule type="cellIs" dxfId="2815" priority="161" operator="lessThan">
      <formula>0</formula>
    </cfRule>
  </conditionalFormatting>
  <conditionalFormatting sqref="P408">
    <cfRule type="cellIs" dxfId="2814" priority="162" operator="lessThan">
      <formula>0</formula>
    </cfRule>
  </conditionalFormatting>
  <conditionalFormatting sqref="H367">
    <cfRule type="cellIs" dxfId="2813" priority="163" operator="lessThan">
      <formula>0</formula>
    </cfRule>
  </conditionalFormatting>
  <conditionalFormatting sqref="O411:O413">
    <cfRule type="cellIs" dxfId="2812" priority="164" operator="lessThan">
      <formula>0</formula>
    </cfRule>
  </conditionalFormatting>
  <conditionalFormatting sqref="P420">
    <cfRule type="cellIs" dxfId="2811" priority="165" operator="lessThan">
      <formula>0</formula>
    </cfRule>
  </conditionalFormatting>
  <conditionalFormatting sqref="H360">
    <cfRule type="cellIs" dxfId="2810" priority="166" operator="lessThan">
      <formula>0</formula>
    </cfRule>
  </conditionalFormatting>
  <conditionalFormatting sqref="H355">
    <cfRule type="cellIs" dxfId="2809" priority="167" operator="lessThan">
      <formula>0</formula>
    </cfRule>
  </conditionalFormatting>
  <conditionalFormatting sqref="P414">
    <cfRule type="cellIs" dxfId="2808" priority="168" operator="lessThan">
      <formula>0</formula>
    </cfRule>
  </conditionalFormatting>
  <conditionalFormatting sqref="H349">
    <cfRule type="cellIs" dxfId="2807" priority="169" operator="lessThan">
      <formula>0</formula>
    </cfRule>
  </conditionalFormatting>
  <conditionalFormatting sqref="O417:O419">
    <cfRule type="cellIs" dxfId="2806" priority="170" operator="lessThan">
      <formula>0</formula>
    </cfRule>
  </conditionalFormatting>
  <conditionalFormatting sqref="O410:P410 P411:P413">
    <cfRule type="cellIs" dxfId="2805" priority="171" operator="lessThan">
      <formula>0</formula>
    </cfRule>
  </conditionalFormatting>
  <conditionalFormatting sqref="O410">
    <cfRule type="cellIs" dxfId="2804" priority="172" operator="lessThan">
      <formula>0</formula>
    </cfRule>
  </conditionalFormatting>
  <conditionalFormatting sqref="B410">
    <cfRule type="cellIs" dxfId="2803" priority="173" operator="lessThan">
      <formula>0</formula>
    </cfRule>
  </conditionalFormatting>
  <conditionalFormatting sqref="P421:P422">
    <cfRule type="cellIs" dxfId="2802" priority="174" operator="lessThan">
      <formula>0</formula>
    </cfRule>
  </conditionalFormatting>
  <conditionalFormatting sqref="P420">
    <cfRule type="cellIs" dxfId="2801" priority="175" operator="lessThan">
      <formula>0</formula>
    </cfRule>
  </conditionalFormatting>
  <conditionalFormatting sqref="B422">
    <cfRule type="cellIs" dxfId="2800" priority="176" operator="lessThan">
      <formula>0</formula>
    </cfRule>
  </conditionalFormatting>
  <conditionalFormatting sqref="B416">
    <cfRule type="cellIs" dxfId="2799" priority="177" operator="lessThan">
      <formula>0</formula>
    </cfRule>
  </conditionalFormatting>
  <conditionalFormatting sqref="O422">
    <cfRule type="cellIs" dxfId="2798" priority="178" operator="lessThan">
      <formula>0</formula>
    </cfRule>
  </conditionalFormatting>
  <conditionalFormatting sqref="B423">
    <cfRule type="cellIs" dxfId="2797" priority="179" operator="lessThan">
      <formula>0</formula>
    </cfRule>
  </conditionalFormatting>
  <conditionalFormatting sqref="P415">
    <cfRule type="cellIs" dxfId="2796" priority="180" operator="lessThan">
      <formula>0</formula>
    </cfRule>
  </conditionalFormatting>
  <conditionalFormatting sqref="P424:P426">
    <cfRule type="cellIs" dxfId="2795" priority="181" operator="lessThan">
      <formula>0</formula>
    </cfRule>
  </conditionalFormatting>
  <conditionalFormatting sqref="O424:O426">
    <cfRule type="cellIs" dxfId="2794" priority="182" operator="lessThan">
      <formula>0</formula>
    </cfRule>
  </conditionalFormatting>
  <conditionalFormatting sqref="P571">
    <cfRule type="cellIs" dxfId="2793" priority="183" operator="lessThan">
      <formula>0</formula>
    </cfRule>
  </conditionalFormatting>
  <conditionalFormatting sqref="B603">
    <cfRule type="cellIs" dxfId="2792" priority="184" operator="lessThan">
      <formula>0</formula>
    </cfRule>
  </conditionalFormatting>
  <conditionalFormatting sqref="O430:O432">
    <cfRule type="cellIs" dxfId="2791" priority="185" operator="lessThan">
      <formula>0</formula>
    </cfRule>
  </conditionalFormatting>
  <conditionalFormatting sqref="P433">
    <cfRule type="cellIs" dxfId="2790" priority="186" operator="lessThan">
      <formula>0</formula>
    </cfRule>
  </conditionalFormatting>
  <conditionalFormatting sqref="P555">
    <cfRule type="cellIs" dxfId="2789" priority="187" operator="lessThan">
      <formula>0</formula>
    </cfRule>
  </conditionalFormatting>
  <conditionalFormatting sqref="P427">
    <cfRule type="cellIs" dxfId="2788" priority="188" operator="lessThan">
      <formula>0</formula>
    </cfRule>
  </conditionalFormatting>
  <conditionalFormatting sqref="P427">
    <cfRule type="cellIs" dxfId="2787" priority="189" operator="lessThan">
      <formula>0</formula>
    </cfRule>
  </conditionalFormatting>
  <conditionalFormatting sqref="P433">
    <cfRule type="cellIs" dxfId="2786" priority="190" operator="lessThan">
      <formula>0</formula>
    </cfRule>
  </conditionalFormatting>
  <conditionalFormatting sqref="J551:N553 J554:M554">
    <cfRule type="cellIs" dxfId="2785" priority="191" operator="lessThan">
      <formula>0</formula>
    </cfRule>
  </conditionalFormatting>
  <conditionalFormatting sqref="B429">
    <cfRule type="cellIs" dxfId="2784" priority="192" operator="lessThan">
      <formula>0</formula>
    </cfRule>
  </conditionalFormatting>
  <conditionalFormatting sqref="O567:O570">
    <cfRule type="cellIs" dxfId="2783" priority="193" operator="lessThan">
      <formula>0</formula>
    </cfRule>
  </conditionalFormatting>
  <conditionalFormatting sqref="P430:P432">
    <cfRule type="cellIs" dxfId="2782" priority="194" operator="lessThan">
      <formula>0</formula>
    </cfRule>
  </conditionalFormatting>
  <conditionalFormatting sqref="P551:P553">
    <cfRule type="cellIs" dxfId="2781" priority="195" operator="lessThan">
      <formula>0</formula>
    </cfRule>
  </conditionalFormatting>
  <conditionalFormatting sqref="P554">
    <cfRule type="cellIs" dxfId="2780" priority="196" operator="lessThan">
      <formula>0</formula>
    </cfRule>
  </conditionalFormatting>
  <conditionalFormatting sqref="P428">
    <cfRule type="cellIs" dxfId="2779" priority="197" operator="lessThan">
      <formula>0</formula>
    </cfRule>
  </conditionalFormatting>
  <conditionalFormatting sqref="B550">
    <cfRule type="cellIs" dxfId="2778" priority="198" operator="lessThan">
      <formula>0</formula>
    </cfRule>
  </conditionalFormatting>
  <conditionalFormatting sqref="O551:O553">
    <cfRule type="cellIs" dxfId="2777" priority="199" operator="lessThan">
      <formula>0</formula>
    </cfRule>
  </conditionalFormatting>
  <conditionalFormatting sqref="J552">
    <cfRule type="cellIs" dxfId="2776" priority="200" operator="lessThan">
      <formula>0</formula>
    </cfRule>
  </conditionalFormatting>
  <conditionalFormatting sqref="P570">
    <cfRule type="cellIs" dxfId="2775" priority="201" operator="lessThan">
      <formula>0</formula>
    </cfRule>
  </conditionalFormatting>
  <conditionalFormatting sqref="J553:N553 K551:N552 J554:M554">
    <cfRule type="cellIs" dxfId="2774" priority="202" operator="lessThan">
      <formula>0</formula>
    </cfRule>
  </conditionalFormatting>
  <conditionalFormatting sqref="P554">
    <cfRule type="cellIs" dxfId="2773" priority="203" operator="lessThan">
      <formula>0</formula>
    </cfRule>
  </conditionalFormatting>
  <conditionalFormatting sqref="J567:N567 J569:N570 J568:M568">
    <cfRule type="cellIs" dxfId="2772" priority="204" operator="lessThan">
      <formula>0</formula>
    </cfRule>
  </conditionalFormatting>
  <conditionalFormatting sqref="O594:O597">
    <cfRule type="cellIs" dxfId="2771" priority="205" operator="lessThan">
      <formula>0</formula>
    </cfRule>
  </conditionalFormatting>
  <conditionalFormatting sqref="P570">
    <cfRule type="cellIs" dxfId="2770" priority="206" operator="lessThan">
      <formula>0</formula>
    </cfRule>
  </conditionalFormatting>
  <conditionalFormatting sqref="J568">
    <cfRule type="cellIs" dxfId="2769" priority="207" operator="lessThan">
      <formula>0</formula>
    </cfRule>
  </conditionalFormatting>
  <conditionalFormatting sqref="J569:N570 K567:N567 K568:M568">
    <cfRule type="cellIs" dxfId="2768" priority="208" operator="lessThan">
      <formula>0</formula>
    </cfRule>
  </conditionalFormatting>
  <conditionalFormatting sqref="P567:P569">
    <cfRule type="cellIs" dxfId="2767" priority="209" operator="lessThan">
      <formula>0</formula>
    </cfRule>
  </conditionalFormatting>
  <conditionalFormatting sqref="P607">
    <cfRule type="cellIs" dxfId="2766" priority="210" operator="lessThan">
      <formula>0</formula>
    </cfRule>
  </conditionalFormatting>
  <conditionalFormatting sqref="I604">
    <cfRule type="cellIs" dxfId="2765" priority="211" operator="lessThan">
      <formula>0</formula>
    </cfRule>
  </conditionalFormatting>
  <conditionalFormatting sqref="C594:N597">
    <cfRule type="cellIs" dxfId="2764" priority="212" operator="lessThan">
      <formula>0</formula>
    </cfRule>
  </conditionalFormatting>
  <conditionalFormatting sqref="P597">
    <cfRule type="cellIs" dxfId="2763" priority="213" operator="lessThan">
      <formula>0</formula>
    </cfRule>
  </conditionalFormatting>
  <conditionalFormatting sqref="I594">
    <cfRule type="cellIs" dxfId="2762" priority="214" operator="lessThan">
      <formula>0</formula>
    </cfRule>
  </conditionalFormatting>
  <conditionalFormatting sqref="H599:H602">
    <cfRule type="cellIs" dxfId="2761" priority="215" operator="lessThan">
      <formula>0</formula>
    </cfRule>
  </conditionalFormatting>
  <conditionalFormatting sqref="P597">
    <cfRule type="cellIs" dxfId="2760" priority="216" operator="lessThan">
      <formula>0</formula>
    </cfRule>
  </conditionalFormatting>
  <conditionalFormatting sqref="H594">
    <cfRule type="cellIs" dxfId="2759" priority="217" operator="lessThan">
      <formula>0</formula>
    </cfRule>
  </conditionalFormatting>
  <conditionalFormatting sqref="H594:H597">
    <cfRule type="cellIs" dxfId="2758" priority="218" operator="lessThan">
      <formula>0</formula>
    </cfRule>
  </conditionalFormatting>
  <conditionalFormatting sqref="C595:J595">
    <cfRule type="cellIs" dxfId="2757" priority="219" operator="lessThan">
      <formula>0</formula>
    </cfRule>
  </conditionalFormatting>
  <conditionalFormatting sqref="H595:H597">
    <cfRule type="cellIs" dxfId="2756" priority="220" operator="lessThan">
      <formula>0</formula>
    </cfRule>
  </conditionalFormatting>
  <conditionalFormatting sqref="I595 K594:N595 C596:N597">
    <cfRule type="cellIs" dxfId="2755" priority="221" operator="lessThan">
      <formula>0</formula>
    </cfRule>
  </conditionalFormatting>
  <conditionalFormatting sqref="P594:P596">
    <cfRule type="cellIs" dxfId="2754" priority="222" operator="lessThan">
      <formula>0</formula>
    </cfRule>
  </conditionalFormatting>
  <conditionalFormatting sqref="B593">
    <cfRule type="cellIs" dxfId="2753" priority="223" operator="lessThan">
      <formula>0</formula>
    </cfRule>
  </conditionalFormatting>
  <conditionalFormatting sqref="P602">
    <cfRule type="cellIs" dxfId="2752" priority="224" operator="lessThan">
      <formula>0</formula>
    </cfRule>
  </conditionalFormatting>
  <conditionalFormatting sqref="I599">
    <cfRule type="cellIs" dxfId="2751" priority="225" operator="lessThan">
      <formula>0</formula>
    </cfRule>
  </conditionalFormatting>
  <conditionalFormatting sqref="C599:N602">
    <cfRule type="cellIs" dxfId="2750" priority="226" operator="lessThan">
      <formula>0</formula>
    </cfRule>
  </conditionalFormatting>
  <conditionalFormatting sqref="P602">
    <cfRule type="cellIs" dxfId="2749" priority="227" operator="lessThan">
      <formula>0</formula>
    </cfRule>
  </conditionalFormatting>
  <conditionalFormatting sqref="H599">
    <cfRule type="cellIs" dxfId="2748" priority="228" operator="lessThan">
      <formula>0</formula>
    </cfRule>
  </conditionalFormatting>
  <conditionalFormatting sqref="O599:O602">
    <cfRule type="cellIs" dxfId="2747" priority="229" operator="lessThan">
      <formula>0</formula>
    </cfRule>
  </conditionalFormatting>
  <conditionalFormatting sqref="C600:J600">
    <cfRule type="cellIs" dxfId="2746" priority="230" operator="lessThan">
      <formula>0</formula>
    </cfRule>
  </conditionalFormatting>
  <conditionalFormatting sqref="H600:H602">
    <cfRule type="cellIs" dxfId="2745" priority="231" operator="lessThan">
      <formula>0</formula>
    </cfRule>
  </conditionalFormatting>
  <conditionalFormatting sqref="I600 K599:N600 C601:N602">
    <cfRule type="cellIs" dxfId="2744" priority="232" operator="lessThan">
      <formula>0</formula>
    </cfRule>
  </conditionalFormatting>
  <conditionalFormatting sqref="P599:P601">
    <cfRule type="cellIs" dxfId="2743" priority="233" operator="lessThan">
      <formula>0</formula>
    </cfRule>
  </conditionalFormatting>
  <conditionalFormatting sqref="B598">
    <cfRule type="cellIs" dxfId="2742" priority="234" operator="lessThan">
      <formula>0</formula>
    </cfRule>
  </conditionalFormatting>
  <conditionalFormatting sqref="C604:N607">
    <cfRule type="cellIs" dxfId="2741" priority="235" operator="lessThan">
      <formula>0</formula>
    </cfRule>
  </conditionalFormatting>
  <conditionalFormatting sqref="P607">
    <cfRule type="cellIs" dxfId="2740" priority="236" operator="lessThan">
      <formula>0</formula>
    </cfRule>
  </conditionalFormatting>
  <conditionalFormatting sqref="H604">
    <cfRule type="cellIs" dxfId="2739" priority="237" operator="lessThan">
      <formula>0</formula>
    </cfRule>
  </conditionalFormatting>
  <conditionalFormatting sqref="H604:H607">
    <cfRule type="cellIs" dxfId="2738" priority="238" operator="lessThan">
      <formula>0</formula>
    </cfRule>
  </conditionalFormatting>
  <conditionalFormatting sqref="O604:O607">
    <cfRule type="cellIs" dxfId="2737" priority="239" operator="lessThan">
      <formula>0</formula>
    </cfRule>
  </conditionalFormatting>
  <conditionalFormatting sqref="C605:J605">
    <cfRule type="cellIs" dxfId="2736" priority="240" operator="lessThan">
      <formula>0</formula>
    </cfRule>
  </conditionalFormatting>
  <conditionalFormatting sqref="H605:H607">
    <cfRule type="cellIs" dxfId="2735" priority="241" operator="lessThan">
      <formula>0</formula>
    </cfRule>
  </conditionalFormatting>
  <conditionalFormatting sqref="I605 K604:N605 C606:N607">
    <cfRule type="cellIs" dxfId="2734" priority="242" operator="lessThan">
      <formula>0</formula>
    </cfRule>
  </conditionalFormatting>
  <conditionalFormatting sqref="P604:P606">
    <cfRule type="cellIs" dxfId="2733" priority="243" operator="lessThan">
      <formula>0</formula>
    </cfRule>
  </conditionalFormatting>
  <conditionalFormatting sqref="C327:I327">
    <cfRule type="cellIs" dxfId="2732" priority="244" operator="lessThan">
      <formula>0</formula>
    </cfRule>
  </conditionalFormatting>
  <conditionalFormatting sqref="C329:I330">
    <cfRule type="cellIs" dxfId="2731" priority="245" operator="lessThan">
      <formula>0</formula>
    </cfRule>
  </conditionalFormatting>
  <conditionalFormatting sqref="O464:P464">
    <cfRule type="cellIs" dxfId="2730" priority="246" operator="lessThan">
      <formula>0</formula>
    </cfRule>
  </conditionalFormatting>
  <conditionalFormatting sqref="O457:O460">
    <cfRule type="cellIs" dxfId="2729" priority="247" operator="lessThan">
      <formula>0</formula>
    </cfRule>
  </conditionalFormatting>
  <conditionalFormatting sqref="P579:P581">
    <cfRule type="cellIs" dxfId="2728" priority="248" operator="lessThan">
      <formula>0</formula>
    </cfRule>
  </conditionalFormatting>
  <conditionalFormatting sqref="B456">
    <cfRule type="cellIs" dxfId="2727" priority="249" operator="lessThan">
      <formula>0</formula>
    </cfRule>
  </conditionalFormatting>
  <conditionalFormatting sqref="O584:O587">
    <cfRule type="cellIs" dxfId="2726" priority="250" operator="lessThan">
      <formula>0</formula>
    </cfRule>
  </conditionalFormatting>
  <conditionalFormatting sqref="C328:I328">
    <cfRule type="cellIs" dxfId="2725" priority="251" operator="lessThan">
      <formula>0</formula>
    </cfRule>
  </conditionalFormatting>
  <conditionalFormatting sqref="C331:I331">
    <cfRule type="cellIs" dxfId="2724" priority="252" operator="lessThan">
      <formula>0</formula>
    </cfRule>
  </conditionalFormatting>
  <conditionalFormatting sqref="C341:I342">
    <cfRule type="cellIs" dxfId="2723" priority="253" operator="lessThan">
      <formula>0</formula>
    </cfRule>
  </conditionalFormatting>
  <conditionalFormatting sqref="C339:I339">
    <cfRule type="cellIs" dxfId="2722" priority="254" operator="lessThan">
      <formula>0</formula>
    </cfRule>
  </conditionalFormatting>
  <conditionalFormatting sqref="C340:I340">
    <cfRule type="cellIs" dxfId="2721" priority="255" operator="lessThan">
      <formula>0</formula>
    </cfRule>
  </conditionalFormatting>
  <conditionalFormatting sqref="C343:I343">
    <cfRule type="cellIs" dxfId="2720" priority="256" operator="lessThan">
      <formula>0</formula>
    </cfRule>
  </conditionalFormatting>
  <conditionalFormatting sqref="C551:I554">
    <cfRule type="cellIs" dxfId="2719" priority="257" operator="lessThan">
      <formula>0</formula>
    </cfRule>
  </conditionalFormatting>
  <conditionalFormatting sqref="C552:I552">
    <cfRule type="cellIs" dxfId="2718" priority="258" operator="lessThan">
      <formula>0</formula>
    </cfRule>
  </conditionalFormatting>
  <conditionalFormatting sqref="C553:I554">
    <cfRule type="cellIs" dxfId="2717" priority="259" operator="lessThan">
      <formula>0</formula>
    </cfRule>
  </conditionalFormatting>
  <conditionalFormatting sqref="P509">
    <cfRule type="cellIs" dxfId="2716" priority="260" operator="lessThan">
      <formula>0</formula>
    </cfRule>
  </conditionalFormatting>
  <conditionalFormatting sqref="P509">
    <cfRule type="cellIs" dxfId="2715" priority="261" operator="lessThan">
      <formula>0</formula>
    </cfRule>
  </conditionalFormatting>
  <conditionalFormatting sqref="C567:I570">
    <cfRule type="cellIs" dxfId="2714" priority="262" operator="lessThan">
      <formula>0</formula>
    </cfRule>
  </conditionalFormatting>
  <conditionalFormatting sqref="C568:I568">
    <cfRule type="cellIs" dxfId="2713" priority="263" operator="lessThan">
      <formula>0</formula>
    </cfRule>
  </conditionalFormatting>
  <conditionalFormatting sqref="C569:I570">
    <cfRule type="cellIs" dxfId="2712" priority="264" operator="lessThan">
      <formula>0</formula>
    </cfRule>
  </conditionalFormatting>
  <conditionalFormatting sqref="C437:C440">
    <cfRule type="cellIs" dxfId="2711" priority="265" operator="lessThan">
      <formula>0</formula>
    </cfRule>
  </conditionalFormatting>
  <conditionalFormatting sqref="O444:O447">
    <cfRule type="cellIs" dxfId="2710" priority="266" operator="lessThan">
      <formula>0</formula>
    </cfRule>
  </conditionalFormatting>
  <conditionalFormatting sqref="P465:P468">
    <cfRule type="cellIs" dxfId="2709" priority="267" operator="lessThan">
      <formula>0</formula>
    </cfRule>
  </conditionalFormatting>
  <conditionalFormatting sqref="P469:P470">
    <cfRule type="cellIs" dxfId="2708" priority="268" operator="lessThan">
      <formula>0</formula>
    </cfRule>
  </conditionalFormatting>
  <conditionalFormatting sqref="P470">
    <cfRule type="cellIs" dxfId="2707" priority="269" operator="lessThan">
      <formula>0</formula>
    </cfRule>
  </conditionalFormatting>
  <conditionalFormatting sqref="P469">
    <cfRule type="cellIs" dxfId="2706" priority="270" operator="lessThan">
      <formula>0</formula>
    </cfRule>
  </conditionalFormatting>
  <conditionalFormatting sqref="O465:O468">
    <cfRule type="cellIs" dxfId="2705" priority="271" operator="lessThan">
      <formula>0</formula>
    </cfRule>
  </conditionalFormatting>
  <conditionalFormatting sqref="B464">
    <cfRule type="cellIs" dxfId="2704" priority="272" operator="lessThan">
      <formula>0</formula>
    </cfRule>
  </conditionalFormatting>
  <conditionalFormatting sqref="C579:N582">
    <cfRule type="cellIs" dxfId="2703" priority="273" operator="lessThan">
      <formula>0</formula>
    </cfRule>
  </conditionalFormatting>
  <conditionalFormatting sqref="P582">
    <cfRule type="cellIs" dxfId="2702" priority="274" operator="lessThan">
      <formula>0</formula>
    </cfRule>
  </conditionalFormatting>
  <conditionalFormatting sqref="O505:O508">
    <cfRule type="cellIs" dxfId="2701" priority="275" operator="lessThan">
      <formula>0</formula>
    </cfRule>
  </conditionalFormatting>
  <conditionalFormatting sqref="H579:H582">
    <cfRule type="cellIs" dxfId="2700" priority="276" operator="lessThan">
      <formula>0</formula>
    </cfRule>
  </conditionalFormatting>
  <conditionalFormatting sqref="P462">
    <cfRule type="cellIs" dxfId="2699" priority="277" operator="lessThan">
      <formula>0</formula>
    </cfRule>
  </conditionalFormatting>
  <conditionalFormatting sqref="P505:P508 P510 P512:P518">
    <cfRule type="cellIs" dxfId="2698" priority="278" operator="lessThan">
      <formula>0</formula>
    </cfRule>
  </conditionalFormatting>
  <conditionalFormatting sqref="O504">
    <cfRule type="cellIs" dxfId="2697" priority="279" operator="lessThan">
      <formula>0</formula>
    </cfRule>
  </conditionalFormatting>
  <conditionalFormatting sqref="O512:O516">
    <cfRule type="cellIs" dxfId="2696" priority="280" operator="lessThan">
      <formula>0</formula>
    </cfRule>
  </conditionalFormatting>
  <conditionalFormatting sqref="P528:P531 P533">
    <cfRule type="cellIs" dxfId="2695" priority="281" operator="lessThan">
      <formula>0</formula>
    </cfRule>
  </conditionalFormatting>
  <conditionalFormatting sqref="B504">
    <cfRule type="cellIs" dxfId="2694" priority="282" operator="lessThan">
      <formula>0</formula>
    </cfRule>
  </conditionalFormatting>
  <conditionalFormatting sqref="O527">
    <cfRule type="cellIs" dxfId="2693" priority="283" operator="lessThan">
      <formula>0</formula>
    </cfRule>
  </conditionalFormatting>
  <conditionalFormatting sqref="P532">
    <cfRule type="cellIs" dxfId="2692" priority="284" operator="lessThan">
      <formula>0</formula>
    </cfRule>
  </conditionalFormatting>
  <conditionalFormatting sqref="P532">
    <cfRule type="cellIs" dxfId="2691" priority="285" operator="lessThan">
      <formula>0</formula>
    </cfRule>
  </conditionalFormatting>
  <conditionalFormatting sqref="O528:O531">
    <cfRule type="cellIs" dxfId="2690" priority="286" operator="lessThan">
      <formula>0</formula>
    </cfRule>
  </conditionalFormatting>
  <conditionalFormatting sqref="P540 P535:P538">
    <cfRule type="cellIs" dxfId="2689" priority="287" operator="lessThan">
      <formula>0</formula>
    </cfRule>
  </conditionalFormatting>
  <conditionalFormatting sqref="P539">
    <cfRule type="cellIs" dxfId="2688" priority="288" operator="lessThan">
      <formula>0</formula>
    </cfRule>
  </conditionalFormatting>
  <conditionalFormatting sqref="B527">
    <cfRule type="cellIs" dxfId="2687" priority="289" operator="lessThan">
      <formula>0</formula>
    </cfRule>
  </conditionalFormatting>
  <conditionalFormatting sqref="O534">
    <cfRule type="cellIs" dxfId="2686" priority="290" operator="lessThan">
      <formula>0</formula>
    </cfRule>
  </conditionalFormatting>
  <conditionalFormatting sqref="O535:O538">
    <cfRule type="cellIs" dxfId="2685" priority="291" operator="lessThan">
      <formula>0</formula>
    </cfRule>
  </conditionalFormatting>
  <conditionalFormatting sqref="P539">
    <cfRule type="cellIs" dxfId="2684" priority="292" operator="lessThan">
      <formula>0</formula>
    </cfRule>
  </conditionalFormatting>
  <conditionalFormatting sqref="O573:O575 O577">
    <cfRule type="cellIs" dxfId="2683" priority="293" operator="lessThan">
      <formula>0</formula>
    </cfRule>
  </conditionalFormatting>
  <conditionalFormatting sqref="P573:P575">
    <cfRule type="cellIs" dxfId="2682" priority="294" operator="lessThan">
      <formula>0</formula>
    </cfRule>
  </conditionalFormatting>
  <conditionalFormatting sqref="C575:I575">
    <cfRule type="cellIs" dxfId="2681" priority="295" operator="lessThan">
      <formula>0</formula>
    </cfRule>
  </conditionalFormatting>
  <conditionalFormatting sqref="C573:I575">
    <cfRule type="cellIs" dxfId="2680" priority="296" operator="lessThan">
      <formula>0</formula>
    </cfRule>
  </conditionalFormatting>
  <conditionalFormatting sqref="B572">
    <cfRule type="cellIs" dxfId="2679" priority="297" operator="lessThan">
      <formula>0</formula>
    </cfRule>
  </conditionalFormatting>
  <conditionalFormatting sqref="J573:N575">
    <cfRule type="cellIs" dxfId="2678" priority="298" operator="lessThan">
      <formula>0</formula>
    </cfRule>
  </conditionalFormatting>
  <conditionalFormatting sqref="O579:O582">
    <cfRule type="cellIs" dxfId="2677" priority="299" operator="lessThan">
      <formula>0</formula>
    </cfRule>
  </conditionalFormatting>
  <conditionalFormatting sqref="P576:P577">
    <cfRule type="cellIs" dxfId="2676" priority="300" operator="lessThan">
      <formula>0</formula>
    </cfRule>
  </conditionalFormatting>
  <conditionalFormatting sqref="C584:N587">
    <cfRule type="cellIs" dxfId="2675" priority="301" operator="lessThan">
      <formula>0</formula>
    </cfRule>
  </conditionalFormatting>
  <conditionalFormatting sqref="P576:P577">
    <cfRule type="cellIs" dxfId="2674" priority="302" operator="lessThan">
      <formula>0</formula>
    </cfRule>
  </conditionalFormatting>
  <conditionalFormatting sqref="J574">
    <cfRule type="cellIs" dxfId="2673" priority="303" operator="lessThan">
      <formula>0</formula>
    </cfRule>
  </conditionalFormatting>
  <conditionalFormatting sqref="J575:N575 K573:N574">
    <cfRule type="cellIs" dxfId="2672" priority="304" operator="lessThan">
      <formula>0</formula>
    </cfRule>
  </conditionalFormatting>
  <conditionalFormatting sqref="I580 K579:N580 C581:N582">
    <cfRule type="cellIs" dxfId="2671" priority="305" operator="lessThan">
      <formula>0</formula>
    </cfRule>
  </conditionalFormatting>
  <conditionalFormatting sqref="P584:P586">
    <cfRule type="cellIs" dxfId="2670" priority="306" operator="lessThan">
      <formula>0</formula>
    </cfRule>
  </conditionalFormatting>
  <conditionalFormatting sqref="H585:H587">
    <cfRule type="cellIs" dxfId="2669" priority="307" operator="lessThan">
      <formula>0</formula>
    </cfRule>
  </conditionalFormatting>
  <conditionalFormatting sqref="C574:I574">
    <cfRule type="cellIs" dxfId="2668" priority="308" operator="lessThan">
      <formula>0</formula>
    </cfRule>
  </conditionalFormatting>
  <conditionalFormatting sqref="P587">
    <cfRule type="cellIs" dxfId="2667" priority="309" operator="lessThan">
      <formula>0</formula>
    </cfRule>
  </conditionalFormatting>
  <conditionalFormatting sqref="I584">
    <cfRule type="cellIs" dxfId="2666" priority="310" operator="lessThan">
      <formula>0</formula>
    </cfRule>
  </conditionalFormatting>
  <conditionalFormatting sqref="C585:J585">
    <cfRule type="cellIs" dxfId="2665" priority="311" operator="lessThan">
      <formula>0</formula>
    </cfRule>
  </conditionalFormatting>
  <conditionalFormatting sqref="P587">
    <cfRule type="cellIs" dxfId="2664" priority="312" operator="lessThan">
      <formula>0</formula>
    </cfRule>
  </conditionalFormatting>
  <conditionalFormatting sqref="H584">
    <cfRule type="cellIs" dxfId="2663" priority="313" operator="lessThan">
      <formula>0</formula>
    </cfRule>
  </conditionalFormatting>
  <conditionalFormatting sqref="H584:H587">
    <cfRule type="cellIs" dxfId="2662" priority="314" operator="lessThan">
      <formula>0</formula>
    </cfRule>
  </conditionalFormatting>
  <conditionalFormatting sqref="B583">
    <cfRule type="cellIs" dxfId="2661" priority="315" operator="lessThan">
      <formula>0</formula>
    </cfRule>
  </conditionalFormatting>
  <conditionalFormatting sqref="H579">
    <cfRule type="cellIs" dxfId="2660" priority="316" operator="lessThan">
      <formula>0</formula>
    </cfRule>
  </conditionalFormatting>
  <conditionalFormatting sqref="I585 K584:N585 C586:N587">
    <cfRule type="cellIs" dxfId="2659" priority="317" operator="lessThan">
      <formula>0</formula>
    </cfRule>
  </conditionalFormatting>
  <conditionalFormatting sqref="H580:H582">
    <cfRule type="cellIs" dxfId="2658" priority="318" operator="lessThan">
      <formula>0</formula>
    </cfRule>
  </conditionalFormatting>
  <conditionalFormatting sqref="P582">
    <cfRule type="cellIs" dxfId="2657" priority="319" operator="lessThan">
      <formula>0</formula>
    </cfRule>
  </conditionalFormatting>
  <conditionalFormatting sqref="I579">
    <cfRule type="cellIs" dxfId="2656" priority="320" operator="lessThan">
      <formula>0</formula>
    </cfRule>
  </conditionalFormatting>
  <conditionalFormatting sqref="H590:H592">
    <cfRule type="cellIs" dxfId="2655" priority="321" operator="lessThan">
      <formula>0</formula>
    </cfRule>
  </conditionalFormatting>
  <conditionalFormatting sqref="C580:J580">
    <cfRule type="cellIs" dxfId="2654" priority="322" operator="lessThan">
      <formula>0</formula>
    </cfRule>
  </conditionalFormatting>
  <conditionalFormatting sqref="B578">
    <cfRule type="cellIs" dxfId="2653" priority="323" operator="lessThan">
      <formula>0</formula>
    </cfRule>
  </conditionalFormatting>
  <conditionalFormatting sqref="P589:P591">
    <cfRule type="cellIs" dxfId="2652" priority="324" operator="lessThan">
      <formula>0</formula>
    </cfRule>
  </conditionalFormatting>
  <conditionalFormatting sqref="B588">
    <cfRule type="cellIs" dxfId="2651" priority="325" operator="lessThan">
      <formula>0</formula>
    </cfRule>
  </conditionalFormatting>
  <conditionalFormatting sqref="H589">
    <cfRule type="cellIs" dxfId="2650" priority="326" operator="lessThan">
      <formula>0</formula>
    </cfRule>
  </conditionalFormatting>
  <conditionalFormatting sqref="O589:O591">
    <cfRule type="cellIs" dxfId="2649" priority="327" operator="lessThan">
      <formula>0</formula>
    </cfRule>
  </conditionalFormatting>
  <conditionalFormatting sqref="P592">
    <cfRule type="cellIs" dxfId="2648" priority="328" operator="lessThan">
      <formula>0</formula>
    </cfRule>
  </conditionalFormatting>
  <conditionalFormatting sqref="I589">
    <cfRule type="cellIs" dxfId="2647" priority="329" operator="lessThan">
      <formula>0</formula>
    </cfRule>
  </conditionalFormatting>
  <conditionalFormatting sqref="P592">
    <cfRule type="cellIs" dxfId="2646" priority="330" operator="lessThan">
      <formula>0</formula>
    </cfRule>
  </conditionalFormatting>
  <conditionalFormatting sqref="B566">
    <cfRule type="cellIs" dxfId="2645" priority="331" operator="lessThan">
      <formula>0</formula>
    </cfRule>
  </conditionalFormatting>
  <conditionalFormatting sqref="H589:H592">
    <cfRule type="cellIs" dxfId="2644" priority="332" operator="lessThan">
      <formula>0</formula>
    </cfRule>
  </conditionalFormatting>
  <conditionalFormatting sqref="C590:J590">
    <cfRule type="cellIs" dxfId="2643" priority="333" operator="lessThan">
      <formula>0</formula>
    </cfRule>
  </conditionalFormatting>
  <conditionalFormatting sqref="B566">
    <cfRule type="cellIs" dxfId="2642" priority="334" operator="lessThan">
      <formula>0</formula>
    </cfRule>
  </conditionalFormatting>
  <conditionalFormatting sqref="B632">
    <cfRule type="cellIs" dxfId="2641" priority="335" operator="lessThan">
      <formula>0</formula>
    </cfRule>
  </conditionalFormatting>
  <conditionalFormatting sqref="B549">
    <cfRule type="cellIs" dxfId="2640" priority="336" operator="lessThan">
      <formula>0</formula>
    </cfRule>
  </conditionalFormatting>
  <conditionalFormatting sqref="B549">
    <cfRule type="cellIs" dxfId="2639" priority="337" operator="lessThan">
      <formula>0</formula>
    </cfRule>
  </conditionalFormatting>
  <conditionalFormatting sqref="B577">
    <cfRule type="cellIs" dxfId="2638" priority="338" operator="lessThan">
      <formula>0</formula>
    </cfRule>
  </conditionalFormatting>
  <conditionalFormatting sqref="B577">
    <cfRule type="cellIs" dxfId="2637" priority="339" operator="lessThan">
      <formula>0</formula>
    </cfRule>
  </conditionalFormatting>
  <conditionalFormatting sqref="B608 O608:P609 O613:P613 P610:P612 P614:P615 O616:P617 C620:N620 J623:P623 C625:P627 N628:P628 C638:N638 I639:N645 O637:P646 C640:H643 I629:P631 C633:P636 C645:H645 P624 J622:N622 P618:P622 B647:N650 B683:N686 O632:P632 B632">
    <cfRule type="cellIs" dxfId="2636" priority="340" operator="lessThan">
      <formula>0</formula>
    </cfRule>
  </conditionalFormatting>
  <conditionalFormatting sqref="B616">
    <cfRule type="cellIs" dxfId="2635" priority="341" operator="lessThan">
      <formula>0</formula>
    </cfRule>
  </conditionalFormatting>
  <conditionalFormatting sqref="B609">
    <cfRule type="cellIs" dxfId="2634" priority="342" operator="lessThan">
      <formula>0</formula>
    </cfRule>
  </conditionalFormatting>
  <conditionalFormatting sqref="B613">
    <cfRule type="cellIs" dxfId="2633" priority="343" operator="lessThan">
      <formula>0</formula>
    </cfRule>
  </conditionalFormatting>
  <conditionalFormatting sqref="B637">
    <cfRule type="cellIs" dxfId="2632" priority="344" operator="lessThan">
      <formula>0</formula>
    </cfRule>
  </conditionalFormatting>
  <conditionalFormatting sqref="B646">
    <cfRule type="cellIs" dxfId="2631" priority="345" operator="lessThan">
      <formula>0</formula>
    </cfRule>
  </conditionalFormatting>
  <conditionalFormatting sqref="I649:P649 O647:P648 O650:P650">
    <cfRule type="cellIs" dxfId="2630" priority="346" operator="lessThan">
      <formula>0</formula>
    </cfRule>
  </conditionalFormatting>
  <conditionalFormatting sqref="O632">
    <cfRule type="cellIs" dxfId="2629" priority="347" operator="lessThan">
      <formula>0</formula>
    </cfRule>
  </conditionalFormatting>
  <conditionalFormatting sqref="O632">
    <cfRule type="cellIs" dxfId="2628" priority="348" operator="lessThan">
      <formula>0</formula>
    </cfRule>
  </conditionalFormatting>
  <conditionalFormatting sqref="O398:P398 P399:P401">
    <cfRule type="cellIs" dxfId="2627" priority="349" operator="lessThan">
      <formula>0</formula>
    </cfRule>
  </conditionalFormatting>
  <conditionalFormatting sqref="B392">
    <cfRule type="cellIs" dxfId="2626" priority="350" operator="lessThan">
      <formula>0</formula>
    </cfRule>
  </conditionalFormatting>
  <conditionalFormatting sqref="O399:O401">
    <cfRule type="cellIs" dxfId="2625" priority="351" operator="lessThan">
      <formula>0</formula>
    </cfRule>
  </conditionalFormatting>
  <conditionalFormatting sqref="O398">
    <cfRule type="cellIs" dxfId="2624" priority="352" operator="lessThan">
      <formula>0</formula>
    </cfRule>
  </conditionalFormatting>
  <conditionalFormatting sqref="P402">
    <cfRule type="cellIs" dxfId="2623" priority="353" operator="lessThan">
      <formula>0</formula>
    </cfRule>
  </conditionalFormatting>
  <conditionalFormatting sqref="P403">
    <cfRule type="cellIs" dxfId="2622" priority="354" operator="lessThan">
      <formula>0</formula>
    </cfRule>
  </conditionalFormatting>
  <conditionalFormatting sqref="B398">
    <cfRule type="cellIs" dxfId="2621" priority="355" operator="lessThan">
      <formula>0</formula>
    </cfRule>
  </conditionalFormatting>
  <conditionalFormatting sqref="P402">
    <cfRule type="cellIs" dxfId="2620" priority="356" operator="lessThan">
      <formula>0</formula>
    </cfRule>
  </conditionalFormatting>
  <conditionalFormatting sqref="O557:O560">
    <cfRule type="cellIs" dxfId="2619" priority="357" operator="lessThan">
      <formula>0</formula>
    </cfRule>
  </conditionalFormatting>
  <conditionalFormatting sqref="P557:P559">
    <cfRule type="cellIs" dxfId="2618" priority="358" operator="lessThan">
      <formula>0</formula>
    </cfRule>
  </conditionalFormatting>
  <conditionalFormatting sqref="C622:I622">
    <cfRule type="cellIs" dxfId="2617" priority="359" operator="lessThan">
      <formula>0</formula>
    </cfRule>
  </conditionalFormatting>
  <conditionalFormatting sqref="C623:I623">
    <cfRule type="cellIs" dxfId="2616" priority="360" operator="lessThan">
      <formula>0</formula>
    </cfRule>
  </conditionalFormatting>
  <conditionalFormatting sqref="C628:M628">
    <cfRule type="cellIs" dxfId="2615" priority="361" operator="lessThan">
      <formula>0</formula>
    </cfRule>
  </conditionalFormatting>
  <conditionalFormatting sqref="C617:N617">
    <cfRule type="cellIs" dxfId="2614" priority="362" operator="lessThan">
      <formula>0</formula>
    </cfRule>
  </conditionalFormatting>
  <conditionalFormatting sqref="O620">
    <cfRule type="cellIs" dxfId="2613" priority="363" operator="lessThan">
      <formula>0</formula>
    </cfRule>
  </conditionalFormatting>
  <conditionalFormatting sqref="O393:O395">
    <cfRule type="cellIs" dxfId="2612" priority="364" operator="lessThan">
      <formula>0</formula>
    </cfRule>
  </conditionalFormatting>
  <conditionalFormatting sqref="P396">
    <cfRule type="cellIs" dxfId="2611" priority="365" operator="lessThan">
      <formula>0</formula>
    </cfRule>
  </conditionalFormatting>
  <conditionalFormatting sqref="P397">
    <cfRule type="cellIs" dxfId="2610" priority="366" operator="lessThan">
      <formula>0</formula>
    </cfRule>
  </conditionalFormatting>
  <conditionalFormatting sqref="O392:P392 P393:P395">
    <cfRule type="cellIs" dxfId="2609" priority="367" operator="lessThan">
      <formula>0</formula>
    </cfRule>
  </conditionalFormatting>
  <conditionalFormatting sqref="O392">
    <cfRule type="cellIs" dxfId="2608" priority="368" operator="lessThan">
      <formula>0</formula>
    </cfRule>
  </conditionalFormatting>
  <conditionalFormatting sqref="P396">
    <cfRule type="cellIs" dxfId="2607" priority="369" operator="lessThan">
      <formula>0</formula>
    </cfRule>
  </conditionalFormatting>
  <conditionalFormatting sqref="I558 K558:N558 C559:N560 K557:M557">
    <cfRule type="cellIs" dxfId="2606" priority="370" operator="lessThan">
      <formula>0</formula>
    </cfRule>
  </conditionalFormatting>
  <conditionalFormatting sqref="C558:N560 C557:M557">
    <cfRule type="cellIs" dxfId="2605" priority="371" operator="lessThan">
      <formula>0</formula>
    </cfRule>
  </conditionalFormatting>
  <conditionalFormatting sqref="I557">
    <cfRule type="cellIs" dxfId="2604" priority="372" operator="lessThan">
      <formula>0</formula>
    </cfRule>
  </conditionalFormatting>
  <conditionalFormatting sqref="P560">
    <cfRule type="cellIs" dxfId="2603" priority="373" operator="lessThan">
      <formula>0</formula>
    </cfRule>
  </conditionalFormatting>
  <conditionalFormatting sqref="C558:J558">
    <cfRule type="cellIs" dxfId="2602" priority="374" operator="lessThan">
      <formula>0</formula>
    </cfRule>
  </conditionalFormatting>
  <conditionalFormatting sqref="H558:H560">
    <cfRule type="cellIs" dxfId="2601" priority="375" operator="lessThan">
      <formula>0</formula>
    </cfRule>
  </conditionalFormatting>
  <conditionalFormatting sqref="P560">
    <cfRule type="cellIs" dxfId="2600" priority="376" operator="lessThan">
      <formula>0</formula>
    </cfRule>
  </conditionalFormatting>
  <conditionalFormatting sqref="H557:H560">
    <cfRule type="cellIs" dxfId="2599" priority="377" operator="lessThan">
      <formula>0</formula>
    </cfRule>
  </conditionalFormatting>
  <conditionalFormatting sqref="B556">
    <cfRule type="cellIs" dxfId="2598" priority="378" operator="lessThan">
      <formula>0</formula>
    </cfRule>
  </conditionalFormatting>
  <conditionalFormatting sqref="H557">
    <cfRule type="cellIs" dxfId="2597" priority="379" operator="lessThan">
      <formula>0</formula>
    </cfRule>
  </conditionalFormatting>
  <conditionalFormatting sqref="P562:P564">
    <cfRule type="cellIs" dxfId="2596" priority="380" operator="lessThan">
      <formula>0</formula>
    </cfRule>
  </conditionalFormatting>
  <conditionalFormatting sqref="O562:O565">
    <cfRule type="cellIs" dxfId="2595" priority="381" operator="lessThan">
      <formula>0</formula>
    </cfRule>
  </conditionalFormatting>
  <conditionalFormatting sqref="I563 C564:N565 K562:M563">
    <cfRule type="cellIs" dxfId="2594" priority="382" operator="lessThan">
      <formula>0</formula>
    </cfRule>
  </conditionalFormatting>
  <conditionalFormatting sqref="C564:N565 C562:M563">
    <cfRule type="cellIs" dxfId="2593" priority="383" operator="lessThan">
      <formula>0</formula>
    </cfRule>
  </conditionalFormatting>
  <conditionalFormatting sqref="I562">
    <cfRule type="cellIs" dxfId="2592" priority="384" operator="lessThan">
      <formula>0</formula>
    </cfRule>
  </conditionalFormatting>
  <conditionalFormatting sqref="C563:J563">
    <cfRule type="cellIs" dxfId="2591" priority="385" operator="lessThan">
      <formula>0</formula>
    </cfRule>
  </conditionalFormatting>
  <conditionalFormatting sqref="P565">
    <cfRule type="cellIs" dxfId="2590" priority="386" operator="lessThan">
      <formula>0</formula>
    </cfRule>
  </conditionalFormatting>
  <conditionalFormatting sqref="P565">
    <cfRule type="cellIs" dxfId="2589" priority="387" operator="lessThan">
      <formula>0</formula>
    </cfRule>
  </conditionalFormatting>
  <conditionalFormatting sqref="H562:H565">
    <cfRule type="cellIs" dxfId="2588" priority="388" operator="lessThan">
      <formula>0</formula>
    </cfRule>
  </conditionalFormatting>
  <conditionalFormatting sqref="H562">
    <cfRule type="cellIs" dxfId="2587" priority="389" operator="lessThan">
      <formula>0</formula>
    </cfRule>
  </conditionalFormatting>
  <conditionalFormatting sqref="H563:H565">
    <cfRule type="cellIs" dxfId="2586" priority="390" operator="lessThan">
      <formula>0</formula>
    </cfRule>
  </conditionalFormatting>
  <conditionalFormatting sqref="B561">
    <cfRule type="cellIs" dxfId="2585" priority="391" operator="lessThan">
      <formula>0</formula>
    </cfRule>
  </conditionalFormatting>
  <conditionalFormatting sqref="N341">
    <cfRule type="cellIs" dxfId="2584" priority="392" operator="lessThan">
      <formula>0</formula>
    </cfRule>
  </conditionalFormatting>
  <conditionalFormatting sqref="N347">
    <cfRule type="cellIs" dxfId="2583" priority="393" operator="lessThan">
      <formula>0</formula>
    </cfRule>
  </conditionalFormatting>
  <conditionalFormatting sqref="N353">
    <cfRule type="cellIs" dxfId="2582" priority="394" operator="lessThan">
      <formula>0</formula>
    </cfRule>
  </conditionalFormatting>
  <conditionalFormatting sqref="N335">
    <cfRule type="cellIs" dxfId="2581" priority="395" operator="lessThan">
      <formula>0</formula>
    </cfRule>
  </conditionalFormatting>
  <conditionalFormatting sqref="B352">
    <cfRule type="cellIs" dxfId="2580" priority="396" operator="lessThan">
      <formula>0</formula>
    </cfRule>
  </conditionalFormatting>
  <conditionalFormatting sqref="B546">
    <cfRule type="cellIs" dxfId="2579" priority="397" operator="lessThan">
      <formula>0</formula>
    </cfRule>
  </conditionalFormatting>
  <conditionalFormatting sqref="B347:B348">
    <cfRule type="cellIs" dxfId="2578" priority="398" operator="lessThan">
      <formula>0</formula>
    </cfRule>
  </conditionalFormatting>
  <conditionalFormatting sqref="B353:B354">
    <cfRule type="cellIs" dxfId="2577" priority="399" operator="lessThan">
      <formula>0</formula>
    </cfRule>
  </conditionalFormatting>
  <conditionalFormatting sqref="C327:M330">
    <cfRule type="cellIs" dxfId="2576" priority="400" operator="lessThan">
      <formula>0</formula>
    </cfRule>
  </conditionalFormatting>
  <conditionalFormatting sqref="B404">
    <cfRule type="cellIs" dxfId="2575" priority="401" operator="lessThan">
      <formula>0</formula>
    </cfRule>
  </conditionalFormatting>
  <conditionalFormatting sqref="B404">
    <cfRule type="cellIs" dxfId="2574" priority="402" operator="lessThan">
      <formula>0</formula>
    </cfRule>
  </conditionalFormatting>
  <conditionalFormatting sqref="B367 B373 B357:B361 B351:B355 B345:B349 B339:B343 B333:B337 B327:B331">
    <cfRule type="cellIs" dxfId="2573" priority="403" operator="lessThan">
      <formula>0</formula>
    </cfRule>
  </conditionalFormatting>
  <conditionalFormatting sqref="B335:B336">
    <cfRule type="cellIs" dxfId="2572" priority="404" operator="lessThan">
      <formula>0</formula>
    </cfRule>
  </conditionalFormatting>
  <conditionalFormatting sqref="B333">
    <cfRule type="cellIs" dxfId="2571" priority="405" operator="lessThan">
      <formula>0</formula>
    </cfRule>
  </conditionalFormatting>
  <conditionalFormatting sqref="B543:B545">
    <cfRule type="cellIs" dxfId="2570" priority="406" operator="lessThan">
      <formula>0</formula>
    </cfRule>
  </conditionalFormatting>
  <conditionalFormatting sqref="B542">
    <cfRule type="cellIs" dxfId="2569" priority="407" operator="lessThan">
      <formula>0</formula>
    </cfRule>
  </conditionalFormatting>
  <conditionalFormatting sqref="B373">
    <cfRule type="cellIs" dxfId="2568" priority="408" operator="lessThan">
      <formula>0</formula>
    </cfRule>
  </conditionalFormatting>
  <conditionalFormatting sqref="B334">
    <cfRule type="cellIs" dxfId="2567" priority="409" operator="lessThan">
      <formula>0</formula>
    </cfRule>
  </conditionalFormatting>
  <conditionalFormatting sqref="B345">
    <cfRule type="cellIs" dxfId="2566" priority="410" operator="lessThan">
      <formula>0</formula>
    </cfRule>
  </conditionalFormatting>
  <conditionalFormatting sqref="B346">
    <cfRule type="cellIs" dxfId="2565" priority="411" operator="lessThan">
      <formula>0</formula>
    </cfRule>
  </conditionalFormatting>
  <conditionalFormatting sqref="B351">
    <cfRule type="cellIs" dxfId="2564" priority="412" operator="lessThan">
      <formula>0</formula>
    </cfRule>
  </conditionalFormatting>
  <conditionalFormatting sqref="B359:B360">
    <cfRule type="cellIs" dxfId="2563" priority="413" operator="lessThan">
      <formula>0</formula>
    </cfRule>
  </conditionalFormatting>
  <conditionalFormatting sqref="B357">
    <cfRule type="cellIs" dxfId="2562" priority="414" operator="lessThan">
      <formula>0</formula>
    </cfRule>
  </conditionalFormatting>
  <conditionalFormatting sqref="B358">
    <cfRule type="cellIs" dxfId="2561" priority="415" operator="lessThan">
      <formula>0</formula>
    </cfRule>
  </conditionalFormatting>
  <conditionalFormatting sqref="B367">
    <cfRule type="cellIs" dxfId="2560" priority="416" operator="lessThan">
      <formula>0</formula>
    </cfRule>
  </conditionalFormatting>
  <conditionalFormatting sqref="B361">
    <cfRule type="cellIs" dxfId="2559" priority="417" operator="lessThan">
      <formula>0</formula>
    </cfRule>
  </conditionalFormatting>
  <conditionalFormatting sqref="B355">
    <cfRule type="cellIs" dxfId="2558" priority="418" operator="lessThan">
      <formula>0</formula>
    </cfRule>
  </conditionalFormatting>
  <conditionalFormatting sqref="B349">
    <cfRule type="cellIs" dxfId="2557" priority="419" operator="lessThan">
      <formula>0</formula>
    </cfRule>
  </conditionalFormatting>
  <conditionalFormatting sqref="B337">
    <cfRule type="cellIs" dxfId="2556" priority="420" operator="lessThan">
      <formula>0</formula>
    </cfRule>
  </conditionalFormatting>
  <conditionalFormatting sqref="B599:B602">
    <cfRule type="cellIs" dxfId="2555" priority="421" operator="lessThan">
      <formula>0</formula>
    </cfRule>
  </conditionalFormatting>
  <conditionalFormatting sqref="B594:B597">
    <cfRule type="cellIs" dxfId="2554" priority="422" operator="lessThan">
      <formula>0</formula>
    </cfRule>
  </conditionalFormatting>
  <conditionalFormatting sqref="B595">
    <cfRule type="cellIs" dxfId="2553" priority="423" operator="lessThan">
      <formula>0</formula>
    </cfRule>
  </conditionalFormatting>
  <conditionalFormatting sqref="B596:B597">
    <cfRule type="cellIs" dxfId="2552" priority="424" operator="lessThan">
      <formula>0</formula>
    </cfRule>
  </conditionalFormatting>
  <conditionalFormatting sqref="B606:B607">
    <cfRule type="cellIs" dxfId="2551" priority="425" operator="lessThan">
      <formula>0</formula>
    </cfRule>
  </conditionalFormatting>
  <conditionalFormatting sqref="B600">
    <cfRule type="cellIs" dxfId="2550" priority="426" operator="lessThan">
      <formula>0</formula>
    </cfRule>
  </conditionalFormatting>
  <conditionalFormatting sqref="B601:B602">
    <cfRule type="cellIs" dxfId="2549" priority="427" operator="lessThan">
      <formula>0</formula>
    </cfRule>
  </conditionalFormatting>
  <conditionalFormatting sqref="B604:B607">
    <cfRule type="cellIs" dxfId="2548" priority="428" operator="lessThan">
      <formula>0</formula>
    </cfRule>
  </conditionalFormatting>
  <conditionalFormatting sqref="B605">
    <cfRule type="cellIs" dxfId="2547" priority="429" operator="lessThan">
      <formula>0</formula>
    </cfRule>
  </conditionalFormatting>
  <conditionalFormatting sqref="B341:B342">
    <cfRule type="cellIs" dxfId="2546" priority="430" operator="lessThan">
      <formula>0</formula>
    </cfRule>
  </conditionalFormatting>
  <conditionalFormatting sqref="B331">
    <cfRule type="cellIs" dxfId="2545" priority="431" operator="lessThan">
      <formula>0</formula>
    </cfRule>
  </conditionalFormatting>
  <conditionalFormatting sqref="B369:N369">
    <cfRule type="cellIs" dxfId="2544" priority="432" operator="lessThan">
      <formula>0</formula>
    </cfRule>
  </conditionalFormatting>
  <conditionalFormatting sqref="B363:N363">
    <cfRule type="cellIs" dxfId="2543" priority="433" operator="lessThan">
      <formula>0</formula>
    </cfRule>
  </conditionalFormatting>
  <conditionalFormatting sqref="B363:N363">
    <cfRule type="cellIs" dxfId="2542" priority="434" operator="lessThan">
      <formula>0</formula>
    </cfRule>
  </conditionalFormatting>
  <conditionalFormatting sqref="B329:B330">
    <cfRule type="cellIs" dxfId="2541" priority="435" operator="lessThan">
      <formula>0</formula>
    </cfRule>
  </conditionalFormatting>
  <conditionalFormatting sqref="B327">
    <cfRule type="cellIs" dxfId="2540" priority="436" operator="lessThan">
      <formula>0</formula>
    </cfRule>
  </conditionalFormatting>
  <conditionalFormatting sqref="B328">
    <cfRule type="cellIs" dxfId="2539" priority="437" operator="lessThan">
      <formula>0</formula>
    </cfRule>
  </conditionalFormatting>
  <conditionalFormatting sqref="B339">
    <cfRule type="cellIs" dxfId="2538" priority="438" operator="lessThan">
      <formula>0</formula>
    </cfRule>
  </conditionalFormatting>
  <conditionalFormatting sqref="B340">
    <cfRule type="cellIs" dxfId="2537" priority="439" operator="lessThan">
      <formula>0</formula>
    </cfRule>
  </conditionalFormatting>
  <conditionalFormatting sqref="B343">
    <cfRule type="cellIs" dxfId="2536" priority="440" operator="lessThan">
      <formula>0</formula>
    </cfRule>
  </conditionalFormatting>
  <conditionalFormatting sqref="B551:B554">
    <cfRule type="cellIs" dxfId="2535" priority="441" operator="lessThan">
      <formula>0</formula>
    </cfRule>
  </conditionalFormatting>
  <conditionalFormatting sqref="B552">
    <cfRule type="cellIs" dxfId="2534" priority="442" operator="lessThan">
      <formula>0</formula>
    </cfRule>
  </conditionalFormatting>
  <conditionalFormatting sqref="B553:B554">
    <cfRule type="cellIs" dxfId="2533" priority="443" operator="lessThan">
      <formula>0</formula>
    </cfRule>
  </conditionalFormatting>
  <conditionalFormatting sqref="B571">
    <cfRule type="cellIs" dxfId="2532" priority="444" operator="lessThan">
      <formula>0</formula>
    </cfRule>
  </conditionalFormatting>
  <conditionalFormatting sqref="B571">
    <cfRule type="cellIs" dxfId="2531" priority="445" operator="lessThan">
      <formula>0</formula>
    </cfRule>
  </conditionalFormatting>
  <conditionalFormatting sqref="B567:B570">
    <cfRule type="cellIs" dxfId="2530" priority="446" operator="lessThan">
      <formula>0</formula>
    </cfRule>
  </conditionalFormatting>
  <conditionalFormatting sqref="B568">
    <cfRule type="cellIs" dxfId="2529" priority="447" operator="lessThan">
      <formula>0</formula>
    </cfRule>
  </conditionalFormatting>
  <conditionalFormatting sqref="B569:B570">
    <cfRule type="cellIs" dxfId="2528" priority="448" operator="lessThan">
      <formula>0</formula>
    </cfRule>
  </conditionalFormatting>
  <conditionalFormatting sqref="N366">
    <cfRule type="cellIs" dxfId="2527" priority="449" operator="lessThan">
      <formula>0</formula>
    </cfRule>
  </conditionalFormatting>
  <conditionalFormatting sqref="B369:N369">
    <cfRule type="cellIs" dxfId="2526" priority="450" operator="lessThan">
      <formula>0</formula>
    </cfRule>
  </conditionalFormatting>
  <conditionalFormatting sqref="B529:B531">
    <cfRule type="cellIs" dxfId="2525" priority="451" operator="lessThan">
      <formula>0</formula>
    </cfRule>
  </conditionalFormatting>
  <conditionalFormatting sqref="B532">
    <cfRule type="cellIs" dxfId="2524" priority="452" operator="lessThan">
      <formula>0</formula>
    </cfRule>
  </conditionalFormatting>
  <conditionalFormatting sqref="B528">
    <cfRule type="cellIs" dxfId="2523" priority="453" operator="lessThan">
      <formula>0</formula>
    </cfRule>
  </conditionalFormatting>
  <conditionalFormatting sqref="B575:B576">
    <cfRule type="cellIs" dxfId="2522" priority="454" operator="lessThan">
      <formula>0</formula>
    </cfRule>
  </conditionalFormatting>
  <conditionalFormatting sqref="B573:B576">
    <cfRule type="cellIs" dxfId="2521" priority="455" operator="lessThan">
      <formula>0</formula>
    </cfRule>
  </conditionalFormatting>
  <conditionalFormatting sqref="B584:B587">
    <cfRule type="cellIs" dxfId="2520" priority="456" operator="lessThan">
      <formula>0</formula>
    </cfRule>
  </conditionalFormatting>
  <conditionalFormatting sqref="B581:B582">
    <cfRule type="cellIs" dxfId="2519" priority="457" operator="lessThan">
      <formula>0</formula>
    </cfRule>
  </conditionalFormatting>
  <conditionalFormatting sqref="B574">
    <cfRule type="cellIs" dxfId="2518" priority="458" operator="lessThan">
      <formula>0</formula>
    </cfRule>
  </conditionalFormatting>
  <conditionalFormatting sqref="B579:B582">
    <cfRule type="cellIs" dxfId="2517" priority="459" operator="lessThan">
      <formula>0</formula>
    </cfRule>
  </conditionalFormatting>
  <conditionalFormatting sqref="B585">
    <cfRule type="cellIs" dxfId="2516" priority="460" operator="lessThan">
      <formula>0</formula>
    </cfRule>
  </conditionalFormatting>
  <conditionalFormatting sqref="B586:B587">
    <cfRule type="cellIs" dxfId="2515" priority="461" operator="lessThan">
      <formula>0</formula>
    </cfRule>
  </conditionalFormatting>
  <conditionalFormatting sqref="B580">
    <cfRule type="cellIs" dxfId="2514" priority="462" operator="lessThan">
      <formula>0</formula>
    </cfRule>
  </conditionalFormatting>
  <conditionalFormatting sqref="B589:B592">
    <cfRule type="cellIs" dxfId="2513" priority="463" operator="lessThan">
      <formula>0</formula>
    </cfRule>
  </conditionalFormatting>
  <conditionalFormatting sqref="B590">
    <cfRule type="cellIs" dxfId="2512" priority="464" operator="lessThan">
      <formula>0</formula>
    </cfRule>
  </conditionalFormatting>
  <conditionalFormatting sqref="B591:B592">
    <cfRule type="cellIs" dxfId="2511" priority="465" operator="lessThan">
      <formula>0</formula>
    </cfRule>
  </conditionalFormatting>
  <conditionalFormatting sqref="B620 B625:B627 B638 B640:B643 B633:B636 B645">
    <cfRule type="cellIs" dxfId="2510" priority="466" operator="lessThan">
      <formula>0</formula>
    </cfRule>
  </conditionalFormatting>
  <conditionalFormatting sqref="N354">
    <cfRule type="cellIs" dxfId="2509" priority="467" operator="lessThan">
      <formula>0</formula>
    </cfRule>
  </conditionalFormatting>
  <conditionalFormatting sqref="N348">
    <cfRule type="cellIs" dxfId="2508" priority="468" operator="lessThan">
      <formula>0</formula>
    </cfRule>
  </conditionalFormatting>
  <conditionalFormatting sqref="B363:N363">
    <cfRule type="cellIs" dxfId="2507" priority="469" operator="lessThan">
      <formula>0</formula>
    </cfRule>
  </conditionalFormatting>
  <conditionalFormatting sqref="N360">
    <cfRule type="cellIs" dxfId="2506" priority="470" operator="lessThan">
      <formula>0</formula>
    </cfRule>
  </conditionalFormatting>
  <conditionalFormatting sqref="B363:N363">
    <cfRule type="cellIs" dxfId="2505" priority="471" operator="lessThan">
      <formula>0</formula>
    </cfRule>
  </conditionalFormatting>
  <conditionalFormatting sqref="B363:N363">
    <cfRule type="cellIs" dxfId="2504" priority="472" operator="lessThan">
      <formula>0</formula>
    </cfRule>
  </conditionalFormatting>
  <conditionalFormatting sqref="B622">
    <cfRule type="cellIs" dxfId="2503" priority="473" operator="lessThan">
      <formula>0</formula>
    </cfRule>
  </conditionalFormatting>
  <conditionalFormatting sqref="B623">
    <cfRule type="cellIs" dxfId="2502" priority="474" operator="lessThan">
      <formula>0</formula>
    </cfRule>
  </conditionalFormatting>
  <conditionalFormatting sqref="B628">
    <cfRule type="cellIs" dxfId="2501" priority="475" operator="lessThan">
      <formula>0</formula>
    </cfRule>
  </conditionalFormatting>
  <conditionalFormatting sqref="B617">
    <cfRule type="cellIs" dxfId="2500" priority="476" operator="lessThan">
      <formula>0</formula>
    </cfRule>
  </conditionalFormatting>
  <conditionalFormatting sqref="B559:B560">
    <cfRule type="cellIs" dxfId="2499" priority="477" operator="lessThan">
      <formula>0</formula>
    </cfRule>
  </conditionalFormatting>
  <conditionalFormatting sqref="B557:B560">
    <cfRule type="cellIs" dxfId="2498" priority="478" operator="lessThan">
      <formula>0</formula>
    </cfRule>
  </conditionalFormatting>
  <conditionalFormatting sqref="B558">
    <cfRule type="cellIs" dxfId="2497" priority="479" operator="lessThan">
      <formula>0</formula>
    </cfRule>
  </conditionalFormatting>
  <conditionalFormatting sqref="B564:B565">
    <cfRule type="cellIs" dxfId="2496" priority="480" operator="lessThan">
      <formula>0</formula>
    </cfRule>
  </conditionalFormatting>
  <conditionalFormatting sqref="B562:B565">
    <cfRule type="cellIs" dxfId="2495" priority="481" operator="lessThan">
      <formula>0</formula>
    </cfRule>
  </conditionalFormatting>
  <conditionalFormatting sqref="B563">
    <cfRule type="cellIs" dxfId="2494" priority="482" operator="lessThan">
      <formula>0</formula>
    </cfRule>
  </conditionalFormatting>
  <conditionalFormatting sqref="B327:B330">
    <cfRule type="cellIs" dxfId="2493" priority="483" operator="lessThan">
      <formula>0</formula>
    </cfRule>
  </conditionalFormatting>
  <conditionalFormatting sqref="N336">
    <cfRule type="cellIs" dxfId="2492" priority="484" operator="lessThan">
      <formula>0</formula>
    </cfRule>
  </conditionalFormatting>
  <conditionalFormatting sqref="N342">
    <cfRule type="cellIs" dxfId="2491" priority="485" operator="lessThan">
      <formula>0</formula>
    </cfRule>
  </conditionalFormatting>
  <conditionalFormatting sqref="B363:N363">
    <cfRule type="cellIs" dxfId="2490" priority="486" operator="lessThan">
      <formula>0</formula>
    </cfRule>
  </conditionalFormatting>
  <conditionalFormatting sqref="B363:N363">
    <cfRule type="cellIs" dxfId="2489" priority="487" operator="lessThan">
      <formula>0</formula>
    </cfRule>
  </conditionalFormatting>
  <conditionalFormatting sqref="B363:N363">
    <cfRule type="cellIs" dxfId="2488" priority="488" operator="lessThan">
      <formula>0</formula>
    </cfRule>
  </conditionalFormatting>
  <conditionalFormatting sqref="B369:N369">
    <cfRule type="cellIs" dxfId="2487" priority="489" operator="lessThan">
      <formula>0</formula>
    </cfRule>
  </conditionalFormatting>
  <conditionalFormatting sqref="B369:N369">
    <cfRule type="cellIs" dxfId="2486" priority="490" operator="lessThan">
      <formula>0</formula>
    </cfRule>
  </conditionalFormatting>
  <conditionalFormatting sqref="B369:N369">
    <cfRule type="cellIs" dxfId="2485" priority="491" operator="lessThan">
      <formula>0</formula>
    </cfRule>
  </conditionalFormatting>
  <conditionalFormatting sqref="B369:N369">
    <cfRule type="cellIs" dxfId="2484" priority="492" operator="lessThan">
      <formula>0</formula>
    </cfRule>
  </conditionalFormatting>
  <conditionalFormatting sqref="B369:N369">
    <cfRule type="cellIs" dxfId="2483" priority="493" operator="lessThan">
      <formula>0</formula>
    </cfRule>
  </conditionalFormatting>
  <conditionalFormatting sqref="B369:N369">
    <cfRule type="cellIs" dxfId="2482" priority="494" operator="lessThan">
      <formula>0</formula>
    </cfRule>
  </conditionalFormatting>
  <conditionalFormatting sqref="B375:N375">
    <cfRule type="cellIs" dxfId="2481" priority="495" operator="lessThan">
      <formula>0</formula>
    </cfRule>
  </conditionalFormatting>
  <conditionalFormatting sqref="N372">
    <cfRule type="cellIs" dxfId="2480" priority="496" operator="lessThan">
      <formula>0</formula>
    </cfRule>
  </conditionalFormatting>
  <conditionalFormatting sqref="B375:N375">
    <cfRule type="cellIs" dxfId="2479" priority="497" operator="lessThan">
      <formula>0</formula>
    </cfRule>
  </conditionalFormatting>
  <conditionalFormatting sqref="B375:N375">
    <cfRule type="cellIs" dxfId="2478" priority="498" operator="lessThan">
      <formula>0</formula>
    </cfRule>
  </conditionalFormatting>
  <conditionalFormatting sqref="B375:N375">
    <cfRule type="cellIs" dxfId="2477" priority="499" operator="lessThan">
      <formula>0</formula>
    </cfRule>
  </conditionalFormatting>
  <conditionalFormatting sqref="B375:N375">
    <cfRule type="cellIs" dxfId="2476" priority="500" operator="lessThan">
      <formula>0</formula>
    </cfRule>
  </conditionalFormatting>
  <conditionalFormatting sqref="B375:N375">
    <cfRule type="cellIs" dxfId="2475" priority="501" operator="lessThan">
      <formula>0</formula>
    </cfRule>
  </conditionalFormatting>
  <conditionalFormatting sqref="B375:N375">
    <cfRule type="cellIs" dxfId="2474" priority="502" operator="lessThan">
      <formula>0</formula>
    </cfRule>
  </conditionalFormatting>
  <conditionalFormatting sqref="B375:N375">
    <cfRule type="cellIs" dxfId="2473" priority="503" operator="lessThan">
      <formula>0</formula>
    </cfRule>
  </conditionalFormatting>
  <conditionalFormatting sqref="N378">
    <cfRule type="cellIs" dxfId="2472" priority="504" operator="lessThan">
      <formula>0</formula>
    </cfRule>
  </conditionalFormatting>
  <conditionalFormatting sqref="N331">
    <cfRule type="cellIs" dxfId="2471" priority="505" operator="lessThan">
      <formula>0</formula>
    </cfRule>
  </conditionalFormatting>
  <conditionalFormatting sqref="N337">
    <cfRule type="cellIs" dxfId="2470" priority="506" operator="lessThan">
      <formula>0</formula>
    </cfRule>
  </conditionalFormatting>
  <conditionalFormatting sqref="N337">
    <cfRule type="cellIs" dxfId="2469" priority="507" operator="lessThan">
      <formula>0</formula>
    </cfRule>
  </conditionalFormatting>
  <conditionalFormatting sqref="N343">
    <cfRule type="cellIs" dxfId="2468" priority="508" operator="lessThan">
      <formula>0</formula>
    </cfRule>
  </conditionalFormatting>
  <conditionalFormatting sqref="N343">
    <cfRule type="cellIs" dxfId="2467" priority="509" operator="lessThan">
      <formula>0</formula>
    </cfRule>
  </conditionalFormatting>
  <conditionalFormatting sqref="N349">
    <cfRule type="cellIs" dxfId="2466" priority="510" operator="lessThan">
      <formula>0</formula>
    </cfRule>
  </conditionalFormatting>
  <conditionalFormatting sqref="N349">
    <cfRule type="cellIs" dxfId="2465" priority="511" operator="lessThan">
      <formula>0</formula>
    </cfRule>
  </conditionalFormatting>
  <conditionalFormatting sqref="N355">
    <cfRule type="cellIs" dxfId="2464" priority="512" operator="lessThan">
      <formula>0</formula>
    </cfRule>
  </conditionalFormatting>
  <conditionalFormatting sqref="N355">
    <cfRule type="cellIs" dxfId="2463" priority="513" operator="lessThan">
      <formula>0</formula>
    </cfRule>
  </conditionalFormatting>
  <conditionalFormatting sqref="N361">
    <cfRule type="cellIs" dxfId="2462" priority="514" operator="lessThan">
      <formula>0</formula>
    </cfRule>
  </conditionalFormatting>
  <conditionalFormatting sqref="N361">
    <cfRule type="cellIs" dxfId="2461" priority="515" operator="lessThan">
      <formula>0</formula>
    </cfRule>
  </conditionalFormatting>
  <conditionalFormatting sqref="N367">
    <cfRule type="cellIs" dxfId="2460" priority="516" operator="lessThan">
      <formula>0</formula>
    </cfRule>
  </conditionalFormatting>
  <conditionalFormatting sqref="N367">
    <cfRule type="cellIs" dxfId="2459" priority="517" operator="lessThan">
      <formula>0</formula>
    </cfRule>
  </conditionalFormatting>
  <conditionalFormatting sqref="N373">
    <cfRule type="cellIs" dxfId="2458" priority="518" operator="lessThan">
      <formula>0</formula>
    </cfRule>
  </conditionalFormatting>
  <conditionalFormatting sqref="N373">
    <cfRule type="cellIs" dxfId="2457" priority="519" operator="lessThan">
      <formula>0</formula>
    </cfRule>
  </conditionalFormatting>
  <conditionalFormatting sqref="C385:M385">
    <cfRule type="cellIs" dxfId="2456" priority="520" operator="lessThan">
      <formula>0</formula>
    </cfRule>
  </conditionalFormatting>
  <conditionalFormatting sqref="C385:M385">
    <cfRule type="cellIs" dxfId="2455" priority="521" operator="lessThan">
      <formula>0</formula>
    </cfRule>
  </conditionalFormatting>
  <conditionalFormatting sqref="H385">
    <cfRule type="cellIs" dxfId="2454" priority="522" operator="lessThan">
      <formula>0</formula>
    </cfRule>
  </conditionalFormatting>
  <conditionalFormatting sqref="B385">
    <cfRule type="cellIs" dxfId="2453" priority="523" operator="lessThan">
      <formula>0</formula>
    </cfRule>
  </conditionalFormatting>
  <conditionalFormatting sqref="B385">
    <cfRule type="cellIs" dxfId="2452" priority="524" operator="lessThan">
      <formula>0</formula>
    </cfRule>
  </conditionalFormatting>
  <conditionalFormatting sqref="B381:N381">
    <cfRule type="cellIs" dxfId="2451" priority="525" operator="lessThan">
      <formula>0</formula>
    </cfRule>
  </conditionalFormatting>
  <conditionalFormatting sqref="B381:N381">
    <cfRule type="cellIs" dxfId="2450" priority="526" operator="lessThan">
      <formula>0</formula>
    </cfRule>
  </conditionalFormatting>
  <conditionalFormatting sqref="B381:N381">
    <cfRule type="cellIs" dxfId="2449" priority="527" operator="lessThan">
      <formula>0</formula>
    </cfRule>
  </conditionalFormatting>
  <conditionalFormatting sqref="B381:N381">
    <cfRule type="cellIs" dxfId="2448" priority="528" operator="lessThan">
      <formula>0</formula>
    </cfRule>
  </conditionalFormatting>
  <conditionalFormatting sqref="B381:N381">
    <cfRule type="cellIs" dxfId="2447" priority="529" operator="lessThan">
      <formula>0</formula>
    </cfRule>
  </conditionalFormatting>
  <conditionalFormatting sqref="B381:N381">
    <cfRule type="cellIs" dxfId="2446" priority="530" operator="lessThan">
      <formula>0</formula>
    </cfRule>
  </conditionalFormatting>
  <conditionalFormatting sqref="B381:N381">
    <cfRule type="cellIs" dxfId="2445" priority="531" operator="lessThan">
      <formula>0</formula>
    </cfRule>
  </conditionalFormatting>
  <conditionalFormatting sqref="B381:N381">
    <cfRule type="cellIs" dxfId="2444" priority="532" operator="lessThan">
      <formula>0</formula>
    </cfRule>
  </conditionalFormatting>
  <conditionalFormatting sqref="N384">
    <cfRule type="cellIs" dxfId="2443" priority="533" operator="lessThan">
      <formula>0</formula>
    </cfRule>
  </conditionalFormatting>
  <conditionalFormatting sqref="N385">
    <cfRule type="cellIs" dxfId="2442" priority="534" operator="lessThan">
      <formula>0</formula>
    </cfRule>
  </conditionalFormatting>
  <conditionalFormatting sqref="N385">
    <cfRule type="cellIs" dxfId="2441" priority="535" operator="lessThan">
      <formula>0</formula>
    </cfRule>
  </conditionalFormatting>
  <conditionalFormatting sqref="C391:M391">
    <cfRule type="cellIs" dxfId="2440" priority="536" operator="lessThan">
      <formula>0</formula>
    </cfRule>
  </conditionalFormatting>
  <conditionalFormatting sqref="C391:M391">
    <cfRule type="cellIs" dxfId="2439" priority="537" operator="lessThan">
      <formula>0</formula>
    </cfRule>
  </conditionalFormatting>
  <conditionalFormatting sqref="H391">
    <cfRule type="cellIs" dxfId="2438" priority="538" operator="lessThan">
      <formula>0</formula>
    </cfRule>
  </conditionalFormatting>
  <conditionalFormatting sqref="B391">
    <cfRule type="cellIs" dxfId="2437" priority="539" operator="lessThan">
      <formula>0</formula>
    </cfRule>
  </conditionalFormatting>
  <conditionalFormatting sqref="B391">
    <cfRule type="cellIs" dxfId="2436" priority="540" operator="lessThan">
      <formula>0</formula>
    </cfRule>
  </conditionalFormatting>
  <conditionalFormatting sqref="B387:N387">
    <cfRule type="cellIs" dxfId="2435" priority="541" operator="lessThan">
      <formula>0</formula>
    </cfRule>
  </conditionalFormatting>
  <conditionalFormatting sqref="B387:N387">
    <cfRule type="cellIs" dxfId="2434" priority="542" operator="lessThan">
      <formula>0</formula>
    </cfRule>
  </conditionalFormatting>
  <conditionalFormatting sqref="B387:N387">
    <cfRule type="cellIs" dxfId="2433" priority="543" operator="lessThan">
      <formula>0</formula>
    </cfRule>
  </conditionalFormatting>
  <conditionalFormatting sqref="B387:N387">
    <cfRule type="cellIs" dxfId="2432" priority="544" operator="lessThan">
      <formula>0</formula>
    </cfRule>
  </conditionalFormatting>
  <conditionalFormatting sqref="B387:N387">
    <cfRule type="cellIs" dxfId="2431" priority="545" operator="lessThan">
      <formula>0</formula>
    </cfRule>
  </conditionalFormatting>
  <conditionalFormatting sqref="B387:N387">
    <cfRule type="cellIs" dxfId="2430" priority="546" operator="lessThan">
      <formula>0</formula>
    </cfRule>
  </conditionalFormatting>
  <conditionalFormatting sqref="B387:N387">
    <cfRule type="cellIs" dxfId="2429" priority="547" operator="lessThan">
      <formula>0</formula>
    </cfRule>
  </conditionalFormatting>
  <conditionalFormatting sqref="B387:N387">
    <cfRule type="cellIs" dxfId="2428" priority="548" operator="lessThan">
      <formula>0</formula>
    </cfRule>
  </conditionalFormatting>
  <conditionalFormatting sqref="N390">
    <cfRule type="cellIs" dxfId="2427" priority="549" operator="lessThan">
      <formula>0</formula>
    </cfRule>
  </conditionalFormatting>
  <conditionalFormatting sqref="N391">
    <cfRule type="cellIs" dxfId="2426" priority="550" operator="lessThan">
      <formula>0</formula>
    </cfRule>
  </conditionalFormatting>
  <conditionalFormatting sqref="N391">
    <cfRule type="cellIs" dxfId="2425" priority="551" operator="lessThan">
      <formula>0</formula>
    </cfRule>
  </conditionalFormatting>
  <conditionalFormatting sqref="C397:M397">
    <cfRule type="cellIs" dxfId="2424" priority="552" operator="lessThan">
      <formula>0</formula>
    </cfRule>
  </conditionalFormatting>
  <conditionalFormatting sqref="C397:M397">
    <cfRule type="cellIs" dxfId="2423" priority="553" operator="lessThan">
      <formula>0</formula>
    </cfRule>
  </conditionalFormatting>
  <conditionalFormatting sqref="H397">
    <cfRule type="cellIs" dxfId="2422" priority="554" operator="lessThan">
      <formula>0</formula>
    </cfRule>
  </conditionalFormatting>
  <conditionalFormatting sqref="B397">
    <cfRule type="cellIs" dxfId="2421" priority="555" operator="lessThan">
      <formula>0</formula>
    </cfRule>
  </conditionalFormatting>
  <conditionalFormatting sqref="B397">
    <cfRule type="cellIs" dxfId="2420" priority="556" operator="lessThan">
      <formula>0</formula>
    </cfRule>
  </conditionalFormatting>
  <conditionalFormatting sqref="B393:N393">
    <cfRule type="cellIs" dxfId="2419" priority="557" operator="lessThan">
      <formula>0</formula>
    </cfRule>
  </conditionalFormatting>
  <conditionalFormatting sqref="B393:N393">
    <cfRule type="cellIs" dxfId="2418" priority="558" operator="lessThan">
      <formula>0</formula>
    </cfRule>
  </conditionalFormatting>
  <conditionalFormatting sqref="B393:N393">
    <cfRule type="cellIs" dxfId="2417" priority="559" operator="lessThan">
      <formula>0</formula>
    </cfRule>
  </conditionalFormatting>
  <conditionalFormatting sqref="B393:N393">
    <cfRule type="cellIs" dxfId="2416" priority="560" operator="lessThan">
      <formula>0</formula>
    </cfRule>
  </conditionalFormatting>
  <conditionalFormatting sqref="B393:N393">
    <cfRule type="cellIs" dxfId="2415" priority="561" operator="lessThan">
      <formula>0</formula>
    </cfRule>
  </conditionalFormatting>
  <conditionalFormatting sqref="B393:N393">
    <cfRule type="cellIs" dxfId="2414" priority="562" operator="lessThan">
      <formula>0</formula>
    </cfRule>
  </conditionalFormatting>
  <conditionalFormatting sqref="B393:N393">
    <cfRule type="cellIs" dxfId="2413" priority="563" operator="lessThan">
      <formula>0</formula>
    </cfRule>
  </conditionalFormatting>
  <conditionalFormatting sqref="B393:N393">
    <cfRule type="cellIs" dxfId="2412" priority="564" operator="lessThan">
      <formula>0</formula>
    </cfRule>
  </conditionalFormatting>
  <conditionalFormatting sqref="N396">
    <cfRule type="cellIs" dxfId="2411" priority="565" operator="lessThan">
      <formula>0</formula>
    </cfRule>
  </conditionalFormatting>
  <conditionalFormatting sqref="N397">
    <cfRule type="cellIs" dxfId="2410" priority="566" operator="lessThan">
      <formula>0</formula>
    </cfRule>
  </conditionalFormatting>
  <conditionalFormatting sqref="N397">
    <cfRule type="cellIs" dxfId="2409" priority="567" operator="lessThan">
      <formula>0</formula>
    </cfRule>
  </conditionalFormatting>
  <conditionalFormatting sqref="C403:M403">
    <cfRule type="cellIs" dxfId="2408" priority="568" operator="lessThan">
      <formula>0</formula>
    </cfRule>
  </conditionalFormatting>
  <conditionalFormatting sqref="C403:M403">
    <cfRule type="cellIs" dxfId="2407" priority="569" operator="lessThan">
      <formula>0</formula>
    </cfRule>
  </conditionalFormatting>
  <conditionalFormatting sqref="H403">
    <cfRule type="cellIs" dxfId="2406" priority="570" operator="lessThan">
      <formula>0</formula>
    </cfRule>
  </conditionalFormatting>
  <conditionalFormatting sqref="B403">
    <cfRule type="cellIs" dxfId="2405" priority="571" operator="lessThan">
      <formula>0</formula>
    </cfRule>
  </conditionalFormatting>
  <conditionalFormatting sqref="B403">
    <cfRule type="cellIs" dxfId="2404" priority="572" operator="lessThan">
      <formula>0</formula>
    </cfRule>
  </conditionalFormatting>
  <conditionalFormatting sqref="B399:N399">
    <cfRule type="cellIs" dxfId="2403" priority="573" operator="lessThan">
      <formula>0</formula>
    </cfRule>
  </conditionalFormatting>
  <conditionalFormatting sqref="B399:N399">
    <cfRule type="cellIs" dxfId="2402" priority="574" operator="lessThan">
      <formula>0</formula>
    </cfRule>
  </conditionalFormatting>
  <conditionalFormatting sqref="B399:N399">
    <cfRule type="cellIs" dxfId="2401" priority="575" operator="lessThan">
      <formula>0</formula>
    </cfRule>
  </conditionalFormatting>
  <conditionalFormatting sqref="B399:N399">
    <cfRule type="cellIs" dxfId="2400" priority="576" operator="lessThan">
      <formula>0</formula>
    </cfRule>
  </conditionalFormatting>
  <conditionalFormatting sqref="B399:N399">
    <cfRule type="cellIs" dxfId="2399" priority="577" operator="lessThan">
      <formula>0</formula>
    </cfRule>
  </conditionalFormatting>
  <conditionalFormatting sqref="B399:N399">
    <cfRule type="cellIs" dxfId="2398" priority="578" operator="lessThan">
      <formula>0</formula>
    </cfRule>
  </conditionalFormatting>
  <conditionalFormatting sqref="B399:N399">
    <cfRule type="cellIs" dxfId="2397" priority="579" operator="lessThan">
      <formula>0</formula>
    </cfRule>
  </conditionalFormatting>
  <conditionalFormatting sqref="B399:N399">
    <cfRule type="cellIs" dxfId="2396" priority="580" operator="lessThan">
      <formula>0</formula>
    </cfRule>
  </conditionalFormatting>
  <conditionalFormatting sqref="N402">
    <cfRule type="cellIs" dxfId="2395" priority="581" operator="lessThan">
      <formula>0</formula>
    </cfRule>
  </conditionalFormatting>
  <conditionalFormatting sqref="N403">
    <cfRule type="cellIs" dxfId="2394" priority="582" operator="lessThan">
      <formula>0</formula>
    </cfRule>
  </conditionalFormatting>
  <conditionalFormatting sqref="N403">
    <cfRule type="cellIs" dxfId="2393" priority="583" operator="lessThan">
      <formula>0</formula>
    </cfRule>
  </conditionalFormatting>
  <conditionalFormatting sqref="C409:M409">
    <cfRule type="cellIs" dxfId="2392" priority="584" operator="lessThan">
      <formula>0</formula>
    </cfRule>
  </conditionalFormatting>
  <conditionalFormatting sqref="C409:M409">
    <cfRule type="cellIs" dxfId="2391" priority="585" operator="lessThan">
      <formula>0</formula>
    </cfRule>
  </conditionalFormatting>
  <conditionalFormatting sqref="H409">
    <cfRule type="cellIs" dxfId="2390" priority="586" operator="lessThan">
      <formula>0</formula>
    </cfRule>
  </conditionalFormatting>
  <conditionalFormatting sqref="B409">
    <cfRule type="cellIs" dxfId="2389" priority="587" operator="lessThan">
      <formula>0</formula>
    </cfRule>
  </conditionalFormatting>
  <conditionalFormatting sqref="B409">
    <cfRule type="cellIs" dxfId="2388" priority="588" operator="lessThan">
      <formula>0</formula>
    </cfRule>
  </conditionalFormatting>
  <conditionalFormatting sqref="B405:N405">
    <cfRule type="cellIs" dxfId="2387" priority="589" operator="lessThan">
      <formula>0</formula>
    </cfRule>
  </conditionalFormatting>
  <conditionalFormatting sqref="B405:N405">
    <cfRule type="cellIs" dxfId="2386" priority="590" operator="lessThan">
      <formula>0</formula>
    </cfRule>
  </conditionalFormatting>
  <conditionalFormatting sqref="B405:N405">
    <cfRule type="cellIs" dxfId="2385" priority="591" operator="lessThan">
      <formula>0</formula>
    </cfRule>
  </conditionalFormatting>
  <conditionalFormatting sqref="B405:N405">
    <cfRule type="cellIs" dxfId="2384" priority="592" operator="lessThan">
      <formula>0</formula>
    </cfRule>
  </conditionalFormatting>
  <conditionalFormatting sqref="B405:N405">
    <cfRule type="cellIs" dxfId="2383" priority="593" operator="lessThan">
      <formula>0</formula>
    </cfRule>
  </conditionalFormatting>
  <conditionalFormatting sqref="B405:N405">
    <cfRule type="cellIs" dxfId="2382" priority="594" operator="lessThan">
      <formula>0</formula>
    </cfRule>
  </conditionalFormatting>
  <conditionalFormatting sqref="B405:N405">
    <cfRule type="cellIs" dxfId="2381" priority="595" operator="lessThan">
      <formula>0</formula>
    </cfRule>
  </conditionalFormatting>
  <conditionalFormatting sqref="B405:N405">
    <cfRule type="cellIs" dxfId="2380" priority="596" operator="lessThan">
      <formula>0</formula>
    </cfRule>
  </conditionalFormatting>
  <conditionalFormatting sqref="N408">
    <cfRule type="cellIs" dxfId="2379" priority="597" operator="lessThan">
      <formula>0</formula>
    </cfRule>
  </conditionalFormatting>
  <conditionalFormatting sqref="C415:M415">
    <cfRule type="cellIs" dxfId="2378" priority="598" operator="lessThan">
      <formula>0</formula>
    </cfRule>
  </conditionalFormatting>
  <conditionalFormatting sqref="C415:M415">
    <cfRule type="cellIs" dxfId="2377" priority="599" operator="lessThan">
      <formula>0</formula>
    </cfRule>
  </conditionalFormatting>
  <conditionalFormatting sqref="H415">
    <cfRule type="cellIs" dxfId="2376" priority="600" operator="lessThan">
      <formula>0</formula>
    </cfRule>
  </conditionalFormatting>
  <conditionalFormatting sqref="B415">
    <cfRule type="cellIs" dxfId="2375" priority="601" operator="lessThan">
      <formula>0</formula>
    </cfRule>
  </conditionalFormatting>
  <conditionalFormatting sqref="B415">
    <cfRule type="cellIs" dxfId="2374" priority="602" operator="lessThan">
      <formula>0</formula>
    </cfRule>
  </conditionalFormatting>
  <conditionalFormatting sqref="B411:N411">
    <cfRule type="cellIs" dxfId="2373" priority="603" operator="lessThan">
      <formula>0</formula>
    </cfRule>
  </conditionalFormatting>
  <conditionalFormatting sqref="B411:N411">
    <cfRule type="cellIs" dxfId="2372" priority="604" operator="lessThan">
      <formula>0</formula>
    </cfRule>
  </conditionalFormatting>
  <conditionalFormatting sqref="B411:N411">
    <cfRule type="cellIs" dxfId="2371" priority="605" operator="lessThan">
      <formula>0</formula>
    </cfRule>
  </conditionalFormatting>
  <conditionalFormatting sqref="B411:N411">
    <cfRule type="cellIs" dxfId="2370" priority="606" operator="lessThan">
      <formula>0</formula>
    </cfRule>
  </conditionalFormatting>
  <conditionalFormatting sqref="B411:N411">
    <cfRule type="cellIs" dxfId="2369" priority="607" operator="lessThan">
      <formula>0</formula>
    </cfRule>
  </conditionalFormatting>
  <conditionalFormatting sqref="B411:N411">
    <cfRule type="cellIs" dxfId="2368" priority="608" operator="lessThan">
      <formula>0</formula>
    </cfRule>
  </conditionalFormatting>
  <conditionalFormatting sqref="B411:N411">
    <cfRule type="cellIs" dxfId="2367" priority="609" operator="lessThan">
      <formula>0</formula>
    </cfRule>
  </conditionalFormatting>
  <conditionalFormatting sqref="B411:N411">
    <cfRule type="cellIs" dxfId="2366" priority="610" operator="lessThan">
      <formula>0</formula>
    </cfRule>
  </conditionalFormatting>
  <conditionalFormatting sqref="N414">
    <cfRule type="cellIs" dxfId="2365" priority="611" operator="lessThan">
      <formula>0</formula>
    </cfRule>
  </conditionalFormatting>
  <conditionalFormatting sqref="N415">
    <cfRule type="cellIs" dxfId="2364" priority="612" operator="lessThan">
      <formula>0</formula>
    </cfRule>
  </conditionalFormatting>
  <conditionalFormatting sqref="N415">
    <cfRule type="cellIs" dxfId="2363" priority="613" operator="lessThan">
      <formula>0</formula>
    </cfRule>
  </conditionalFormatting>
  <conditionalFormatting sqref="C421:M421">
    <cfRule type="cellIs" dxfId="2362" priority="614" operator="lessThan">
      <formula>0</formula>
    </cfRule>
  </conditionalFormatting>
  <conditionalFormatting sqref="C421:M421">
    <cfRule type="cellIs" dxfId="2361" priority="615" operator="lessThan">
      <formula>0</formula>
    </cfRule>
  </conditionalFormatting>
  <conditionalFormatting sqref="H421">
    <cfRule type="cellIs" dxfId="2360" priority="616" operator="lessThan">
      <formula>0</formula>
    </cfRule>
  </conditionalFormatting>
  <conditionalFormatting sqref="B421">
    <cfRule type="cellIs" dxfId="2359" priority="617" operator="lessThan">
      <formula>0</formula>
    </cfRule>
  </conditionalFormatting>
  <conditionalFormatting sqref="B421">
    <cfRule type="cellIs" dxfId="2358" priority="618" operator="lessThan">
      <formula>0</formula>
    </cfRule>
  </conditionalFormatting>
  <conditionalFormatting sqref="B417:N417">
    <cfRule type="cellIs" dxfId="2357" priority="619" operator="lessThan">
      <formula>0</formula>
    </cfRule>
  </conditionalFormatting>
  <conditionalFormatting sqref="B417:N417">
    <cfRule type="cellIs" dxfId="2356" priority="620" operator="lessThan">
      <formula>0</formula>
    </cfRule>
  </conditionalFormatting>
  <conditionalFormatting sqref="B417:N417">
    <cfRule type="cellIs" dxfId="2355" priority="621" operator="lessThan">
      <formula>0</formula>
    </cfRule>
  </conditionalFormatting>
  <conditionalFormatting sqref="B417:N417">
    <cfRule type="cellIs" dxfId="2354" priority="622" operator="lessThan">
      <formula>0</formula>
    </cfRule>
  </conditionalFormatting>
  <conditionalFormatting sqref="B417:N417">
    <cfRule type="cellIs" dxfId="2353" priority="623" operator="lessThan">
      <formula>0</formula>
    </cfRule>
  </conditionalFormatting>
  <conditionalFormatting sqref="B417:N417">
    <cfRule type="cellIs" dxfId="2352" priority="624" operator="lessThan">
      <formula>0</formula>
    </cfRule>
  </conditionalFormatting>
  <conditionalFormatting sqref="B417:N417">
    <cfRule type="cellIs" dxfId="2351" priority="625" operator="lessThan">
      <formula>0</formula>
    </cfRule>
  </conditionalFormatting>
  <conditionalFormatting sqref="B417:N417">
    <cfRule type="cellIs" dxfId="2350" priority="626" operator="lessThan">
      <formula>0</formula>
    </cfRule>
  </conditionalFormatting>
  <conditionalFormatting sqref="N420">
    <cfRule type="cellIs" dxfId="2349" priority="627" operator="lessThan">
      <formula>0</formula>
    </cfRule>
  </conditionalFormatting>
  <conditionalFormatting sqref="N421">
    <cfRule type="cellIs" dxfId="2348" priority="628" operator="lessThan">
      <formula>0</formula>
    </cfRule>
  </conditionalFormatting>
  <conditionalFormatting sqref="N421">
    <cfRule type="cellIs" dxfId="2347" priority="629" operator="lessThan">
      <formula>0</formula>
    </cfRule>
  </conditionalFormatting>
  <conditionalFormatting sqref="C428:M428">
    <cfRule type="cellIs" dxfId="2346" priority="630" operator="lessThan">
      <formula>0</formula>
    </cfRule>
  </conditionalFormatting>
  <conditionalFormatting sqref="C428:M428">
    <cfRule type="cellIs" dxfId="2345" priority="631" operator="lessThan">
      <formula>0</formula>
    </cfRule>
  </conditionalFormatting>
  <conditionalFormatting sqref="H428">
    <cfRule type="cellIs" dxfId="2344" priority="632" operator="lessThan">
      <formula>0</formula>
    </cfRule>
  </conditionalFormatting>
  <conditionalFormatting sqref="B428">
    <cfRule type="cellIs" dxfId="2343" priority="633" operator="lessThan">
      <formula>0</formula>
    </cfRule>
  </conditionalFormatting>
  <conditionalFormatting sqref="B428">
    <cfRule type="cellIs" dxfId="2342" priority="634" operator="lessThan">
      <formula>0</formula>
    </cfRule>
  </conditionalFormatting>
  <conditionalFormatting sqref="B424:N424">
    <cfRule type="cellIs" dxfId="2341" priority="635" operator="lessThan">
      <formula>0</formula>
    </cfRule>
  </conditionalFormatting>
  <conditionalFormatting sqref="B424:N424">
    <cfRule type="cellIs" dxfId="2340" priority="636" operator="lessThan">
      <formula>0</formula>
    </cfRule>
  </conditionalFormatting>
  <conditionalFormatting sqref="B424:N424">
    <cfRule type="cellIs" dxfId="2339" priority="637" operator="lessThan">
      <formula>0</formula>
    </cfRule>
  </conditionalFormatting>
  <conditionalFormatting sqref="B424:N424">
    <cfRule type="cellIs" dxfId="2338" priority="638" operator="lessThan">
      <formula>0</formula>
    </cfRule>
  </conditionalFormatting>
  <conditionalFormatting sqref="B424:N424">
    <cfRule type="cellIs" dxfId="2337" priority="639" operator="lessThan">
      <formula>0</formula>
    </cfRule>
  </conditionalFormatting>
  <conditionalFormatting sqref="B424:N424">
    <cfRule type="cellIs" dxfId="2336" priority="640" operator="lessThan">
      <formula>0</formula>
    </cfRule>
  </conditionalFormatting>
  <conditionalFormatting sqref="B424:N424">
    <cfRule type="cellIs" dxfId="2335" priority="641" operator="lessThan">
      <formula>0</formula>
    </cfRule>
  </conditionalFormatting>
  <conditionalFormatting sqref="B424:N424">
    <cfRule type="cellIs" dxfId="2334" priority="642" operator="lessThan">
      <formula>0</formula>
    </cfRule>
  </conditionalFormatting>
  <conditionalFormatting sqref="N427">
    <cfRule type="cellIs" dxfId="2333" priority="643" operator="lessThan">
      <formula>0</formula>
    </cfRule>
  </conditionalFormatting>
  <conditionalFormatting sqref="N428">
    <cfRule type="cellIs" dxfId="2332" priority="644" operator="lessThan">
      <formula>0</formula>
    </cfRule>
  </conditionalFormatting>
  <conditionalFormatting sqref="N428">
    <cfRule type="cellIs" dxfId="2331" priority="645" operator="lessThan">
      <formula>0</formula>
    </cfRule>
  </conditionalFormatting>
  <conditionalFormatting sqref="C434:M434">
    <cfRule type="cellIs" dxfId="2330" priority="646" operator="lessThan">
      <formula>0</formula>
    </cfRule>
  </conditionalFormatting>
  <conditionalFormatting sqref="C434:M434">
    <cfRule type="cellIs" dxfId="2329" priority="647" operator="lessThan">
      <formula>0</formula>
    </cfRule>
  </conditionalFormatting>
  <conditionalFormatting sqref="H434">
    <cfRule type="cellIs" dxfId="2328" priority="648" operator="lessThan">
      <formula>0</formula>
    </cfRule>
  </conditionalFormatting>
  <conditionalFormatting sqref="B434">
    <cfRule type="cellIs" dxfId="2327" priority="649" operator="lessThan">
      <formula>0</formula>
    </cfRule>
  </conditionalFormatting>
  <conditionalFormatting sqref="B434">
    <cfRule type="cellIs" dxfId="2326" priority="650" operator="lessThan">
      <formula>0</formula>
    </cfRule>
  </conditionalFormatting>
  <conditionalFormatting sqref="B430:N430">
    <cfRule type="cellIs" dxfId="2325" priority="651" operator="lessThan">
      <formula>0</formula>
    </cfRule>
  </conditionalFormatting>
  <conditionalFormatting sqref="B430:N430">
    <cfRule type="cellIs" dxfId="2324" priority="652" operator="lessThan">
      <formula>0</formula>
    </cfRule>
  </conditionalFormatting>
  <conditionalFormatting sqref="B430:N430">
    <cfRule type="cellIs" dxfId="2323" priority="653" operator="lessThan">
      <formula>0</formula>
    </cfRule>
  </conditionalFormatting>
  <conditionalFormatting sqref="B430:N430">
    <cfRule type="cellIs" dxfId="2322" priority="654" operator="lessThan">
      <formula>0</formula>
    </cfRule>
  </conditionalFormatting>
  <conditionalFormatting sqref="B430:N430">
    <cfRule type="cellIs" dxfId="2321" priority="655" operator="lessThan">
      <formula>0</formula>
    </cfRule>
  </conditionalFormatting>
  <conditionalFormatting sqref="B430:N430">
    <cfRule type="cellIs" dxfId="2320" priority="656" operator="lessThan">
      <formula>0</formula>
    </cfRule>
  </conditionalFormatting>
  <conditionalFormatting sqref="B430:N430">
    <cfRule type="cellIs" dxfId="2319" priority="657" operator="lessThan">
      <formula>0</formula>
    </cfRule>
  </conditionalFormatting>
  <conditionalFormatting sqref="B430:N430">
    <cfRule type="cellIs" dxfId="2318" priority="658" operator="lessThan">
      <formula>0</formula>
    </cfRule>
  </conditionalFormatting>
  <conditionalFormatting sqref="N433">
    <cfRule type="cellIs" dxfId="2317" priority="659" operator="lessThan">
      <formula>0</formula>
    </cfRule>
  </conditionalFormatting>
  <conditionalFormatting sqref="N434">
    <cfRule type="cellIs" dxfId="2316" priority="660" operator="lessThan">
      <formula>0</formula>
    </cfRule>
  </conditionalFormatting>
  <conditionalFormatting sqref="N434">
    <cfRule type="cellIs" dxfId="2315" priority="661" operator="lessThan">
      <formula>0</formula>
    </cfRule>
  </conditionalFormatting>
  <conditionalFormatting sqref="C437:C440">
    <cfRule type="expression" dxfId="2314" priority="662">
      <formula>C437/B437&gt;1</formula>
    </cfRule>
  </conditionalFormatting>
  <conditionalFormatting sqref="C437:C440">
    <cfRule type="expression" dxfId="2313" priority="663">
      <formula>C437/B437&lt;1</formula>
    </cfRule>
  </conditionalFormatting>
  <conditionalFormatting sqref="D437:N440">
    <cfRule type="cellIs" dxfId="2312" priority="664" operator="lessThan">
      <formula>0</formula>
    </cfRule>
  </conditionalFormatting>
  <conditionalFormatting sqref="D437:N440">
    <cfRule type="expression" dxfId="2311" priority="665">
      <formula>D437/C437&gt;1</formula>
    </cfRule>
  </conditionalFormatting>
  <conditionalFormatting sqref="D437:N440">
    <cfRule type="expression" dxfId="2310" priority="666">
      <formula>D437/C437&lt;1</formula>
    </cfRule>
  </conditionalFormatting>
  <conditionalFormatting sqref="B437:B440">
    <cfRule type="cellIs" dxfId="2309" priority="667" operator="lessThan">
      <formula>0</formula>
    </cfRule>
  </conditionalFormatting>
  <conditionalFormatting sqref="B437:B440 B510:N510 B518:N518 B533:N533 B547:N547">
    <cfRule type="expression" dxfId="2308" priority="668">
      <formula>B437/#REF!&gt;1</formula>
    </cfRule>
  </conditionalFormatting>
  <conditionalFormatting sqref="B437:B440 B510:N510 B518:N518 B533:N533 B547:N547">
    <cfRule type="expression" dxfId="2307" priority="669">
      <formula>B437/#REF!&lt;1</formula>
    </cfRule>
  </conditionalFormatting>
  <conditionalFormatting sqref="B470">
    <cfRule type="cellIs" dxfId="2306" priority="670" operator="lessThan">
      <formula>0</formula>
    </cfRule>
  </conditionalFormatting>
  <conditionalFormatting sqref="B470">
    <cfRule type="expression" dxfId="2305" priority="671">
      <formula>B470/#REF!&gt;1</formula>
    </cfRule>
  </conditionalFormatting>
  <conditionalFormatting sqref="B470">
    <cfRule type="expression" dxfId="2304" priority="672">
      <formula>B470/#REF!&lt;1</formula>
    </cfRule>
  </conditionalFormatting>
  <conditionalFormatting sqref="C470">
    <cfRule type="cellIs" dxfId="2303" priority="673" operator="lessThan">
      <formula>0</formula>
    </cfRule>
  </conditionalFormatting>
  <conditionalFormatting sqref="C470">
    <cfRule type="expression" dxfId="2302" priority="674">
      <formula>C470/B470&gt;1</formula>
    </cfRule>
  </conditionalFormatting>
  <conditionalFormatting sqref="C470">
    <cfRule type="expression" dxfId="2301" priority="675">
      <formula>C470/B470&lt;1</formula>
    </cfRule>
  </conditionalFormatting>
  <conditionalFormatting sqref="D470">
    <cfRule type="cellIs" dxfId="2300" priority="676" operator="lessThan">
      <formula>0</formula>
    </cfRule>
  </conditionalFormatting>
  <conditionalFormatting sqref="D470">
    <cfRule type="expression" dxfId="2299" priority="677">
      <formula>D470/C470&gt;1</formula>
    </cfRule>
  </conditionalFormatting>
  <conditionalFormatting sqref="D470">
    <cfRule type="expression" dxfId="2298" priority="678">
      <formula>D470/C470&lt;1</formula>
    </cfRule>
  </conditionalFormatting>
  <conditionalFormatting sqref="E470">
    <cfRule type="cellIs" dxfId="2297" priority="679" operator="lessThan">
      <formula>0</formula>
    </cfRule>
  </conditionalFormatting>
  <conditionalFormatting sqref="E470">
    <cfRule type="expression" dxfId="2296" priority="680">
      <formula>E470/D470&gt;1</formula>
    </cfRule>
  </conditionalFormatting>
  <conditionalFormatting sqref="E470">
    <cfRule type="expression" dxfId="2295" priority="681">
      <formula>E470/D470&lt;1</formula>
    </cfRule>
  </conditionalFormatting>
  <conditionalFormatting sqref="F470">
    <cfRule type="cellIs" dxfId="2294" priority="682" operator="lessThan">
      <formula>0</formula>
    </cfRule>
  </conditionalFormatting>
  <conditionalFormatting sqref="F470">
    <cfRule type="expression" dxfId="2293" priority="683">
      <formula>F470/E470&gt;1</formula>
    </cfRule>
  </conditionalFormatting>
  <conditionalFormatting sqref="F470">
    <cfRule type="expression" dxfId="2292" priority="684">
      <formula>F470/E470&lt;1</formula>
    </cfRule>
  </conditionalFormatting>
  <conditionalFormatting sqref="G470">
    <cfRule type="cellIs" dxfId="2291" priority="685" operator="lessThan">
      <formula>0</formula>
    </cfRule>
  </conditionalFormatting>
  <conditionalFormatting sqref="G470">
    <cfRule type="expression" dxfId="2290" priority="686">
      <formula>G470/F470&gt;1</formula>
    </cfRule>
  </conditionalFormatting>
  <conditionalFormatting sqref="G470">
    <cfRule type="expression" dxfId="2289" priority="687">
      <formula>G470/F470&lt;1</formula>
    </cfRule>
  </conditionalFormatting>
  <conditionalFormatting sqref="H470">
    <cfRule type="cellIs" dxfId="2288" priority="688" operator="lessThan">
      <formula>0</formula>
    </cfRule>
  </conditionalFormatting>
  <conditionalFormatting sqref="H470">
    <cfRule type="expression" dxfId="2287" priority="689">
      <formula>H470/G470&gt;1</formula>
    </cfRule>
  </conditionalFormatting>
  <conditionalFormatting sqref="H470">
    <cfRule type="expression" dxfId="2286" priority="690">
      <formula>H470/G470&lt;1</formula>
    </cfRule>
  </conditionalFormatting>
  <conditionalFormatting sqref="I470:N470">
    <cfRule type="cellIs" dxfId="2285" priority="691" operator="lessThan">
      <formula>0</formula>
    </cfRule>
  </conditionalFormatting>
  <conditionalFormatting sqref="I470:N470">
    <cfRule type="expression" dxfId="2284" priority="692">
      <formula>I470/H470&gt;1</formula>
    </cfRule>
  </conditionalFormatting>
  <conditionalFormatting sqref="I470:N470">
    <cfRule type="expression" dxfId="2283" priority="693">
      <formula>I470/H470&lt;1</formula>
    </cfRule>
  </conditionalFormatting>
  <conditionalFormatting sqref="B510">
    <cfRule type="cellIs" dxfId="2282" priority="694" operator="lessThan">
      <formula>0</formula>
    </cfRule>
  </conditionalFormatting>
  <conditionalFormatting sqref="B510">
    <cfRule type="expression" dxfId="2281" priority="695">
      <formula>B510/#REF!&gt;1</formula>
    </cfRule>
  </conditionalFormatting>
  <conditionalFormatting sqref="B510">
    <cfRule type="expression" dxfId="2280" priority="696">
      <formula>B510/#REF!&lt;1</formula>
    </cfRule>
  </conditionalFormatting>
  <conditionalFormatting sqref="C510">
    <cfRule type="cellIs" dxfId="2279" priority="697" operator="lessThan">
      <formula>0</formula>
    </cfRule>
  </conditionalFormatting>
  <conditionalFormatting sqref="C510">
    <cfRule type="expression" dxfId="2278" priority="698">
      <formula>C510/B510&gt;1</formula>
    </cfRule>
  </conditionalFormatting>
  <conditionalFormatting sqref="C510">
    <cfRule type="expression" dxfId="2277" priority="699">
      <formula>C510/B510&lt;1</formula>
    </cfRule>
  </conditionalFormatting>
  <conditionalFormatting sqref="D510">
    <cfRule type="cellIs" dxfId="2276" priority="700" operator="lessThan">
      <formula>0</formula>
    </cfRule>
  </conditionalFormatting>
  <conditionalFormatting sqref="D510">
    <cfRule type="expression" dxfId="2275" priority="701">
      <formula>D510/C510&gt;1</formula>
    </cfRule>
  </conditionalFormatting>
  <conditionalFormatting sqref="D510">
    <cfRule type="expression" dxfId="2274" priority="702">
      <formula>D510/C510&lt;1</formula>
    </cfRule>
  </conditionalFormatting>
  <conditionalFormatting sqref="E510">
    <cfRule type="cellIs" dxfId="2273" priority="703" operator="lessThan">
      <formula>0</formula>
    </cfRule>
  </conditionalFormatting>
  <conditionalFormatting sqref="E510">
    <cfRule type="expression" dxfId="2272" priority="704">
      <formula>E510/D510&gt;1</formula>
    </cfRule>
  </conditionalFormatting>
  <conditionalFormatting sqref="E510">
    <cfRule type="expression" dxfId="2271" priority="705">
      <formula>E510/D510&lt;1</formula>
    </cfRule>
  </conditionalFormatting>
  <conditionalFormatting sqref="F510">
    <cfRule type="cellIs" dxfId="2270" priority="706" operator="lessThan">
      <formula>0</formula>
    </cfRule>
  </conditionalFormatting>
  <conditionalFormatting sqref="F510">
    <cfRule type="expression" dxfId="2269" priority="707">
      <formula>F510/E510&gt;1</formula>
    </cfRule>
  </conditionalFormatting>
  <conditionalFormatting sqref="F510">
    <cfRule type="expression" dxfId="2268" priority="708">
      <formula>F510/E510&lt;1</formula>
    </cfRule>
  </conditionalFormatting>
  <conditionalFormatting sqref="G510">
    <cfRule type="cellIs" dxfId="2267" priority="709" operator="lessThan">
      <formula>0</formula>
    </cfRule>
  </conditionalFormatting>
  <conditionalFormatting sqref="G510">
    <cfRule type="expression" dxfId="2266" priority="710">
      <formula>G510/F510&gt;1</formula>
    </cfRule>
  </conditionalFormatting>
  <conditionalFormatting sqref="G510">
    <cfRule type="expression" dxfId="2265" priority="711">
      <formula>G510/F510&lt;1</formula>
    </cfRule>
  </conditionalFormatting>
  <conditionalFormatting sqref="H510">
    <cfRule type="cellIs" dxfId="2264" priority="712" operator="lessThan">
      <formula>0</formula>
    </cfRule>
  </conditionalFormatting>
  <conditionalFormatting sqref="H510">
    <cfRule type="expression" dxfId="2263" priority="713">
      <formula>H510/G510&gt;1</formula>
    </cfRule>
  </conditionalFormatting>
  <conditionalFormatting sqref="H510">
    <cfRule type="expression" dxfId="2262" priority="714">
      <formula>H510/G510&lt;1</formula>
    </cfRule>
  </conditionalFormatting>
  <conditionalFormatting sqref="B518">
    <cfRule type="cellIs" dxfId="2261" priority="715" operator="lessThan">
      <formula>0</formula>
    </cfRule>
  </conditionalFormatting>
  <conditionalFormatting sqref="B518">
    <cfRule type="expression" dxfId="2260" priority="716">
      <formula>B518/#REF!&gt;1</formula>
    </cfRule>
  </conditionalFormatting>
  <conditionalFormatting sqref="B518">
    <cfRule type="expression" dxfId="2259" priority="717">
      <formula>B518/#REF!&lt;1</formula>
    </cfRule>
  </conditionalFormatting>
  <conditionalFormatting sqref="C518">
    <cfRule type="cellIs" dxfId="2258" priority="718" operator="lessThan">
      <formula>0</formula>
    </cfRule>
  </conditionalFormatting>
  <conditionalFormatting sqref="C518">
    <cfRule type="expression" dxfId="2257" priority="719">
      <formula>C518/B518&gt;1</formula>
    </cfRule>
  </conditionalFormatting>
  <conditionalFormatting sqref="C518">
    <cfRule type="expression" dxfId="2256" priority="720">
      <formula>C518/B518&lt;1</formula>
    </cfRule>
  </conditionalFormatting>
  <conditionalFormatting sqref="D518">
    <cfRule type="cellIs" dxfId="2255" priority="721" operator="lessThan">
      <formula>0</formula>
    </cfRule>
  </conditionalFormatting>
  <conditionalFormatting sqref="D518">
    <cfRule type="expression" dxfId="2254" priority="722">
      <formula>D518/C518&gt;1</formula>
    </cfRule>
  </conditionalFormatting>
  <conditionalFormatting sqref="D518">
    <cfRule type="expression" dxfId="2253" priority="723">
      <formula>D518/C518&lt;1</formula>
    </cfRule>
  </conditionalFormatting>
  <conditionalFormatting sqref="E518">
    <cfRule type="cellIs" dxfId="2252" priority="724" operator="lessThan">
      <formula>0</formula>
    </cfRule>
  </conditionalFormatting>
  <conditionalFormatting sqref="E518">
    <cfRule type="expression" dxfId="2251" priority="725">
      <formula>E518/D518&gt;1</formula>
    </cfRule>
  </conditionalFormatting>
  <conditionalFormatting sqref="E518">
    <cfRule type="expression" dxfId="2250" priority="726">
      <formula>E518/D518&lt;1</formula>
    </cfRule>
  </conditionalFormatting>
  <conditionalFormatting sqref="F518">
    <cfRule type="cellIs" dxfId="2249" priority="727" operator="lessThan">
      <formula>0</formula>
    </cfRule>
  </conditionalFormatting>
  <conditionalFormatting sqref="F518">
    <cfRule type="expression" dxfId="2248" priority="728">
      <formula>F518/E518&gt;1</formula>
    </cfRule>
  </conditionalFormatting>
  <conditionalFormatting sqref="F518">
    <cfRule type="expression" dxfId="2247" priority="729">
      <formula>F518/E518&lt;1</formula>
    </cfRule>
  </conditionalFormatting>
  <conditionalFormatting sqref="G518">
    <cfRule type="cellIs" dxfId="2246" priority="730" operator="lessThan">
      <formula>0</formula>
    </cfRule>
  </conditionalFormatting>
  <conditionalFormatting sqref="G518">
    <cfRule type="expression" dxfId="2245" priority="731">
      <formula>G518/F518&gt;1</formula>
    </cfRule>
  </conditionalFormatting>
  <conditionalFormatting sqref="G518">
    <cfRule type="expression" dxfId="2244" priority="732">
      <formula>G518/F518&lt;1</formula>
    </cfRule>
  </conditionalFormatting>
  <conditionalFormatting sqref="H518">
    <cfRule type="cellIs" dxfId="2243" priority="733" operator="lessThan">
      <formula>0</formula>
    </cfRule>
  </conditionalFormatting>
  <conditionalFormatting sqref="H518">
    <cfRule type="expression" dxfId="2242" priority="734">
      <formula>H518/G518&gt;1</formula>
    </cfRule>
  </conditionalFormatting>
  <conditionalFormatting sqref="H518">
    <cfRule type="expression" dxfId="2241" priority="735">
      <formula>H518/G518&lt;1</formula>
    </cfRule>
  </conditionalFormatting>
  <conditionalFormatting sqref="B547">
    <cfRule type="cellIs" dxfId="2240" priority="736" operator="lessThan">
      <formula>0</formula>
    </cfRule>
  </conditionalFormatting>
  <conditionalFormatting sqref="B547">
    <cfRule type="expression" dxfId="2239" priority="737">
      <formula>B547/#REF!&gt;1</formula>
    </cfRule>
  </conditionalFormatting>
  <conditionalFormatting sqref="B547">
    <cfRule type="expression" dxfId="2238" priority="738">
      <formula>B547/#REF!&lt;1</formula>
    </cfRule>
  </conditionalFormatting>
  <conditionalFormatting sqref="C547">
    <cfRule type="cellIs" dxfId="2237" priority="739" operator="lessThan">
      <formula>0</formula>
    </cfRule>
  </conditionalFormatting>
  <conditionalFormatting sqref="C547">
    <cfRule type="expression" dxfId="2236" priority="740">
      <formula>C547/B547&gt;1</formula>
    </cfRule>
  </conditionalFormatting>
  <conditionalFormatting sqref="C547">
    <cfRule type="expression" dxfId="2235" priority="741">
      <formula>C547/B547&lt;1</formula>
    </cfRule>
  </conditionalFormatting>
  <conditionalFormatting sqref="D547">
    <cfRule type="cellIs" dxfId="2234" priority="742" operator="lessThan">
      <formula>0</formula>
    </cfRule>
  </conditionalFormatting>
  <conditionalFormatting sqref="D547">
    <cfRule type="expression" dxfId="2233" priority="743">
      <formula>D547/C547&gt;1</formula>
    </cfRule>
  </conditionalFormatting>
  <conditionalFormatting sqref="D547">
    <cfRule type="expression" dxfId="2232" priority="744">
      <formula>D547/C547&lt;1</formula>
    </cfRule>
  </conditionalFormatting>
  <conditionalFormatting sqref="E547">
    <cfRule type="cellIs" dxfId="2231" priority="745" operator="lessThan">
      <formula>0</formula>
    </cfRule>
  </conditionalFormatting>
  <conditionalFormatting sqref="E547">
    <cfRule type="expression" dxfId="2230" priority="746">
      <formula>E547/D547&gt;1</formula>
    </cfRule>
  </conditionalFormatting>
  <conditionalFormatting sqref="E547">
    <cfRule type="expression" dxfId="2229" priority="747">
      <formula>E547/D547&lt;1</formula>
    </cfRule>
  </conditionalFormatting>
  <conditionalFormatting sqref="F547">
    <cfRule type="cellIs" dxfId="2228" priority="748" operator="lessThan">
      <formula>0</formula>
    </cfRule>
  </conditionalFormatting>
  <conditionalFormatting sqref="F547">
    <cfRule type="expression" dxfId="2227" priority="749">
      <formula>F547/E547&gt;1</formula>
    </cfRule>
  </conditionalFormatting>
  <conditionalFormatting sqref="F547">
    <cfRule type="expression" dxfId="2226" priority="750">
      <formula>F547/E547&lt;1</formula>
    </cfRule>
  </conditionalFormatting>
  <conditionalFormatting sqref="G547">
    <cfRule type="cellIs" dxfId="2225" priority="751" operator="lessThan">
      <formula>0</formula>
    </cfRule>
  </conditionalFormatting>
  <conditionalFormatting sqref="G547">
    <cfRule type="expression" dxfId="2224" priority="752">
      <formula>G547/F547&gt;1</formula>
    </cfRule>
  </conditionalFormatting>
  <conditionalFormatting sqref="G547">
    <cfRule type="expression" dxfId="2223" priority="753">
      <formula>G547/F547&lt;1</formula>
    </cfRule>
  </conditionalFormatting>
  <conditionalFormatting sqref="H547">
    <cfRule type="cellIs" dxfId="2222" priority="754" operator="lessThan">
      <formula>0</formula>
    </cfRule>
  </conditionalFormatting>
  <conditionalFormatting sqref="H547">
    <cfRule type="expression" dxfId="2221" priority="755">
      <formula>H547/G547&gt;1</formula>
    </cfRule>
  </conditionalFormatting>
  <conditionalFormatting sqref="H547">
    <cfRule type="expression" dxfId="2220" priority="756">
      <formula>H547/G547&lt;1</formula>
    </cfRule>
  </conditionalFormatting>
  <conditionalFormatting sqref="N554">
    <cfRule type="cellIs" dxfId="2219" priority="757" operator="lessThan">
      <formula>0</formula>
    </cfRule>
  </conditionalFormatting>
  <conditionalFormatting sqref="N562">
    <cfRule type="cellIs" dxfId="2218" priority="758" operator="lessThan">
      <formula>0</formula>
    </cfRule>
  </conditionalFormatting>
  <conditionalFormatting sqref="N562">
    <cfRule type="cellIs" dxfId="2217" priority="759" operator="lessThan">
      <formula>0</formula>
    </cfRule>
  </conditionalFormatting>
  <conditionalFormatting sqref="N563">
    <cfRule type="cellIs" dxfId="2216" priority="760" operator="lessThan">
      <formula>0</formula>
    </cfRule>
  </conditionalFormatting>
  <conditionalFormatting sqref="N563">
    <cfRule type="cellIs" dxfId="2215" priority="761" operator="lessThan">
      <formula>0</formula>
    </cfRule>
  </conditionalFormatting>
  <conditionalFormatting sqref="N568">
    <cfRule type="cellIs" dxfId="2214" priority="762" operator="lessThan">
      <formula>0</formula>
    </cfRule>
  </conditionalFormatting>
  <conditionalFormatting sqref="N568">
    <cfRule type="cellIs" dxfId="2213" priority="763" operator="lessThan">
      <formula>0</formula>
    </cfRule>
  </conditionalFormatting>
  <conditionalFormatting sqref="O339">
    <cfRule type="cellIs" dxfId="2212" priority="764" operator="lessThan">
      <formula>0</formula>
    </cfRule>
  </conditionalFormatting>
  <conditionalFormatting sqref="O340:O341">
    <cfRule type="cellIs" dxfId="2211" priority="765" operator="lessThan">
      <formula>0</formula>
    </cfRule>
  </conditionalFormatting>
  <conditionalFormatting sqref="O437:O440">
    <cfRule type="cellIs" dxfId="2210" priority="766" operator="lessThan">
      <formula>0</formula>
    </cfRule>
  </conditionalFormatting>
  <conditionalFormatting sqref="O337">
    <cfRule type="cellIs" dxfId="2209" priority="767" operator="lessThan">
      <formula>0</formula>
    </cfRule>
  </conditionalFormatting>
  <conditionalFormatting sqref="O342:O343">
    <cfRule type="cellIs" dxfId="2208" priority="768" operator="lessThan">
      <formula>0</formula>
    </cfRule>
  </conditionalFormatting>
  <conditionalFormatting sqref="O345:O349">
    <cfRule type="cellIs" dxfId="2207" priority="769" operator="lessThan">
      <formula>0</formula>
    </cfRule>
  </conditionalFormatting>
  <conditionalFormatting sqref="O354:O355">
    <cfRule type="cellIs" dxfId="2206" priority="770" operator="lessThan">
      <formula>0</formula>
    </cfRule>
  </conditionalFormatting>
  <conditionalFormatting sqref="O360:O361">
    <cfRule type="cellIs" dxfId="2205" priority="771" operator="lessThan">
      <formula>0</formula>
    </cfRule>
  </conditionalFormatting>
  <conditionalFormatting sqref="O366:O367">
    <cfRule type="cellIs" dxfId="2204" priority="772" operator="lessThan">
      <formula>0</formula>
    </cfRule>
  </conditionalFormatting>
  <conditionalFormatting sqref="O372:O373">
    <cfRule type="cellIs" dxfId="2203" priority="773" operator="lessThan">
      <formula>0</formula>
    </cfRule>
  </conditionalFormatting>
  <conditionalFormatting sqref="O378">
    <cfRule type="cellIs" dxfId="2202" priority="774" operator="lessThan">
      <formula>0</formula>
    </cfRule>
  </conditionalFormatting>
  <conditionalFormatting sqref="O384:O385">
    <cfRule type="cellIs" dxfId="2201" priority="775" operator="lessThan">
      <formula>0</formula>
    </cfRule>
  </conditionalFormatting>
  <conditionalFormatting sqref="O390:O391">
    <cfRule type="cellIs" dxfId="2200" priority="776" operator="lessThan">
      <formula>0</formula>
    </cfRule>
  </conditionalFormatting>
  <conditionalFormatting sqref="O396:O397">
    <cfRule type="cellIs" dxfId="2199" priority="777" operator="lessThan">
      <formula>0</formula>
    </cfRule>
  </conditionalFormatting>
  <conditionalFormatting sqref="O402:O403">
    <cfRule type="cellIs" dxfId="2198" priority="778" operator="lessThan">
      <formula>0</formula>
    </cfRule>
  </conditionalFormatting>
  <conditionalFormatting sqref="O408:O409">
    <cfRule type="cellIs" dxfId="2197" priority="779" operator="lessThan">
      <formula>0</formula>
    </cfRule>
  </conditionalFormatting>
  <conditionalFormatting sqref="O414:O415">
    <cfRule type="cellIs" dxfId="2196" priority="780" operator="lessThan">
      <formula>0</formula>
    </cfRule>
  </conditionalFormatting>
  <conditionalFormatting sqref="O420:O421">
    <cfRule type="cellIs" dxfId="2195" priority="781" operator="lessThan">
      <formula>0</formula>
    </cfRule>
  </conditionalFormatting>
  <conditionalFormatting sqref="O427:O428">
    <cfRule type="cellIs" dxfId="2194" priority="782" operator="lessThan">
      <formula>0</formula>
    </cfRule>
  </conditionalFormatting>
  <conditionalFormatting sqref="O433:O434">
    <cfRule type="cellIs" dxfId="2193" priority="783" operator="lessThan">
      <formula>0</formula>
    </cfRule>
  </conditionalFormatting>
  <conditionalFormatting sqref="O441">
    <cfRule type="cellIs" dxfId="2192" priority="784" operator="lessThan">
      <formula>0</formula>
    </cfRule>
  </conditionalFormatting>
  <conditionalFormatting sqref="O448">
    <cfRule type="cellIs" dxfId="2191" priority="785" operator="lessThan">
      <formula>0</formula>
    </cfRule>
  </conditionalFormatting>
  <conditionalFormatting sqref="O461:O462">
    <cfRule type="cellIs" dxfId="2190" priority="786" operator="lessThan">
      <formula>0</formula>
    </cfRule>
  </conditionalFormatting>
  <conditionalFormatting sqref="O469:O470">
    <cfRule type="cellIs" dxfId="2189" priority="787" operator="lessThan">
      <formula>0</formula>
    </cfRule>
  </conditionalFormatting>
  <conditionalFormatting sqref="O478:O479">
    <cfRule type="cellIs" dxfId="2188" priority="788" operator="lessThan">
      <formula>0</formula>
    </cfRule>
  </conditionalFormatting>
  <conditionalFormatting sqref="O486:O487">
    <cfRule type="cellIs" dxfId="2187" priority="789" operator="lessThan">
      <formula>0</formula>
    </cfRule>
  </conditionalFormatting>
  <conditionalFormatting sqref="O502:O503">
    <cfRule type="cellIs" dxfId="2186" priority="790" operator="lessThan">
      <formula>0</formula>
    </cfRule>
  </conditionalFormatting>
  <conditionalFormatting sqref="O494:O495">
    <cfRule type="cellIs" dxfId="2185" priority="791" operator="lessThan">
      <formula>0</formula>
    </cfRule>
  </conditionalFormatting>
  <conditionalFormatting sqref="O509:O510">
    <cfRule type="cellIs" dxfId="2184" priority="792" operator="lessThan">
      <formula>0</formula>
    </cfRule>
  </conditionalFormatting>
  <conditionalFormatting sqref="O517:O518">
    <cfRule type="cellIs" dxfId="2183" priority="793" operator="lessThan">
      <formula>0</formula>
    </cfRule>
  </conditionalFormatting>
  <conditionalFormatting sqref="O525:O526">
    <cfRule type="cellIs" dxfId="2182" priority="794" operator="lessThan">
      <formula>0</formula>
    </cfRule>
  </conditionalFormatting>
  <conditionalFormatting sqref="O532:O533">
    <cfRule type="cellIs" dxfId="2181" priority="795" operator="lessThan">
      <formula>0</formula>
    </cfRule>
  </conditionalFormatting>
  <conditionalFormatting sqref="O539:O540">
    <cfRule type="cellIs" dxfId="2180" priority="796" operator="lessThan">
      <formula>0</formula>
    </cfRule>
  </conditionalFormatting>
  <conditionalFormatting sqref="O546:O547">
    <cfRule type="cellIs" dxfId="2179" priority="797" operator="lessThan">
      <formula>0</formula>
    </cfRule>
  </conditionalFormatting>
  <conditionalFormatting sqref="O554:O555">
    <cfRule type="cellIs" dxfId="2178" priority="798" operator="lessThan">
      <formula>0</formula>
    </cfRule>
  </conditionalFormatting>
  <conditionalFormatting sqref="O571">
    <cfRule type="cellIs" dxfId="2177" priority="799" operator="lessThan">
      <formula>0</formula>
    </cfRule>
  </conditionalFormatting>
  <conditionalFormatting sqref="O576">
    <cfRule type="cellIs" dxfId="2176" priority="800" operator="lessThan">
      <formula>0</formula>
    </cfRule>
  </conditionalFormatting>
  <conditionalFormatting sqref="O592">
    <cfRule type="cellIs" dxfId="2175" priority="801" operator="lessThan">
      <formula>0</formula>
    </cfRule>
  </conditionalFormatting>
  <conditionalFormatting sqref="O610:O612">
    <cfRule type="cellIs" dxfId="2174" priority="802" operator="lessThan">
      <formula>0</formula>
    </cfRule>
  </conditionalFormatting>
  <conditionalFormatting sqref="I685:P685 O683:P684 O686:P686">
    <cfRule type="cellIs" dxfId="2173" priority="803" operator="lessThan">
      <formula>0</formula>
    </cfRule>
  </conditionalFormatting>
  <conditionalFormatting sqref="O614:O615">
    <cfRule type="cellIs" dxfId="2172" priority="804" operator="lessThan">
      <formula>0</formula>
    </cfRule>
  </conditionalFormatting>
  <conditionalFormatting sqref="O618">
    <cfRule type="cellIs" dxfId="2171" priority="805" operator="lessThan">
      <formula>0</formula>
    </cfRule>
  </conditionalFormatting>
  <conditionalFormatting sqref="O619">
    <cfRule type="cellIs" dxfId="2170" priority="806" operator="lessThan">
      <formula>0</formula>
    </cfRule>
  </conditionalFormatting>
  <conditionalFormatting sqref="O621">
    <cfRule type="cellIs" dxfId="2169" priority="807" operator="lessThan">
      <formula>0</formula>
    </cfRule>
  </conditionalFormatting>
  <conditionalFormatting sqref="O622">
    <cfRule type="cellIs" dxfId="2168" priority="808" operator="lessThan">
      <formula>0</formula>
    </cfRule>
  </conditionalFormatting>
  <conditionalFormatting sqref="D624:N624 D621:N621 D618:N619 D610:N612">
    <cfRule type="expression" dxfId="2167" priority="809">
      <formula>D610/C610&gt;1</formula>
    </cfRule>
  </conditionalFormatting>
  <conditionalFormatting sqref="D624:N624 D621:N621 D618:N619 D610:N612">
    <cfRule type="expression" dxfId="2166" priority="810">
      <formula>D610/C610&lt;1</formula>
    </cfRule>
  </conditionalFormatting>
  <conditionalFormatting sqref="C465:C468">
    <cfRule type="cellIs" dxfId="2165" priority="811" operator="lessThan">
      <formula>0</formula>
    </cfRule>
  </conditionalFormatting>
  <conditionalFormatting sqref="C465:C468">
    <cfRule type="expression" dxfId="2164" priority="812">
      <formula>C465/B465&gt;1</formula>
    </cfRule>
  </conditionalFormatting>
  <conditionalFormatting sqref="C465:C468">
    <cfRule type="expression" dxfId="2163" priority="813">
      <formula>C465/B465&lt;1</formula>
    </cfRule>
  </conditionalFormatting>
  <conditionalFormatting sqref="D465:N468">
    <cfRule type="cellIs" dxfId="2162" priority="814" operator="lessThan">
      <formula>0</formula>
    </cfRule>
  </conditionalFormatting>
  <conditionalFormatting sqref="D465:N468">
    <cfRule type="expression" dxfId="2161" priority="815">
      <formula>D465/C465&gt;1</formula>
    </cfRule>
  </conditionalFormatting>
  <conditionalFormatting sqref="D465:N468">
    <cfRule type="expression" dxfId="2160" priority="816">
      <formula>D465/C465&lt;1</formula>
    </cfRule>
  </conditionalFormatting>
  <conditionalFormatting sqref="B465:B468">
    <cfRule type="cellIs" dxfId="2159" priority="817" operator="lessThan">
      <formula>0</formula>
    </cfRule>
  </conditionalFormatting>
  <conditionalFormatting sqref="B465:B468">
    <cfRule type="expression" dxfId="2158" priority="818">
      <formula>B465/#REF!&gt;1</formula>
    </cfRule>
  </conditionalFormatting>
  <conditionalFormatting sqref="B465:B468">
    <cfRule type="expression" dxfId="2157" priority="819">
      <formula>B465/#REF!&lt;1</formula>
    </cfRule>
  </conditionalFormatting>
  <conditionalFormatting sqref="J546:N546 J532:N532 J517:N517 J509:N509">
    <cfRule type="cellIs" dxfId="2156" priority="820" operator="lessThan">
      <formula>0</formula>
    </cfRule>
  </conditionalFormatting>
  <conditionalFormatting sqref="C546:I546 C542:C545 C532:I532 C528:C531 C517:I517 C513:C516 C509:I509 C505:C508">
    <cfRule type="cellIs" dxfId="2155" priority="821" operator="lessThan">
      <formula>0</formula>
    </cfRule>
  </conditionalFormatting>
  <conditionalFormatting sqref="C546:M546 C532:M532 C517:M517 C509:M509">
    <cfRule type="cellIs" dxfId="2154" priority="822" operator="lessThan">
      <formula>0</formula>
    </cfRule>
  </conditionalFormatting>
  <conditionalFormatting sqref="C542:C545 C528:C531 C513:C516 C505:C508">
    <cfRule type="expression" dxfId="2153" priority="823">
      <formula>C505/B505&gt;1</formula>
    </cfRule>
  </conditionalFormatting>
  <conditionalFormatting sqref="C542:C545 C528:C531 C513:C516 C505:C508">
    <cfRule type="expression" dxfId="2152" priority="824">
      <formula>C505/B505&lt;1</formula>
    </cfRule>
  </conditionalFormatting>
  <conditionalFormatting sqref="D542:N545 D528:N531 D513:N516 D505:N508">
    <cfRule type="cellIs" dxfId="2151" priority="825" operator="lessThan">
      <formula>0</formula>
    </cfRule>
  </conditionalFormatting>
  <conditionalFormatting sqref="D542:N545 D528:N531 D513:N516 D505:N508">
    <cfRule type="expression" dxfId="2150" priority="826">
      <formula>D505/C505&gt;1</formula>
    </cfRule>
  </conditionalFormatting>
  <conditionalFormatting sqref="D542:N545 D528:N531 D513:N516 D505:N508">
    <cfRule type="expression" dxfId="2149" priority="827">
      <formula>D505/C505&lt;1</formula>
    </cfRule>
  </conditionalFormatting>
  <conditionalFormatting sqref="C546:N546 C532:N532 C517:N517 C509:N509">
    <cfRule type="cellIs" dxfId="2148" priority="828" operator="lessThan">
      <formula>0</formula>
    </cfRule>
  </conditionalFormatting>
  <conditionalFormatting sqref="C546:N546 C532:N532 C517:N517 C509:N509">
    <cfRule type="expression" dxfId="2147" priority="829">
      <formula>C509/B509&gt;1</formula>
    </cfRule>
  </conditionalFormatting>
  <conditionalFormatting sqref="C546:N546 C532:N532 C517:N517 C509:N509">
    <cfRule type="expression" dxfId="2146" priority="830">
      <formula>C509/B509&lt;1</formula>
    </cfRule>
  </conditionalFormatting>
  <conditionalFormatting sqref="B624 B621 B618:B619 B614:B615 B610:B612">
    <cfRule type="cellIs" dxfId="2145" priority="831" operator="lessThan">
      <formula>0</formula>
    </cfRule>
  </conditionalFormatting>
  <conditionalFormatting sqref="C624 C621 C618:C619 C610:C612">
    <cfRule type="cellIs" dxfId="2144" priority="832" operator="lessThan">
      <formula>0</formula>
    </cfRule>
  </conditionalFormatting>
  <conditionalFormatting sqref="C624 C621 C618:C619 C610:C612">
    <cfRule type="expression" dxfId="2143" priority="833">
      <formula>C610/B610&gt;1</formula>
    </cfRule>
  </conditionalFormatting>
  <conditionalFormatting sqref="C624 C621 C618:C619 C610:C612">
    <cfRule type="expression" dxfId="2142" priority="834">
      <formula>C610/B610&lt;1</formula>
    </cfRule>
  </conditionalFormatting>
  <conditionalFormatting sqref="D624:N624 D621:N621 D618:N619 D610:N612">
    <cfRule type="cellIs" dxfId="2141" priority="835" operator="lessThan">
      <formula>0</formula>
    </cfRule>
  </conditionalFormatting>
  <conditionalFormatting sqref="B462:N462 B495 B526 B555">
    <cfRule type="expression" dxfId="2140" priority="836">
      <formula>B462/#REF!&gt;1</formula>
    </cfRule>
  </conditionalFormatting>
  <conditionalFormatting sqref="B462:N462 B495 B526 B555">
    <cfRule type="expression" dxfId="2139" priority="837">
      <formula>B462/#REF!&lt;1</formula>
    </cfRule>
  </conditionalFormatting>
  <conditionalFormatting sqref="C441">
    <cfRule type="cellIs" dxfId="2138" priority="838" operator="lessThan">
      <formula>0</formula>
    </cfRule>
  </conditionalFormatting>
  <conditionalFormatting sqref="C441">
    <cfRule type="expression" dxfId="2137" priority="839">
      <formula>C441/B441&gt;1</formula>
    </cfRule>
  </conditionalFormatting>
  <conditionalFormatting sqref="C441">
    <cfRule type="expression" dxfId="2136" priority="840">
      <formula>C441/B441&lt;1</formula>
    </cfRule>
  </conditionalFormatting>
  <conditionalFormatting sqref="D441:N441">
    <cfRule type="cellIs" dxfId="2135" priority="841" operator="lessThan">
      <formula>0</formula>
    </cfRule>
  </conditionalFormatting>
  <conditionalFormatting sqref="D441:N441">
    <cfRule type="expression" dxfId="2134" priority="842">
      <formula>D441/C441&gt;1</formula>
    </cfRule>
  </conditionalFormatting>
  <conditionalFormatting sqref="D441:N441">
    <cfRule type="expression" dxfId="2133" priority="843">
      <formula>D441/C441&lt;1</formula>
    </cfRule>
  </conditionalFormatting>
  <conditionalFormatting sqref="B441">
    <cfRule type="cellIs" dxfId="2132" priority="844" operator="lessThan">
      <formula>0</formula>
    </cfRule>
  </conditionalFormatting>
  <conditionalFormatting sqref="B441">
    <cfRule type="expression" dxfId="2131" priority="845">
      <formula>B441/#REF!&gt;1</formula>
    </cfRule>
  </conditionalFormatting>
  <conditionalFormatting sqref="B441">
    <cfRule type="expression" dxfId="2130" priority="846">
      <formula>B441/#REF!&lt;1</formula>
    </cfRule>
  </conditionalFormatting>
  <conditionalFormatting sqref="C469">
    <cfRule type="cellIs" dxfId="2129" priority="847" operator="lessThan">
      <formula>0</formula>
    </cfRule>
  </conditionalFormatting>
  <conditionalFormatting sqref="D469:N469">
    <cfRule type="cellIs" dxfId="2128" priority="848" operator="lessThan">
      <formula>0</formula>
    </cfRule>
  </conditionalFormatting>
  <conditionalFormatting sqref="C469">
    <cfRule type="expression" dxfId="2127" priority="849">
      <formula>C469/B469&gt;1</formula>
    </cfRule>
  </conditionalFormatting>
  <conditionalFormatting sqref="C469">
    <cfRule type="expression" dxfId="2126" priority="850">
      <formula>C469/B469&lt;1</formula>
    </cfRule>
  </conditionalFormatting>
  <conditionalFormatting sqref="D469:N469">
    <cfRule type="expression" dxfId="2125" priority="851">
      <formula>D469/C469&gt;1</formula>
    </cfRule>
  </conditionalFormatting>
  <conditionalFormatting sqref="D469:N469">
    <cfRule type="expression" dxfId="2124" priority="852">
      <formula>D469/C469&lt;1</formula>
    </cfRule>
  </conditionalFormatting>
  <conditionalFormatting sqref="B469">
    <cfRule type="cellIs" dxfId="2123" priority="853" operator="lessThan">
      <formula>0</formula>
    </cfRule>
  </conditionalFormatting>
  <conditionalFormatting sqref="B469">
    <cfRule type="expression" dxfId="2122" priority="854">
      <formula>B469/#REF!&gt;1</formula>
    </cfRule>
  </conditionalFormatting>
  <conditionalFormatting sqref="B469">
    <cfRule type="expression" dxfId="2121" priority="855">
      <formula>B469/#REF!&lt;1</formula>
    </cfRule>
  </conditionalFormatting>
  <conditionalFormatting sqref="B487 B479">
    <cfRule type="cellIs" dxfId="2120" priority="856" operator="lessThan">
      <formula>0</formula>
    </cfRule>
  </conditionalFormatting>
  <conditionalFormatting sqref="B487 B479">
    <cfRule type="expression" dxfId="2119" priority="857">
      <formula>B479/#REF!&gt;1</formula>
    </cfRule>
  </conditionalFormatting>
  <conditionalFormatting sqref="B487 B479">
    <cfRule type="expression" dxfId="2118" priority="858">
      <formula>B479/#REF!&lt;1</formula>
    </cfRule>
  </conditionalFormatting>
  <conditionalFormatting sqref="C479">
    <cfRule type="cellIs" dxfId="2117" priority="859" operator="lessThan">
      <formula>0</formula>
    </cfRule>
  </conditionalFormatting>
  <conditionalFormatting sqref="C479">
    <cfRule type="expression" dxfId="2116" priority="860">
      <formula>C479/B479&gt;1</formula>
    </cfRule>
  </conditionalFormatting>
  <conditionalFormatting sqref="C479">
    <cfRule type="expression" dxfId="2115" priority="861">
      <formula>C479/B479&lt;1</formula>
    </cfRule>
  </conditionalFormatting>
  <conditionalFormatting sqref="C526:N526">
    <cfRule type="cellIs" dxfId="2114" priority="862" operator="lessThan">
      <formula>0</formula>
    </cfRule>
  </conditionalFormatting>
  <conditionalFormatting sqref="C571:N571">
    <cfRule type="expression" dxfId="2113" priority="863">
      <formula>C571/B571&gt;1</formula>
    </cfRule>
  </conditionalFormatting>
  <conditionalFormatting sqref="C571:N571">
    <cfRule type="expression" dxfId="2112" priority="864">
      <formula>C571/B571&lt;1</formula>
    </cfRule>
  </conditionalFormatting>
  <conditionalFormatting sqref="I510:N510">
    <cfRule type="cellIs" dxfId="2111" priority="865" operator="lessThan">
      <formula>0</formula>
    </cfRule>
  </conditionalFormatting>
  <conditionalFormatting sqref="I510:N510">
    <cfRule type="expression" dxfId="2110" priority="866">
      <formula>I510/H510&gt;1</formula>
    </cfRule>
  </conditionalFormatting>
  <conditionalFormatting sqref="I510:N510">
    <cfRule type="expression" dxfId="2109" priority="867">
      <formula>I510/H510&lt;1</formula>
    </cfRule>
  </conditionalFormatting>
  <conditionalFormatting sqref="I518:N518">
    <cfRule type="cellIs" dxfId="2108" priority="868" operator="lessThan">
      <formula>0</formula>
    </cfRule>
  </conditionalFormatting>
  <conditionalFormatting sqref="I518:N518">
    <cfRule type="expression" dxfId="2107" priority="869">
      <formula>I518/H518&gt;1</formula>
    </cfRule>
  </conditionalFormatting>
  <conditionalFormatting sqref="I518:N518">
    <cfRule type="expression" dxfId="2106" priority="870">
      <formula>I518/H518&lt;1</formula>
    </cfRule>
  </conditionalFormatting>
  <conditionalFormatting sqref="B533:N533">
    <cfRule type="cellIs" dxfId="2105" priority="871" operator="lessThan">
      <formula>0</formula>
    </cfRule>
  </conditionalFormatting>
  <conditionalFormatting sqref="B533:N533">
    <cfRule type="expression" dxfId="2104" priority="872">
      <formula>B533/A533&gt;1</formula>
    </cfRule>
  </conditionalFormatting>
  <conditionalFormatting sqref="B533:N533">
    <cfRule type="expression" dxfId="2103" priority="873">
      <formula>B533/A533&lt;1</formula>
    </cfRule>
  </conditionalFormatting>
  <conditionalFormatting sqref="B547:N547">
    <cfRule type="cellIs" dxfId="2102" priority="874" operator="lessThan">
      <formula>0</formula>
    </cfRule>
  </conditionalFormatting>
  <conditionalFormatting sqref="B547:N547">
    <cfRule type="expression" dxfId="2101" priority="875">
      <formula>B547/A547&gt;1</formula>
    </cfRule>
  </conditionalFormatting>
  <conditionalFormatting sqref="B547:N547">
    <cfRule type="expression" dxfId="2100" priority="876">
      <formula>B547/A547&lt;1</formula>
    </cfRule>
  </conditionalFormatting>
  <conditionalFormatting sqref="N576">
    <cfRule type="cellIs" dxfId="2099" priority="877" operator="lessThan">
      <formula>0</formula>
    </cfRule>
  </conditionalFormatting>
  <conditionalFormatting sqref="D479:N479">
    <cfRule type="cellIs" dxfId="2098" priority="878" operator="lessThan">
      <formula>0</formula>
    </cfRule>
  </conditionalFormatting>
  <conditionalFormatting sqref="D479:N479">
    <cfRule type="expression" dxfId="2097" priority="879">
      <formula>D479/C479&gt;1</formula>
    </cfRule>
  </conditionalFormatting>
  <conditionalFormatting sqref="D479:N479">
    <cfRule type="expression" dxfId="2096" priority="880">
      <formula>D479/C479&lt;1</formula>
    </cfRule>
  </conditionalFormatting>
  <conditionalFormatting sqref="C487:N487">
    <cfRule type="cellIs" dxfId="2095" priority="881" operator="lessThan">
      <formula>0</formula>
    </cfRule>
  </conditionalFormatting>
  <conditionalFormatting sqref="C487:N487">
    <cfRule type="expression" dxfId="2094" priority="882">
      <formula>C487/B487&gt;1</formula>
    </cfRule>
  </conditionalFormatting>
  <conditionalFormatting sqref="C487:N487">
    <cfRule type="expression" dxfId="2093" priority="883">
      <formula>C487/B487&lt;1</formula>
    </cfRule>
  </conditionalFormatting>
  <conditionalFormatting sqref="C540:N540">
    <cfRule type="expression" dxfId="2092" priority="884">
      <formula>C540/B540&gt;1</formula>
    </cfRule>
  </conditionalFormatting>
  <conditionalFormatting sqref="C540:N540">
    <cfRule type="expression" dxfId="2091" priority="885">
      <formula>C540/B540&lt;1</formula>
    </cfRule>
  </conditionalFormatting>
  <conditionalFormatting sqref="C495:N495">
    <cfRule type="cellIs" dxfId="2090" priority="886" operator="lessThan">
      <formula>0</formula>
    </cfRule>
  </conditionalFormatting>
  <conditionalFormatting sqref="C495:N495">
    <cfRule type="expression" dxfId="2089" priority="887">
      <formula>C495/B495&gt;1</formula>
    </cfRule>
  </conditionalFormatting>
  <conditionalFormatting sqref="C495:N495">
    <cfRule type="expression" dxfId="2088" priority="888">
      <formula>C495/B495&lt;1</formula>
    </cfRule>
  </conditionalFormatting>
  <conditionalFormatting sqref="C614:N615">
    <cfRule type="cellIs" dxfId="2087" priority="889" operator="lessThan">
      <formula>0</formula>
    </cfRule>
  </conditionalFormatting>
  <conditionalFormatting sqref="C526:N526">
    <cfRule type="expression" dxfId="2086" priority="890">
      <formula>C526/B526&gt;1</formula>
    </cfRule>
  </conditionalFormatting>
  <conditionalFormatting sqref="C526:N526">
    <cfRule type="expression" dxfId="2085" priority="891">
      <formula>C526/B526&lt;1</formula>
    </cfRule>
  </conditionalFormatting>
  <conditionalFormatting sqref="C555:N555">
    <cfRule type="cellIs" dxfId="2084" priority="892" operator="lessThan">
      <formula>0</formula>
    </cfRule>
  </conditionalFormatting>
  <conditionalFormatting sqref="C576:M576">
    <cfRule type="expression" dxfId="2083" priority="893">
      <formula>C576/B576&gt;1</formula>
    </cfRule>
  </conditionalFormatting>
  <conditionalFormatting sqref="C576:M576">
    <cfRule type="expression" dxfId="2082" priority="894">
      <formula>C576/B576&lt;1</formula>
    </cfRule>
  </conditionalFormatting>
  <conditionalFormatting sqref="C571:N571">
    <cfRule type="cellIs" dxfId="2081" priority="895" operator="lessThan">
      <formula>0</formula>
    </cfRule>
  </conditionalFormatting>
  <conditionalFormatting sqref="N576">
    <cfRule type="expression" dxfId="2080" priority="896">
      <formula>N576/M576&gt;1</formula>
    </cfRule>
  </conditionalFormatting>
  <conditionalFormatting sqref="N576">
    <cfRule type="expression" dxfId="2079" priority="897">
      <formula>N576/M576&lt;1</formula>
    </cfRule>
  </conditionalFormatting>
  <conditionalFormatting sqref="C576:M576">
    <cfRule type="cellIs" dxfId="2078" priority="898" operator="lessThan">
      <formula>0</formula>
    </cfRule>
  </conditionalFormatting>
  <conditionalFormatting sqref="C576:M576">
    <cfRule type="cellIs" dxfId="2077" priority="899" operator="lessThan">
      <formula>0</formula>
    </cfRule>
  </conditionalFormatting>
  <conditionalFormatting sqref="B540">
    <cfRule type="cellIs" dxfId="2076" priority="900" operator="lessThan">
      <formula>0</formula>
    </cfRule>
  </conditionalFormatting>
  <conditionalFormatting sqref="B540">
    <cfRule type="expression" dxfId="2075" priority="901">
      <formula>B540/#REF!&gt;1</formula>
    </cfRule>
  </conditionalFormatting>
  <conditionalFormatting sqref="B540">
    <cfRule type="expression" dxfId="2074" priority="902">
      <formula>B540/#REF!&lt;1</formula>
    </cfRule>
  </conditionalFormatting>
  <conditionalFormatting sqref="C540:N540">
    <cfRule type="cellIs" dxfId="2073" priority="903" operator="lessThan">
      <formula>0</formula>
    </cfRule>
  </conditionalFormatting>
  <conditionalFormatting sqref="C614:N615">
    <cfRule type="expression" dxfId="2072" priority="904">
      <formula>C614/B614&gt;1</formula>
    </cfRule>
  </conditionalFormatting>
  <conditionalFormatting sqref="C614:N615">
    <cfRule type="expression" dxfId="2071" priority="905">
      <formula>C614/B614&lt;1</formula>
    </cfRule>
  </conditionalFormatting>
  <conditionalFormatting sqref="C571:N571">
    <cfRule type="cellIs" dxfId="2070" priority="906" operator="lessThan">
      <formula>0</formula>
    </cfRule>
  </conditionalFormatting>
  <conditionalFormatting sqref="C555:N555">
    <cfRule type="expression" dxfId="2069" priority="907">
      <formula>C555/B555&gt;1</formula>
    </cfRule>
  </conditionalFormatting>
  <conditionalFormatting sqref="C555:N555">
    <cfRule type="expression" dxfId="2068" priority="908">
      <formula>C555/B555&lt;1</formula>
    </cfRule>
  </conditionalFormatting>
  <conditionalFormatting sqref="C571:N571">
    <cfRule type="cellIs" dxfId="2067" priority="909" operator="lessThan">
      <formula>0</formula>
    </cfRule>
  </conditionalFormatting>
  <conditionalFormatting sqref="N576">
    <cfRule type="cellIs" dxfId="2066" priority="910" operator="lessThan">
      <formula>0</formula>
    </cfRule>
  </conditionalFormatting>
  <conditionalFormatting sqref="C576:M576">
    <cfRule type="cellIs" dxfId="2065" priority="911" operator="lessThan">
      <formula>0</formula>
    </cfRule>
  </conditionalFormatting>
  <conditionalFormatting sqref="N576">
    <cfRule type="cellIs" dxfId="2064" priority="912" operator="lessThan">
      <formula>0</formula>
    </cfRule>
  </conditionalFormatting>
  <conditionalFormatting sqref="B651:N654">
    <cfRule type="cellIs" dxfId="2063" priority="913" operator="lessThan">
      <formula>0</formula>
    </cfRule>
  </conditionalFormatting>
  <conditionalFormatting sqref="I653:P653 O651:P652 O654:P654">
    <cfRule type="cellIs" dxfId="2062" priority="914" operator="lessThan">
      <formula>0</formula>
    </cfRule>
  </conditionalFormatting>
  <conditionalFormatting sqref="B655:N658">
    <cfRule type="cellIs" dxfId="2061" priority="915" operator="lessThan">
      <formula>0</formula>
    </cfRule>
  </conditionalFormatting>
  <conditionalFormatting sqref="I657:P657 O655:P656 O658:P658">
    <cfRule type="cellIs" dxfId="2060" priority="916" operator="lessThan">
      <formula>0</formula>
    </cfRule>
  </conditionalFormatting>
  <conditionalFormatting sqref="B659:N662">
    <cfRule type="cellIs" dxfId="2059" priority="917" operator="lessThan">
      <formula>0</formula>
    </cfRule>
  </conditionalFormatting>
  <conditionalFormatting sqref="I661:P661 O659:P660 O662:P662">
    <cfRule type="cellIs" dxfId="2058" priority="918" operator="lessThan">
      <formula>0</formula>
    </cfRule>
  </conditionalFormatting>
  <conditionalFormatting sqref="B663:N666">
    <cfRule type="cellIs" dxfId="2057" priority="919" operator="lessThan">
      <formula>0</formula>
    </cfRule>
  </conditionalFormatting>
  <conditionalFormatting sqref="I665:P665 O663:P664 O666:P666">
    <cfRule type="cellIs" dxfId="2056" priority="920" operator="lessThan">
      <formula>0</formula>
    </cfRule>
  </conditionalFormatting>
  <conditionalFormatting sqref="B667:N670">
    <cfRule type="cellIs" dxfId="2055" priority="921" operator="lessThan">
      <formula>0</formula>
    </cfRule>
  </conditionalFormatting>
  <conditionalFormatting sqref="I669:P669 O667:P668 O670:P670">
    <cfRule type="cellIs" dxfId="2054" priority="922" operator="lessThan">
      <formula>0</formula>
    </cfRule>
  </conditionalFormatting>
  <conditionalFormatting sqref="B671:N674">
    <cfRule type="cellIs" dxfId="2053" priority="923" operator="lessThan">
      <formula>0</formula>
    </cfRule>
  </conditionalFormatting>
  <conditionalFormatting sqref="I673:P673 O671:P672 O674:P674">
    <cfRule type="cellIs" dxfId="2052" priority="924" operator="lessThan">
      <formula>0</formula>
    </cfRule>
  </conditionalFormatting>
  <conditionalFormatting sqref="B675:N678">
    <cfRule type="cellIs" dxfId="2051" priority="925" operator="lessThan">
      <formula>0</formula>
    </cfRule>
  </conditionalFormatting>
  <conditionalFormatting sqref="I677:P677 O675:P676 O678:P678">
    <cfRule type="cellIs" dxfId="2050" priority="926" operator="lessThan">
      <formula>0</formula>
    </cfRule>
  </conditionalFormatting>
  <conditionalFormatting sqref="B679:N682">
    <cfRule type="cellIs" dxfId="2049" priority="927" operator="lessThan">
      <formula>0</formula>
    </cfRule>
  </conditionalFormatting>
  <conditionalFormatting sqref="I681:P681 O679:P680 O682:P682">
    <cfRule type="cellIs" dxfId="2048" priority="928" operator="lessThan">
      <formula>0</formula>
    </cfRule>
  </conditionalFormatting>
  <conditionalFormatting sqref="B687:N690">
    <cfRule type="cellIs" dxfId="2047" priority="929" operator="lessThan">
      <formula>0</formula>
    </cfRule>
  </conditionalFormatting>
  <conditionalFormatting sqref="I689:P689 O687:P688 O690:P690">
    <cfRule type="cellIs" dxfId="2046" priority="930" operator="lessThan">
      <formula>0</formula>
    </cfRule>
  </conditionalFormatting>
  <conditionalFormatting sqref="B691:N694">
    <cfRule type="cellIs" dxfId="2045" priority="931" operator="lessThan">
      <formula>0</formula>
    </cfRule>
  </conditionalFormatting>
  <conditionalFormatting sqref="I693:P693 O691:P692 O694:P694">
    <cfRule type="cellIs" dxfId="2044" priority="932" operator="lessThan">
      <formula>0</formula>
    </cfRule>
  </conditionalFormatting>
  <conditionalFormatting sqref="O624">
    <cfRule type="cellIs" dxfId="2043" priority="933" operator="lessThan">
      <formula>0</formula>
    </cfRule>
  </conditionalFormatting>
  <conditionalFormatting sqref="O519">
    <cfRule type="cellIs" dxfId="2042" priority="934" operator="lessThan">
      <formula>0</formula>
    </cfRule>
  </conditionalFormatting>
  <conditionalFormatting sqref="P442">
    <cfRule type="cellIs" dxfId="2041" priority="935" operator="lessThan">
      <formula>0</formula>
    </cfRule>
  </conditionalFormatting>
  <conditionalFormatting sqref="O442">
    <cfRule type="cellIs" dxfId="2040" priority="936" operator="lessThan">
      <formula>0</formula>
    </cfRule>
  </conditionalFormatting>
  <conditionalFormatting sqref="B442:N442">
    <cfRule type="cellIs" dxfId="2039" priority="937" operator="lessThan">
      <formula>0</formula>
    </cfRule>
  </conditionalFormatting>
  <conditionalFormatting sqref="P463">
    <cfRule type="cellIs" dxfId="2038" priority="938" operator="lessThan">
      <formula>0</formula>
    </cfRule>
  </conditionalFormatting>
  <conditionalFormatting sqref="O463">
    <cfRule type="cellIs" dxfId="2037" priority="939" operator="lessThan">
      <formula>0</formula>
    </cfRule>
  </conditionalFormatting>
  <conditionalFormatting sqref="B463:N463">
    <cfRule type="cellIs" dxfId="2036" priority="940" operator="lessThan">
      <formula>0</formula>
    </cfRule>
  </conditionalFormatting>
  <conditionalFormatting sqref="P471">
    <cfRule type="cellIs" dxfId="2035" priority="941" operator="lessThan">
      <formula>0</formula>
    </cfRule>
  </conditionalFormatting>
  <conditionalFormatting sqref="O471">
    <cfRule type="cellIs" dxfId="2034" priority="942" operator="lessThan">
      <formula>0</formula>
    </cfRule>
  </conditionalFormatting>
  <conditionalFormatting sqref="B471:N471">
    <cfRule type="cellIs" dxfId="2033" priority="943" operator="lessThan">
      <formula>0</formula>
    </cfRule>
  </conditionalFormatting>
  <conditionalFormatting sqref="P480">
    <cfRule type="cellIs" dxfId="2032" priority="944" operator="lessThan">
      <formula>0</formula>
    </cfRule>
  </conditionalFormatting>
  <conditionalFormatting sqref="O480">
    <cfRule type="cellIs" dxfId="2031" priority="945" operator="lessThan">
      <formula>0</formula>
    </cfRule>
  </conditionalFormatting>
  <conditionalFormatting sqref="B480:N480">
    <cfRule type="cellIs" dxfId="2030" priority="946" operator="lessThan">
      <formula>0</formula>
    </cfRule>
  </conditionalFormatting>
  <conditionalFormatting sqref="P488">
    <cfRule type="cellIs" dxfId="2029" priority="947" operator="lessThan">
      <formula>0</formula>
    </cfRule>
  </conditionalFormatting>
  <conditionalFormatting sqref="O488">
    <cfRule type="cellIs" dxfId="2028" priority="948" operator="lessThan">
      <formula>0</formula>
    </cfRule>
  </conditionalFormatting>
  <conditionalFormatting sqref="B488:N488">
    <cfRule type="cellIs" dxfId="2027" priority="949" operator="lessThan">
      <formula>0</formula>
    </cfRule>
  </conditionalFormatting>
  <conditionalFormatting sqref="P496">
    <cfRule type="cellIs" dxfId="2026" priority="950" operator="lessThan">
      <formula>0</formula>
    </cfRule>
  </conditionalFormatting>
  <conditionalFormatting sqref="O496">
    <cfRule type="cellIs" dxfId="2025" priority="951" operator="lessThan">
      <formula>0</formula>
    </cfRule>
  </conditionalFormatting>
  <conditionalFormatting sqref="B496:N496">
    <cfRule type="cellIs" dxfId="2024" priority="952" operator="lessThan">
      <formula>0</formula>
    </cfRule>
  </conditionalFormatting>
  <conditionalFormatting sqref="P511">
    <cfRule type="cellIs" dxfId="2023" priority="953" operator="lessThan">
      <formula>0</formula>
    </cfRule>
  </conditionalFormatting>
  <conditionalFormatting sqref="O511">
    <cfRule type="cellIs" dxfId="2022" priority="954" operator="lessThan">
      <formula>0</formula>
    </cfRule>
  </conditionalFormatting>
  <conditionalFormatting sqref="B511:N511">
    <cfRule type="cellIs" dxfId="2021" priority="955" operator="lessThan">
      <formula>0</formula>
    </cfRule>
  </conditionalFormatting>
  <conditionalFormatting sqref="P519">
    <cfRule type="cellIs" dxfId="2020" priority="956" operator="lessThan">
      <formula>0</formula>
    </cfRule>
  </conditionalFormatting>
  <conditionalFormatting sqref="B519:N519">
    <cfRule type="cellIs" dxfId="2019" priority="957" operator="lessThan">
      <formula>0</formula>
    </cfRule>
  </conditionalFormatting>
  <conditionalFormatting sqref="P548">
    <cfRule type="cellIs" dxfId="2018" priority="958" operator="lessThan">
      <formula>0</formula>
    </cfRule>
  </conditionalFormatting>
  <conditionalFormatting sqref="O548">
    <cfRule type="cellIs" dxfId="2017" priority="959" operator="lessThan">
      <formula>0</formula>
    </cfRule>
  </conditionalFormatting>
  <conditionalFormatting sqref="B548:N548">
    <cfRule type="cellIs" dxfId="2016" priority="960" operator="lessThan">
      <formula>0</formula>
    </cfRule>
  </conditionalFormatting>
  <conditionalFormatting sqref="Q698:AC698 G698 O709 Q709:AC709 G709:I709 O716 Q716:AC716 G716:I716 O723 Q723:AC723 I723 O731 Q731:AC731 G731:I731 O698 D699:F704 O699:AC704">
    <cfRule type="cellIs" dxfId="2015" priority="961" operator="lessThan">
      <formula>0</formula>
    </cfRule>
  </conditionalFormatting>
  <conditionalFormatting sqref="O708:O709 O715:O716 O698">
    <cfRule type="cellIs" dxfId="2014" priority="962" operator="lessThan">
      <formula>0</formula>
    </cfRule>
  </conditionalFormatting>
  <conditionalFormatting sqref="P711">
    <cfRule type="cellIs" dxfId="2013" priority="963" operator="lessThan">
      <formula>0</formula>
    </cfRule>
  </conditionalFormatting>
  <conditionalFormatting sqref="P700">
    <cfRule type="cellIs" dxfId="2012" priority="964" operator="lessThan">
      <formula>0</formula>
    </cfRule>
  </conditionalFormatting>
  <conditionalFormatting sqref="P718">
    <cfRule type="cellIs" dxfId="2011" priority="965" operator="lessThan">
      <formula>0</formula>
    </cfRule>
  </conditionalFormatting>
  <conditionalFormatting sqref="O723">
    <cfRule type="cellIs" dxfId="2010" priority="966" operator="lessThan">
      <formula>0</formula>
    </cfRule>
  </conditionalFormatting>
  <conditionalFormatting sqref="P725">
    <cfRule type="cellIs" dxfId="2009" priority="967" operator="lessThan">
      <formula>0</formula>
    </cfRule>
  </conditionalFormatting>
  <conditionalFormatting sqref="D698:F698 D709:H709 D716:H716 D723:H723 D731:H731">
    <cfRule type="cellIs" dxfId="2008" priority="968" operator="lessThan">
      <formula>0</formula>
    </cfRule>
  </conditionalFormatting>
  <conditionalFormatting sqref="N744:N746">
    <cfRule type="cellIs" dxfId="2007" priority="969" operator="lessThan">
      <formula>0</formula>
    </cfRule>
  </conditionalFormatting>
  <conditionalFormatting sqref="M721">
    <cfRule type="cellIs" dxfId="2006" priority="970" operator="lessThan">
      <formula>0</formula>
    </cfRule>
  </conditionalFormatting>
  <conditionalFormatting sqref="M720">
    <cfRule type="cellIs" dxfId="2005" priority="971" operator="lessThan">
      <formula>0</formula>
    </cfRule>
  </conditionalFormatting>
  <conditionalFormatting sqref="M719">
    <cfRule type="cellIs" dxfId="2004" priority="972" operator="lessThan">
      <formula>0</formula>
    </cfRule>
  </conditionalFormatting>
  <conditionalFormatting sqref="M717">
    <cfRule type="cellIs" dxfId="2003" priority="973" operator="lessThan">
      <formula>0</formula>
    </cfRule>
  </conditionalFormatting>
  <conditionalFormatting sqref="G699:N707">
    <cfRule type="expression" dxfId="2002" priority="974">
      <formula>G699/F699&gt;1</formula>
    </cfRule>
  </conditionalFormatting>
  <conditionalFormatting sqref="G699:N707">
    <cfRule type="expression" dxfId="2001" priority="975">
      <formula>G699/F699&lt;1</formula>
    </cfRule>
  </conditionalFormatting>
  <conditionalFormatting sqref="G699:N707">
    <cfRule type="cellIs" dxfId="2000" priority="976" operator="lessThan">
      <formula>0</formula>
    </cfRule>
  </conditionalFormatting>
  <conditionalFormatting sqref="I710:N714">
    <cfRule type="expression" dxfId="1999" priority="977">
      <formula>I710/H710&gt;1</formula>
    </cfRule>
  </conditionalFormatting>
  <conditionalFormatting sqref="I710:N714">
    <cfRule type="expression" dxfId="1998" priority="978">
      <formula>I710/H710&lt;1</formula>
    </cfRule>
  </conditionalFormatting>
  <conditionalFormatting sqref="I710:N714">
    <cfRule type="cellIs" dxfId="1997" priority="979" operator="lessThan">
      <formula>0</formula>
    </cfRule>
  </conditionalFormatting>
  <conditionalFormatting sqref="O449:P449 B449">
    <cfRule type="cellIs" dxfId="1996" priority="980" operator="lessThan">
      <formula>0</formula>
    </cfRule>
  </conditionalFormatting>
  <conditionalFormatting sqref="P450:P454">
    <cfRule type="cellIs" dxfId="1995" priority="981" operator="lessThan">
      <formula>0</formula>
    </cfRule>
  </conditionalFormatting>
  <conditionalFormatting sqref="O450:O453">
    <cfRule type="cellIs" dxfId="1994" priority="982" operator="lessThan">
      <formula>0</formula>
    </cfRule>
  </conditionalFormatting>
  <conditionalFormatting sqref="G454:N454 M450:N453">
    <cfRule type="cellIs" dxfId="1993" priority="983" operator="lessThan">
      <formula>0</formula>
    </cfRule>
  </conditionalFormatting>
  <conditionalFormatting sqref="G454:N454 M450:N453">
    <cfRule type="expression" dxfId="1992" priority="984">
      <formula>G450/F450&gt;1</formula>
    </cfRule>
  </conditionalFormatting>
  <conditionalFormatting sqref="G454:N454 M450:N453">
    <cfRule type="expression" dxfId="1991" priority="985">
      <formula>G450/F450&lt;1</formula>
    </cfRule>
  </conditionalFormatting>
  <conditionalFormatting sqref="B450:L453">
    <cfRule type="cellIs" dxfId="1990" priority="986" operator="lessThan">
      <formula>0</formula>
    </cfRule>
  </conditionalFormatting>
  <conditionalFormatting sqref="B450:L453">
    <cfRule type="expression" dxfId="1989" priority="987">
      <formula>B450/A450&gt;1</formula>
    </cfRule>
  </conditionalFormatting>
  <conditionalFormatting sqref="B450:L453">
    <cfRule type="expression" dxfId="1988" priority="988">
      <formula>B450/A450&lt;1</formula>
    </cfRule>
  </conditionalFormatting>
  <conditionalFormatting sqref="B454:F454">
    <cfRule type="cellIs" dxfId="1987" priority="989" operator="lessThan">
      <formula>0</formula>
    </cfRule>
  </conditionalFormatting>
  <conditionalFormatting sqref="B454:F454">
    <cfRule type="expression" dxfId="1986" priority="990">
      <formula>B454/A454&gt;1</formula>
    </cfRule>
  </conditionalFormatting>
  <conditionalFormatting sqref="B454:F454">
    <cfRule type="expression" dxfId="1985" priority="991">
      <formula>B454/A454&lt;1</formula>
    </cfRule>
  </conditionalFormatting>
  <conditionalFormatting sqref="O454">
    <cfRule type="cellIs" dxfId="1984" priority="992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1ABD3-5047-4F50-893A-5035DF2FEF0C}">
  <sheetPr>
    <tabColor rgb="FFFF0000"/>
    <outlinePr summaryBelow="0" summaryRight="0"/>
  </sheetPr>
  <dimension ref="A1:BS743"/>
  <sheetViews>
    <sheetView tabSelected="1" topLeftCell="E319" zoomScale="70" zoomScaleNormal="70" workbookViewId="0">
      <selection activeCell="N617" sqref="N617"/>
    </sheetView>
  </sheetViews>
  <sheetFormatPr defaultColWidth="12.59765625" defaultRowHeight="13.8" x14ac:dyDescent="0.25"/>
  <cols>
    <col min="1" max="1" width="79.59765625" bestFit="1" customWidth="1"/>
    <col min="2" max="14" width="14.3984375" customWidth="1"/>
    <col min="15" max="16" width="16.5" customWidth="1"/>
    <col min="17" max="17" width="13.09765625" customWidth="1"/>
    <col min="18" max="18" width="14.19921875" customWidth="1"/>
    <col min="19" max="19" width="14.69921875" customWidth="1"/>
    <col min="20" max="20" width="14.5" customWidth="1"/>
    <col min="21" max="21" width="13.8984375" customWidth="1"/>
    <col min="22" max="22" width="14.5" customWidth="1"/>
    <col min="23" max="23" width="14.3984375" customWidth="1"/>
    <col min="24" max="24" width="14.09765625" customWidth="1"/>
    <col min="25" max="25" width="14.19921875" customWidth="1"/>
    <col min="26" max="51" width="14.09765625" customWidth="1"/>
    <col min="52" max="52" width="15.69921875" customWidth="1"/>
    <col min="53" max="68" width="5" customWidth="1"/>
    <col min="69" max="71" width="12.59765625" customWidth="1"/>
  </cols>
  <sheetData>
    <row r="1" spans="1:71" x14ac:dyDescent="0.25">
      <c r="A1" s="4" t="s">
        <v>731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pans="1:71" x14ac:dyDescent="0.25">
      <c r="A2" s="180" t="s">
        <v>732</v>
      </c>
      <c r="B2" s="180" t="s">
        <v>733</v>
      </c>
      <c r="C2" s="180" t="s">
        <v>734</v>
      </c>
      <c r="D2" s="180" t="s">
        <v>735</v>
      </c>
      <c r="E2" s="180" t="s">
        <v>736</v>
      </c>
      <c r="F2" s="180" t="s">
        <v>737</v>
      </c>
      <c r="G2" s="180" t="s">
        <v>738</v>
      </c>
      <c r="H2" s="180" t="s">
        <v>739</v>
      </c>
      <c r="I2" s="180" t="s">
        <v>740</v>
      </c>
      <c r="J2" s="180" t="s">
        <v>741</v>
      </c>
      <c r="K2" s="180" t="s">
        <v>742</v>
      </c>
      <c r="L2" s="180" t="s">
        <v>743</v>
      </c>
      <c r="M2" s="180" t="s">
        <v>744</v>
      </c>
      <c r="N2" s="180" t="s">
        <v>745</v>
      </c>
      <c r="O2" s="180" t="s">
        <v>746</v>
      </c>
      <c r="P2" s="180" t="s">
        <v>747</v>
      </c>
      <c r="Q2" s="180" t="s">
        <v>748</v>
      </c>
      <c r="R2" s="180" t="s">
        <v>749</v>
      </c>
      <c r="S2" s="180" t="s">
        <v>750</v>
      </c>
      <c r="T2" s="180" t="s">
        <v>751</v>
      </c>
      <c r="U2" s="180" t="s">
        <v>752</v>
      </c>
      <c r="V2" s="180" t="s">
        <v>753</v>
      </c>
      <c r="W2" s="180" t="s">
        <v>754</v>
      </c>
      <c r="X2" s="180" t="s">
        <v>755</v>
      </c>
      <c r="Y2" s="180" t="s">
        <v>756</v>
      </c>
      <c r="Z2" s="180" t="s">
        <v>757</v>
      </c>
      <c r="AA2" s="180" t="s">
        <v>758</v>
      </c>
      <c r="AB2" s="180" t="s">
        <v>759</v>
      </c>
      <c r="AC2" s="180" t="s">
        <v>760</v>
      </c>
      <c r="AD2" s="180" t="s">
        <v>761</v>
      </c>
      <c r="AE2" s="180" t="s">
        <v>762</v>
      </c>
      <c r="AF2" s="180" t="s">
        <v>763</v>
      </c>
      <c r="AG2" s="180" t="s">
        <v>764</v>
      </c>
      <c r="AH2" s="180" t="s">
        <v>765</v>
      </c>
      <c r="AI2" s="180" t="s">
        <v>766</v>
      </c>
      <c r="AJ2" s="180" t="s">
        <v>767</v>
      </c>
      <c r="AK2" s="180" t="s">
        <v>768</v>
      </c>
      <c r="AL2" s="180" t="s">
        <v>769</v>
      </c>
      <c r="AM2" s="180" t="s">
        <v>770</v>
      </c>
      <c r="AN2" s="180" t="s">
        <v>771</v>
      </c>
      <c r="AO2" s="180" t="s">
        <v>772</v>
      </c>
      <c r="AP2" s="180" t="s">
        <v>773</v>
      </c>
      <c r="AQ2" s="180" t="s">
        <v>774</v>
      </c>
      <c r="AR2" s="180" t="s">
        <v>775</v>
      </c>
      <c r="AS2" s="180" t="s">
        <v>776</v>
      </c>
      <c r="AT2" s="180" t="s">
        <v>777</v>
      </c>
      <c r="AU2" s="180" t="s">
        <v>778</v>
      </c>
      <c r="AV2" s="180" t="s">
        <v>779</v>
      </c>
      <c r="AW2" s="180" t="s">
        <v>780</v>
      </c>
      <c r="AX2" s="180" t="s">
        <v>781</v>
      </c>
      <c r="AY2" s="180" t="s">
        <v>782</v>
      </c>
      <c r="AZ2" s="180" t="s">
        <v>1235</v>
      </c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</row>
    <row r="3" spans="1:71" x14ac:dyDescent="0.25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</row>
    <row r="4" spans="1:71" x14ac:dyDescent="0.25">
      <c r="A4" s="180" t="s">
        <v>783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</row>
    <row r="5" spans="1:71" x14ac:dyDescent="0.25">
      <c r="A5" s="180" t="s">
        <v>784</v>
      </c>
      <c r="B5" s="180">
        <v>18455813</v>
      </c>
      <c r="C5" s="180">
        <v>20502059</v>
      </c>
      <c r="D5" s="180">
        <v>18221834</v>
      </c>
      <c r="E5" s="180">
        <v>27751133</v>
      </c>
      <c r="F5" s="180">
        <v>15295221</v>
      </c>
      <c r="G5" s="180">
        <v>17355659</v>
      </c>
      <c r="H5" s="180">
        <v>18477580</v>
      </c>
      <c r="I5" s="180">
        <v>26674350.93</v>
      </c>
      <c r="J5" s="180">
        <v>23118752</v>
      </c>
      <c r="K5" s="180">
        <v>22773895.350000001</v>
      </c>
      <c r="L5" s="180">
        <v>23716144</v>
      </c>
      <c r="M5" s="180">
        <v>32457482.079999998</v>
      </c>
      <c r="N5" s="180">
        <v>26721153</v>
      </c>
      <c r="O5" s="180">
        <v>28861222</v>
      </c>
      <c r="P5" s="180">
        <v>31275861</v>
      </c>
      <c r="Q5" s="180">
        <v>53210590</v>
      </c>
      <c r="R5" s="180">
        <v>42458705</v>
      </c>
      <c r="S5" s="180">
        <v>41527835</v>
      </c>
      <c r="T5" s="180">
        <v>35165790</v>
      </c>
      <c r="U5" s="180">
        <v>35127058</v>
      </c>
      <c r="V5" s="180">
        <v>30715059</v>
      </c>
      <c r="W5" s="180">
        <v>35293312</v>
      </c>
      <c r="X5" s="180">
        <v>34394713</v>
      </c>
      <c r="Y5" s="180">
        <v>40609916</v>
      </c>
      <c r="Z5" s="180">
        <v>40235802</v>
      </c>
      <c r="AA5" s="180">
        <v>38386884</v>
      </c>
      <c r="AB5" s="180">
        <v>35639246</v>
      </c>
      <c r="AC5" s="180">
        <v>58005650</v>
      </c>
      <c r="AD5" s="180">
        <v>41466766</v>
      </c>
      <c r="AE5" s="180">
        <v>44206941</v>
      </c>
      <c r="AF5" s="180">
        <v>38869391</v>
      </c>
      <c r="AG5" s="180">
        <v>56226230</v>
      </c>
      <c r="AH5" s="180">
        <v>45579375</v>
      </c>
      <c r="AI5" s="180">
        <v>47940133</v>
      </c>
      <c r="AJ5" s="180">
        <v>50548044</v>
      </c>
      <c r="AK5" s="180">
        <v>60588798</v>
      </c>
      <c r="AL5" s="180">
        <v>57379762</v>
      </c>
      <c r="AM5" s="180">
        <v>53420087</v>
      </c>
      <c r="AN5" s="180">
        <v>56675262</v>
      </c>
      <c r="AO5" s="180">
        <v>67824628</v>
      </c>
      <c r="AP5" s="180">
        <v>64909136</v>
      </c>
      <c r="AQ5" s="180">
        <v>63734366</v>
      </c>
      <c r="AR5" s="180">
        <v>59420898</v>
      </c>
      <c r="AS5" s="180">
        <v>66739598</v>
      </c>
      <c r="AT5" s="180">
        <v>57290955</v>
      </c>
      <c r="AU5" s="180">
        <v>47775390</v>
      </c>
      <c r="AV5" s="180">
        <v>49627224</v>
      </c>
      <c r="AW5" s="180">
        <v>61384882</v>
      </c>
      <c r="AX5" s="180">
        <v>77392544</v>
      </c>
      <c r="AY5" s="180">
        <v>48572426</v>
      </c>
      <c r="AZ5" s="180">
        <v>43665334</v>
      </c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</row>
    <row r="6" spans="1:71" x14ac:dyDescent="0.25">
      <c r="A6" s="180" t="s">
        <v>1277</v>
      </c>
      <c r="B6" s="180">
        <v>95997030</v>
      </c>
      <c r="C6" s="180">
        <v>40387363</v>
      </c>
      <c r="D6" s="180">
        <v>64377454</v>
      </c>
      <c r="E6" s="180">
        <v>198734364</v>
      </c>
      <c r="F6" s="180">
        <v>73377873</v>
      </c>
      <c r="G6" s="180">
        <v>66771976</v>
      </c>
      <c r="H6" s="180">
        <v>102261005</v>
      </c>
      <c r="I6" s="180">
        <v>63383671.57</v>
      </c>
      <c r="J6" s="180">
        <v>91636610</v>
      </c>
      <c r="K6" s="180">
        <v>146884766.41999999</v>
      </c>
      <c r="L6" s="180">
        <v>87542575</v>
      </c>
      <c r="M6" s="180">
        <v>97591570.359999999</v>
      </c>
      <c r="N6" s="180">
        <v>225009985</v>
      </c>
      <c r="O6" s="180">
        <v>135085155</v>
      </c>
      <c r="P6" s="180">
        <v>165266962</v>
      </c>
      <c r="Q6" s="180">
        <v>111968713</v>
      </c>
      <c r="R6" s="180">
        <v>147503004</v>
      </c>
      <c r="S6" s="180">
        <v>124950201</v>
      </c>
      <c r="T6" s="180">
        <v>223197021</v>
      </c>
      <c r="U6" s="180">
        <v>249978713</v>
      </c>
      <c r="V6" s="180">
        <v>284484331</v>
      </c>
      <c r="W6" s="180">
        <v>262542524</v>
      </c>
      <c r="X6" s="180">
        <v>241810408</v>
      </c>
      <c r="Y6" s="180">
        <v>203282320</v>
      </c>
      <c r="Z6" s="180">
        <v>209366769</v>
      </c>
      <c r="AA6" s="180">
        <v>206120614</v>
      </c>
      <c r="AB6" s="180">
        <v>252645893</v>
      </c>
      <c r="AC6" s="180">
        <v>135518408</v>
      </c>
      <c r="AD6" s="180">
        <v>227338335</v>
      </c>
      <c r="AE6" s="180">
        <v>227429174</v>
      </c>
      <c r="AF6" s="180">
        <v>311704954</v>
      </c>
      <c r="AG6" s="180">
        <v>308744496</v>
      </c>
      <c r="AH6" s="180">
        <v>402744003</v>
      </c>
      <c r="AI6" s="180">
        <v>378597451</v>
      </c>
      <c r="AJ6" s="180">
        <v>351110127</v>
      </c>
      <c r="AK6" s="180">
        <v>349206519</v>
      </c>
      <c r="AL6" s="180">
        <v>360520668</v>
      </c>
      <c r="AM6" s="180">
        <v>373990358</v>
      </c>
      <c r="AN6" s="180">
        <v>454086397</v>
      </c>
      <c r="AO6" s="180">
        <v>426092013</v>
      </c>
      <c r="AP6" s="180">
        <v>487751700</v>
      </c>
      <c r="AQ6" s="180">
        <v>443227557</v>
      </c>
      <c r="AR6" s="180">
        <v>427031218</v>
      </c>
      <c r="AS6" s="180">
        <v>461987288</v>
      </c>
      <c r="AT6" s="180">
        <v>414549310</v>
      </c>
      <c r="AU6" s="180">
        <v>424168814</v>
      </c>
      <c r="AV6" s="180">
        <v>398969215</v>
      </c>
      <c r="AW6" s="180">
        <v>385940044</v>
      </c>
      <c r="AX6" s="180">
        <v>439673074</v>
      </c>
      <c r="AY6" s="180">
        <v>449488733</v>
      </c>
      <c r="AZ6" s="180">
        <v>384214253</v>
      </c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</row>
    <row r="7" spans="1:71" x14ac:dyDescent="0.25">
      <c r="A7" s="180" t="s">
        <v>1278</v>
      </c>
      <c r="B7" s="180">
        <v>89693029</v>
      </c>
      <c r="C7" s="180">
        <v>31231672</v>
      </c>
      <c r="D7" s="180">
        <v>49108665</v>
      </c>
      <c r="E7" s="180">
        <v>187804507</v>
      </c>
      <c r="F7" s="180">
        <v>67157408</v>
      </c>
      <c r="G7" s="180">
        <v>56106874</v>
      </c>
      <c r="H7" s="180">
        <v>95487722</v>
      </c>
      <c r="I7" s="180">
        <v>51485375.359999999</v>
      </c>
      <c r="J7" s="180">
        <v>85800184</v>
      </c>
      <c r="K7" s="180">
        <v>140343813.94999999</v>
      </c>
      <c r="L7" s="180">
        <v>71955143</v>
      </c>
      <c r="M7" s="180">
        <v>78478580.299999997</v>
      </c>
      <c r="N7" s="180">
        <v>0</v>
      </c>
      <c r="O7" s="180">
        <v>0</v>
      </c>
      <c r="P7" s="180">
        <v>0</v>
      </c>
      <c r="Q7" s="180">
        <v>0</v>
      </c>
      <c r="R7" s="180">
        <v>0</v>
      </c>
      <c r="S7" s="180">
        <v>0</v>
      </c>
      <c r="T7" s="180">
        <v>0</v>
      </c>
      <c r="U7" s="180">
        <v>0</v>
      </c>
      <c r="V7" s="180">
        <v>0</v>
      </c>
      <c r="W7" s="180">
        <v>0</v>
      </c>
      <c r="X7" s="180">
        <v>0</v>
      </c>
      <c r="Y7" s="180">
        <v>0</v>
      </c>
      <c r="Z7" s="180">
        <v>0</v>
      </c>
      <c r="AA7" s="180">
        <v>0</v>
      </c>
      <c r="AB7" s="180">
        <v>0</v>
      </c>
      <c r="AC7" s="180">
        <v>0</v>
      </c>
      <c r="AD7" s="180">
        <v>0</v>
      </c>
      <c r="AE7" s="180">
        <v>0</v>
      </c>
      <c r="AF7" s="180">
        <v>0</v>
      </c>
      <c r="AG7" s="180">
        <v>0</v>
      </c>
      <c r="AH7" s="180">
        <v>0</v>
      </c>
      <c r="AI7" s="180">
        <v>0</v>
      </c>
      <c r="AJ7" s="180">
        <v>0</v>
      </c>
      <c r="AK7" s="180">
        <v>0</v>
      </c>
      <c r="AL7" s="180">
        <v>0</v>
      </c>
      <c r="AM7" s="180">
        <v>0</v>
      </c>
      <c r="AN7" s="180">
        <v>0</v>
      </c>
      <c r="AO7" s="180">
        <v>0</v>
      </c>
      <c r="AP7" s="180">
        <v>0</v>
      </c>
      <c r="AQ7" s="180">
        <v>0</v>
      </c>
      <c r="AR7" s="180">
        <v>0</v>
      </c>
      <c r="AS7" s="180">
        <v>0</v>
      </c>
      <c r="AT7" s="180">
        <v>0</v>
      </c>
      <c r="AU7" s="180">
        <v>0</v>
      </c>
      <c r="AV7" s="180">
        <v>0</v>
      </c>
      <c r="AW7" s="180">
        <v>0</v>
      </c>
      <c r="AX7" s="180">
        <v>0</v>
      </c>
      <c r="AY7" s="180">
        <v>0</v>
      </c>
      <c r="AZ7" s="180">
        <v>0</v>
      </c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</row>
    <row r="8" spans="1:71" x14ac:dyDescent="0.25">
      <c r="A8" s="180" t="s">
        <v>1279</v>
      </c>
      <c r="B8" s="180">
        <v>2622556</v>
      </c>
      <c r="C8" s="180">
        <v>2925770</v>
      </c>
      <c r="D8" s="180">
        <v>4186985</v>
      </c>
      <c r="E8" s="180">
        <v>2394509</v>
      </c>
      <c r="F8" s="180">
        <v>1635618</v>
      </c>
      <c r="G8" s="180">
        <v>3273981</v>
      </c>
      <c r="H8" s="180">
        <v>2327798</v>
      </c>
      <c r="I8" s="180">
        <v>2081084.36</v>
      </c>
      <c r="J8" s="180">
        <v>1165039</v>
      </c>
      <c r="K8" s="180">
        <v>2351023.89</v>
      </c>
      <c r="L8" s="180">
        <v>7845551</v>
      </c>
      <c r="M8" s="180">
        <v>7273830.1399999997</v>
      </c>
      <c r="N8" s="180">
        <v>0</v>
      </c>
      <c r="O8" s="180">
        <v>0</v>
      </c>
      <c r="P8" s="180">
        <v>0</v>
      </c>
      <c r="Q8" s="180">
        <v>0</v>
      </c>
      <c r="R8" s="180">
        <v>0</v>
      </c>
      <c r="S8" s="180">
        <v>0</v>
      </c>
      <c r="T8" s="180">
        <v>0</v>
      </c>
      <c r="U8" s="180">
        <v>0</v>
      </c>
      <c r="V8" s="180">
        <v>0</v>
      </c>
      <c r="W8" s="180">
        <v>0</v>
      </c>
      <c r="X8" s="180">
        <v>0</v>
      </c>
      <c r="Y8" s="180">
        <v>0</v>
      </c>
      <c r="Z8" s="180">
        <v>0</v>
      </c>
      <c r="AA8" s="180">
        <v>0</v>
      </c>
      <c r="AB8" s="180">
        <v>0</v>
      </c>
      <c r="AC8" s="180">
        <v>0</v>
      </c>
      <c r="AD8" s="180">
        <v>0</v>
      </c>
      <c r="AE8" s="180">
        <v>0</v>
      </c>
      <c r="AF8" s="180">
        <v>0</v>
      </c>
      <c r="AG8" s="180">
        <v>0</v>
      </c>
      <c r="AH8" s="180">
        <v>0</v>
      </c>
      <c r="AI8" s="180">
        <v>0</v>
      </c>
      <c r="AJ8" s="180">
        <v>0</v>
      </c>
      <c r="AK8" s="180">
        <v>0</v>
      </c>
      <c r="AL8" s="180">
        <v>0</v>
      </c>
      <c r="AM8" s="180">
        <v>0</v>
      </c>
      <c r="AN8" s="180">
        <v>0</v>
      </c>
      <c r="AO8" s="180">
        <v>0</v>
      </c>
      <c r="AP8" s="180">
        <v>0</v>
      </c>
      <c r="AQ8" s="180">
        <v>0</v>
      </c>
      <c r="AR8" s="180">
        <v>0</v>
      </c>
      <c r="AS8" s="180">
        <v>0</v>
      </c>
      <c r="AT8" s="180">
        <v>0</v>
      </c>
      <c r="AU8" s="180">
        <v>0</v>
      </c>
      <c r="AV8" s="180">
        <v>0</v>
      </c>
      <c r="AW8" s="180">
        <v>0</v>
      </c>
      <c r="AX8" s="180">
        <v>0</v>
      </c>
      <c r="AY8" s="180">
        <v>0</v>
      </c>
      <c r="AZ8" s="180">
        <v>0</v>
      </c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</row>
    <row r="9" spans="1:71" x14ac:dyDescent="0.25">
      <c r="A9" s="180" t="s">
        <v>1280</v>
      </c>
      <c r="B9" s="180">
        <v>3172894</v>
      </c>
      <c r="C9" s="180">
        <v>5675257</v>
      </c>
      <c r="D9" s="180">
        <v>10666212</v>
      </c>
      <c r="E9" s="180">
        <v>6911250</v>
      </c>
      <c r="F9" s="180">
        <v>4099327</v>
      </c>
      <c r="G9" s="180">
        <v>6888126</v>
      </c>
      <c r="H9" s="180">
        <v>4014897</v>
      </c>
      <c r="I9" s="180">
        <v>8875160.3499999996</v>
      </c>
      <c r="J9" s="180">
        <v>4185046</v>
      </c>
      <c r="K9" s="180">
        <v>3858898.53</v>
      </c>
      <c r="L9" s="180">
        <v>7412899</v>
      </c>
      <c r="M9" s="180">
        <v>11001352.82</v>
      </c>
      <c r="N9" s="180">
        <v>0</v>
      </c>
      <c r="O9" s="180">
        <v>0</v>
      </c>
      <c r="P9" s="180">
        <v>0</v>
      </c>
      <c r="Q9" s="180">
        <v>0</v>
      </c>
      <c r="R9" s="180">
        <v>0</v>
      </c>
      <c r="S9" s="180">
        <v>0</v>
      </c>
      <c r="T9" s="180">
        <v>0</v>
      </c>
      <c r="U9" s="180">
        <v>0</v>
      </c>
      <c r="V9" s="180">
        <v>0</v>
      </c>
      <c r="W9" s="180">
        <v>0</v>
      </c>
      <c r="X9" s="180">
        <v>0</v>
      </c>
      <c r="Y9" s="180">
        <v>0</v>
      </c>
      <c r="Z9" s="180">
        <v>0</v>
      </c>
      <c r="AA9" s="180">
        <v>0</v>
      </c>
      <c r="AB9" s="180">
        <v>0</v>
      </c>
      <c r="AC9" s="180">
        <v>0</v>
      </c>
      <c r="AD9" s="180">
        <v>0</v>
      </c>
      <c r="AE9" s="180">
        <v>0</v>
      </c>
      <c r="AF9" s="180">
        <v>0</v>
      </c>
      <c r="AG9" s="180">
        <v>0</v>
      </c>
      <c r="AH9" s="180">
        <v>0</v>
      </c>
      <c r="AI9" s="180">
        <v>0</v>
      </c>
      <c r="AJ9" s="180">
        <v>0</v>
      </c>
      <c r="AK9" s="180">
        <v>0</v>
      </c>
      <c r="AL9" s="180">
        <v>0</v>
      </c>
      <c r="AM9" s="180">
        <v>0</v>
      </c>
      <c r="AN9" s="180">
        <v>0</v>
      </c>
      <c r="AO9" s="180">
        <v>0</v>
      </c>
      <c r="AP9" s="180">
        <v>0</v>
      </c>
      <c r="AQ9" s="180">
        <v>0</v>
      </c>
      <c r="AR9" s="180">
        <v>0</v>
      </c>
      <c r="AS9" s="180">
        <v>0</v>
      </c>
      <c r="AT9" s="180">
        <v>0</v>
      </c>
      <c r="AU9" s="180">
        <v>0</v>
      </c>
      <c r="AV9" s="180">
        <v>0</v>
      </c>
      <c r="AW9" s="180">
        <v>0</v>
      </c>
      <c r="AX9" s="180">
        <v>0</v>
      </c>
      <c r="AY9" s="180">
        <v>0</v>
      </c>
      <c r="AZ9" s="180">
        <v>0</v>
      </c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80" t="s">
        <v>1281</v>
      </c>
      <c r="B10" s="180">
        <v>508551</v>
      </c>
      <c r="C10" s="180">
        <v>554664</v>
      </c>
      <c r="D10" s="180">
        <v>415592</v>
      </c>
      <c r="E10" s="180">
        <v>1624098</v>
      </c>
      <c r="F10" s="180">
        <v>485520</v>
      </c>
      <c r="G10" s="180">
        <v>502995</v>
      </c>
      <c r="H10" s="180">
        <v>430588</v>
      </c>
      <c r="I10" s="180">
        <v>942051.5</v>
      </c>
      <c r="J10" s="180">
        <v>486341</v>
      </c>
      <c r="K10" s="180">
        <v>331030.07</v>
      </c>
      <c r="L10" s="180">
        <v>328982</v>
      </c>
      <c r="M10" s="180">
        <v>837807.11</v>
      </c>
      <c r="N10" s="180">
        <v>0</v>
      </c>
      <c r="O10" s="180">
        <v>0</v>
      </c>
      <c r="P10" s="180">
        <v>0</v>
      </c>
      <c r="Q10" s="180">
        <v>0</v>
      </c>
      <c r="R10" s="180">
        <v>0</v>
      </c>
      <c r="S10" s="180">
        <v>0</v>
      </c>
      <c r="T10" s="180">
        <v>0</v>
      </c>
      <c r="U10" s="180">
        <v>0</v>
      </c>
      <c r="V10" s="180">
        <v>0</v>
      </c>
      <c r="W10" s="180">
        <v>0</v>
      </c>
      <c r="X10" s="180">
        <v>0</v>
      </c>
      <c r="Y10" s="180">
        <v>0</v>
      </c>
      <c r="Z10" s="180">
        <v>0</v>
      </c>
      <c r="AA10" s="180">
        <v>0</v>
      </c>
      <c r="AB10" s="180">
        <v>0</v>
      </c>
      <c r="AC10" s="180">
        <v>0</v>
      </c>
      <c r="AD10" s="180">
        <v>0</v>
      </c>
      <c r="AE10" s="180">
        <v>0</v>
      </c>
      <c r="AF10" s="180">
        <v>0</v>
      </c>
      <c r="AG10" s="180">
        <v>0</v>
      </c>
      <c r="AH10" s="180">
        <v>0</v>
      </c>
      <c r="AI10" s="180">
        <v>0</v>
      </c>
      <c r="AJ10" s="180">
        <v>0</v>
      </c>
      <c r="AK10" s="180">
        <v>0</v>
      </c>
      <c r="AL10" s="180">
        <v>0</v>
      </c>
      <c r="AM10" s="180">
        <v>0</v>
      </c>
      <c r="AN10" s="180">
        <v>0</v>
      </c>
      <c r="AO10" s="180">
        <v>0</v>
      </c>
      <c r="AP10" s="180">
        <v>0</v>
      </c>
      <c r="AQ10" s="180">
        <v>0</v>
      </c>
      <c r="AR10" s="180">
        <v>0</v>
      </c>
      <c r="AS10" s="180">
        <v>0</v>
      </c>
      <c r="AT10" s="180">
        <v>0</v>
      </c>
      <c r="AU10" s="180">
        <v>0</v>
      </c>
      <c r="AV10" s="180">
        <v>0</v>
      </c>
      <c r="AW10" s="180">
        <v>0</v>
      </c>
      <c r="AX10" s="180">
        <v>0</v>
      </c>
      <c r="AY10" s="180">
        <v>0</v>
      </c>
      <c r="AZ10" s="180">
        <v>0</v>
      </c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80" t="s">
        <v>785</v>
      </c>
      <c r="B11" s="180">
        <v>130978110</v>
      </c>
      <c r="C11" s="180">
        <v>113572012</v>
      </c>
      <c r="D11" s="180">
        <v>119417317</v>
      </c>
      <c r="E11" s="180">
        <v>102945039</v>
      </c>
      <c r="F11" s="180">
        <v>188825680</v>
      </c>
      <c r="G11" s="180">
        <v>163756524</v>
      </c>
      <c r="H11" s="180">
        <v>179889255</v>
      </c>
      <c r="I11" s="180">
        <v>254983919.55000001</v>
      </c>
      <c r="J11" s="180">
        <v>272100984</v>
      </c>
      <c r="K11" s="180">
        <v>234023593.40000001</v>
      </c>
      <c r="L11" s="180">
        <v>257044045</v>
      </c>
      <c r="M11" s="180">
        <v>251217315.78999999</v>
      </c>
      <c r="N11" s="180">
        <v>252440736</v>
      </c>
      <c r="O11" s="180">
        <v>263800868</v>
      </c>
      <c r="P11" s="180">
        <v>287454147</v>
      </c>
      <c r="Q11" s="180">
        <v>264294766</v>
      </c>
      <c r="R11" s="180">
        <v>372294919</v>
      </c>
      <c r="S11" s="180">
        <v>380435095</v>
      </c>
      <c r="T11" s="180">
        <v>374715608</v>
      </c>
      <c r="U11" s="180">
        <v>382330045</v>
      </c>
      <c r="V11" s="180">
        <v>342176650</v>
      </c>
      <c r="W11" s="180">
        <v>440180054</v>
      </c>
      <c r="X11" s="180">
        <v>461191677</v>
      </c>
      <c r="Y11" s="180">
        <v>496931812</v>
      </c>
      <c r="Z11" s="180">
        <v>512299585</v>
      </c>
      <c r="AA11" s="180">
        <v>531704088</v>
      </c>
      <c r="AB11" s="180">
        <v>529414198</v>
      </c>
      <c r="AC11" s="180">
        <v>567706073</v>
      </c>
      <c r="AD11" s="180">
        <v>560047067</v>
      </c>
      <c r="AE11" s="180">
        <v>565166702</v>
      </c>
      <c r="AF11" s="180">
        <v>475931874</v>
      </c>
      <c r="AG11" s="180">
        <v>477862403</v>
      </c>
      <c r="AH11" s="180">
        <v>483033915</v>
      </c>
      <c r="AI11" s="180">
        <v>524167790</v>
      </c>
      <c r="AJ11" s="180">
        <v>584136375</v>
      </c>
      <c r="AK11" s="180">
        <v>650378890</v>
      </c>
      <c r="AL11" s="180">
        <v>652433240</v>
      </c>
      <c r="AM11" s="180">
        <v>602472739</v>
      </c>
      <c r="AN11" s="180">
        <v>530111376</v>
      </c>
      <c r="AO11" s="180">
        <v>536406086</v>
      </c>
      <c r="AP11" s="180">
        <v>523155175</v>
      </c>
      <c r="AQ11" s="180">
        <v>609188822</v>
      </c>
      <c r="AR11" s="180">
        <v>660000333</v>
      </c>
      <c r="AS11" s="180">
        <v>662571898</v>
      </c>
      <c r="AT11" s="180">
        <v>706405629</v>
      </c>
      <c r="AU11" s="180">
        <v>777691578</v>
      </c>
      <c r="AV11" s="180">
        <v>770616632</v>
      </c>
      <c r="AW11" s="180">
        <v>776699602</v>
      </c>
      <c r="AX11" s="180">
        <v>787628003</v>
      </c>
      <c r="AY11" s="180">
        <v>866581947</v>
      </c>
      <c r="AZ11" s="180">
        <v>871658546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80" t="s">
        <v>786</v>
      </c>
      <c r="B12" s="180">
        <v>0</v>
      </c>
      <c r="C12" s="180">
        <v>0</v>
      </c>
      <c r="D12" s="180">
        <v>0</v>
      </c>
      <c r="E12" s="180">
        <v>0</v>
      </c>
      <c r="F12" s="180">
        <v>0</v>
      </c>
      <c r="G12" s="180">
        <v>0</v>
      </c>
      <c r="H12" s="180">
        <v>0</v>
      </c>
      <c r="I12" s="180">
        <v>108155209.95999999</v>
      </c>
      <c r="J12" s="180">
        <v>158848648</v>
      </c>
      <c r="K12" s="180">
        <v>123267325</v>
      </c>
      <c r="L12" s="180">
        <v>81407879</v>
      </c>
      <c r="M12" s="180">
        <v>68537144.739999995</v>
      </c>
      <c r="N12" s="180">
        <v>0</v>
      </c>
      <c r="O12" s="180">
        <v>0</v>
      </c>
      <c r="P12" s="180">
        <v>0</v>
      </c>
      <c r="Q12" s="180">
        <v>0</v>
      </c>
      <c r="R12" s="180">
        <v>0</v>
      </c>
      <c r="S12" s="180">
        <v>0</v>
      </c>
      <c r="T12" s="180">
        <v>0</v>
      </c>
      <c r="U12" s="180">
        <v>0</v>
      </c>
      <c r="V12" s="180">
        <v>0</v>
      </c>
      <c r="W12" s="180">
        <v>0</v>
      </c>
      <c r="X12" s="180">
        <v>0</v>
      </c>
      <c r="Y12" s="180">
        <v>0</v>
      </c>
      <c r="Z12" s="180">
        <v>0</v>
      </c>
      <c r="AA12" s="180">
        <v>0</v>
      </c>
      <c r="AB12" s="180">
        <v>0</v>
      </c>
      <c r="AC12" s="180">
        <v>0</v>
      </c>
      <c r="AD12" s="180">
        <v>0</v>
      </c>
      <c r="AE12" s="180">
        <v>0</v>
      </c>
      <c r="AF12" s="180">
        <v>0</v>
      </c>
      <c r="AG12" s="180">
        <v>0</v>
      </c>
      <c r="AH12" s="180">
        <v>0</v>
      </c>
      <c r="AI12" s="180">
        <v>0</v>
      </c>
      <c r="AJ12" s="180">
        <v>0</v>
      </c>
      <c r="AK12" s="180">
        <v>0</v>
      </c>
      <c r="AL12" s="180">
        <v>0</v>
      </c>
      <c r="AM12" s="180">
        <v>0</v>
      </c>
      <c r="AN12" s="180">
        <v>0</v>
      </c>
      <c r="AO12" s="180">
        <v>0</v>
      </c>
      <c r="AP12" s="180">
        <v>0</v>
      </c>
      <c r="AQ12" s="180">
        <v>0</v>
      </c>
      <c r="AR12" s="180">
        <v>0</v>
      </c>
      <c r="AS12" s="180">
        <v>0</v>
      </c>
      <c r="AT12" s="180">
        <v>0</v>
      </c>
      <c r="AU12" s="180">
        <v>0</v>
      </c>
      <c r="AV12" s="180">
        <v>0</v>
      </c>
      <c r="AW12" s="180">
        <v>0</v>
      </c>
      <c r="AX12" s="180">
        <v>0</v>
      </c>
      <c r="AY12" s="180">
        <v>0</v>
      </c>
      <c r="AZ12" s="180">
        <v>0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80" t="s">
        <v>787</v>
      </c>
      <c r="B13" s="180">
        <v>0</v>
      </c>
      <c r="C13" s="180">
        <v>0</v>
      </c>
      <c r="D13" s="180">
        <v>0</v>
      </c>
      <c r="E13" s="180">
        <v>0</v>
      </c>
      <c r="F13" s="180">
        <v>0</v>
      </c>
      <c r="G13" s="180">
        <v>0</v>
      </c>
      <c r="H13" s="180">
        <v>0</v>
      </c>
      <c r="I13" s="180">
        <v>146681827.16</v>
      </c>
      <c r="J13" s="180">
        <v>113118080</v>
      </c>
      <c r="K13" s="180">
        <v>110610860.17</v>
      </c>
      <c r="L13" s="180">
        <v>175499503</v>
      </c>
      <c r="M13" s="180">
        <v>182542576.06999999</v>
      </c>
      <c r="N13" s="180">
        <v>0</v>
      </c>
      <c r="O13" s="180">
        <v>0</v>
      </c>
      <c r="P13" s="180">
        <v>0</v>
      </c>
      <c r="Q13" s="180">
        <v>0</v>
      </c>
      <c r="R13" s="180">
        <v>0</v>
      </c>
      <c r="S13" s="180">
        <v>0</v>
      </c>
      <c r="T13" s="180">
        <v>0</v>
      </c>
      <c r="U13" s="180">
        <v>0</v>
      </c>
      <c r="V13" s="180">
        <v>0</v>
      </c>
      <c r="W13" s="180">
        <v>0</v>
      </c>
      <c r="X13" s="180">
        <v>0</v>
      </c>
      <c r="Y13" s="180">
        <v>0</v>
      </c>
      <c r="Z13" s="180">
        <v>0</v>
      </c>
      <c r="AA13" s="180">
        <v>0</v>
      </c>
      <c r="AB13" s="180">
        <v>0</v>
      </c>
      <c r="AC13" s="180">
        <v>0</v>
      </c>
      <c r="AD13" s="180">
        <v>0</v>
      </c>
      <c r="AE13" s="180">
        <v>0</v>
      </c>
      <c r="AF13" s="180">
        <v>0</v>
      </c>
      <c r="AG13" s="180">
        <v>0</v>
      </c>
      <c r="AH13" s="180">
        <v>0</v>
      </c>
      <c r="AI13" s="180">
        <v>0</v>
      </c>
      <c r="AJ13" s="180">
        <v>0</v>
      </c>
      <c r="AK13" s="180">
        <v>0</v>
      </c>
      <c r="AL13" s="180">
        <v>0</v>
      </c>
      <c r="AM13" s="180">
        <v>0</v>
      </c>
      <c r="AN13" s="180">
        <v>0</v>
      </c>
      <c r="AO13" s="180">
        <v>0</v>
      </c>
      <c r="AP13" s="180">
        <v>0</v>
      </c>
      <c r="AQ13" s="180">
        <v>0</v>
      </c>
      <c r="AR13" s="180">
        <v>0</v>
      </c>
      <c r="AS13" s="180">
        <v>0</v>
      </c>
      <c r="AT13" s="180">
        <v>0</v>
      </c>
      <c r="AU13" s="180">
        <v>0</v>
      </c>
      <c r="AV13" s="180">
        <v>0</v>
      </c>
      <c r="AW13" s="180">
        <v>0</v>
      </c>
      <c r="AX13" s="180">
        <v>0</v>
      </c>
      <c r="AY13" s="180">
        <v>0</v>
      </c>
      <c r="AZ13" s="180">
        <v>0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80" t="s">
        <v>1282</v>
      </c>
      <c r="B14" s="180">
        <v>0</v>
      </c>
      <c r="C14" s="180">
        <v>0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146882.43</v>
      </c>
      <c r="J14" s="180">
        <v>134256</v>
      </c>
      <c r="K14" s="180">
        <v>145408.24</v>
      </c>
      <c r="L14" s="180">
        <v>136663</v>
      </c>
      <c r="M14" s="180">
        <v>137594.98000000001</v>
      </c>
      <c r="N14" s="180">
        <v>0</v>
      </c>
      <c r="O14" s="180">
        <v>0</v>
      </c>
      <c r="P14" s="180">
        <v>0</v>
      </c>
      <c r="Q14" s="180">
        <v>0</v>
      </c>
      <c r="R14" s="180">
        <v>0</v>
      </c>
      <c r="S14" s="180">
        <v>0</v>
      </c>
      <c r="T14" s="180">
        <v>0</v>
      </c>
      <c r="U14" s="180">
        <v>0</v>
      </c>
      <c r="V14" s="180">
        <v>0</v>
      </c>
      <c r="W14" s="180">
        <v>0</v>
      </c>
      <c r="X14" s="180">
        <v>0</v>
      </c>
      <c r="Y14" s="180">
        <v>0</v>
      </c>
      <c r="Z14" s="180">
        <v>0</v>
      </c>
      <c r="AA14" s="180">
        <v>0</v>
      </c>
      <c r="AB14" s="180">
        <v>0</v>
      </c>
      <c r="AC14" s="180">
        <v>0</v>
      </c>
      <c r="AD14" s="180">
        <v>0</v>
      </c>
      <c r="AE14" s="180">
        <v>0</v>
      </c>
      <c r="AF14" s="180">
        <v>0</v>
      </c>
      <c r="AG14" s="180">
        <v>0</v>
      </c>
      <c r="AH14" s="180">
        <v>0</v>
      </c>
      <c r="AI14" s="180">
        <v>0</v>
      </c>
      <c r="AJ14" s="180">
        <v>0</v>
      </c>
      <c r="AK14" s="180">
        <v>0</v>
      </c>
      <c r="AL14" s="180">
        <v>0</v>
      </c>
      <c r="AM14" s="180">
        <v>0</v>
      </c>
      <c r="AN14" s="180">
        <v>0</v>
      </c>
      <c r="AO14" s="180">
        <v>0</v>
      </c>
      <c r="AP14" s="180">
        <v>0</v>
      </c>
      <c r="AQ14" s="180">
        <v>0</v>
      </c>
      <c r="AR14" s="180">
        <v>0</v>
      </c>
      <c r="AS14" s="180">
        <v>0</v>
      </c>
      <c r="AT14" s="180">
        <v>0</v>
      </c>
      <c r="AU14" s="180">
        <v>0</v>
      </c>
      <c r="AV14" s="180">
        <v>0</v>
      </c>
      <c r="AW14" s="180">
        <v>0</v>
      </c>
      <c r="AX14" s="180">
        <v>0</v>
      </c>
      <c r="AY14" s="180">
        <v>0</v>
      </c>
      <c r="AZ14" s="180">
        <v>0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80" t="s">
        <v>789</v>
      </c>
      <c r="B15" s="180">
        <v>774143373</v>
      </c>
      <c r="C15" s="180">
        <v>817716345</v>
      </c>
      <c r="D15" s="180">
        <v>844492941</v>
      </c>
      <c r="E15" s="180">
        <v>875722182</v>
      </c>
      <c r="F15" s="180">
        <v>847879326</v>
      </c>
      <c r="G15" s="180">
        <v>851005238</v>
      </c>
      <c r="H15" s="180">
        <v>851095083</v>
      </c>
      <c r="I15" s="180">
        <v>910384174.89999998</v>
      </c>
      <c r="J15" s="180">
        <v>928558005</v>
      </c>
      <c r="K15" s="180">
        <v>943420668.27999997</v>
      </c>
      <c r="L15" s="180">
        <v>968772852</v>
      </c>
      <c r="M15" s="180">
        <v>1044098281.17</v>
      </c>
      <c r="N15" s="180">
        <v>1046713214</v>
      </c>
      <c r="O15" s="180">
        <v>1129968062</v>
      </c>
      <c r="P15" s="180">
        <v>1162474860</v>
      </c>
      <c r="Q15" s="180">
        <v>1172596315</v>
      </c>
      <c r="R15" s="180">
        <v>1180750109</v>
      </c>
      <c r="S15" s="180">
        <v>1215457878</v>
      </c>
      <c r="T15" s="180">
        <v>1246425337</v>
      </c>
      <c r="U15" s="180">
        <v>1285309737</v>
      </c>
      <c r="V15" s="180">
        <v>1312121874</v>
      </c>
      <c r="W15" s="180">
        <v>1346665770</v>
      </c>
      <c r="X15" s="180">
        <v>1370607207</v>
      </c>
      <c r="Y15" s="180">
        <v>1396806622</v>
      </c>
      <c r="Z15" s="180">
        <v>1406143483</v>
      </c>
      <c r="AA15" s="180">
        <v>1426376861</v>
      </c>
      <c r="AB15" s="180">
        <v>1454048166</v>
      </c>
      <c r="AC15" s="180">
        <v>1479113157</v>
      </c>
      <c r="AD15" s="180">
        <v>1498212443</v>
      </c>
      <c r="AE15" s="180">
        <v>1513309922</v>
      </c>
      <c r="AF15" s="180">
        <v>1520186135</v>
      </c>
      <c r="AG15" s="180">
        <v>1548657961</v>
      </c>
      <c r="AH15" s="180">
        <v>1545193335</v>
      </c>
      <c r="AI15" s="180">
        <v>1589940010</v>
      </c>
      <c r="AJ15" s="180">
        <v>1592314258</v>
      </c>
      <c r="AK15" s="180">
        <v>1615860524</v>
      </c>
      <c r="AL15" s="180">
        <v>1616962452</v>
      </c>
      <c r="AM15" s="180">
        <v>1661392709</v>
      </c>
      <c r="AN15" s="180">
        <v>1658800975</v>
      </c>
      <c r="AO15" s="180">
        <v>1702740023</v>
      </c>
      <c r="AP15" s="180">
        <v>1736626330</v>
      </c>
      <c r="AQ15" s="180">
        <v>1732958246</v>
      </c>
      <c r="AR15" s="180">
        <v>1738897362</v>
      </c>
      <c r="AS15" s="180">
        <v>1797973745</v>
      </c>
      <c r="AT15" s="180">
        <v>1796228950</v>
      </c>
      <c r="AU15" s="180">
        <v>1816251984</v>
      </c>
      <c r="AV15" s="180">
        <v>1830320841</v>
      </c>
      <c r="AW15" s="180">
        <v>1879907006</v>
      </c>
      <c r="AX15" s="180">
        <v>1929161211</v>
      </c>
      <c r="AY15" s="180">
        <v>2001976618</v>
      </c>
      <c r="AZ15" s="180">
        <v>2032786353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80" t="s">
        <v>790</v>
      </c>
      <c r="B16" s="180">
        <v>799896157</v>
      </c>
      <c r="C16" s="180">
        <v>844341772</v>
      </c>
      <c r="D16" s="180">
        <v>871971834</v>
      </c>
      <c r="E16" s="180">
        <v>904008482</v>
      </c>
      <c r="F16" s="180">
        <v>877141854</v>
      </c>
      <c r="G16" s="180">
        <v>881648158</v>
      </c>
      <c r="H16" s="180">
        <v>883049004</v>
      </c>
      <c r="I16" s="180">
        <v>943377994.38</v>
      </c>
      <c r="J16" s="180">
        <v>962645967</v>
      </c>
      <c r="K16" s="180">
        <v>978565811.83000004</v>
      </c>
      <c r="L16" s="180">
        <v>1003962995</v>
      </c>
      <c r="M16" s="180">
        <v>1079513419.79</v>
      </c>
      <c r="N16" s="180">
        <v>1088850997</v>
      </c>
      <c r="O16" s="180">
        <v>1173300780</v>
      </c>
      <c r="P16" s="180">
        <v>1205815688</v>
      </c>
      <c r="Q16" s="180">
        <v>1217397103</v>
      </c>
      <c r="R16" s="180">
        <v>1226809350</v>
      </c>
      <c r="S16" s="180">
        <v>1263402029</v>
      </c>
      <c r="T16" s="180">
        <v>1295007504</v>
      </c>
      <c r="U16" s="180">
        <v>1334601389</v>
      </c>
      <c r="V16" s="180">
        <v>1364056404</v>
      </c>
      <c r="W16" s="180">
        <v>1398736525</v>
      </c>
      <c r="X16" s="180">
        <v>1422118894</v>
      </c>
      <c r="Y16" s="180">
        <v>1448311370</v>
      </c>
      <c r="Z16" s="180">
        <v>1459798745</v>
      </c>
      <c r="AA16" s="180">
        <v>1481325500</v>
      </c>
      <c r="AB16" s="180">
        <v>1510822885</v>
      </c>
      <c r="AC16" s="180">
        <v>1537027491</v>
      </c>
      <c r="AD16" s="180">
        <v>1558096873</v>
      </c>
      <c r="AE16" s="180">
        <v>1576571898</v>
      </c>
      <c r="AF16" s="180">
        <v>1587437819</v>
      </c>
      <c r="AG16" s="180">
        <v>1619526585</v>
      </c>
      <c r="AH16" s="180">
        <v>1623036872</v>
      </c>
      <c r="AI16" s="180">
        <v>1673650008</v>
      </c>
      <c r="AJ16" s="180">
        <v>1681233842</v>
      </c>
      <c r="AK16" s="180">
        <v>1707234699</v>
      </c>
      <c r="AL16" s="180">
        <v>1711199852</v>
      </c>
      <c r="AM16" s="180">
        <v>1761632048</v>
      </c>
      <c r="AN16" s="180">
        <v>1761796966</v>
      </c>
      <c r="AO16" s="180">
        <v>1812356298</v>
      </c>
      <c r="AP16" s="180">
        <v>1849563982</v>
      </c>
      <c r="AQ16" s="180">
        <v>1848191029</v>
      </c>
      <c r="AR16" s="180">
        <v>1858949052</v>
      </c>
      <c r="AS16" s="180">
        <v>1924748421</v>
      </c>
      <c r="AT16" s="180">
        <v>1926087673</v>
      </c>
      <c r="AU16" s="180">
        <v>1944849675</v>
      </c>
      <c r="AV16" s="180">
        <v>1960381713</v>
      </c>
      <c r="AW16" s="180">
        <v>2014022342</v>
      </c>
      <c r="AX16" s="180">
        <v>0</v>
      </c>
      <c r="AY16" s="180">
        <v>0</v>
      </c>
      <c r="AZ16" s="180">
        <v>0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80" t="s">
        <v>1283</v>
      </c>
      <c r="B17" s="180">
        <v>1239341</v>
      </c>
      <c r="C17" s="180">
        <v>1201480</v>
      </c>
      <c r="D17" s="180">
        <v>1273359</v>
      </c>
      <c r="E17" s="180">
        <v>1485402</v>
      </c>
      <c r="F17" s="180">
        <v>1333682</v>
      </c>
      <c r="G17" s="180">
        <v>1204921</v>
      </c>
      <c r="H17" s="180">
        <v>1122715</v>
      </c>
      <c r="I17" s="180">
        <v>1051070.31</v>
      </c>
      <c r="J17" s="180">
        <v>1174512</v>
      </c>
      <c r="K17" s="180">
        <v>1200665.69</v>
      </c>
      <c r="L17" s="180">
        <v>1248045</v>
      </c>
      <c r="M17" s="180">
        <v>1416481.8</v>
      </c>
      <c r="N17" s="180">
        <v>1481844</v>
      </c>
      <c r="O17" s="180">
        <v>1594800</v>
      </c>
      <c r="P17" s="180">
        <v>1842037</v>
      </c>
      <c r="Q17" s="180">
        <v>2104977</v>
      </c>
      <c r="R17" s="180">
        <v>2264834</v>
      </c>
      <c r="S17" s="180">
        <v>2164408</v>
      </c>
      <c r="T17" s="180">
        <v>2240337</v>
      </c>
      <c r="U17" s="180">
        <v>2300035</v>
      </c>
      <c r="V17" s="180">
        <v>2301372</v>
      </c>
      <c r="W17" s="180">
        <v>2532862</v>
      </c>
      <c r="X17" s="180">
        <v>2274855</v>
      </c>
      <c r="Y17" s="180">
        <v>2928175</v>
      </c>
      <c r="Z17" s="180">
        <v>2397209</v>
      </c>
      <c r="AA17" s="180">
        <v>2603897</v>
      </c>
      <c r="AB17" s="180">
        <v>2701491</v>
      </c>
      <c r="AC17" s="180">
        <v>3025475</v>
      </c>
      <c r="AD17" s="180">
        <v>2949598</v>
      </c>
      <c r="AE17" s="180">
        <v>3033809</v>
      </c>
      <c r="AF17" s="180">
        <v>3002575</v>
      </c>
      <c r="AG17" s="180">
        <v>3088273</v>
      </c>
      <c r="AH17" s="180">
        <v>3134859</v>
      </c>
      <c r="AI17" s="180">
        <v>3253622</v>
      </c>
      <c r="AJ17" s="180">
        <v>3397668</v>
      </c>
      <c r="AK17" s="180">
        <v>3491802</v>
      </c>
      <c r="AL17" s="180">
        <v>3526253</v>
      </c>
      <c r="AM17" s="180">
        <v>3529421</v>
      </c>
      <c r="AN17" s="180">
        <v>3427704</v>
      </c>
      <c r="AO17" s="180">
        <v>3391334</v>
      </c>
      <c r="AP17" s="180">
        <v>3192766</v>
      </c>
      <c r="AQ17" s="180">
        <v>3286253</v>
      </c>
      <c r="AR17" s="180">
        <v>3358824</v>
      </c>
      <c r="AS17" s="180">
        <v>3386966</v>
      </c>
      <c r="AT17" s="180">
        <v>3462142</v>
      </c>
      <c r="AU17" s="180">
        <v>3645449</v>
      </c>
      <c r="AV17" s="180">
        <v>3724041</v>
      </c>
      <c r="AW17" s="180">
        <v>2830347</v>
      </c>
      <c r="AX17" s="180">
        <v>0</v>
      </c>
      <c r="AY17" s="180">
        <v>0</v>
      </c>
      <c r="AZ17" s="180">
        <v>0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80" t="s">
        <v>791</v>
      </c>
      <c r="B18" s="180">
        <v>0</v>
      </c>
      <c r="C18" s="180">
        <v>0</v>
      </c>
      <c r="D18" s="180">
        <v>0</v>
      </c>
      <c r="E18" s="180">
        <v>0</v>
      </c>
      <c r="F18" s="180">
        <v>0</v>
      </c>
      <c r="G18" s="180">
        <v>0</v>
      </c>
      <c r="H18" s="180">
        <v>0</v>
      </c>
      <c r="I18" s="180">
        <v>0</v>
      </c>
      <c r="J18" s="180">
        <v>0</v>
      </c>
      <c r="K18" s="180">
        <v>0</v>
      </c>
      <c r="L18" s="180">
        <v>0</v>
      </c>
      <c r="M18" s="180">
        <v>0</v>
      </c>
      <c r="N18" s="180">
        <v>5756592</v>
      </c>
      <c r="O18" s="180">
        <v>6144185</v>
      </c>
      <c r="P18" s="180">
        <v>6619631</v>
      </c>
      <c r="Q18" s="180">
        <v>6562721</v>
      </c>
      <c r="R18" s="180">
        <v>6741464</v>
      </c>
      <c r="S18" s="180">
        <v>7349966</v>
      </c>
      <c r="T18" s="180">
        <v>7708136</v>
      </c>
      <c r="U18" s="180">
        <v>7869034</v>
      </c>
      <c r="V18" s="180">
        <v>8309688</v>
      </c>
      <c r="W18" s="180">
        <v>8601060</v>
      </c>
      <c r="X18" s="180">
        <v>9069253</v>
      </c>
      <c r="Y18" s="180">
        <v>9333676</v>
      </c>
      <c r="Z18" s="180">
        <v>9417600</v>
      </c>
      <c r="AA18" s="180">
        <v>9403370</v>
      </c>
      <c r="AB18" s="180">
        <v>9619692</v>
      </c>
      <c r="AC18" s="180">
        <v>9947819</v>
      </c>
      <c r="AD18" s="180">
        <v>9859085</v>
      </c>
      <c r="AE18" s="180">
        <v>9880567</v>
      </c>
      <c r="AF18" s="180">
        <v>9657348</v>
      </c>
      <c r="AG18" s="180">
        <v>9639590</v>
      </c>
      <c r="AH18" s="180">
        <v>9459460</v>
      </c>
      <c r="AI18" s="180">
        <v>9682485</v>
      </c>
      <c r="AJ18" s="180">
        <v>9688916</v>
      </c>
      <c r="AK18" s="180">
        <v>9653955</v>
      </c>
      <c r="AL18" s="180">
        <v>9524740</v>
      </c>
      <c r="AM18" s="180">
        <v>9405036</v>
      </c>
      <c r="AN18" s="180">
        <v>9547987</v>
      </c>
      <c r="AO18" s="180">
        <v>9573329</v>
      </c>
      <c r="AP18" s="180">
        <v>9672110</v>
      </c>
      <c r="AQ18" s="180">
        <v>9788705</v>
      </c>
      <c r="AR18" s="180">
        <v>10100609</v>
      </c>
      <c r="AS18" s="180">
        <v>10675722</v>
      </c>
      <c r="AT18" s="180">
        <v>11252769</v>
      </c>
      <c r="AU18" s="180">
        <v>11618307</v>
      </c>
      <c r="AV18" s="180">
        <v>11889860</v>
      </c>
      <c r="AW18" s="180">
        <v>12066732</v>
      </c>
      <c r="AX18" s="180">
        <v>0</v>
      </c>
      <c r="AY18" s="180">
        <v>0</v>
      </c>
      <c r="AZ18" s="180"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80" t="s">
        <v>792</v>
      </c>
      <c r="B19" s="180">
        <v>25613794</v>
      </c>
      <c r="C19" s="180">
        <v>24913374</v>
      </c>
      <c r="D19" s="180">
        <v>25632665</v>
      </c>
      <c r="E19" s="180">
        <v>26394024</v>
      </c>
      <c r="F19" s="180">
        <v>26879771</v>
      </c>
      <c r="G19" s="180">
        <v>27725208</v>
      </c>
      <c r="H19" s="180">
        <v>28884844</v>
      </c>
      <c r="I19" s="180">
        <v>29526488.75</v>
      </c>
      <c r="J19" s="180">
        <v>30288887</v>
      </c>
      <c r="K19" s="180">
        <v>31119861.989999998</v>
      </c>
      <c r="L19" s="180">
        <v>31465023</v>
      </c>
      <c r="M19" s="180">
        <v>32444855.170000002</v>
      </c>
      <c r="N19" s="180">
        <v>32808823</v>
      </c>
      <c r="O19" s="180">
        <v>33583249</v>
      </c>
      <c r="P19" s="180">
        <v>33353798</v>
      </c>
      <c r="Q19" s="180">
        <v>35202069</v>
      </c>
      <c r="R19" s="180">
        <v>36624284</v>
      </c>
      <c r="S19" s="180">
        <v>36311436</v>
      </c>
      <c r="T19" s="180">
        <v>36915460</v>
      </c>
      <c r="U19" s="180">
        <v>36950912</v>
      </c>
      <c r="V19" s="180">
        <v>38815285</v>
      </c>
      <c r="W19" s="180">
        <v>39179137</v>
      </c>
      <c r="X19" s="180">
        <v>39986576</v>
      </c>
      <c r="Y19" s="180">
        <v>39864333</v>
      </c>
      <c r="Z19" s="180">
        <v>42052969</v>
      </c>
      <c r="AA19" s="180">
        <v>43919926</v>
      </c>
      <c r="AB19" s="180">
        <v>45737280</v>
      </c>
      <c r="AC19" s="180">
        <v>47434099</v>
      </c>
      <c r="AD19" s="180">
        <v>49980221</v>
      </c>
      <c r="AE19" s="180">
        <v>53029126</v>
      </c>
      <c r="AF19" s="180">
        <v>57408169</v>
      </c>
      <c r="AG19" s="180">
        <v>60901538</v>
      </c>
      <c r="AH19" s="180">
        <v>68199942</v>
      </c>
      <c r="AI19" s="180">
        <v>74217948</v>
      </c>
      <c r="AJ19" s="180">
        <v>79948153</v>
      </c>
      <c r="AK19" s="180">
        <v>82418056</v>
      </c>
      <c r="AL19" s="180">
        <v>85882722</v>
      </c>
      <c r="AM19" s="180">
        <v>91965151</v>
      </c>
      <c r="AN19" s="180">
        <v>95381655</v>
      </c>
      <c r="AO19" s="180">
        <v>101983438</v>
      </c>
      <c r="AP19" s="180">
        <v>104951982</v>
      </c>
      <c r="AQ19" s="180">
        <v>107227265</v>
      </c>
      <c r="AR19" s="180">
        <v>111887697</v>
      </c>
      <c r="AS19" s="180">
        <v>117689558</v>
      </c>
      <c r="AT19" s="180">
        <v>120004428</v>
      </c>
      <c r="AU19" s="180">
        <v>118336527</v>
      </c>
      <c r="AV19" s="180">
        <v>119915381</v>
      </c>
      <c r="AW19" s="180">
        <v>123203441</v>
      </c>
      <c r="AX19" s="180">
        <v>0</v>
      </c>
      <c r="AY19" s="180">
        <v>0</v>
      </c>
      <c r="AZ19" s="180">
        <v>0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80" t="s">
        <v>1284</v>
      </c>
      <c r="B20" s="180">
        <v>1378331</v>
      </c>
      <c r="C20" s="180">
        <v>2913533</v>
      </c>
      <c r="D20" s="180">
        <v>3119587</v>
      </c>
      <c r="E20" s="180">
        <v>3377678</v>
      </c>
      <c r="F20" s="180">
        <v>3716439</v>
      </c>
      <c r="G20" s="180">
        <v>4122633</v>
      </c>
      <c r="H20" s="180">
        <v>4191792</v>
      </c>
      <c r="I20" s="180">
        <v>4518401.05</v>
      </c>
      <c r="J20" s="180">
        <v>4973587</v>
      </c>
      <c r="K20" s="180">
        <v>5225947.25</v>
      </c>
      <c r="L20" s="180">
        <v>4973165</v>
      </c>
      <c r="M20" s="180">
        <v>4386765.26</v>
      </c>
      <c r="N20" s="180">
        <v>5054212</v>
      </c>
      <c r="O20" s="180">
        <v>5200084</v>
      </c>
      <c r="P20" s="180">
        <v>5209436</v>
      </c>
      <c r="Q20" s="180">
        <v>5140975</v>
      </c>
      <c r="R20" s="180">
        <v>4958327</v>
      </c>
      <c r="S20" s="180">
        <v>6447157</v>
      </c>
      <c r="T20" s="180">
        <v>6198908</v>
      </c>
      <c r="U20" s="180">
        <v>6771741</v>
      </c>
      <c r="V20" s="180">
        <v>7110929</v>
      </c>
      <c r="W20" s="180">
        <v>6823420</v>
      </c>
      <c r="X20" s="180">
        <v>4730713</v>
      </c>
      <c r="Y20" s="180">
        <v>5234914</v>
      </c>
      <c r="Z20" s="180">
        <v>4581902</v>
      </c>
      <c r="AA20" s="180">
        <v>4229240</v>
      </c>
      <c r="AB20" s="180">
        <v>4119238</v>
      </c>
      <c r="AC20" s="180">
        <v>3557891</v>
      </c>
      <c r="AD20" s="180">
        <v>2994722</v>
      </c>
      <c r="AE20" s="180">
        <v>3386092</v>
      </c>
      <c r="AF20" s="180">
        <v>3188742</v>
      </c>
      <c r="AG20" s="180">
        <v>3415769</v>
      </c>
      <c r="AH20" s="180">
        <v>3318994</v>
      </c>
      <c r="AI20" s="180">
        <v>3063187</v>
      </c>
      <c r="AJ20" s="180">
        <v>2680183</v>
      </c>
      <c r="AK20" s="180">
        <v>2793966</v>
      </c>
      <c r="AL20" s="180">
        <v>2356191</v>
      </c>
      <c r="AM20" s="180">
        <v>2398573</v>
      </c>
      <c r="AN20" s="180">
        <v>1494053</v>
      </c>
      <c r="AO20" s="180">
        <v>1450842</v>
      </c>
      <c r="AP20" s="180">
        <v>1506326</v>
      </c>
      <c r="AQ20" s="180">
        <v>1503066</v>
      </c>
      <c r="AR20" s="180">
        <v>1422208</v>
      </c>
      <c r="AS20" s="180">
        <v>1796362</v>
      </c>
      <c r="AT20" s="180">
        <v>2063668</v>
      </c>
      <c r="AU20" s="180">
        <v>2288306</v>
      </c>
      <c r="AV20" s="180">
        <v>1979672</v>
      </c>
      <c r="AW20" s="180">
        <v>1675510</v>
      </c>
      <c r="AX20" s="180">
        <v>0</v>
      </c>
      <c r="AY20" s="180">
        <v>0</v>
      </c>
      <c r="AZ20" s="180">
        <v>0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80" t="s">
        <v>1285</v>
      </c>
      <c r="B21" s="180">
        <v>949507</v>
      </c>
      <c r="C21" s="180">
        <v>635346</v>
      </c>
      <c r="D21" s="180">
        <v>517483</v>
      </c>
      <c r="E21" s="180">
        <v>491592</v>
      </c>
      <c r="F21" s="180">
        <v>484379</v>
      </c>
      <c r="G21" s="180">
        <v>522594</v>
      </c>
      <c r="H21" s="180">
        <v>522764</v>
      </c>
      <c r="I21" s="180">
        <v>573763.07999999996</v>
      </c>
      <c r="J21" s="180">
        <v>433537</v>
      </c>
      <c r="K21" s="180">
        <v>507663.02</v>
      </c>
      <c r="L21" s="180">
        <v>409606</v>
      </c>
      <c r="M21" s="180">
        <v>521190.35</v>
      </c>
      <c r="N21" s="180">
        <v>385455</v>
      </c>
      <c r="O21" s="180">
        <v>487860</v>
      </c>
      <c r="P21" s="180">
        <v>667871</v>
      </c>
      <c r="Q21" s="180">
        <v>580231</v>
      </c>
      <c r="R21" s="180">
        <v>635624</v>
      </c>
      <c r="S21" s="180">
        <v>563621</v>
      </c>
      <c r="T21" s="180">
        <v>447324</v>
      </c>
      <c r="U21" s="180">
        <v>693082</v>
      </c>
      <c r="V21" s="180">
        <v>500359</v>
      </c>
      <c r="W21" s="180">
        <v>529628</v>
      </c>
      <c r="X21" s="180">
        <v>2899631</v>
      </c>
      <c r="Y21" s="180">
        <v>3196210</v>
      </c>
      <c r="Z21" s="180">
        <v>2784160</v>
      </c>
      <c r="AA21" s="180">
        <v>2674581</v>
      </c>
      <c r="AB21" s="180">
        <v>1551401</v>
      </c>
      <c r="AC21" s="180">
        <v>1705137</v>
      </c>
      <c r="AD21" s="180">
        <v>1398796</v>
      </c>
      <c r="AE21" s="180">
        <v>1399350</v>
      </c>
      <c r="AF21" s="180">
        <v>1393683</v>
      </c>
      <c r="AG21" s="180">
        <v>130862</v>
      </c>
      <c r="AH21" s="180">
        <v>221218</v>
      </c>
      <c r="AI21" s="180">
        <v>403076</v>
      </c>
      <c r="AJ21" s="180">
        <v>2685322</v>
      </c>
      <c r="AK21" s="180">
        <v>2582569</v>
      </c>
      <c r="AL21" s="180">
        <v>2277469</v>
      </c>
      <c r="AM21" s="180">
        <v>2685640</v>
      </c>
      <c r="AN21" s="180">
        <v>0</v>
      </c>
      <c r="AO21" s="180">
        <v>0</v>
      </c>
      <c r="AP21" s="180">
        <v>0</v>
      </c>
      <c r="AQ21" s="180">
        <v>0</v>
      </c>
      <c r="AR21" s="180">
        <v>0</v>
      </c>
      <c r="AS21" s="180">
        <v>0</v>
      </c>
      <c r="AT21" s="180">
        <v>0</v>
      </c>
      <c r="AU21" s="180">
        <v>0</v>
      </c>
      <c r="AV21" s="180">
        <v>0</v>
      </c>
      <c r="AW21" s="180">
        <v>0</v>
      </c>
      <c r="AX21" s="180">
        <v>0</v>
      </c>
      <c r="AY21" s="180">
        <v>0</v>
      </c>
      <c r="AZ21" s="180">
        <v>0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80" t="s">
        <v>1286</v>
      </c>
      <c r="B22" s="180">
        <v>0</v>
      </c>
      <c r="C22" s="180">
        <v>0</v>
      </c>
      <c r="D22" s="180">
        <v>0</v>
      </c>
      <c r="E22" s="180">
        <v>0</v>
      </c>
      <c r="F22" s="180">
        <v>0</v>
      </c>
      <c r="G22" s="180">
        <v>0</v>
      </c>
      <c r="H22" s="180">
        <v>0</v>
      </c>
      <c r="I22" s="180">
        <v>0</v>
      </c>
      <c r="J22" s="180">
        <v>0</v>
      </c>
      <c r="K22" s="180">
        <v>0</v>
      </c>
      <c r="L22" s="180">
        <v>0</v>
      </c>
      <c r="M22" s="180">
        <v>0</v>
      </c>
      <c r="N22" s="180">
        <v>4961012</v>
      </c>
      <c r="O22" s="180">
        <v>0</v>
      </c>
      <c r="P22" s="180">
        <v>8520930</v>
      </c>
      <c r="Q22" s="180">
        <v>0</v>
      </c>
      <c r="R22" s="180">
        <v>503484</v>
      </c>
      <c r="S22" s="180">
        <v>0</v>
      </c>
      <c r="T22" s="180">
        <v>4143401</v>
      </c>
      <c r="U22" s="180">
        <v>0</v>
      </c>
      <c r="V22" s="180">
        <v>8095081</v>
      </c>
      <c r="W22" s="180">
        <v>0</v>
      </c>
      <c r="X22" s="180">
        <v>0</v>
      </c>
      <c r="Y22" s="180">
        <v>0</v>
      </c>
      <c r="Z22" s="180">
        <v>41064</v>
      </c>
      <c r="AA22" s="180">
        <v>56606</v>
      </c>
      <c r="AB22" s="180">
        <v>180217</v>
      </c>
      <c r="AC22" s="180">
        <v>84453</v>
      </c>
      <c r="AD22" s="180">
        <v>8751</v>
      </c>
      <c r="AE22" s="180">
        <v>263</v>
      </c>
      <c r="AF22" s="180">
        <v>0</v>
      </c>
      <c r="AG22" s="180">
        <v>1288</v>
      </c>
      <c r="AH22" s="180">
        <v>1072</v>
      </c>
      <c r="AI22" s="180">
        <v>4631</v>
      </c>
      <c r="AJ22" s="180">
        <v>8156</v>
      </c>
      <c r="AK22" s="180">
        <v>6530</v>
      </c>
      <c r="AL22" s="180">
        <v>5152</v>
      </c>
      <c r="AM22" s="180">
        <v>2037</v>
      </c>
      <c r="AN22" s="180">
        <v>0</v>
      </c>
      <c r="AO22" s="180">
        <v>0</v>
      </c>
      <c r="AP22" s="180">
        <v>0</v>
      </c>
      <c r="AQ22" s="180">
        <v>0</v>
      </c>
      <c r="AR22" s="180">
        <v>0</v>
      </c>
      <c r="AS22" s="180">
        <v>0</v>
      </c>
      <c r="AT22" s="180">
        <v>0</v>
      </c>
      <c r="AU22" s="180">
        <v>0</v>
      </c>
      <c r="AV22" s="180">
        <v>0</v>
      </c>
      <c r="AW22" s="180">
        <v>0</v>
      </c>
      <c r="AX22" s="180">
        <v>0</v>
      </c>
      <c r="AY22" s="180">
        <v>0</v>
      </c>
      <c r="AZ22" s="180">
        <v>0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80" t="s">
        <v>793</v>
      </c>
      <c r="B23" s="180">
        <v>15191067</v>
      </c>
      <c r="C23" s="180">
        <v>14753810</v>
      </c>
      <c r="D23" s="180">
        <v>14323133</v>
      </c>
      <c r="E23" s="180">
        <v>14391986</v>
      </c>
      <c r="F23" s="180">
        <v>14538065</v>
      </c>
      <c r="G23" s="180">
        <v>14526827</v>
      </c>
      <c r="H23" s="180">
        <v>14314913</v>
      </c>
      <c r="I23" s="180">
        <v>14958667.689999999</v>
      </c>
      <c r="J23" s="180">
        <v>14046774</v>
      </c>
      <c r="K23" s="180">
        <v>14103164.460000001</v>
      </c>
      <c r="L23" s="180">
        <v>14247189</v>
      </c>
      <c r="M23" s="180">
        <v>14380983.039999999</v>
      </c>
      <c r="N23" s="180">
        <v>13981961</v>
      </c>
      <c r="O23" s="180">
        <v>13005514</v>
      </c>
      <c r="P23" s="180">
        <v>12774836</v>
      </c>
      <c r="Q23" s="180">
        <v>13423855</v>
      </c>
      <c r="R23" s="180">
        <v>12499773</v>
      </c>
      <c r="S23" s="180">
        <v>11622092</v>
      </c>
      <c r="T23" s="180">
        <v>10684801</v>
      </c>
      <c r="U23" s="180">
        <v>11003538</v>
      </c>
      <c r="V23" s="180">
        <v>10674283</v>
      </c>
      <c r="W23" s="180">
        <v>10189029</v>
      </c>
      <c r="X23" s="180">
        <v>10419238</v>
      </c>
      <c r="Y23" s="180">
        <v>10854690</v>
      </c>
      <c r="Z23" s="180">
        <v>11127035</v>
      </c>
      <c r="AA23" s="180">
        <v>11338120</v>
      </c>
      <c r="AB23" s="180">
        <v>11492820</v>
      </c>
      <c r="AC23" s="180">
        <v>11788377</v>
      </c>
      <c r="AD23" s="180">
        <v>11520173</v>
      </c>
      <c r="AE23" s="180">
        <v>11941613</v>
      </c>
      <c r="AF23" s="180">
        <v>12922722</v>
      </c>
      <c r="AG23" s="180">
        <v>14196584</v>
      </c>
      <c r="AH23" s="180">
        <v>14754541</v>
      </c>
      <c r="AI23" s="180">
        <v>14834033</v>
      </c>
      <c r="AJ23" s="180">
        <v>14786576</v>
      </c>
      <c r="AK23" s="180">
        <v>15443877</v>
      </c>
      <c r="AL23" s="180">
        <v>16340949</v>
      </c>
      <c r="AM23" s="180">
        <v>17028810</v>
      </c>
      <c r="AN23" s="180">
        <v>17300378</v>
      </c>
      <c r="AO23" s="180">
        <v>17444121</v>
      </c>
      <c r="AP23" s="180">
        <v>18026264</v>
      </c>
      <c r="AQ23" s="180">
        <v>19607012</v>
      </c>
      <c r="AR23" s="180">
        <v>21045351</v>
      </c>
      <c r="AS23" s="180">
        <v>22213586</v>
      </c>
      <c r="AT23" s="180">
        <v>23127573</v>
      </c>
      <c r="AU23" s="180">
        <v>23806601</v>
      </c>
      <c r="AV23" s="180">
        <v>24445878</v>
      </c>
      <c r="AW23" s="180">
        <v>24988217</v>
      </c>
      <c r="AX23" s="180">
        <v>25724004</v>
      </c>
      <c r="AY23" s="180">
        <v>26777719</v>
      </c>
      <c r="AZ23" s="180">
        <v>27342226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80" t="s">
        <v>794</v>
      </c>
      <c r="B24" s="180">
        <v>25103206</v>
      </c>
      <c r="C24" s="180">
        <v>27551811</v>
      </c>
      <c r="D24" s="180">
        <v>28380204</v>
      </c>
      <c r="E24" s="180">
        <v>29657262</v>
      </c>
      <c r="F24" s="180">
        <v>30754082</v>
      </c>
      <c r="G24" s="180">
        <v>31642238</v>
      </c>
      <c r="H24" s="180">
        <v>32508399</v>
      </c>
      <c r="I24" s="180">
        <v>37819693.890000001</v>
      </c>
      <c r="J24" s="180">
        <v>38209073</v>
      </c>
      <c r="K24" s="180">
        <v>38176326.490000002</v>
      </c>
      <c r="L24" s="180">
        <v>38053289</v>
      </c>
      <c r="M24" s="180">
        <v>39008556</v>
      </c>
      <c r="N24" s="180">
        <v>38877302</v>
      </c>
      <c r="O24" s="180">
        <v>39103805</v>
      </c>
      <c r="P24" s="180">
        <v>38789836</v>
      </c>
      <c r="Q24" s="180">
        <v>38660218</v>
      </c>
      <c r="R24" s="180">
        <v>40333888</v>
      </c>
      <c r="S24" s="180">
        <v>40359224</v>
      </c>
      <c r="T24" s="180">
        <v>40480668</v>
      </c>
      <c r="U24" s="180">
        <v>40565446</v>
      </c>
      <c r="V24" s="180">
        <v>40634336</v>
      </c>
      <c r="W24" s="180">
        <v>39750194</v>
      </c>
      <c r="X24" s="180">
        <v>40325681</v>
      </c>
      <c r="Y24" s="180">
        <v>40838577</v>
      </c>
      <c r="Z24" s="180">
        <v>41179458</v>
      </c>
      <c r="AA24" s="180">
        <v>43108301</v>
      </c>
      <c r="AB24" s="180">
        <v>43927116</v>
      </c>
      <c r="AC24" s="180">
        <v>44608689</v>
      </c>
      <c r="AD24" s="180">
        <v>45070381</v>
      </c>
      <c r="AE24" s="180">
        <v>45074054</v>
      </c>
      <c r="AF24" s="180">
        <v>45132453</v>
      </c>
      <c r="AG24" s="180">
        <v>45284434</v>
      </c>
      <c r="AH24" s="180">
        <v>50022717</v>
      </c>
      <c r="AI24" s="180">
        <v>49649809</v>
      </c>
      <c r="AJ24" s="180">
        <v>49491039</v>
      </c>
      <c r="AK24" s="180">
        <v>49727867</v>
      </c>
      <c r="AL24" s="180">
        <v>49554682</v>
      </c>
      <c r="AM24" s="180">
        <v>50441373</v>
      </c>
      <c r="AN24" s="180">
        <v>49933884</v>
      </c>
      <c r="AO24" s="180">
        <v>50136653</v>
      </c>
      <c r="AP24" s="180">
        <v>49661207</v>
      </c>
      <c r="AQ24" s="180">
        <v>49108945</v>
      </c>
      <c r="AR24" s="180">
        <v>48882922</v>
      </c>
      <c r="AS24" s="180">
        <v>48525133</v>
      </c>
      <c r="AT24" s="180">
        <v>52454301</v>
      </c>
      <c r="AU24" s="180">
        <v>52748134</v>
      </c>
      <c r="AV24" s="180">
        <v>52742172</v>
      </c>
      <c r="AW24" s="180">
        <v>52697530</v>
      </c>
      <c r="AX24" s="180">
        <v>55015946</v>
      </c>
      <c r="AY24" s="180">
        <v>56114331</v>
      </c>
      <c r="AZ24" s="180">
        <v>55767829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80" t="s">
        <v>795</v>
      </c>
      <c r="B25" s="180">
        <v>25103206</v>
      </c>
      <c r="C25" s="180">
        <v>27551811</v>
      </c>
      <c r="D25" s="180">
        <v>28380204</v>
      </c>
      <c r="E25" s="180">
        <v>29657262</v>
      </c>
      <c r="F25" s="180">
        <v>30754082</v>
      </c>
      <c r="G25" s="180">
        <v>0</v>
      </c>
      <c r="H25" s="180">
        <v>0</v>
      </c>
      <c r="I25" s="180">
        <v>0</v>
      </c>
      <c r="J25" s="180">
        <v>0</v>
      </c>
      <c r="K25" s="180">
        <v>0</v>
      </c>
      <c r="L25" s="180">
        <v>0</v>
      </c>
      <c r="M25" s="180">
        <v>0</v>
      </c>
      <c r="N25" s="180">
        <v>0</v>
      </c>
      <c r="O25" s="180">
        <v>0</v>
      </c>
      <c r="P25" s="180">
        <v>0</v>
      </c>
      <c r="Q25" s="180">
        <v>0</v>
      </c>
      <c r="R25" s="180">
        <v>0</v>
      </c>
      <c r="S25" s="180">
        <v>0</v>
      </c>
      <c r="T25" s="180">
        <v>0</v>
      </c>
      <c r="U25" s="180">
        <v>0</v>
      </c>
      <c r="V25" s="180">
        <v>0</v>
      </c>
      <c r="W25" s="180">
        <v>0</v>
      </c>
      <c r="X25" s="180">
        <v>0</v>
      </c>
      <c r="Y25" s="180">
        <v>0</v>
      </c>
      <c r="Z25" s="180">
        <v>0</v>
      </c>
      <c r="AA25" s="180">
        <v>0</v>
      </c>
      <c r="AB25" s="180">
        <v>0</v>
      </c>
      <c r="AC25" s="180">
        <v>0</v>
      </c>
      <c r="AD25" s="180">
        <v>0</v>
      </c>
      <c r="AE25" s="180">
        <v>0</v>
      </c>
      <c r="AF25" s="180">
        <v>0</v>
      </c>
      <c r="AG25" s="180">
        <v>0</v>
      </c>
      <c r="AH25" s="180">
        <v>0</v>
      </c>
      <c r="AI25" s="180">
        <v>0</v>
      </c>
      <c r="AJ25" s="180">
        <v>0</v>
      </c>
      <c r="AK25" s="180">
        <v>0</v>
      </c>
      <c r="AL25" s="180">
        <v>0</v>
      </c>
      <c r="AM25" s="180">
        <v>0</v>
      </c>
      <c r="AN25" s="180">
        <v>0</v>
      </c>
      <c r="AO25" s="180">
        <v>0</v>
      </c>
      <c r="AP25" s="180">
        <v>0</v>
      </c>
      <c r="AQ25" s="180">
        <v>0</v>
      </c>
      <c r="AR25" s="180">
        <v>0</v>
      </c>
      <c r="AS25" s="180">
        <v>0</v>
      </c>
      <c r="AT25" s="180">
        <v>0</v>
      </c>
      <c r="AU25" s="180">
        <v>0</v>
      </c>
      <c r="AV25" s="180">
        <v>0</v>
      </c>
      <c r="AW25" s="180">
        <v>0</v>
      </c>
      <c r="AX25" s="180">
        <v>0</v>
      </c>
      <c r="AY25" s="180">
        <v>0</v>
      </c>
      <c r="AZ25" s="180">
        <v>0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80" t="s">
        <v>1079</v>
      </c>
      <c r="B26" s="180">
        <v>0</v>
      </c>
      <c r="C26" s="180">
        <v>0</v>
      </c>
      <c r="D26" s="180">
        <v>0</v>
      </c>
      <c r="E26" s="180">
        <v>0</v>
      </c>
      <c r="F26" s="180">
        <v>0</v>
      </c>
      <c r="G26" s="180">
        <v>0</v>
      </c>
      <c r="H26" s="180">
        <v>0</v>
      </c>
      <c r="I26" s="180">
        <v>0</v>
      </c>
      <c r="J26" s="180">
        <v>0</v>
      </c>
      <c r="K26" s="180">
        <v>0</v>
      </c>
      <c r="L26" s="180">
        <v>0</v>
      </c>
      <c r="M26" s="180">
        <v>0</v>
      </c>
      <c r="N26" s="180">
        <v>0</v>
      </c>
      <c r="O26" s="180">
        <v>0</v>
      </c>
      <c r="P26" s="180">
        <v>18492385</v>
      </c>
      <c r="Q26" s="180">
        <v>18804645</v>
      </c>
      <c r="R26" s="180">
        <v>0</v>
      </c>
      <c r="S26" s="180">
        <v>0</v>
      </c>
      <c r="T26" s="180">
        <v>0</v>
      </c>
      <c r="U26" s="180">
        <v>0</v>
      </c>
      <c r="V26" s="180">
        <v>0</v>
      </c>
      <c r="W26" s="180">
        <v>0</v>
      </c>
      <c r="X26" s="180">
        <v>0</v>
      </c>
      <c r="Y26" s="180">
        <v>0</v>
      </c>
      <c r="Z26" s="180">
        <v>0</v>
      </c>
      <c r="AA26" s="180">
        <v>0</v>
      </c>
      <c r="AB26" s="180">
        <v>0</v>
      </c>
      <c r="AC26" s="180">
        <v>0</v>
      </c>
      <c r="AD26" s="180">
        <v>0</v>
      </c>
      <c r="AE26" s="180">
        <v>0</v>
      </c>
      <c r="AF26" s="180">
        <v>0</v>
      </c>
      <c r="AG26" s="180">
        <v>0</v>
      </c>
      <c r="AH26" s="180">
        <v>0</v>
      </c>
      <c r="AI26" s="180">
        <v>0</v>
      </c>
      <c r="AJ26" s="180">
        <v>0</v>
      </c>
      <c r="AK26" s="180">
        <v>0</v>
      </c>
      <c r="AL26" s="180">
        <v>0</v>
      </c>
      <c r="AM26" s="180">
        <v>0</v>
      </c>
      <c r="AN26" s="180">
        <v>24528971</v>
      </c>
      <c r="AO26" s="180">
        <v>0</v>
      </c>
      <c r="AP26" s="180">
        <v>0</v>
      </c>
      <c r="AQ26" s="180">
        <v>0</v>
      </c>
      <c r="AR26" s="180">
        <v>0</v>
      </c>
      <c r="AS26" s="180">
        <v>0</v>
      </c>
      <c r="AT26" s="180">
        <v>0</v>
      </c>
      <c r="AU26" s="180">
        <v>0</v>
      </c>
      <c r="AV26" s="180">
        <v>0</v>
      </c>
      <c r="AW26" s="180">
        <v>0</v>
      </c>
      <c r="AX26" s="180">
        <v>0</v>
      </c>
      <c r="AY26" s="180">
        <v>0</v>
      </c>
      <c r="AZ26" s="180">
        <v>0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80" t="s">
        <v>1081</v>
      </c>
      <c r="B27" s="180">
        <v>0</v>
      </c>
      <c r="C27" s="180">
        <v>0</v>
      </c>
      <c r="D27" s="180">
        <v>0</v>
      </c>
      <c r="E27" s="180">
        <v>0</v>
      </c>
      <c r="F27" s="180">
        <v>0</v>
      </c>
      <c r="G27" s="180">
        <v>666866</v>
      </c>
      <c r="H27" s="180">
        <v>684387</v>
      </c>
      <c r="I27" s="180">
        <v>698655.64</v>
      </c>
      <c r="J27" s="180">
        <v>706722</v>
      </c>
      <c r="K27" s="180">
        <v>642968.56999999995</v>
      </c>
      <c r="L27" s="180">
        <v>611493</v>
      </c>
      <c r="M27" s="180">
        <v>627446.36</v>
      </c>
      <c r="N27" s="180">
        <v>0</v>
      </c>
      <c r="O27" s="180">
        <v>0</v>
      </c>
      <c r="P27" s="180">
        <v>0</v>
      </c>
      <c r="Q27" s="180">
        <v>0</v>
      </c>
      <c r="R27" s="180">
        <v>0</v>
      </c>
      <c r="S27" s="180">
        <v>0</v>
      </c>
      <c r="T27" s="180">
        <v>0</v>
      </c>
      <c r="U27" s="180">
        <v>0</v>
      </c>
      <c r="V27" s="180">
        <v>0</v>
      </c>
      <c r="W27" s="180">
        <v>0</v>
      </c>
      <c r="X27" s="180">
        <v>0</v>
      </c>
      <c r="Y27" s="180">
        <v>0</v>
      </c>
      <c r="Z27" s="180">
        <v>0</v>
      </c>
      <c r="AA27" s="180">
        <v>0</v>
      </c>
      <c r="AB27" s="180">
        <v>0</v>
      </c>
      <c r="AC27" s="180">
        <v>0</v>
      </c>
      <c r="AD27" s="180">
        <v>0</v>
      </c>
      <c r="AE27" s="180">
        <v>0</v>
      </c>
      <c r="AF27" s="180">
        <v>0</v>
      </c>
      <c r="AG27" s="180">
        <v>0</v>
      </c>
      <c r="AH27" s="180">
        <v>0</v>
      </c>
      <c r="AI27" s="180">
        <v>0</v>
      </c>
      <c r="AJ27" s="180">
        <v>0</v>
      </c>
      <c r="AK27" s="180">
        <v>0</v>
      </c>
      <c r="AL27" s="180">
        <v>0</v>
      </c>
      <c r="AM27" s="180">
        <v>0</v>
      </c>
      <c r="AN27" s="180">
        <v>0</v>
      </c>
      <c r="AO27" s="180">
        <v>0</v>
      </c>
      <c r="AP27" s="180">
        <v>0</v>
      </c>
      <c r="AQ27" s="180">
        <v>0</v>
      </c>
      <c r="AR27" s="180">
        <v>0</v>
      </c>
      <c r="AS27" s="180">
        <v>0</v>
      </c>
      <c r="AT27" s="180">
        <v>0</v>
      </c>
      <c r="AU27" s="180">
        <v>0</v>
      </c>
      <c r="AV27" s="180">
        <v>0</v>
      </c>
      <c r="AW27" s="180">
        <v>0</v>
      </c>
      <c r="AX27" s="180">
        <v>0</v>
      </c>
      <c r="AY27" s="180">
        <v>0</v>
      </c>
      <c r="AZ27" s="180">
        <v>0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80" t="s">
        <v>798</v>
      </c>
      <c r="B28" s="180">
        <v>7352904</v>
      </c>
      <c r="C28" s="180">
        <v>7817517</v>
      </c>
      <c r="D28" s="180">
        <v>8419607</v>
      </c>
      <c r="E28" s="180">
        <v>9223691</v>
      </c>
      <c r="F28" s="180">
        <v>9918530</v>
      </c>
      <c r="G28" s="180">
        <v>10122995</v>
      </c>
      <c r="H28" s="180">
        <v>10831369</v>
      </c>
      <c r="I28" s="180">
        <v>13455432.279999999</v>
      </c>
      <c r="J28" s="180">
        <v>14352556</v>
      </c>
      <c r="K28" s="180">
        <v>15070321.23</v>
      </c>
      <c r="L28" s="180">
        <v>15265841</v>
      </c>
      <c r="M28" s="180">
        <v>16614259.77</v>
      </c>
      <c r="N28" s="180">
        <v>17427939</v>
      </c>
      <c r="O28" s="180">
        <v>17925651</v>
      </c>
      <c r="P28" s="180">
        <v>0</v>
      </c>
      <c r="Q28" s="180">
        <v>0</v>
      </c>
      <c r="R28" s="180">
        <v>19483334</v>
      </c>
      <c r="S28" s="180">
        <v>20163322</v>
      </c>
      <c r="T28" s="180">
        <v>21262304</v>
      </c>
      <c r="U28" s="180">
        <v>21962285</v>
      </c>
      <c r="V28" s="180">
        <v>22358166</v>
      </c>
      <c r="W28" s="180">
        <v>21381187</v>
      </c>
      <c r="X28" s="180">
        <v>22161272</v>
      </c>
      <c r="Y28" s="180">
        <v>23211615</v>
      </c>
      <c r="Z28" s="180">
        <v>24076322</v>
      </c>
      <c r="AA28" s="180">
        <v>24318614</v>
      </c>
      <c r="AB28" s="180">
        <v>25225252</v>
      </c>
      <c r="AC28" s="180">
        <v>25882071</v>
      </c>
      <c r="AD28" s="180">
        <v>26107354</v>
      </c>
      <c r="AE28" s="180">
        <v>26236300</v>
      </c>
      <c r="AF28" s="180">
        <v>26393704</v>
      </c>
      <c r="AG28" s="180">
        <v>24234227</v>
      </c>
      <c r="AH28" s="180">
        <v>23856143</v>
      </c>
      <c r="AI28" s="180">
        <v>23718084</v>
      </c>
      <c r="AJ28" s="180">
        <v>23614999</v>
      </c>
      <c r="AK28" s="180">
        <v>23969609</v>
      </c>
      <c r="AL28" s="180">
        <v>23940470</v>
      </c>
      <c r="AM28" s="180">
        <v>24003699</v>
      </c>
      <c r="AN28" s="180">
        <v>0</v>
      </c>
      <c r="AO28" s="180">
        <v>24588621</v>
      </c>
      <c r="AP28" s="180">
        <v>24259720</v>
      </c>
      <c r="AQ28" s="180">
        <v>23924047</v>
      </c>
      <c r="AR28" s="180">
        <v>23958021</v>
      </c>
      <c r="AS28" s="180">
        <v>24089024</v>
      </c>
      <c r="AT28" s="180">
        <v>23907428</v>
      </c>
      <c r="AU28" s="180">
        <v>23958932</v>
      </c>
      <c r="AV28" s="180">
        <v>23779811</v>
      </c>
      <c r="AW28" s="180">
        <v>23477175</v>
      </c>
      <c r="AX28" s="180">
        <v>23419778</v>
      </c>
      <c r="AY28" s="180">
        <v>23623970</v>
      </c>
      <c r="AZ28" s="180">
        <v>23969794</v>
      </c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80" t="s">
        <v>802</v>
      </c>
      <c r="B29" s="180">
        <v>0</v>
      </c>
      <c r="C29" s="180">
        <v>0</v>
      </c>
      <c r="D29" s="180">
        <v>0</v>
      </c>
      <c r="E29" s="180">
        <v>0</v>
      </c>
      <c r="F29" s="180">
        <v>0</v>
      </c>
      <c r="G29" s="180">
        <v>20763404</v>
      </c>
      <c r="H29" s="180">
        <v>22130794</v>
      </c>
      <c r="I29" s="180">
        <v>21640273.91</v>
      </c>
      <c r="J29" s="180">
        <v>25229511</v>
      </c>
      <c r="K29" s="180">
        <v>23613378.93</v>
      </c>
      <c r="L29" s="180">
        <v>37547241</v>
      </c>
      <c r="M29" s="180">
        <v>29060407.870000001</v>
      </c>
      <c r="N29" s="180">
        <v>22003036</v>
      </c>
      <c r="O29" s="180">
        <v>20161173</v>
      </c>
      <c r="P29" s="180">
        <v>26479253</v>
      </c>
      <c r="Q29" s="180">
        <v>26726209</v>
      </c>
      <c r="R29" s="180">
        <v>19098128</v>
      </c>
      <c r="S29" s="180">
        <v>24641099</v>
      </c>
      <c r="T29" s="180">
        <v>23053415</v>
      </c>
      <c r="U29" s="180">
        <v>22111960</v>
      </c>
      <c r="V29" s="180">
        <v>29355214</v>
      </c>
      <c r="W29" s="180">
        <v>30209505</v>
      </c>
      <c r="X29" s="180">
        <v>25569181</v>
      </c>
      <c r="Y29" s="180">
        <v>35905523</v>
      </c>
      <c r="Z29" s="180">
        <v>28422451</v>
      </c>
      <c r="AA29" s="180">
        <v>22943668</v>
      </c>
      <c r="AB29" s="180">
        <v>21739648</v>
      </c>
      <c r="AC29" s="180">
        <v>23980802</v>
      </c>
      <c r="AD29" s="180">
        <v>22435202</v>
      </c>
      <c r="AE29" s="180">
        <v>30120621</v>
      </c>
      <c r="AF29" s="180">
        <v>47280455</v>
      </c>
      <c r="AG29" s="180">
        <v>31830604</v>
      </c>
      <c r="AH29" s="180">
        <v>30737089</v>
      </c>
      <c r="AI29" s="180">
        <v>30117162</v>
      </c>
      <c r="AJ29" s="180">
        <v>26799321</v>
      </c>
      <c r="AK29" s="180">
        <v>31765140</v>
      </c>
      <c r="AL29" s="180">
        <v>26838039</v>
      </c>
      <c r="AM29" s="180">
        <v>26770723</v>
      </c>
      <c r="AN29" s="180">
        <v>25329487</v>
      </c>
      <c r="AO29" s="180">
        <v>27244293</v>
      </c>
      <c r="AP29" s="180">
        <v>37751272</v>
      </c>
      <c r="AQ29" s="180">
        <v>32596014</v>
      </c>
      <c r="AR29" s="180">
        <v>27562653</v>
      </c>
      <c r="AS29" s="180">
        <v>26195493</v>
      </c>
      <c r="AT29" s="180">
        <v>31725883</v>
      </c>
      <c r="AU29" s="180">
        <v>43724025</v>
      </c>
      <c r="AV29" s="180">
        <v>43321511</v>
      </c>
      <c r="AW29" s="180">
        <v>41779104</v>
      </c>
      <c r="AX29" s="180">
        <v>70011958</v>
      </c>
      <c r="AY29" s="180">
        <v>55389948</v>
      </c>
      <c r="AZ29" s="180">
        <v>45359647</v>
      </c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80" t="s">
        <v>1287</v>
      </c>
      <c r="B30" s="180">
        <v>0</v>
      </c>
      <c r="C30" s="180">
        <v>0</v>
      </c>
      <c r="D30" s="180">
        <v>0</v>
      </c>
      <c r="E30" s="180">
        <v>0</v>
      </c>
      <c r="F30" s="180">
        <v>0</v>
      </c>
      <c r="G30" s="180">
        <v>20763404</v>
      </c>
      <c r="H30" s="180">
        <v>0</v>
      </c>
      <c r="I30" s="180">
        <v>0</v>
      </c>
      <c r="J30" s="180">
        <v>25229511</v>
      </c>
      <c r="K30" s="180">
        <v>23613378.93</v>
      </c>
      <c r="L30" s="180">
        <v>37547241</v>
      </c>
      <c r="M30" s="180">
        <v>29060407.870000001</v>
      </c>
      <c r="N30" s="180">
        <v>22003036</v>
      </c>
      <c r="O30" s="180">
        <v>20161173</v>
      </c>
      <c r="P30" s="180">
        <v>26479253</v>
      </c>
      <c r="Q30" s="180">
        <v>26726209</v>
      </c>
      <c r="R30" s="180">
        <v>19098128</v>
      </c>
      <c r="S30" s="180">
        <v>24641099</v>
      </c>
      <c r="T30" s="180">
        <v>23053415</v>
      </c>
      <c r="U30" s="180">
        <v>22111960</v>
      </c>
      <c r="V30" s="180">
        <v>29355214</v>
      </c>
      <c r="W30" s="180">
        <v>30209505</v>
      </c>
      <c r="X30" s="180">
        <v>25569181</v>
      </c>
      <c r="Y30" s="180">
        <v>35905523</v>
      </c>
      <c r="Z30" s="180">
        <v>28422451</v>
      </c>
      <c r="AA30" s="180">
        <v>22943668</v>
      </c>
      <c r="AB30" s="180">
        <v>21739648</v>
      </c>
      <c r="AC30" s="180">
        <v>23980802</v>
      </c>
      <c r="AD30" s="180">
        <v>22435202</v>
      </c>
      <c r="AE30" s="180">
        <v>30120621</v>
      </c>
      <c r="AF30" s="180">
        <v>47280455</v>
      </c>
      <c r="AG30" s="180">
        <v>31830604</v>
      </c>
      <c r="AH30" s="180">
        <v>30737089</v>
      </c>
      <c r="AI30" s="180">
        <v>30117162</v>
      </c>
      <c r="AJ30" s="180">
        <v>26799321</v>
      </c>
      <c r="AK30" s="180">
        <v>31765140</v>
      </c>
      <c r="AL30" s="180">
        <v>26838039</v>
      </c>
      <c r="AM30" s="180">
        <v>26770723</v>
      </c>
      <c r="AN30" s="180">
        <v>25329487</v>
      </c>
      <c r="AO30" s="180">
        <v>27244293</v>
      </c>
      <c r="AP30" s="180">
        <v>37751272</v>
      </c>
      <c r="AQ30" s="180">
        <v>32596014</v>
      </c>
      <c r="AR30" s="180">
        <v>27562653</v>
      </c>
      <c r="AS30" s="180">
        <v>26195493</v>
      </c>
      <c r="AT30" s="180">
        <v>31725883</v>
      </c>
      <c r="AU30" s="180">
        <v>43724025</v>
      </c>
      <c r="AV30" s="180">
        <v>43321511</v>
      </c>
      <c r="AW30" s="180">
        <v>41779104</v>
      </c>
      <c r="AX30" s="180">
        <v>70011958</v>
      </c>
      <c r="AY30" s="180">
        <v>55389948</v>
      </c>
      <c r="AZ30" s="180">
        <v>45359647</v>
      </c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80" t="s">
        <v>804</v>
      </c>
      <c r="B31" s="180">
        <v>0</v>
      </c>
      <c r="C31" s="180">
        <v>0</v>
      </c>
      <c r="D31" s="180">
        <v>0</v>
      </c>
      <c r="E31" s="180">
        <v>0</v>
      </c>
      <c r="F31" s="180">
        <v>0</v>
      </c>
      <c r="G31" s="180">
        <v>0</v>
      </c>
      <c r="H31" s="180">
        <v>0</v>
      </c>
      <c r="I31" s="180">
        <v>0</v>
      </c>
      <c r="J31" s="180">
        <v>0</v>
      </c>
      <c r="K31" s="180">
        <v>0</v>
      </c>
      <c r="L31" s="180">
        <v>0</v>
      </c>
      <c r="M31" s="180">
        <v>8444912.1400000006</v>
      </c>
      <c r="N31" s="180">
        <v>8095040</v>
      </c>
      <c r="O31" s="180">
        <v>3314496</v>
      </c>
      <c r="P31" s="180">
        <v>3865430</v>
      </c>
      <c r="Q31" s="180">
        <v>2464150</v>
      </c>
      <c r="R31" s="180">
        <v>1641855</v>
      </c>
      <c r="S31" s="180">
        <v>2009561</v>
      </c>
      <c r="T31" s="180">
        <v>2128708</v>
      </c>
      <c r="U31" s="180">
        <v>2904485</v>
      </c>
      <c r="V31" s="180">
        <v>2360255</v>
      </c>
      <c r="W31" s="180">
        <v>2397821</v>
      </c>
      <c r="X31" s="180">
        <v>3023746</v>
      </c>
      <c r="Y31" s="180">
        <v>3155287</v>
      </c>
      <c r="Z31" s="180">
        <v>2585195</v>
      </c>
      <c r="AA31" s="180">
        <v>2900600</v>
      </c>
      <c r="AB31" s="180">
        <v>3029957</v>
      </c>
      <c r="AC31" s="180">
        <v>3943870</v>
      </c>
      <c r="AD31" s="180">
        <v>3714759</v>
      </c>
      <c r="AE31" s="180">
        <v>3902863</v>
      </c>
      <c r="AF31" s="180">
        <v>4654714</v>
      </c>
      <c r="AG31" s="180">
        <v>5584612</v>
      </c>
      <c r="AH31" s="180">
        <v>4308436</v>
      </c>
      <c r="AI31" s="180">
        <v>4195241</v>
      </c>
      <c r="AJ31" s="180">
        <v>4363587</v>
      </c>
      <c r="AK31" s="180">
        <v>4572254</v>
      </c>
      <c r="AL31" s="180">
        <v>3888952</v>
      </c>
      <c r="AM31" s="180">
        <v>4407552</v>
      </c>
      <c r="AN31" s="180">
        <v>4583535</v>
      </c>
      <c r="AO31" s="180">
        <v>5033040</v>
      </c>
      <c r="AP31" s="180">
        <v>4445196</v>
      </c>
      <c r="AQ31" s="180">
        <v>5573494</v>
      </c>
      <c r="AR31" s="180">
        <v>5311902</v>
      </c>
      <c r="AS31" s="180">
        <v>6694782</v>
      </c>
      <c r="AT31" s="180">
        <v>4308328</v>
      </c>
      <c r="AU31" s="180">
        <v>4575715</v>
      </c>
      <c r="AV31" s="180">
        <v>6952729</v>
      </c>
      <c r="AW31" s="180">
        <v>8434941</v>
      </c>
      <c r="AX31" s="180">
        <v>11341259</v>
      </c>
      <c r="AY31" s="180">
        <v>9865643</v>
      </c>
      <c r="AZ31" s="180">
        <v>12068493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80" t="s">
        <v>806</v>
      </c>
      <c r="B32" s="180">
        <v>31351600</v>
      </c>
      <c r="C32" s="180">
        <v>30507804</v>
      </c>
      <c r="D32" s="180">
        <v>26785290</v>
      </c>
      <c r="E32" s="180">
        <v>44637241</v>
      </c>
      <c r="F32" s="180">
        <v>36788547</v>
      </c>
      <c r="G32" s="180">
        <v>10008357</v>
      </c>
      <c r="H32" s="180">
        <v>9292727</v>
      </c>
      <c r="I32" s="180">
        <v>13959483.68</v>
      </c>
      <c r="J32" s="180">
        <v>13897598</v>
      </c>
      <c r="K32" s="180">
        <v>16486711.68</v>
      </c>
      <c r="L32" s="180">
        <v>15731599</v>
      </c>
      <c r="M32" s="180">
        <v>17505162.059999999</v>
      </c>
      <c r="N32" s="180">
        <v>21245533</v>
      </c>
      <c r="O32" s="180">
        <v>20627471</v>
      </c>
      <c r="P32" s="180">
        <v>21731911</v>
      </c>
      <c r="Q32" s="180">
        <v>20210187</v>
      </c>
      <c r="R32" s="180">
        <v>19946345</v>
      </c>
      <c r="S32" s="180">
        <v>25305612</v>
      </c>
      <c r="T32" s="180">
        <v>23755267</v>
      </c>
      <c r="U32" s="180">
        <v>25456136</v>
      </c>
      <c r="V32" s="180">
        <v>26491189</v>
      </c>
      <c r="W32" s="180">
        <v>36012564</v>
      </c>
      <c r="X32" s="180">
        <v>27630861</v>
      </c>
      <c r="Y32" s="180">
        <v>35252715</v>
      </c>
      <c r="Z32" s="180">
        <v>30735033</v>
      </c>
      <c r="AA32" s="180">
        <v>29869448</v>
      </c>
      <c r="AB32" s="180">
        <v>36694345</v>
      </c>
      <c r="AC32" s="180">
        <v>36799905</v>
      </c>
      <c r="AD32" s="180">
        <v>37551179</v>
      </c>
      <c r="AE32" s="180">
        <v>42934761</v>
      </c>
      <c r="AF32" s="180">
        <v>54208100</v>
      </c>
      <c r="AG32" s="180">
        <v>42551671</v>
      </c>
      <c r="AH32" s="180">
        <v>43256773</v>
      </c>
      <c r="AI32" s="180">
        <v>41587022</v>
      </c>
      <c r="AJ32" s="180">
        <v>42349143</v>
      </c>
      <c r="AK32" s="180">
        <v>41765000</v>
      </c>
      <c r="AL32" s="180">
        <v>37062549</v>
      </c>
      <c r="AM32" s="180">
        <v>36723384</v>
      </c>
      <c r="AN32" s="180">
        <v>41964033</v>
      </c>
      <c r="AO32" s="180">
        <v>43331296</v>
      </c>
      <c r="AP32" s="180">
        <v>47898778</v>
      </c>
      <c r="AQ32" s="180">
        <v>45278129</v>
      </c>
      <c r="AR32" s="180">
        <v>41693657</v>
      </c>
      <c r="AS32" s="180">
        <v>38100262</v>
      </c>
      <c r="AT32" s="180">
        <v>40642596</v>
      </c>
      <c r="AU32" s="180">
        <v>41592938</v>
      </c>
      <c r="AV32" s="180">
        <v>39358157</v>
      </c>
      <c r="AW32" s="180">
        <v>38580488</v>
      </c>
      <c r="AX32" s="180">
        <v>64159227</v>
      </c>
      <c r="AY32" s="180">
        <v>47408263</v>
      </c>
      <c r="AZ32" s="180">
        <v>48815496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80" t="s">
        <v>807</v>
      </c>
      <c r="B33" s="180">
        <v>0</v>
      </c>
      <c r="C33" s="180">
        <v>0</v>
      </c>
      <c r="D33" s="180">
        <v>0</v>
      </c>
      <c r="E33" s="180">
        <v>0</v>
      </c>
      <c r="F33" s="180">
        <v>0</v>
      </c>
      <c r="G33" s="180">
        <v>10008357</v>
      </c>
      <c r="H33" s="180">
        <v>0</v>
      </c>
      <c r="I33" s="180">
        <v>0</v>
      </c>
      <c r="J33" s="180">
        <v>0</v>
      </c>
      <c r="K33" s="180">
        <v>0</v>
      </c>
      <c r="L33" s="180">
        <v>0</v>
      </c>
      <c r="M33" s="180">
        <v>0</v>
      </c>
      <c r="N33" s="180">
        <v>0</v>
      </c>
      <c r="O33" s="180">
        <v>0</v>
      </c>
      <c r="P33" s="180">
        <v>21731911</v>
      </c>
      <c r="Q33" s="180">
        <v>0</v>
      </c>
      <c r="R33" s="180">
        <v>0</v>
      </c>
      <c r="S33" s="180">
        <v>0</v>
      </c>
      <c r="T33" s="180">
        <v>0</v>
      </c>
      <c r="U33" s="180">
        <v>0</v>
      </c>
      <c r="V33" s="180">
        <v>0</v>
      </c>
      <c r="W33" s="180">
        <v>0</v>
      </c>
      <c r="X33" s="180">
        <v>0</v>
      </c>
      <c r="Y33" s="180">
        <v>0</v>
      </c>
      <c r="Z33" s="180">
        <v>0</v>
      </c>
      <c r="AA33" s="180">
        <v>0</v>
      </c>
      <c r="AB33" s="180">
        <v>0</v>
      </c>
      <c r="AC33" s="180">
        <v>0</v>
      </c>
      <c r="AD33" s="180">
        <v>0</v>
      </c>
      <c r="AE33" s="180">
        <v>0</v>
      </c>
      <c r="AF33" s="180">
        <v>0</v>
      </c>
      <c r="AG33" s="180">
        <v>0</v>
      </c>
      <c r="AH33" s="180">
        <v>0</v>
      </c>
      <c r="AI33" s="180">
        <v>0</v>
      </c>
      <c r="AJ33" s="180">
        <v>0</v>
      </c>
      <c r="AK33" s="180">
        <v>0</v>
      </c>
      <c r="AL33" s="180">
        <v>0</v>
      </c>
      <c r="AM33" s="180">
        <v>0</v>
      </c>
      <c r="AN33" s="180">
        <v>41964033</v>
      </c>
      <c r="AO33" s="180">
        <v>0</v>
      </c>
      <c r="AP33" s="180">
        <v>0</v>
      </c>
      <c r="AQ33" s="180">
        <v>0</v>
      </c>
      <c r="AR33" s="180">
        <v>0</v>
      </c>
      <c r="AS33" s="180">
        <v>0</v>
      </c>
      <c r="AT33" s="180">
        <v>0</v>
      </c>
      <c r="AU33" s="180">
        <v>0</v>
      </c>
      <c r="AV33" s="180">
        <v>0</v>
      </c>
      <c r="AW33" s="180">
        <v>0</v>
      </c>
      <c r="AX33" s="180">
        <v>0</v>
      </c>
      <c r="AY33" s="180">
        <v>0</v>
      </c>
      <c r="AZ33" s="180">
        <v>0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80" t="s">
        <v>808</v>
      </c>
      <c r="B34" s="180">
        <v>1099522610</v>
      </c>
      <c r="C34" s="180">
        <v>1073444067</v>
      </c>
      <c r="D34" s="180">
        <v>1124935263</v>
      </c>
      <c r="E34" s="180">
        <v>1303554490</v>
      </c>
      <c r="F34" s="180">
        <v>1217861703</v>
      </c>
      <c r="G34" s="180">
        <v>1187142678</v>
      </c>
      <c r="H34" s="180">
        <v>1242008276</v>
      </c>
      <c r="I34" s="180">
        <v>1358532087.1199999</v>
      </c>
      <c r="J34" s="180">
        <v>1422290122</v>
      </c>
      <c r="K34" s="180">
        <v>1455703457.8299999</v>
      </c>
      <c r="L34" s="180">
        <v>1458941874</v>
      </c>
      <c r="M34" s="180">
        <v>1551527566.98</v>
      </c>
      <c r="N34" s="180">
        <v>1677862366</v>
      </c>
      <c r="O34" s="180">
        <v>1672341277</v>
      </c>
      <c r="P34" s="180">
        <v>1777794282</v>
      </c>
      <c r="Q34" s="180">
        <v>1722939879</v>
      </c>
      <c r="R34" s="180">
        <v>1857149168</v>
      </c>
      <c r="S34" s="180">
        <v>1887035540</v>
      </c>
      <c r="T34" s="180">
        <v>2005459644</v>
      </c>
      <c r="U34" s="180">
        <v>2077442485</v>
      </c>
      <c r="V34" s="180">
        <v>2109966797</v>
      </c>
      <c r="W34" s="180">
        <v>2225151588</v>
      </c>
      <c r="X34" s="180">
        <v>2240033615</v>
      </c>
      <c r="Y34" s="180">
        <v>2290045287</v>
      </c>
      <c r="Z34" s="180">
        <v>2308996357</v>
      </c>
      <c r="AA34" s="180">
        <v>2339798385</v>
      </c>
      <c r="AB34" s="180">
        <v>2415588259</v>
      </c>
      <c r="AC34" s="180">
        <v>2389136592</v>
      </c>
      <c r="AD34" s="180">
        <v>2474871206</v>
      </c>
      <c r="AE34" s="180">
        <v>2511722564</v>
      </c>
      <c r="AF34" s="180">
        <v>2538678185</v>
      </c>
      <c r="AG34" s="180">
        <v>2555305372</v>
      </c>
      <c r="AH34" s="180">
        <v>2643708617</v>
      </c>
      <c r="AI34" s="180">
        <v>2705154442</v>
      </c>
      <c r="AJ34" s="180">
        <v>2742206947</v>
      </c>
      <c r="AK34" s="180">
        <v>2845867577</v>
      </c>
      <c r="AL34" s="180">
        <v>2847204384</v>
      </c>
      <c r="AM34" s="180">
        <v>2853339111</v>
      </c>
      <c r="AN34" s="180">
        <v>2863314298</v>
      </c>
      <c r="AO34" s="180">
        <v>2900840774</v>
      </c>
      <c r="AP34" s="180">
        <v>2994484778</v>
      </c>
      <c r="AQ34" s="180">
        <v>3025196632</v>
      </c>
      <c r="AR34" s="180">
        <v>3053804317</v>
      </c>
      <c r="AS34" s="180">
        <v>3155090809</v>
      </c>
      <c r="AT34" s="180">
        <v>3150640953</v>
      </c>
      <c r="AU34" s="180">
        <v>3256294111</v>
      </c>
      <c r="AV34" s="180">
        <v>3240134170</v>
      </c>
      <c r="AW34" s="180">
        <v>3293888989</v>
      </c>
      <c r="AX34" s="180">
        <v>3483527004</v>
      </c>
      <c r="AY34" s="180">
        <v>3585799598</v>
      </c>
      <c r="AZ34" s="180">
        <v>3545647971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80"/>
      <c r="B35" s="180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80" t="s">
        <v>809</v>
      </c>
      <c r="B36" s="180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80" t="s">
        <v>810</v>
      </c>
      <c r="B37" s="180">
        <v>931339037</v>
      </c>
      <c r="C37" s="180">
        <v>906968049</v>
      </c>
      <c r="D37" s="180">
        <v>956614017</v>
      </c>
      <c r="E37" s="180">
        <v>1106108653</v>
      </c>
      <c r="F37" s="180">
        <v>1027263881</v>
      </c>
      <c r="G37" s="180">
        <v>989173210</v>
      </c>
      <c r="H37" s="180">
        <v>1018800657</v>
      </c>
      <c r="I37" s="180">
        <v>1054462676.48</v>
      </c>
      <c r="J37" s="180">
        <v>1106643008</v>
      </c>
      <c r="K37" s="180">
        <v>1129378779.1400001</v>
      </c>
      <c r="L37" s="180">
        <v>1120914072</v>
      </c>
      <c r="M37" s="180">
        <v>1196720506.9400001</v>
      </c>
      <c r="N37" s="180">
        <v>1286886303</v>
      </c>
      <c r="O37" s="180">
        <v>1302422231</v>
      </c>
      <c r="P37" s="180">
        <v>1255176833</v>
      </c>
      <c r="Q37" s="180">
        <v>1242229335</v>
      </c>
      <c r="R37" s="180">
        <v>1390019902</v>
      </c>
      <c r="S37" s="180">
        <v>1402179345</v>
      </c>
      <c r="T37" s="180">
        <v>1485246383</v>
      </c>
      <c r="U37" s="180">
        <v>1478774555</v>
      </c>
      <c r="V37" s="180">
        <v>1512890050</v>
      </c>
      <c r="W37" s="180">
        <v>1562575005</v>
      </c>
      <c r="X37" s="180">
        <v>1639775781</v>
      </c>
      <c r="Y37" s="180">
        <v>1601352657</v>
      </c>
      <c r="Z37" s="180">
        <v>1616808984</v>
      </c>
      <c r="AA37" s="180">
        <v>1641484782</v>
      </c>
      <c r="AB37" s="180">
        <v>1693985073</v>
      </c>
      <c r="AC37" s="180">
        <v>1717144866</v>
      </c>
      <c r="AD37" s="180">
        <v>1738185099</v>
      </c>
      <c r="AE37" s="180">
        <v>1752367627</v>
      </c>
      <c r="AF37" s="180">
        <v>1756106847</v>
      </c>
      <c r="AG37" s="180">
        <v>1790956789</v>
      </c>
      <c r="AH37" s="180">
        <v>1837310279</v>
      </c>
      <c r="AI37" s="180">
        <v>1822381199</v>
      </c>
      <c r="AJ37" s="180">
        <v>1855455889</v>
      </c>
      <c r="AK37" s="180">
        <v>1891210929</v>
      </c>
      <c r="AL37" s="180">
        <v>1867497851</v>
      </c>
      <c r="AM37" s="180">
        <v>1911216360</v>
      </c>
      <c r="AN37" s="180">
        <v>1844427081</v>
      </c>
      <c r="AO37" s="180">
        <v>1949247079</v>
      </c>
      <c r="AP37" s="180">
        <v>2004006519</v>
      </c>
      <c r="AQ37" s="180">
        <v>1970525033</v>
      </c>
      <c r="AR37" s="180">
        <v>1988390741</v>
      </c>
      <c r="AS37" s="180">
        <v>2065567524</v>
      </c>
      <c r="AT37" s="180">
        <v>2048784331</v>
      </c>
      <c r="AU37" s="180">
        <v>2073570991</v>
      </c>
      <c r="AV37" s="180">
        <v>2067335614</v>
      </c>
      <c r="AW37" s="180">
        <v>2153873190</v>
      </c>
      <c r="AX37" s="180">
        <v>2290049142</v>
      </c>
      <c r="AY37" s="180">
        <v>2379424333</v>
      </c>
      <c r="AZ37" s="180">
        <v>2347256018</v>
      </c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80" t="s">
        <v>811</v>
      </c>
      <c r="B38" s="180">
        <v>55726083</v>
      </c>
      <c r="C38" s="180">
        <v>69838550</v>
      </c>
      <c r="D38" s="180">
        <v>84397105</v>
      </c>
      <c r="E38" s="180">
        <v>138158882</v>
      </c>
      <c r="F38" s="180">
        <v>113157431</v>
      </c>
      <c r="G38" s="180">
        <v>80147810</v>
      </c>
      <c r="H38" s="180">
        <v>80610592</v>
      </c>
      <c r="I38" s="180">
        <v>78970753.989999995</v>
      </c>
      <c r="J38" s="180">
        <v>98706768</v>
      </c>
      <c r="K38" s="180">
        <v>100851352.81</v>
      </c>
      <c r="L38" s="180">
        <v>78597305</v>
      </c>
      <c r="M38" s="180">
        <v>96684035.040000007</v>
      </c>
      <c r="N38" s="180">
        <v>104495994</v>
      </c>
      <c r="O38" s="180">
        <v>99917587</v>
      </c>
      <c r="P38" s="180">
        <v>0</v>
      </c>
      <c r="Q38" s="180">
        <v>0</v>
      </c>
      <c r="R38" s="180">
        <v>84333014</v>
      </c>
      <c r="S38" s="180">
        <v>76549070</v>
      </c>
      <c r="T38" s="180">
        <v>86951816</v>
      </c>
      <c r="U38" s="180">
        <v>87394426</v>
      </c>
      <c r="V38" s="180">
        <v>84572017</v>
      </c>
      <c r="W38" s="180">
        <v>95517181</v>
      </c>
      <c r="X38" s="180">
        <v>87559116</v>
      </c>
      <c r="Y38" s="180">
        <v>71517579</v>
      </c>
      <c r="Z38" s="180">
        <v>62910166</v>
      </c>
      <c r="AA38" s="180">
        <v>73985636</v>
      </c>
      <c r="AB38" s="180">
        <v>72928795</v>
      </c>
      <c r="AC38" s="180">
        <v>87313756</v>
      </c>
      <c r="AD38" s="180">
        <v>84794003</v>
      </c>
      <c r="AE38" s="180">
        <v>83193244</v>
      </c>
      <c r="AF38" s="180">
        <v>79098721</v>
      </c>
      <c r="AG38" s="180">
        <v>85577772</v>
      </c>
      <c r="AH38" s="180">
        <v>89675851</v>
      </c>
      <c r="AI38" s="180">
        <v>80267658</v>
      </c>
      <c r="AJ38" s="180">
        <v>81079352</v>
      </c>
      <c r="AK38" s="180">
        <v>96375833</v>
      </c>
      <c r="AL38" s="180">
        <v>72425821</v>
      </c>
      <c r="AM38" s="180">
        <v>72148866</v>
      </c>
      <c r="AN38" s="180">
        <v>0</v>
      </c>
      <c r="AO38" s="180">
        <v>70575042</v>
      </c>
      <c r="AP38" s="180">
        <v>65835119</v>
      </c>
      <c r="AQ38" s="180">
        <v>67990043</v>
      </c>
      <c r="AR38" s="180">
        <v>66944881</v>
      </c>
      <c r="AS38" s="180">
        <v>70566887</v>
      </c>
      <c r="AT38" s="180">
        <v>69947094</v>
      </c>
      <c r="AU38" s="180">
        <v>68617839</v>
      </c>
      <c r="AV38" s="180">
        <v>68449146</v>
      </c>
      <c r="AW38" s="180">
        <v>81824302</v>
      </c>
      <c r="AX38" s="180">
        <v>87937457</v>
      </c>
      <c r="AY38" s="180">
        <v>71427005</v>
      </c>
      <c r="AZ38" s="180">
        <v>73406026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80" t="s">
        <v>812</v>
      </c>
      <c r="B39" s="180">
        <v>36972512</v>
      </c>
      <c r="C39" s="180">
        <v>50060593</v>
      </c>
      <c r="D39" s="180">
        <v>60935877</v>
      </c>
      <c r="E39" s="180">
        <v>97635655</v>
      </c>
      <c r="F39" s="180">
        <v>70346142</v>
      </c>
      <c r="G39" s="180">
        <v>36416670</v>
      </c>
      <c r="H39" s="180">
        <v>39252652</v>
      </c>
      <c r="I39" s="180">
        <v>37403726.700000003</v>
      </c>
      <c r="J39" s="180">
        <v>59259592</v>
      </c>
      <c r="K39" s="180">
        <v>53949418.420000002</v>
      </c>
      <c r="L39" s="180">
        <v>43248920</v>
      </c>
      <c r="M39" s="180">
        <v>61163754.530000001</v>
      </c>
      <c r="N39" s="180">
        <v>0</v>
      </c>
      <c r="O39" s="180">
        <v>0</v>
      </c>
      <c r="P39" s="180">
        <v>0</v>
      </c>
      <c r="Q39" s="180">
        <v>0</v>
      </c>
      <c r="R39" s="180">
        <v>0</v>
      </c>
      <c r="S39" s="180">
        <v>0</v>
      </c>
      <c r="T39" s="180">
        <v>0</v>
      </c>
      <c r="U39" s="180">
        <v>0</v>
      </c>
      <c r="V39" s="180">
        <v>0</v>
      </c>
      <c r="W39" s="180">
        <v>0</v>
      </c>
      <c r="X39" s="180">
        <v>0</v>
      </c>
      <c r="Y39" s="180">
        <v>0</v>
      </c>
      <c r="Z39" s="180">
        <v>0</v>
      </c>
      <c r="AA39" s="180">
        <v>0</v>
      </c>
      <c r="AB39" s="180">
        <v>0</v>
      </c>
      <c r="AC39" s="180">
        <v>0</v>
      </c>
      <c r="AD39" s="180">
        <v>0</v>
      </c>
      <c r="AE39" s="180">
        <v>0</v>
      </c>
      <c r="AF39" s="180">
        <v>0</v>
      </c>
      <c r="AG39" s="180">
        <v>0</v>
      </c>
      <c r="AH39" s="180">
        <v>0</v>
      </c>
      <c r="AI39" s="180">
        <v>0</v>
      </c>
      <c r="AJ39" s="180">
        <v>0</v>
      </c>
      <c r="AK39" s="180">
        <v>0</v>
      </c>
      <c r="AL39" s="180">
        <v>0</v>
      </c>
      <c r="AM39" s="180">
        <v>0</v>
      </c>
      <c r="AN39" s="180">
        <v>0</v>
      </c>
      <c r="AO39" s="180">
        <v>0</v>
      </c>
      <c r="AP39" s="180">
        <v>0</v>
      </c>
      <c r="AQ39" s="180">
        <v>0</v>
      </c>
      <c r="AR39" s="180">
        <v>0</v>
      </c>
      <c r="AS39" s="180">
        <v>0</v>
      </c>
      <c r="AT39" s="180">
        <v>0</v>
      </c>
      <c r="AU39" s="180">
        <v>0</v>
      </c>
      <c r="AV39" s="180">
        <v>0</v>
      </c>
      <c r="AW39" s="180">
        <v>0</v>
      </c>
      <c r="AX39" s="180">
        <v>0</v>
      </c>
      <c r="AY39" s="180">
        <v>0</v>
      </c>
      <c r="AZ39" s="180">
        <v>0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80" t="s">
        <v>813</v>
      </c>
      <c r="B40" s="180">
        <v>18753571</v>
      </c>
      <c r="C40" s="180">
        <v>19777957</v>
      </c>
      <c r="D40" s="180">
        <v>23461228</v>
      </c>
      <c r="E40" s="180">
        <v>40523227</v>
      </c>
      <c r="F40" s="180">
        <v>42811289</v>
      </c>
      <c r="G40" s="180">
        <v>43731140</v>
      </c>
      <c r="H40" s="180">
        <v>41357940</v>
      </c>
      <c r="I40" s="180">
        <v>41567027.280000001</v>
      </c>
      <c r="J40" s="180">
        <v>39447176</v>
      </c>
      <c r="K40" s="180">
        <v>46901934.390000001</v>
      </c>
      <c r="L40" s="180">
        <v>35348385</v>
      </c>
      <c r="M40" s="180">
        <v>35520280.509999998</v>
      </c>
      <c r="N40" s="180">
        <v>0</v>
      </c>
      <c r="O40" s="180">
        <v>0</v>
      </c>
      <c r="P40" s="180">
        <v>0</v>
      </c>
      <c r="Q40" s="180">
        <v>0</v>
      </c>
      <c r="R40" s="180">
        <v>0</v>
      </c>
      <c r="S40" s="180">
        <v>0</v>
      </c>
      <c r="T40" s="180">
        <v>0</v>
      </c>
      <c r="U40" s="180">
        <v>0</v>
      </c>
      <c r="V40" s="180">
        <v>0</v>
      </c>
      <c r="W40" s="180">
        <v>0</v>
      </c>
      <c r="X40" s="180">
        <v>0</v>
      </c>
      <c r="Y40" s="180">
        <v>0</v>
      </c>
      <c r="Z40" s="180">
        <v>0</v>
      </c>
      <c r="AA40" s="180">
        <v>0</v>
      </c>
      <c r="AB40" s="180">
        <v>0</v>
      </c>
      <c r="AC40" s="180">
        <v>0</v>
      </c>
      <c r="AD40" s="180">
        <v>0</v>
      </c>
      <c r="AE40" s="180">
        <v>0</v>
      </c>
      <c r="AF40" s="180">
        <v>0</v>
      </c>
      <c r="AG40" s="180">
        <v>0</v>
      </c>
      <c r="AH40" s="180">
        <v>0</v>
      </c>
      <c r="AI40" s="180">
        <v>0</v>
      </c>
      <c r="AJ40" s="180">
        <v>0</v>
      </c>
      <c r="AK40" s="180">
        <v>0</v>
      </c>
      <c r="AL40" s="180">
        <v>0</v>
      </c>
      <c r="AM40" s="180">
        <v>0</v>
      </c>
      <c r="AN40" s="180">
        <v>0</v>
      </c>
      <c r="AO40" s="180">
        <v>0</v>
      </c>
      <c r="AP40" s="180">
        <v>0</v>
      </c>
      <c r="AQ40" s="180">
        <v>0</v>
      </c>
      <c r="AR40" s="180">
        <v>0</v>
      </c>
      <c r="AS40" s="180">
        <v>0</v>
      </c>
      <c r="AT40" s="180">
        <v>0</v>
      </c>
      <c r="AU40" s="180">
        <v>0</v>
      </c>
      <c r="AV40" s="180">
        <v>0</v>
      </c>
      <c r="AW40" s="180">
        <v>0</v>
      </c>
      <c r="AX40" s="180">
        <v>0</v>
      </c>
      <c r="AY40" s="180">
        <v>0</v>
      </c>
      <c r="AZ40" s="180">
        <v>0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80" t="s">
        <v>1288</v>
      </c>
      <c r="B41" s="180">
        <v>875612954</v>
      </c>
      <c r="C41" s="180">
        <v>837129499</v>
      </c>
      <c r="D41" s="180">
        <v>872216912</v>
      </c>
      <c r="E41" s="180">
        <v>967949771</v>
      </c>
      <c r="F41" s="180">
        <v>914106450</v>
      </c>
      <c r="G41" s="180">
        <v>909025400</v>
      </c>
      <c r="H41" s="180">
        <v>938190065</v>
      </c>
      <c r="I41" s="180">
        <v>975491922.49000001</v>
      </c>
      <c r="J41" s="180">
        <v>1007936240</v>
      </c>
      <c r="K41" s="180">
        <v>1028527426.3200001</v>
      </c>
      <c r="L41" s="180">
        <v>1042316767</v>
      </c>
      <c r="M41" s="180">
        <v>1100036471.9100001</v>
      </c>
      <c r="N41" s="180">
        <v>1182390309</v>
      </c>
      <c r="O41" s="180">
        <v>1202504644</v>
      </c>
      <c r="P41" s="180">
        <v>1255176833</v>
      </c>
      <c r="Q41" s="180">
        <v>1242229335</v>
      </c>
      <c r="R41" s="180">
        <v>1305686888</v>
      </c>
      <c r="S41" s="180">
        <v>1325630275</v>
      </c>
      <c r="T41" s="180">
        <v>1398294567</v>
      </c>
      <c r="U41" s="180">
        <v>1391380129</v>
      </c>
      <c r="V41" s="180">
        <v>1428318033</v>
      </c>
      <c r="W41" s="180">
        <v>1467057824</v>
      </c>
      <c r="X41" s="180">
        <v>1552216665</v>
      </c>
      <c r="Y41" s="180">
        <v>1529835078</v>
      </c>
      <c r="Z41" s="180">
        <v>1553898818</v>
      </c>
      <c r="AA41" s="180">
        <v>1567499146</v>
      </c>
      <c r="AB41" s="180">
        <v>1621056278</v>
      </c>
      <c r="AC41" s="180">
        <v>1629831110</v>
      </c>
      <c r="AD41" s="180">
        <v>1653391096</v>
      </c>
      <c r="AE41" s="180">
        <v>1669174383</v>
      </c>
      <c r="AF41" s="180">
        <v>1677008126</v>
      </c>
      <c r="AG41" s="180">
        <v>1705379017</v>
      </c>
      <c r="AH41" s="180">
        <v>1747634428</v>
      </c>
      <c r="AI41" s="180">
        <v>1742113541</v>
      </c>
      <c r="AJ41" s="180">
        <v>1774376537</v>
      </c>
      <c r="AK41" s="180">
        <v>1794835096</v>
      </c>
      <c r="AL41" s="180">
        <v>1795072030</v>
      </c>
      <c r="AM41" s="180">
        <v>1839067494</v>
      </c>
      <c r="AN41" s="180">
        <v>1844427081</v>
      </c>
      <c r="AO41" s="180">
        <v>1878672037</v>
      </c>
      <c r="AP41" s="180">
        <v>1938171400</v>
      </c>
      <c r="AQ41" s="180">
        <v>1902534990</v>
      </c>
      <c r="AR41" s="180">
        <v>1921445860</v>
      </c>
      <c r="AS41" s="180">
        <v>1995000637</v>
      </c>
      <c r="AT41" s="180">
        <v>1978837237</v>
      </c>
      <c r="AU41" s="180">
        <v>2004953152</v>
      </c>
      <c r="AV41" s="180">
        <v>1998886468</v>
      </c>
      <c r="AW41" s="180">
        <v>2072048888</v>
      </c>
      <c r="AX41" s="180">
        <v>2202111685</v>
      </c>
      <c r="AY41" s="180">
        <v>2307997328</v>
      </c>
      <c r="AZ41" s="180">
        <v>2273849992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80" t="s">
        <v>1289</v>
      </c>
      <c r="B42" s="180">
        <v>866762926</v>
      </c>
      <c r="C42" s="180">
        <v>828537517</v>
      </c>
      <c r="D42" s="180">
        <v>856961383</v>
      </c>
      <c r="E42" s="180">
        <v>952855541</v>
      </c>
      <c r="F42" s="180">
        <v>893525580</v>
      </c>
      <c r="G42" s="180">
        <v>887231980</v>
      </c>
      <c r="H42" s="180">
        <v>919309865</v>
      </c>
      <c r="I42" s="180">
        <v>962552860.89999998</v>
      </c>
      <c r="J42" s="180">
        <v>992567804</v>
      </c>
      <c r="K42" s="180">
        <v>1014063065.78</v>
      </c>
      <c r="L42" s="180">
        <v>1025747481</v>
      </c>
      <c r="M42" s="180">
        <v>1084949723.9400001</v>
      </c>
      <c r="N42" s="180">
        <v>0</v>
      </c>
      <c r="O42" s="180">
        <v>0</v>
      </c>
      <c r="P42" s="180">
        <v>1255176833</v>
      </c>
      <c r="Q42" s="180">
        <v>0</v>
      </c>
      <c r="R42" s="180">
        <v>0</v>
      </c>
      <c r="S42" s="180">
        <v>0</v>
      </c>
      <c r="T42" s="180">
        <v>0</v>
      </c>
      <c r="U42" s="180">
        <v>0</v>
      </c>
      <c r="V42" s="180">
        <v>0</v>
      </c>
      <c r="W42" s="180">
        <v>0</v>
      </c>
      <c r="X42" s="180">
        <v>0</v>
      </c>
      <c r="Y42" s="180">
        <v>0</v>
      </c>
      <c r="Z42" s="180">
        <v>0</v>
      </c>
      <c r="AA42" s="180">
        <v>0</v>
      </c>
      <c r="AB42" s="180">
        <v>0</v>
      </c>
      <c r="AC42" s="180">
        <v>0</v>
      </c>
      <c r="AD42" s="180">
        <v>0</v>
      </c>
      <c r="AE42" s="180">
        <v>0</v>
      </c>
      <c r="AF42" s="180">
        <v>0</v>
      </c>
      <c r="AG42" s="180">
        <v>0</v>
      </c>
      <c r="AH42" s="180">
        <v>0</v>
      </c>
      <c r="AI42" s="180">
        <v>0</v>
      </c>
      <c r="AJ42" s="180">
        <v>0</v>
      </c>
      <c r="AK42" s="180">
        <v>0</v>
      </c>
      <c r="AL42" s="180">
        <v>0</v>
      </c>
      <c r="AM42" s="180">
        <v>0</v>
      </c>
      <c r="AN42" s="180">
        <v>0</v>
      </c>
      <c r="AO42" s="180">
        <v>0</v>
      </c>
      <c r="AP42" s="180">
        <v>0</v>
      </c>
      <c r="AQ42" s="180">
        <v>0</v>
      </c>
      <c r="AR42" s="180">
        <v>0</v>
      </c>
      <c r="AS42" s="180">
        <v>0</v>
      </c>
      <c r="AT42" s="180">
        <v>0</v>
      </c>
      <c r="AU42" s="180">
        <v>0</v>
      </c>
      <c r="AV42" s="180">
        <v>0</v>
      </c>
      <c r="AW42" s="180">
        <v>0</v>
      </c>
      <c r="AX42" s="180">
        <v>0</v>
      </c>
      <c r="AY42" s="180">
        <v>0</v>
      </c>
      <c r="AZ42" s="180">
        <v>0</v>
      </c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80" t="s">
        <v>1290</v>
      </c>
      <c r="B43" s="180">
        <v>8850028</v>
      </c>
      <c r="C43" s="180">
        <v>8591982</v>
      </c>
      <c r="D43" s="180">
        <v>15255529</v>
      </c>
      <c r="E43" s="180">
        <v>15094230</v>
      </c>
      <c r="F43" s="180">
        <v>20580870</v>
      </c>
      <c r="G43" s="180">
        <v>21793420</v>
      </c>
      <c r="H43" s="180">
        <v>18880200</v>
      </c>
      <c r="I43" s="180">
        <v>12939061.59</v>
      </c>
      <c r="J43" s="180">
        <v>15368436</v>
      </c>
      <c r="K43" s="180">
        <v>14464360.539999999</v>
      </c>
      <c r="L43" s="180">
        <v>16569286</v>
      </c>
      <c r="M43" s="180">
        <v>15086747.960000001</v>
      </c>
      <c r="N43" s="180">
        <v>0</v>
      </c>
      <c r="O43" s="180">
        <v>0</v>
      </c>
      <c r="P43" s="180">
        <v>0</v>
      </c>
      <c r="Q43" s="180">
        <v>0</v>
      </c>
      <c r="R43" s="180">
        <v>0</v>
      </c>
      <c r="S43" s="180">
        <v>0</v>
      </c>
      <c r="T43" s="180">
        <v>0</v>
      </c>
      <c r="U43" s="180">
        <v>0</v>
      </c>
      <c r="V43" s="180">
        <v>0</v>
      </c>
      <c r="W43" s="180">
        <v>0</v>
      </c>
      <c r="X43" s="180">
        <v>0</v>
      </c>
      <c r="Y43" s="180">
        <v>0</v>
      </c>
      <c r="Z43" s="180">
        <v>0</v>
      </c>
      <c r="AA43" s="180">
        <v>0</v>
      </c>
      <c r="AB43" s="180">
        <v>0</v>
      </c>
      <c r="AC43" s="180">
        <v>0</v>
      </c>
      <c r="AD43" s="180">
        <v>0</v>
      </c>
      <c r="AE43" s="180">
        <v>0</v>
      </c>
      <c r="AF43" s="180">
        <v>0</v>
      </c>
      <c r="AG43" s="180">
        <v>0</v>
      </c>
      <c r="AH43" s="180">
        <v>0</v>
      </c>
      <c r="AI43" s="180">
        <v>0</v>
      </c>
      <c r="AJ43" s="180">
        <v>0</v>
      </c>
      <c r="AK43" s="180">
        <v>0</v>
      </c>
      <c r="AL43" s="180">
        <v>0</v>
      </c>
      <c r="AM43" s="180">
        <v>0</v>
      </c>
      <c r="AN43" s="180">
        <v>0</v>
      </c>
      <c r="AO43" s="180">
        <v>0</v>
      </c>
      <c r="AP43" s="180">
        <v>0</v>
      </c>
      <c r="AQ43" s="180">
        <v>0</v>
      </c>
      <c r="AR43" s="180">
        <v>0</v>
      </c>
      <c r="AS43" s="180">
        <v>0</v>
      </c>
      <c r="AT43" s="180">
        <v>0</v>
      </c>
      <c r="AU43" s="180">
        <v>0</v>
      </c>
      <c r="AV43" s="180">
        <v>0</v>
      </c>
      <c r="AW43" s="180">
        <v>0</v>
      </c>
      <c r="AX43" s="180">
        <v>0</v>
      </c>
      <c r="AY43" s="180">
        <v>0</v>
      </c>
      <c r="AZ43" s="180">
        <v>0</v>
      </c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80" t="s">
        <v>1277</v>
      </c>
      <c r="B44" s="180">
        <v>15775934</v>
      </c>
      <c r="C44" s="180">
        <v>13393049</v>
      </c>
      <c r="D44" s="180">
        <v>15961932</v>
      </c>
      <c r="E44" s="180">
        <v>18910593</v>
      </c>
      <c r="F44" s="180">
        <v>12585610</v>
      </c>
      <c r="G44" s="180">
        <v>31396314</v>
      </c>
      <c r="H44" s="180">
        <v>48968671</v>
      </c>
      <c r="I44" s="180">
        <v>46985385.289999999</v>
      </c>
      <c r="J44" s="180">
        <v>43577372</v>
      </c>
      <c r="K44" s="180">
        <v>43493537.409999996</v>
      </c>
      <c r="L44" s="180">
        <v>40257829</v>
      </c>
      <c r="M44" s="180">
        <v>33899714.43</v>
      </c>
      <c r="N44" s="180">
        <v>63245519</v>
      </c>
      <c r="O44" s="180">
        <v>49211659</v>
      </c>
      <c r="P44" s="180">
        <v>94176060</v>
      </c>
      <c r="Q44" s="180">
        <v>53340485</v>
      </c>
      <c r="R44" s="180">
        <v>96230939</v>
      </c>
      <c r="S44" s="180">
        <v>97271515</v>
      </c>
      <c r="T44" s="180">
        <v>108373589</v>
      </c>
      <c r="U44" s="180">
        <v>174003860</v>
      </c>
      <c r="V44" s="180">
        <v>131167388</v>
      </c>
      <c r="W44" s="180">
        <v>191070830</v>
      </c>
      <c r="X44" s="180">
        <v>117205186</v>
      </c>
      <c r="Y44" s="180">
        <v>167402851</v>
      </c>
      <c r="Z44" s="180">
        <v>158112473</v>
      </c>
      <c r="AA44" s="180">
        <v>149200580</v>
      </c>
      <c r="AB44" s="180">
        <v>149034199</v>
      </c>
      <c r="AC44" s="180">
        <v>75693710</v>
      </c>
      <c r="AD44" s="180">
        <v>111528328</v>
      </c>
      <c r="AE44" s="180">
        <v>109710399</v>
      </c>
      <c r="AF44" s="180">
        <v>90257009</v>
      </c>
      <c r="AG44" s="180">
        <v>71465737</v>
      </c>
      <c r="AH44" s="180">
        <v>76070191</v>
      </c>
      <c r="AI44" s="180">
        <v>141761354</v>
      </c>
      <c r="AJ44" s="180">
        <v>122452133</v>
      </c>
      <c r="AK44" s="180">
        <v>160052342</v>
      </c>
      <c r="AL44" s="180">
        <v>159884295</v>
      </c>
      <c r="AM44" s="180">
        <v>102345271</v>
      </c>
      <c r="AN44" s="180">
        <v>84238800</v>
      </c>
      <c r="AO44" s="180">
        <v>69288567</v>
      </c>
      <c r="AP44" s="180">
        <v>67083504</v>
      </c>
      <c r="AQ44" s="180">
        <v>133604224</v>
      </c>
      <c r="AR44" s="180">
        <v>123054579</v>
      </c>
      <c r="AS44" s="180">
        <v>128003006</v>
      </c>
      <c r="AT44" s="180">
        <v>106980827</v>
      </c>
      <c r="AU44" s="180">
        <v>146987477</v>
      </c>
      <c r="AV44" s="180">
        <v>133472788</v>
      </c>
      <c r="AW44" s="180">
        <v>81628362</v>
      </c>
      <c r="AX44" s="180">
        <v>104027173</v>
      </c>
      <c r="AY44" s="180">
        <v>127766916</v>
      </c>
      <c r="AZ44" s="180">
        <v>113937527</v>
      </c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80" t="s">
        <v>1278</v>
      </c>
      <c r="B45" s="180">
        <v>10833593</v>
      </c>
      <c r="C45" s="180">
        <v>9480469</v>
      </c>
      <c r="D45" s="180">
        <v>11197946</v>
      </c>
      <c r="E45" s="180">
        <v>11738123</v>
      </c>
      <c r="F45" s="180">
        <v>6313146</v>
      </c>
      <c r="G45" s="180">
        <v>24303691</v>
      </c>
      <c r="H45" s="180">
        <v>39404151</v>
      </c>
      <c r="I45" s="180">
        <v>39508226.670000002</v>
      </c>
      <c r="J45" s="180">
        <v>35922731</v>
      </c>
      <c r="K45" s="180">
        <v>34873205.590000004</v>
      </c>
      <c r="L45" s="180">
        <v>31726457</v>
      </c>
      <c r="M45" s="180">
        <v>25782663.23</v>
      </c>
      <c r="N45" s="180">
        <v>0</v>
      </c>
      <c r="O45" s="180">
        <v>0</v>
      </c>
      <c r="P45" s="180">
        <v>0</v>
      </c>
      <c r="Q45" s="180">
        <v>0</v>
      </c>
      <c r="R45" s="180">
        <v>0</v>
      </c>
      <c r="S45" s="180">
        <v>0</v>
      </c>
      <c r="T45" s="180">
        <v>0</v>
      </c>
      <c r="U45" s="180">
        <v>0</v>
      </c>
      <c r="V45" s="180">
        <v>0</v>
      </c>
      <c r="W45" s="180">
        <v>0</v>
      </c>
      <c r="X45" s="180">
        <v>0</v>
      </c>
      <c r="Y45" s="180">
        <v>0</v>
      </c>
      <c r="Z45" s="180">
        <v>0</v>
      </c>
      <c r="AA45" s="180">
        <v>0</v>
      </c>
      <c r="AB45" s="180">
        <v>0</v>
      </c>
      <c r="AC45" s="180">
        <v>0</v>
      </c>
      <c r="AD45" s="180">
        <v>0</v>
      </c>
      <c r="AE45" s="180">
        <v>0</v>
      </c>
      <c r="AF45" s="180">
        <v>0</v>
      </c>
      <c r="AG45" s="180">
        <v>0</v>
      </c>
      <c r="AH45" s="180">
        <v>0</v>
      </c>
      <c r="AI45" s="180">
        <v>0</v>
      </c>
      <c r="AJ45" s="180">
        <v>0</v>
      </c>
      <c r="AK45" s="180">
        <v>0</v>
      </c>
      <c r="AL45" s="180">
        <v>0</v>
      </c>
      <c r="AM45" s="180">
        <v>0</v>
      </c>
      <c r="AN45" s="180">
        <v>0</v>
      </c>
      <c r="AO45" s="180">
        <v>0</v>
      </c>
      <c r="AP45" s="180">
        <v>0</v>
      </c>
      <c r="AQ45" s="180">
        <v>0</v>
      </c>
      <c r="AR45" s="180">
        <v>0</v>
      </c>
      <c r="AS45" s="180">
        <v>0</v>
      </c>
      <c r="AT45" s="180">
        <v>0</v>
      </c>
      <c r="AU45" s="180">
        <v>0</v>
      </c>
      <c r="AV45" s="180">
        <v>0</v>
      </c>
      <c r="AW45" s="180">
        <v>0</v>
      </c>
      <c r="AX45" s="180">
        <v>0</v>
      </c>
      <c r="AY45" s="180">
        <v>0</v>
      </c>
      <c r="AZ45" s="180">
        <v>0</v>
      </c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80" t="s">
        <v>1279</v>
      </c>
      <c r="B46" s="180">
        <v>2671885</v>
      </c>
      <c r="C46" s="180">
        <v>2616669</v>
      </c>
      <c r="D46" s="180">
        <v>3502299</v>
      </c>
      <c r="E46" s="180">
        <v>3218959</v>
      </c>
      <c r="F46" s="180">
        <v>3846247</v>
      </c>
      <c r="G46" s="180">
        <v>4590076</v>
      </c>
      <c r="H46" s="180">
        <v>4825674</v>
      </c>
      <c r="I46" s="180">
        <v>2316182.75</v>
      </c>
      <c r="J46" s="180">
        <v>2646925</v>
      </c>
      <c r="K46" s="180">
        <v>2977395.54</v>
      </c>
      <c r="L46" s="180">
        <v>2894155</v>
      </c>
      <c r="M46" s="180">
        <v>2718893.56</v>
      </c>
      <c r="N46" s="180">
        <v>0</v>
      </c>
      <c r="O46" s="180">
        <v>0</v>
      </c>
      <c r="P46" s="180">
        <v>0</v>
      </c>
      <c r="Q46" s="180">
        <v>0</v>
      </c>
      <c r="R46" s="180">
        <v>0</v>
      </c>
      <c r="S46" s="180">
        <v>0</v>
      </c>
      <c r="T46" s="180">
        <v>0</v>
      </c>
      <c r="U46" s="180">
        <v>0</v>
      </c>
      <c r="V46" s="180">
        <v>0</v>
      </c>
      <c r="W46" s="180">
        <v>0</v>
      </c>
      <c r="X46" s="180">
        <v>0</v>
      </c>
      <c r="Y46" s="180">
        <v>0</v>
      </c>
      <c r="Z46" s="180">
        <v>0</v>
      </c>
      <c r="AA46" s="180">
        <v>0</v>
      </c>
      <c r="AB46" s="180">
        <v>0</v>
      </c>
      <c r="AC46" s="180">
        <v>0</v>
      </c>
      <c r="AD46" s="180">
        <v>0</v>
      </c>
      <c r="AE46" s="180">
        <v>0</v>
      </c>
      <c r="AF46" s="180">
        <v>0</v>
      </c>
      <c r="AG46" s="180">
        <v>0</v>
      </c>
      <c r="AH46" s="180">
        <v>0</v>
      </c>
      <c r="AI46" s="180">
        <v>0</v>
      </c>
      <c r="AJ46" s="180">
        <v>0</v>
      </c>
      <c r="AK46" s="180">
        <v>0</v>
      </c>
      <c r="AL46" s="180">
        <v>0</v>
      </c>
      <c r="AM46" s="180">
        <v>0</v>
      </c>
      <c r="AN46" s="180">
        <v>0</v>
      </c>
      <c r="AO46" s="180">
        <v>0</v>
      </c>
      <c r="AP46" s="180">
        <v>0</v>
      </c>
      <c r="AQ46" s="180">
        <v>0</v>
      </c>
      <c r="AR46" s="180">
        <v>0</v>
      </c>
      <c r="AS46" s="180">
        <v>0</v>
      </c>
      <c r="AT46" s="180">
        <v>0</v>
      </c>
      <c r="AU46" s="180">
        <v>0</v>
      </c>
      <c r="AV46" s="180">
        <v>0</v>
      </c>
      <c r="AW46" s="180">
        <v>0</v>
      </c>
      <c r="AX46" s="180">
        <v>0</v>
      </c>
      <c r="AY46" s="180">
        <v>0</v>
      </c>
      <c r="AZ46" s="180">
        <v>0</v>
      </c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80" t="s">
        <v>1280</v>
      </c>
      <c r="B47" s="180">
        <v>2122877</v>
      </c>
      <c r="C47" s="180">
        <v>1009269</v>
      </c>
      <c r="D47" s="180">
        <v>973386</v>
      </c>
      <c r="E47" s="180">
        <v>3619132</v>
      </c>
      <c r="F47" s="180">
        <v>2201327</v>
      </c>
      <c r="G47" s="180">
        <v>2025324</v>
      </c>
      <c r="H47" s="180">
        <v>4457593</v>
      </c>
      <c r="I47" s="180">
        <v>4679906.53</v>
      </c>
      <c r="J47" s="180">
        <v>4597389</v>
      </c>
      <c r="K47" s="180">
        <v>5155426.3099999996</v>
      </c>
      <c r="L47" s="180">
        <v>5219318</v>
      </c>
      <c r="M47" s="180">
        <v>5159046.26</v>
      </c>
      <c r="N47" s="180">
        <v>0</v>
      </c>
      <c r="O47" s="180">
        <v>0</v>
      </c>
      <c r="P47" s="180">
        <v>0</v>
      </c>
      <c r="Q47" s="180">
        <v>0</v>
      </c>
      <c r="R47" s="180">
        <v>0</v>
      </c>
      <c r="S47" s="180">
        <v>0</v>
      </c>
      <c r="T47" s="180">
        <v>0</v>
      </c>
      <c r="U47" s="180">
        <v>0</v>
      </c>
      <c r="V47" s="180">
        <v>0</v>
      </c>
      <c r="W47" s="180">
        <v>0</v>
      </c>
      <c r="X47" s="180">
        <v>0</v>
      </c>
      <c r="Y47" s="180">
        <v>0</v>
      </c>
      <c r="Z47" s="180">
        <v>0</v>
      </c>
      <c r="AA47" s="180">
        <v>0</v>
      </c>
      <c r="AB47" s="180">
        <v>0</v>
      </c>
      <c r="AC47" s="180">
        <v>0</v>
      </c>
      <c r="AD47" s="180">
        <v>0</v>
      </c>
      <c r="AE47" s="180">
        <v>0</v>
      </c>
      <c r="AF47" s="180">
        <v>0</v>
      </c>
      <c r="AG47" s="180">
        <v>0</v>
      </c>
      <c r="AH47" s="180">
        <v>0</v>
      </c>
      <c r="AI47" s="180">
        <v>0</v>
      </c>
      <c r="AJ47" s="180">
        <v>0</v>
      </c>
      <c r="AK47" s="180">
        <v>0</v>
      </c>
      <c r="AL47" s="180">
        <v>0</v>
      </c>
      <c r="AM47" s="180">
        <v>0</v>
      </c>
      <c r="AN47" s="180">
        <v>0</v>
      </c>
      <c r="AO47" s="180">
        <v>0</v>
      </c>
      <c r="AP47" s="180">
        <v>0</v>
      </c>
      <c r="AQ47" s="180">
        <v>0</v>
      </c>
      <c r="AR47" s="180">
        <v>0</v>
      </c>
      <c r="AS47" s="180">
        <v>0</v>
      </c>
      <c r="AT47" s="180">
        <v>0</v>
      </c>
      <c r="AU47" s="180">
        <v>0</v>
      </c>
      <c r="AV47" s="180">
        <v>0</v>
      </c>
      <c r="AW47" s="180">
        <v>0</v>
      </c>
      <c r="AX47" s="180">
        <v>0</v>
      </c>
      <c r="AY47" s="180">
        <v>0</v>
      </c>
      <c r="AZ47" s="180">
        <v>0</v>
      </c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80" t="s">
        <v>1281</v>
      </c>
      <c r="B48" s="180">
        <v>147579</v>
      </c>
      <c r="C48" s="180">
        <v>286642</v>
      </c>
      <c r="D48" s="180">
        <v>288301</v>
      </c>
      <c r="E48" s="180">
        <v>334379</v>
      </c>
      <c r="F48" s="180">
        <v>224890</v>
      </c>
      <c r="G48" s="180">
        <v>477223</v>
      </c>
      <c r="H48" s="180">
        <v>281253</v>
      </c>
      <c r="I48" s="180">
        <v>481069.33</v>
      </c>
      <c r="J48" s="180">
        <v>410327</v>
      </c>
      <c r="K48" s="180">
        <v>487509.98</v>
      </c>
      <c r="L48" s="180">
        <v>417899</v>
      </c>
      <c r="M48" s="180">
        <v>239111.38</v>
      </c>
      <c r="N48" s="180">
        <v>0</v>
      </c>
      <c r="O48" s="180">
        <v>0</v>
      </c>
      <c r="P48" s="180">
        <v>0</v>
      </c>
      <c r="Q48" s="180">
        <v>0</v>
      </c>
      <c r="R48" s="180">
        <v>0</v>
      </c>
      <c r="S48" s="180">
        <v>0</v>
      </c>
      <c r="T48" s="180">
        <v>0</v>
      </c>
      <c r="U48" s="180">
        <v>0</v>
      </c>
      <c r="V48" s="180">
        <v>0</v>
      </c>
      <c r="W48" s="180">
        <v>0</v>
      </c>
      <c r="X48" s="180">
        <v>0</v>
      </c>
      <c r="Y48" s="180">
        <v>0</v>
      </c>
      <c r="Z48" s="180">
        <v>0</v>
      </c>
      <c r="AA48" s="180">
        <v>0</v>
      </c>
      <c r="AB48" s="180">
        <v>0</v>
      </c>
      <c r="AC48" s="180">
        <v>0</v>
      </c>
      <c r="AD48" s="180">
        <v>0</v>
      </c>
      <c r="AE48" s="180">
        <v>0</v>
      </c>
      <c r="AF48" s="180">
        <v>0</v>
      </c>
      <c r="AG48" s="180">
        <v>0</v>
      </c>
      <c r="AH48" s="180">
        <v>0</v>
      </c>
      <c r="AI48" s="180">
        <v>0</v>
      </c>
      <c r="AJ48" s="180">
        <v>0</v>
      </c>
      <c r="AK48" s="180">
        <v>0</v>
      </c>
      <c r="AL48" s="180">
        <v>0</v>
      </c>
      <c r="AM48" s="180">
        <v>0</v>
      </c>
      <c r="AN48" s="180">
        <v>0</v>
      </c>
      <c r="AO48" s="180">
        <v>0</v>
      </c>
      <c r="AP48" s="180">
        <v>0</v>
      </c>
      <c r="AQ48" s="180">
        <v>0</v>
      </c>
      <c r="AR48" s="180">
        <v>0</v>
      </c>
      <c r="AS48" s="180">
        <v>0</v>
      </c>
      <c r="AT48" s="180">
        <v>0</v>
      </c>
      <c r="AU48" s="180">
        <v>0</v>
      </c>
      <c r="AV48" s="180">
        <v>0</v>
      </c>
      <c r="AW48" s="180">
        <v>0</v>
      </c>
      <c r="AX48" s="180">
        <v>0</v>
      </c>
      <c r="AY48" s="180">
        <v>0</v>
      </c>
      <c r="AZ48" s="180">
        <v>0</v>
      </c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80" t="s">
        <v>1291</v>
      </c>
      <c r="B49" s="180">
        <v>7656579</v>
      </c>
      <c r="C49" s="180">
        <v>9743152</v>
      </c>
      <c r="D49" s="180">
        <v>9986703</v>
      </c>
      <c r="E49" s="180">
        <v>10882927</v>
      </c>
      <c r="F49" s="180">
        <v>12389102</v>
      </c>
      <c r="G49" s="180">
        <v>10703515</v>
      </c>
      <c r="H49" s="180">
        <v>10620701</v>
      </c>
      <c r="I49" s="180">
        <v>12755624.939999999</v>
      </c>
      <c r="J49" s="180">
        <v>13343918</v>
      </c>
      <c r="K49" s="180">
        <v>20307988.280000001</v>
      </c>
      <c r="L49" s="180">
        <v>13238911</v>
      </c>
      <c r="M49" s="180">
        <v>21621927.73</v>
      </c>
      <c r="N49" s="180">
        <v>14180653</v>
      </c>
      <c r="O49" s="180">
        <v>13370423</v>
      </c>
      <c r="P49" s="180">
        <v>12597215</v>
      </c>
      <c r="Q49" s="180">
        <v>11598165</v>
      </c>
      <c r="R49" s="180">
        <v>15463332</v>
      </c>
      <c r="S49" s="180">
        <v>17123557</v>
      </c>
      <c r="T49" s="180">
        <v>22587114</v>
      </c>
      <c r="U49" s="180">
        <v>16347348</v>
      </c>
      <c r="V49" s="180">
        <v>16561893</v>
      </c>
      <c r="W49" s="180">
        <v>16612479</v>
      </c>
      <c r="X49" s="180">
        <v>19189519</v>
      </c>
      <c r="Y49" s="180">
        <v>21797765</v>
      </c>
      <c r="Z49" s="180">
        <v>20347320</v>
      </c>
      <c r="AA49" s="180">
        <v>19263681</v>
      </c>
      <c r="AB49" s="180">
        <v>20439697</v>
      </c>
      <c r="AC49" s="180">
        <v>17343284</v>
      </c>
      <c r="AD49" s="180">
        <v>20354279</v>
      </c>
      <c r="AE49" s="180">
        <v>19420080</v>
      </c>
      <c r="AF49" s="180">
        <v>22061863</v>
      </c>
      <c r="AG49" s="180">
        <v>23545166</v>
      </c>
      <c r="AH49" s="180">
        <v>27440298</v>
      </c>
      <c r="AI49" s="180">
        <v>24585538</v>
      </c>
      <c r="AJ49" s="180">
        <v>22717546</v>
      </c>
      <c r="AK49" s="180">
        <v>19845973</v>
      </c>
      <c r="AL49" s="180">
        <v>28100329</v>
      </c>
      <c r="AM49" s="180">
        <v>27420735</v>
      </c>
      <c r="AN49" s="180">
        <v>24239420</v>
      </c>
      <c r="AO49" s="180">
        <v>21248002</v>
      </c>
      <c r="AP49" s="180">
        <v>25138979</v>
      </c>
      <c r="AQ49" s="180">
        <v>23797878</v>
      </c>
      <c r="AR49" s="180">
        <v>26093423</v>
      </c>
      <c r="AS49" s="180">
        <v>25488433</v>
      </c>
      <c r="AT49" s="180">
        <v>27534262</v>
      </c>
      <c r="AU49" s="180">
        <v>28661056</v>
      </c>
      <c r="AV49" s="180">
        <v>24116409</v>
      </c>
      <c r="AW49" s="180">
        <v>21678948</v>
      </c>
      <c r="AX49" s="180">
        <v>19421268</v>
      </c>
      <c r="AY49" s="180">
        <v>22824041</v>
      </c>
      <c r="AZ49" s="180">
        <v>22414376</v>
      </c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80" t="s">
        <v>814</v>
      </c>
      <c r="B50" s="180">
        <v>949507</v>
      </c>
      <c r="C50" s="180">
        <v>635346</v>
      </c>
      <c r="D50" s="180">
        <v>517483</v>
      </c>
      <c r="E50" s="180">
        <v>491592</v>
      </c>
      <c r="F50" s="180">
        <v>484379</v>
      </c>
      <c r="G50" s="180">
        <v>522594</v>
      </c>
      <c r="H50" s="180">
        <v>522764</v>
      </c>
      <c r="I50" s="180">
        <v>573763.07999999996</v>
      </c>
      <c r="J50" s="180">
        <v>433537</v>
      </c>
      <c r="K50" s="180">
        <v>507663.02</v>
      </c>
      <c r="L50" s="180">
        <v>409606</v>
      </c>
      <c r="M50" s="180">
        <v>521190.35</v>
      </c>
      <c r="N50" s="180">
        <v>385455</v>
      </c>
      <c r="O50" s="180">
        <v>487860</v>
      </c>
      <c r="P50" s="180">
        <v>667871</v>
      </c>
      <c r="Q50" s="180">
        <v>580231</v>
      </c>
      <c r="R50" s="180">
        <v>635624</v>
      </c>
      <c r="S50" s="180">
        <v>563621</v>
      </c>
      <c r="T50" s="180">
        <v>447324</v>
      </c>
      <c r="U50" s="180">
        <v>693082</v>
      </c>
      <c r="V50" s="180">
        <v>500359</v>
      </c>
      <c r="W50" s="180">
        <v>529628</v>
      </c>
      <c r="X50" s="180">
        <v>2899631</v>
      </c>
      <c r="Y50" s="180">
        <v>3196210</v>
      </c>
      <c r="Z50" s="180">
        <v>2784160</v>
      </c>
      <c r="AA50" s="180">
        <v>2674581</v>
      </c>
      <c r="AB50" s="180">
        <v>1551401</v>
      </c>
      <c r="AC50" s="180">
        <v>1705137</v>
      </c>
      <c r="AD50" s="180">
        <v>1398796</v>
      </c>
      <c r="AE50" s="180">
        <v>1399350</v>
      </c>
      <c r="AF50" s="180">
        <v>1393683</v>
      </c>
      <c r="AG50" s="180">
        <v>130862</v>
      </c>
      <c r="AH50" s="180">
        <v>221218</v>
      </c>
      <c r="AI50" s="180">
        <v>403076</v>
      </c>
      <c r="AJ50" s="180">
        <v>2685322</v>
      </c>
      <c r="AK50" s="180">
        <v>2582569</v>
      </c>
      <c r="AL50" s="180">
        <v>2277469</v>
      </c>
      <c r="AM50" s="180">
        <v>2685640</v>
      </c>
      <c r="AN50" s="180">
        <v>0</v>
      </c>
      <c r="AO50" s="180">
        <v>0</v>
      </c>
      <c r="AP50" s="180">
        <v>0</v>
      </c>
      <c r="AQ50" s="180">
        <v>0</v>
      </c>
      <c r="AR50" s="180">
        <v>0</v>
      </c>
      <c r="AS50" s="180">
        <v>0</v>
      </c>
      <c r="AT50" s="180">
        <v>0</v>
      </c>
      <c r="AU50" s="180">
        <v>0</v>
      </c>
      <c r="AV50" s="180">
        <v>0</v>
      </c>
      <c r="AW50" s="180">
        <v>0</v>
      </c>
      <c r="AX50" s="180">
        <v>0</v>
      </c>
      <c r="AY50" s="180">
        <v>0</v>
      </c>
      <c r="AZ50" s="180">
        <v>0</v>
      </c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80" t="s">
        <v>815</v>
      </c>
      <c r="B51" s="180">
        <v>0</v>
      </c>
      <c r="C51" s="180">
        <v>0</v>
      </c>
      <c r="D51" s="180">
        <v>0</v>
      </c>
      <c r="E51" s="180">
        <v>0</v>
      </c>
      <c r="F51" s="180">
        <v>0</v>
      </c>
      <c r="G51" s="180">
        <v>0</v>
      </c>
      <c r="H51" s="180">
        <v>0</v>
      </c>
      <c r="I51" s="180">
        <v>0</v>
      </c>
      <c r="J51" s="180">
        <v>0</v>
      </c>
      <c r="K51" s="180">
        <v>0</v>
      </c>
      <c r="L51" s="180">
        <v>0</v>
      </c>
      <c r="M51" s="180">
        <v>0</v>
      </c>
      <c r="N51" s="180">
        <v>4961012</v>
      </c>
      <c r="O51" s="180">
        <v>0</v>
      </c>
      <c r="P51" s="180">
        <v>8520930</v>
      </c>
      <c r="Q51" s="180">
        <v>0</v>
      </c>
      <c r="R51" s="180">
        <v>503484</v>
      </c>
      <c r="S51" s="180">
        <v>0</v>
      </c>
      <c r="T51" s="180">
        <v>4143401</v>
      </c>
      <c r="U51" s="180">
        <v>0</v>
      </c>
      <c r="V51" s="180">
        <v>8095081</v>
      </c>
      <c r="W51" s="180">
        <v>0</v>
      </c>
      <c r="X51" s="180">
        <v>0</v>
      </c>
      <c r="Y51" s="180">
        <v>0</v>
      </c>
      <c r="Z51" s="180">
        <v>7907</v>
      </c>
      <c r="AA51" s="180">
        <v>79408</v>
      </c>
      <c r="AB51" s="180">
        <v>203758</v>
      </c>
      <c r="AC51" s="180">
        <v>103788</v>
      </c>
      <c r="AD51" s="180">
        <v>69579</v>
      </c>
      <c r="AE51" s="180">
        <v>142960</v>
      </c>
      <c r="AF51" s="180">
        <v>141545</v>
      </c>
      <c r="AG51" s="180">
        <v>121282</v>
      </c>
      <c r="AH51" s="180">
        <v>73812</v>
      </c>
      <c r="AI51" s="180">
        <v>61025</v>
      </c>
      <c r="AJ51" s="180">
        <v>255341</v>
      </c>
      <c r="AK51" s="180">
        <v>649817</v>
      </c>
      <c r="AL51" s="180">
        <v>257726</v>
      </c>
      <c r="AM51" s="180">
        <v>428215</v>
      </c>
      <c r="AN51" s="180">
        <v>0</v>
      </c>
      <c r="AO51" s="180">
        <v>0</v>
      </c>
      <c r="AP51" s="180">
        <v>0</v>
      </c>
      <c r="AQ51" s="180">
        <v>0</v>
      </c>
      <c r="AR51" s="180">
        <v>0</v>
      </c>
      <c r="AS51" s="180">
        <v>0</v>
      </c>
      <c r="AT51" s="180">
        <v>0</v>
      </c>
      <c r="AU51" s="180">
        <v>0</v>
      </c>
      <c r="AV51" s="180">
        <v>0</v>
      </c>
      <c r="AW51" s="180">
        <v>0</v>
      </c>
      <c r="AX51" s="180">
        <v>0</v>
      </c>
      <c r="AY51" s="180">
        <v>0</v>
      </c>
      <c r="AZ51" s="180">
        <v>0</v>
      </c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80" t="s">
        <v>816</v>
      </c>
      <c r="B52" s="180">
        <v>0</v>
      </c>
      <c r="C52" s="180">
        <v>0</v>
      </c>
      <c r="D52" s="180">
        <v>0</v>
      </c>
      <c r="E52" s="180">
        <v>0</v>
      </c>
      <c r="F52" s="180">
        <v>0</v>
      </c>
      <c r="G52" s="180">
        <v>0</v>
      </c>
      <c r="H52" s="180">
        <v>0</v>
      </c>
      <c r="I52" s="180">
        <v>0</v>
      </c>
      <c r="J52" s="180">
        <v>0</v>
      </c>
      <c r="K52" s="180">
        <v>0</v>
      </c>
      <c r="L52" s="180">
        <v>0</v>
      </c>
      <c r="M52" s="180">
        <v>0</v>
      </c>
      <c r="N52" s="180">
        <v>0</v>
      </c>
      <c r="O52" s="180">
        <v>0</v>
      </c>
      <c r="P52" s="180">
        <v>76728892</v>
      </c>
      <c r="Q52" s="180">
        <v>70303494</v>
      </c>
      <c r="R52" s="180">
        <v>0</v>
      </c>
      <c r="S52" s="180">
        <v>0</v>
      </c>
      <c r="T52" s="180">
        <v>0</v>
      </c>
      <c r="U52" s="180">
        <v>0</v>
      </c>
      <c r="V52" s="180">
        <v>0</v>
      </c>
      <c r="W52" s="180">
        <v>0</v>
      </c>
      <c r="X52" s="180">
        <v>0</v>
      </c>
      <c r="Y52" s="180">
        <v>0</v>
      </c>
      <c r="Z52" s="180">
        <v>0</v>
      </c>
      <c r="AA52" s="180">
        <v>0</v>
      </c>
      <c r="AB52" s="180">
        <v>0</v>
      </c>
      <c r="AC52" s="180">
        <v>0</v>
      </c>
      <c r="AD52" s="180"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180">
        <v>0</v>
      </c>
      <c r="AL52" s="180">
        <v>0</v>
      </c>
      <c r="AM52" s="180">
        <v>0</v>
      </c>
      <c r="AN52" s="180">
        <v>71205282</v>
      </c>
      <c r="AO52" s="180">
        <v>0</v>
      </c>
      <c r="AP52" s="180">
        <v>0</v>
      </c>
      <c r="AQ52" s="180">
        <v>0</v>
      </c>
      <c r="AR52" s="180">
        <v>0</v>
      </c>
      <c r="AS52" s="180">
        <v>0</v>
      </c>
      <c r="AT52" s="180">
        <v>0</v>
      </c>
      <c r="AU52" s="180">
        <v>0</v>
      </c>
      <c r="AV52" s="180">
        <v>0</v>
      </c>
      <c r="AW52" s="180">
        <v>0</v>
      </c>
      <c r="AX52" s="180">
        <v>0</v>
      </c>
      <c r="AY52" s="180">
        <v>0</v>
      </c>
      <c r="AZ52" s="180">
        <v>0</v>
      </c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80" t="s">
        <v>817</v>
      </c>
      <c r="B53" s="180">
        <v>0</v>
      </c>
      <c r="C53" s="180">
        <v>0</v>
      </c>
      <c r="D53" s="180">
        <v>0</v>
      </c>
      <c r="E53" s="180">
        <v>0</v>
      </c>
      <c r="F53" s="180">
        <v>0</v>
      </c>
      <c r="G53" s="180">
        <v>18743868</v>
      </c>
      <c r="H53" s="180">
        <v>22027523</v>
      </c>
      <c r="I53" s="180">
        <v>25109235.640000001</v>
      </c>
      <c r="J53" s="180">
        <v>27272226</v>
      </c>
      <c r="K53" s="180">
        <v>22475308.09</v>
      </c>
      <c r="L53" s="180">
        <v>35434772</v>
      </c>
      <c r="M53" s="180">
        <v>28398943.539999999</v>
      </c>
      <c r="N53" s="180">
        <v>24154163</v>
      </c>
      <c r="O53" s="180">
        <v>22081128</v>
      </c>
      <c r="P53" s="180">
        <v>29072980</v>
      </c>
      <c r="Q53" s="180">
        <v>29548760</v>
      </c>
      <c r="R53" s="180">
        <v>19326495</v>
      </c>
      <c r="S53" s="180">
        <v>24948324</v>
      </c>
      <c r="T53" s="180">
        <v>20771857</v>
      </c>
      <c r="U53" s="180">
        <v>21242343</v>
      </c>
      <c r="V53" s="180">
        <v>28930640</v>
      </c>
      <c r="W53" s="180">
        <v>31502230</v>
      </c>
      <c r="X53" s="180">
        <v>23951092</v>
      </c>
      <c r="Y53" s="180">
        <v>35851969</v>
      </c>
      <c r="Z53" s="180">
        <v>24473650</v>
      </c>
      <c r="AA53" s="180">
        <v>19814190</v>
      </c>
      <c r="AB53" s="180">
        <v>21577076</v>
      </c>
      <c r="AC53" s="180">
        <v>23249358</v>
      </c>
      <c r="AD53" s="180">
        <v>22738879</v>
      </c>
      <c r="AE53" s="180">
        <v>30273416</v>
      </c>
      <c r="AF53" s="180">
        <v>51399429</v>
      </c>
      <c r="AG53" s="180">
        <v>33609779</v>
      </c>
      <c r="AH53" s="180">
        <v>33264907</v>
      </c>
      <c r="AI53" s="180">
        <v>32632399</v>
      </c>
      <c r="AJ53" s="180">
        <v>29061519</v>
      </c>
      <c r="AK53" s="180">
        <v>31629510</v>
      </c>
      <c r="AL53" s="180">
        <v>25639369</v>
      </c>
      <c r="AM53" s="180">
        <v>24118204</v>
      </c>
      <c r="AN53" s="180">
        <v>24422539</v>
      </c>
      <c r="AO53" s="180">
        <v>25401388</v>
      </c>
      <c r="AP53" s="180">
        <v>35004910</v>
      </c>
      <c r="AQ53" s="180">
        <v>30033819</v>
      </c>
      <c r="AR53" s="180">
        <v>23253479</v>
      </c>
      <c r="AS53" s="180">
        <v>21739574</v>
      </c>
      <c r="AT53" s="180">
        <v>24174770</v>
      </c>
      <c r="AU53" s="180">
        <v>34048122</v>
      </c>
      <c r="AV53" s="180">
        <v>33055154</v>
      </c>
      <c r="AW53" s="180">
        <v>30244242</v>
      </c>
      <c r="AX53" s="180">
        <v>69405771</v>
      </c>
      <c r="AY53" s="180">
        <v>41513228</v>
      </c>
      <c r="AZ53" s="180">
        <v>40137861</v>
      </c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80" t="s">
        <v>1292</v>
      </c>
      <c r="B54" s="180">
        <v>0</v>
      </c>
      <c r="C54" s="180">
        <v>0</v>
      </c>
      <c r="D54" s="180">
        <v>0</v>
      </c>
      <c r="E54" s="180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2200772</v>
      </c>
      <c r="O54" s="180">
        <v>2364152</v>
      </c>
      <c r="P54" s="180">
        <v>2351369</v>
      </c>
      <c r="Q54" s="180">
        <v>2112573</v>
      </c>
      <c r="R54" s="180">
        <v>2037931</v>
      </c>
      <c r="S54" s="180">
        <v>1797365</v>
      </c>
      <c r="T54" s="180">
        <v>1193839</v>
      </c>
      <c r="U54" s="180">
        <v>1102667</v>
      </c>
      <c r="V54" s="180">
        <v>832821</v>
      </c>
      <c r="W54" s="180">
        <v>607532</v>
      </c>
      <c r="X54" s="180">
        <v>427716</v>
      </c>
      <c r="Y54" s="180">
        <v>388850</v>
      </c>
      <c r="Z54" s="180">
        <v>0</v>
      </c>
      <c r="AA54" s="180">
        <v>0</v>
      </c>
      <c r="AB54" s="180">
        <v>59942</v>
      </c>
      <c r="AC54" s="180">
        <v>0</v>
      </c>
      <c r="AD54" s="180">
        <v>290472</v>
      </c>
      <c r="AE54" s="180">
        <v>123901</v>
      </c>
      <c r="AF54" s="180">
        <v>13147</v>
      </c>
      <c r="AG54" s="180">
        <v>38890</v>
      </c>
      <c r="AH54" s="180">
        <v>21446</v>
      </c>
      <c r="AI54" s="180">
        <v>0</v>
      </c>
      <c r="AJ54" s="180">
        <v>532436</v>
      </c>
      <c r="AK54" s="180">
        <v>0</v>
      </c>
      <c r="AL54" s="180">
        <v>0</v>
      </c>
      <c r="AM54" s="180">
        <v>102157</v>
      </c>
      <c r="AN54" s="180">
        <v>103507</v>
      </c>
      <c r="AO54" s="180">
        <v>0</v>
      </c>
      <c r="AP54" s="180">
        <v>0</v>
      </c>
      <c r="AQ54" s="180">
        <v>0</v>
      </c>
      <c r="AR54" s="180">
        <v>0</v>
      </c>
      <c r="AS54" s="180">
        <v>0</v>
      </c>
      <c r="AT54" s="180">
        <v>0</v>
      </c>
      <c r="AU54" s="180">
        <v>0</v>
      </c>
      <c r="AV54" s="180">
        <v>0</v>
      </c>
      <c r="AW54" s="180">
        <v>0</v>
      </c>
      <c r="AX54" s="180">
        <v>0</v>
      </c>
      <c r="AY54" s="180">
        <v>0</v>
      </c>
      <c r="AZ54" s="180">
        <v>0</v>
      </c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80" t="s">
        <v>1293</v>
      </c>
      <c r="B55" s="180">
        <v>0</v>
      </c>
      <c r="C55" s="180">
        <v>0</v>
      </c>
      <c r="D55" s="180">
        <v>0</v>
      </c>
      <c r="E55" s="180">
        <v>0</v>
      </c>
      <c r="F55" s="180">
        <v>0</v>
      </c>
      <c r="G55" s="180">
        <v>18743868</v>
      </c>
      <c r="H55" s="180">
        <v>0</v>
      </c>
      <c r="I55" s="180">
        <v>0</v>
      </c>
      <c r="J55" s="180">
        <v>27272226</v>
      </c>
      <c r="K55" s="180">
        <v>22475308.09</v>
      </c>
      <c r="L55" s="180">
        <v>35434772</v>
      </c>
      <c r="M55" s="180">
        <v>28398943.539999999</v>
      </c>
      <c r="N55" s="180">
        <v>21953391</v>
      </c>
      <c r="O55" s="180">
        <v>19716976</v>
      </c>
      <c r="P55" s="180">
        <v>26721611</v>
      </c>
      <c r="Q55" s="180">
        <v>27436187</v>
      </c>
      <c r="R55" s="180">
        <v>17288564</v>
      </c>
      <c r="S55" s="180">
        <v>23150959</v>
      </c>
      <c r="T55" s="180">
        <v>19578018</v>
      </c>
      <c r="U55" s="180">
        <v>20139676</v>
      </c>
      <c r="V55" s="180">
        <v>28097819</v>
      </c>
      <c r="W55" s="180">
        <v>30894698</v>
      </c>
      <c r="X55" s="180">
        <v>23523376</v>
      </c>
      <c r="Y55" s="180">
        <v>35463119</v>
      </c>
      <c r="Z55" s="180">
        <v>24473650</v>
      </c>
      <c r="AA55" s="180">
        <v>19814190</v>
      </c>
      <c r="AB55" s="180">
        <v>21517134</v>
      </c>
      <c r="AC55" s="180">
        <v>23249358</v>
      </c>
      <c r="AD55" s="180">
        <v>22448407</v>
      </c>
      <c r="AE55" s="180">
        <v>30149515</v>
      </c>
      <c r="AF55" s="180">
        <v>51386282</v>
      </c>
      <c r="AG55" s="180">
        <v>33570889</v>
      </c>
      <c r="AH55" s="180">
        <v>33243461</v>
      </c>
      <c r="AI55" s="180">
        <v>32632399</v>
      </c>
      <c r="AJ55" s="180">
        <v>28529083</v>
      </c>
      <c r="AK55" s="180">
        <v>31629510</v>
      </c>
      <c r="AL55" s="180">
        <v>25639369</v>
      </c>
      <c r="AM55" s="180">
        <v>24016047</v>
      </c>
      <c r="AN55" s="180">
        <v>24319032</v>
      </c>
      <c r="AO55" s="180">
        <v>25401388</v>
      </c>
      <c r="AP55" s="180">
        <v>35004910</v>
      </c>
      <c r="AQ55" s="180">
        <v>30033819</v>
      </c>
      <c r="AR55" s="180">
        <v>23253479</v>
      </c>
      <c r="AS55" s="180">
        <v>21739574</v>
      </c>
      <c r="AT55" s="180">
        <v>24174770</v>
      </c>
      <c r="AU55" s="180">
        <v>34048122</v>
      </c>
      <c r="AV55" s="180">
        <v>33055154</v>
      </c>
      <c r="AW55" s="180">
        <v>30244242</v>
      </c>
      <c r="AX55" s="180">
        <v>69225485</v>
      </c>
      <c r="AY55" s="180">
        <v>41491824</v>
      </c>
      <c r="AZ55" s="180">
        <v>40089499</v>
      </c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80" t="s">
        <v>818</v>
      </c>
      <c r="B56" s="180">
        <v>0</v>
      </c>
      <c r="C56" s="180">
        <v>0</v>
      </c>
      <c r="D56" s="180">
        <v>0</v>
      </c>
      <c r="E56" s="180">
        <v>0</v>
      </c>
      <c r="F56" s="180">
        <v>0</v>
      </c>
      <c r="G56" s="180">
        <v>0</v>
      </c>
      <c r="H56" s="180">
        <v>0</v>
      </c>
      <c r="I56" s="180">
        <v>0</v>
      </c>
      <c r="J56" s="180">
        <v>0</v>
      </c>
      <c r="K56" s="180">
        <v>0</v>
      </c>
      <c r="L56" s="180">
        <v>0</v>
      </c>
      <c r="M56" s="180">
        <v>0</v>
      </c>
      <c r="N56" s="180">
        <v>0</v>
      </c>
      <c r="O56" s="180">
        <v>0</v>
      </c>
      <c r="P56" s="180">
        <v>0</v>
      </c>
      <c r="Q56" s="180">
        <v>0</v>
      </c>
      <c r="R56" s="180">
        <v>0</v>
      </c>
      <c r="S56" s="180">
        <v>0</v>
      </c>
      <c r="T56" s="180">
        <v>0</v>
      </c>
      <c r="U56" s="180">
        <v>0</v>
      </c>
      <c r="V56" s="180">
        <v>0</v>
      </c>
      <c r="W56" s="180">
        <v>0</v>
      </c>
      <c r="X56" s="180">
        <v>0</v>
      </c>
      <c r="Y56" s="180">
        <v>0</v>
      </c>
      <c r="Z56" s="180">
        <v>0</v>
      </c>
      <c r="AA56" s="180">
        <v>0</v>
      </c>
      <c r="AB56" s="180">
        <v>0</v>
      </c>
      <c r="AC56" s="180">
        <v>0</v>
      </c>
      <c r="AD56" s="180">
        <v>0</v>
      </c>
      <c r="AE56" s="180">
        <v>0</v>
      </c>
      <c r="AF56" s="180">
        <v>0</v>
      </c>
      <c r="AG56" s="180">
        <v>0</v>
      </c>
      <c r="AH56" s="180">
        <v>0</v>
      </c>
      <c r="AI56" s="180">
        <v>0</v>
      </c>
      <c r="AJ56" s="180">
        <v>0</v>
      </c>
      <c r="AK56" s="180">
        <v>0</v>
      </c>
      <c r="AL56" s="180">
        <v>0</v>
      </c>
      <c r="AM56" s="180">
        <v>0</v>
      </c>
      <c r="AN56" s="180">
        <v>0</v>
      </c>
      <c r="AO56" s="180">
        <v>0</v>
      </c>
      <c r="AP56" s="180">
        <v>0</v>
      </c>
      <c r="AQ56" s="180">
        <v>0</v>
      </c>
      <c r="AR56" s="180">
        <v>0</v>
      </c>
      <c r="AS56" s="180">
        <v>0</v>
      </c>
      <c r="AT56" s="180">
        <v>0</v>
      </c>
      <c r="AU56" s="180">
        <v>0</v>
      </c>
      <c r="AV56" s="180">
        <v>0</v>
      </c>
      <c r="AW56" s="180">
        <v>0</v>
      </c>
      <c r="AX56" s="180">
        <v>180286</v>
      </c>
      <c r="AY56" s="180">
        <v>21404</v>
      </c>
      <c r="AZ56" s="180">
        <v>48362</v>
      </c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80" t="s">
        <v>819</v>
      </c>
      <c r="B57" s="180">
        <v>0</v>
      </c>
      <c r="C57" s="180">
        <v>0</v>
      </c>
      <c r="D57" s="180">
        <v>0</v>
      </c>
      <c r="E57" s="180">
        <v>0</v>
      </c>
      <c r="F57" s="180">
        <v>0</v>
      </c>
      <c r="G57" s="180">
        <v>4270821</v>
      </c>
      <c r="H57" s="180">
        <v>4719198</v>
      </c>
      <c r="I57" s="180">
        <v>6372264.8499999996</v>
      </c>
      <c r="J57" s="180">
        <v>5027681</v>
      </c>
      <c r="K57" s="180">
        <v>5669026.8700000001</v>
      </c>
      <c r="L57" s="180">
        <v>6321827</v>
      </c>
      <c r="M57" s="180">
        <v>11804616.1</v>
      </c>
      <c r="N57" s="180">
        <v>11794345</v>
      </c>
      <c r="O57" s="180">
        <v>11995949</v>
      </c>
      <c r="P57" s="180">
        <v>12230833</v>
      </c>
      <c r="Q57" s="180">
        <v>12789069</v>
      </c>
      <c r="R57" s="180">
        <v>13030670</v>
      </c>
      <c r="S57" s="180">
        <v>12788397</v>
      </c>
      <c r="T57" s="180">
        <v>13233785</v>
      </c>
      <c r="U57" s="180">
        <v>16969555</v>
      </c>
      <c r="V57" s="180">
        <v>17099881</v>
      </c>
      <c r="W57" s="180">
        <v>16626047</v>
      </c>
      <c r="X57" s="180">
        <v>17600696</v>
      </c>
      <c r="Y57" s="180">
        <v>17049540</v>
      </c>
      <c r="Z57" s="180">
        <v>16114013</v>
      </c>
      <c r="AA57" s="180">
        <v>16560594</v>
      </c>
      <c r="AB57" s="180">
        <v>16933992</v>
      </c>
      <c r="AC57" s="180">
        <v>19751239</v>
      </c>
      <c r="AD57" s="180">
        <v>20215313</v>
      </c>
      <c r="AE57" s="180">
        <v>20365421</v>
      </c>
      <c r="AF57" s="180">
        <v>21028419</v>
      </c>
      <c r="AG57" s="180">
        <v>21586936</v>
      </c>
      <c r="AH57" s="180">
        <v>24086056</v>
      </c>
      <c r="AI57" s="180">
        <v>23872137</v>
      </c>
      <c r="AJ57" s="180">
        <v>24171200</v>
      </c>
      <c r="AK57" s="180">
        <v>22494499</v>
      </c>
      <c r="AL57" s="180">
        <v>22865472</v>
      </c>
      <c r="AM57" s="180">
        <v>23171795</v>
      </c>
      <c r="AN57" s="180">
        <v>23810785</v>
      </c>
      <c r="AO57" s="180">
        <v>25399890</v>
      </c>
      <c r="AP57" s="180">
        <v>24397995</v>
      </c>
      <c r="AQ57" s="180">
        <v>24301405</v>
      </c>
      <c r="AR57" s="180">
        <v>24409574</v>
      </c>
      <c r="AS57" s="180">
        <v>24489636</v>
      </c>
      <c r="AT57" s="180">
        <v>24440639</v>
      </c>
      <c r="AU57" s="180">
        <v>25905661</v>
      </c>
      <c r="AV57" s="180">
        <v>29121978</v>
      </c>
      <c r="AW57" s="180">
        <v>29292247</v>
      </c>
      <c r="AX57" s="180">
        <v>35185136</v>
      </c>
      <c r="AY57" s="180">
        <v>38051770</v>
      </c>
      <c r="AZ57" s="180">
        <v>42596290</v>
      </c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80" t="s">
        <v>1113</v>
      </c>
      <c r="B58" s="180">
        <v>0</v>
      </c>
      <c r="C58" s="180">
        <v>0</v>
      </c>
      <c r="D58" s="180">
        <v>0</v>
      </c>
      <c r="E58" s="180">
        <v>0</v>
      </c>
      <c r="F58" s="180">
        <v>0</v>
      </c>
      <c r="G58" s="180">
        <v>0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6640216.3200000003</v>
      </c>
      <c r="N58" s="180">
        <v>6673981</v>
      </c>
      <c r="O58" s="180">
        <v>1657944</v>
      </c>
      <c r="P58" s="180">
        <v>1648875</v>
      </c>
      <c r="Q58" s="180">
        <v>1062656</v>
      </c>
      <c r="R58" s="180">
        <v>1175453</v>
      </c>
      <c r="S58" s="180">
        <v>1205913</v>
      </c>
      <c r="T58" s="180">
        <v>1285223</v>
      </c>
      <c r="U58" s="180">
        <v>1545773</v>
      </c>
      <c r="V58" s="180">
        <v>1768941</v>
      </c>
      <c r="W58" s="180">
        <v>1429961</v>
      </c>
      <c r="X58" s="180">
        <v>1314390</v>
      </c>
      <c r="Y58" s="180">
        <v>1304706</v>
      </c>
      <c r="Z58" s="180">
        <v>1343214</v>
      </c>
      <c r="AA58" s="180">
        <v>1812450</v>
      </c>
      <c r="AB58" s="180">
        <v>1860664</v>
      </c>
      <c r="AC58" s="180">
        <v>1868948</v>
      </c>
      <c r="AD58" s="180">
        <v>1884001</v>
      </c>
      <c r="AE58" s="180">
        <v>1897567</v>
      </c>
      <c r="AF58" s="180">
        <v>1908405</v>
      </c>
      <c r="AG58" s="180">
        <v>1907000</v>
      </c>
      <c r="AH58" s="180">
        <v>1899734</v>
      </c>
      <c r="AI58" s="180">
        <v>1882040</v>
      </c>
      <c r="AJ58" s="180">
        <v>1864840</v>
      </c>
      <c r="AK58" s="180">
        <v>1806825</v>
      </c>
      <c r="AL58" s="180">
        <v>1802963</v>
      </c>
      <c r="AM58" s="180">
        <v>2061970</v>
      </c>
      <c r="AN58" s="180">
        <v>2061742</v>
      </c>
      <c r="AO58" s="180">
        <v>1905946</v>
      </c>
      <c r="AP58" s="180">
        <v>1811049</v>
      </c>
      <c r="AQ58" s="180">
        <v>1715377</v>
      </c>
      <c r="AR58" s="180">
        <v>1660114</v>
      </c>
      <c r="AS58" s="180">
        <v>1615016</v>
      </c>
      <c r="AT58" s="180">
        <v>1603958</v>
      </c>
      <c r="AU58" s="180">
        <v>1598014</v>
      </c>
      <c r="AV58" s="180">
        <v>1558342</v>
      </c>
      <c r="AW58" s="180">
        <v>1512456</v>
      </c>
      <c r="AX58" s="180">
        <v>1483217</v>
      </c>
      <c r="AY58" s="180">
        <v>1642500</v>
      </c>
      <c r="AZ58" s="180">
        <v>1683074</v>
      </c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80" t="s">
        <v>822</v>
      </c>
      <c r="B59" s="180">
        <v>38409155</v>
      </c>
      <c r="C59" s="180">
        <v>37204136</v>
      </c>
      <c r="D59" s="180">
        <v>32775392</v>
      </c>
      <c r="E59" s="180">
        <v>53498131</v>
      </c>
      <c r="F59" s="180">
        <v>47524361</v>
      </c>
      <c r="G59" s="180">
        <v>15708078</v>
      </c>
      <c r="H59" s="180">
        <v>17080632</v>
      </c>
      <c r="I59" s="180">
        <v>80317047.219999999</v>
      </c>
      <c r="J59" s="180">
        <v>88414497</v>
      </c>
      <c r="K59" s="180">
        <v>95655098.579999998</v>
      </c>
      <c r="L59" s="180">
        <v>98255037</v>
      </c>
      <c r="M59" s="180">
        <v>106432982.75</v>
      </c>
      <c r="N59" s="180">
        <v>113457690</v>
      </c>
      <c r="O59" s="180">
        <v>116576969</v>
      </c>
      <c r="P59" s="180">
        <v>126156257</v>
      </c>
      <c r="Q59" s="180">
        <v>134522247</v>
      </c>
      <c r="R59" s="180">
        <v>141596497</v>
      </c>
      <c r="S59" s="180">
        <v>147295172</v>
      </c>
      <c r="T59" s="180">
        <v>155937221</v>
      </c>
      <c r="U59" s="180">
        <v>167044714</v>
      </c>
      <c r="V59" s="180">
        <v>179617509</v>
      </c>
      <c r="W59" s="180">
        <v>187307912</v>
      </c>
      <c r="X59" s="180">
        <v>191378745</v>
      </c>
      <c r="Y59" s="180">
        <v>205082176</v>
      </c>
      <c r="Z59" s="180">
        <v>217986803</v>
      </c>
      <c r="AA59" s="180">
        <v>230084745</v>
      </c>
      <c r="AB59" s="180">
        <v>238066807</v>
      </c>
      <c r="AC59" s="180">
        <v>251590408</v>
      </c>
      <c r="AD59" s="180">
        <v>264270679</v>
      </c>
      <c r="AE59" s="180">
        <v>277990843</v>
      </c>
      <c r="AF59" s="180">
        <v>287569355</v>
      </c>
      <c r="AG59" s="180">
        <v>299768872</v>
      </c>
      <c r="AH59" s="180">
        <v>324942990</v>
      </c>
      <c r="AI59" s="180">
        <v>327766079</v>
      </c>
      <c r="AJ59" s="180">
        <v>341708079</v>
      </c>
      <c r="AK59" s="180">
        <v>361683520</v>
      </c>
      <c r="AL59" s="180">
        <v>372397993</v>
      </c>
      <c r="AM59" s="180">
        <v>390903733</v>
      </c>
      <c r="AN59" s="180">
        <v>409197704</v>
      </c>
      <c r="AO59" s="180">
        <v>420527607</v>
      </c>
      <c r="AP59" s="180">
        <v>436286807</v>
      </c>
      <c r="AQ59" s="180">
        <v>440032231</v>
      </c>
      <c r="AR59" s="180">
        <v>453618475</v>
      </c>
      <c r="AS59" s="180">
        <v>470365698</v>
      </c>
      <c r="AT59" s="180">
        <v>480598502</v>
      </c>
      <c r="AU59" s="180">
        <v>502997458</v>
      </c>
      <c r="AV59" s="180">
        <v>502890669</v>
      </c>
      <c r="AW59" s="180">
        <v>521944825</v>
      </c>
      <c r="AX59" s="180">
        <v>514242651</v>
      </c>
      <c r="AY59" s="180">
        <v>523884791</v>
      </c>
      <c r="AZ59" s="180">
        <v>521041250</v>
      </c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80" t="s">
        <v>823</v>
      </c>
      <c r="B60" s="180">
        <v>994130212</v>
      </c>
      <c r="C60" s="180">
        <v>967943732</v>
      </c>
      <c r="D60" s="180">
        <v>1015855527</v>
      </c>
      <c r="E60" s="180">
        <v>1189891896</v>
      </c>
      <c r="F60" s="180">
        <v>1100247333</v>
      </c>
      <c r="G60" s="180">
        <v>1070518400</v>
      </c>
      <c r="H60" s="180">
        <v>1122740146</v>
      </c>
      <c r="I60" s="180">
        <v>1226575997.49</v>
      </c>
      <c r="J60" s="180">
        <v>1284712239</v>
      </c>
      <c r="K60" s="180">
        <v>1317487401.3900001</v>
      </c>
      <c r="L60" s="180">
        <v>1314832054</v>
      </c>
      <c r="M60" s="180">
        <v>1406040098.1800001</v>
      </c>
      <c r="N60" s="180">
        <v>1525739121</v>
      </c>
      <c r="O60" s="180">
        <v>1517804163</v>
      </c>
      <c r="P60" s="180">
        <v>1616976746</v>
      </c>
      <c r="Q60" s="180">
        <v>1555974442</v>
      </c>
      <c r="R60" s="180">
        <v>1677982396</v>
      </c>
      <c r="S60" s="180">
        <v>1703375844</v>
      </c>
      <c r="T60" s="180">
        <v>1812025897</v>
      </c>
      <c r="U60" s="180">
        <v>1876621230</v>
      </c>
      <c r="V60" s="180">
        <v>1896631742</v>
      </c>
      <c r="W60" s="180">
        <v>2007654092</v>
      </c>
      <c r="X60" s="180">
        <v>2013315040</v>
      </c>
      <c r="Y60" s="180">
        <v>2053037874</v>
      </c>
      <c r="Z60" s="180">
        <v>2057978524</v>
      </c>
      <c r="AA60" s="180">
        <v>2080975011</v>
      </c>
      <c r="AB60" s="180">
        <v>2143652667</v>
      </c>
      <c r="AC60" s="180">
        <v>2108450738</v>
      </c>
      <c r="AD60" s="180">
        <v>2180644953</v>
      </c>
      <c r="AE60" s="180">
        <v>2213567663</v>
      </c>
      <c r="AF60" s="180">
        <v>2231866555</v>
      </c>
      <c r="AG60" s="180">
        <v>2243092423</v>
      </c>
      <c r="AH60" s="180">
        <v>2325309485</v>
      </c>
      <c r="AI60" s="180">
        <v>2375344847</v>
      </c>
      <c r="AJ60" s="180">
        <v>2400371869</v>
      </c>
      <c r="AK60" s="180">
        <v>2491955984</v>
      </c>
      <c r="AL60" s="180">
        <v>2480723467</v>
      </c>
      <c r="AM60" s="180">
        <v>2484351923</v>
      </c>
      <c r="AN60" s="180">
        <v>2483603353</v>
      </c>
      <c r="AO60" s="180">
        <v>2513018479</v>
      </c>
      <c r="AP60" s="180">
        <v>2593729763</v>
      </c>
      <c r="AQ60" s="180">
        <v>2624009967</v>
      </c>
      <c r="AR60" s="180">
        <v>2640480385</v>
      </c>
      <c r="AS60" s="180">
        <v>2737268887</v>
      </c>
      <c r="AT60" s="180">
        <v>2714117289</v>
      </c>
      <c r="AU60" s="180">
        <v>2813768779</v>
      </c>
      <c r="AV60" s="180">
        <v>2791550954</v>
      </c>
      <c r="AW60" s="180">
        <v>2840174270</v>
      </c>
      <c r="AX60" s="180">
        <v>3033814358</v>
      </c>
      <c r="AY60" s="180">
        <v>3135107579</v>
      </c>
      <c r="AZ60" s="180">
        <v>3089066396</v>
      </c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80" t="s">
        <v>824</v>
      </c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80" t="s">
        <v>825</v>
      </c>
      <c r="B63" s="180">
        <v>30486147</v>
      </c>
      <c r="C63" s="180">
        <v>30486147</v>
      </c>
      <c r="D63" s="180">
        <v>30486147</v>
      </c>
      <c r="E63" s="180">
        <v>30486147</v>
      </c>
      <c r="F63" s="180">
        <v>30486147</v>
      </c>
      <c r="G63" s="180">
        <v>30486147</v>
      </c>
      <c r="H63" s="180">
        <v>30486147</v>
      </c>
      <c r="I63" s="180">
        <v>30486146.969999999</v>
      </c>
      <c r="J63" s="180">
        <v>30486147</v>
      </c>
      <c r="K63" s="180">
        <v>30486146.969999999</v>
      </c>
      <c r="L63" s="180">
        <v>30486147</v>
      </c>
      <c r="M63" s="180">
        <v>30486146.969999999</v>
      </c>
      <c r="N63" s="180">
        <v>30486147</v>
      </c>
      <c r="O63" s="180">
        <v>30486147</v>
      </c>
      <c r="P63" s="180">
        <v>30486147</v>
      </c>
      <c r="Q63" s="180">
        <v>30486147</v>
      </c>
      <c r="R63" s="180">
        <v>30486147</v>
      </c>
      <c r="S63" s="180">
        <v>30486147</v>
      </c>
      <c r="T63" s="180">
        <v>30486147</v>
      </c>
      <c r="U63" s="180">
        <v>30486147</v>
      </c>
      <c r="V63" s="180">
        <v>30486147</v>
      </c>
      <c r="W63" s="180">
        <v>30486147</v>
      </c>
      <c r="X63" s="180">
        <v>30486147</v>
      </c>
      <c r="Y63" s="180">
        <v>30486147</v>
      </c>
      <c r="Z63" s="180">
        <v>30486147</v>
      </c>
      <c r="AA63" s="180">
        <v>30486147</v>
      </c>
      <c r="AB63" s="180">
        <v>30486147</v>
      </c>
      <c r="AC63" s="180">
        <v>30486147</v>
      </c>
      <c r="AD63" s="180">
        <v>30486147</v>
      </c>
      <c r="AE63" s="180">
        <v>30486147</v>
      </c>
      <c r="AF63" s="180">
        <v>30486147</v>
      </c>
      <c r="AG63" s="180">
        <v>30486147</v>
      </c>
      <c r="AH63" s="180">
        <v>30486147</v>
      </c>
      <c r="AI63" s="180">
        <v>30486147</v>
      </c>
      <c r="AJ63" s="180">
        <v>30486147</v>
      </c>
      <c r="AK63" s="180">
        <v>30486147</v>
      </c>
      <c r="AL63" s="180">
        <v>30486147</v>
      </c>
      <c r="AM63" s="180">
        <v>30486147</v>
      </c>
      <c r="AN63" s="180">
        <v>30486147</v>
      </c>
      <c r="AO63" s="180">
        <v>30486147</v>
      </c>
      <c r="AP63" s="180">
        <v>30486147</v>
      </c>
      <c r="AQ63" s="180">
        <v>30486147</v>
      </c>
      <c r="AR63" s="180">
        <v>30486147</v>
      </c>
      <c r="AS63" s="180">
        <v>30486147</v>
      </c>
      <c r="AT63" s="180">
        <v>30486147</v>
      </c>
      <c r="AU63" s="180">
        <v>30486147</v>
      </c>
      <c r="AV63" s="180">
        <v>30486147</v>
      </c>
      <c r="AW63" s="180">
        <v>30486147</v>
      </c>
      <c r="AX63" s="180">
        <v>30486147</v>
      </c>
      <c r="AY63" s="180">
        <v>30486147</v>
      </c>
      <c r="AZ63" s="180">
        <v>30246821</v>
      </c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80" t="s">
        <v>826</v>
      </c>
      <c r="B64" s="180">
        <v>30486147</v>
      </c>
      <c r="C64" s="180">
        <v>30486147</v>
      </c>
      <c r="D64" s="180">
        <v>30486147</v>
      </c>
      <c r="E64" s="180">
        <v>30486147</v>
      </c>
      <c r="F64" s="180">
        <v>30486147</v>
      </c>
      <c r="G64" s="180">
        <v>30486147</v>
      </c>
      <c r="H64" s="180">
        <v>30486147</v>
      </c>
      <c r="I64" s="180">
        <v>30486146.969999999</v>
      </c>
      <c r="J64" s="180">
        <v>30486147</v>
      </c>
      <c r="K64" s="180">
        <v>30486146.969999999</v>
      </c>
      <c r="L64" s="180">
        <v>30486147</v>
      </c>
      <c r="M64" s="180">
        <v>30486146.969999999</v>
      </c>
      <c r="N64" s="180">
        <v>30486147</v>
      </c>
      <c r="O64" s="180">
        <v>30486147</v>
      </c>
      <c r="P64" s="180">
        <v>30486147</v>
      </c>
      <c r="Q64" s="180">
        <v>30486147</v>
      </c>
      <c r="R64" s="180">
        <v>30486147</v>
      </c>
      <c r="S64" s="180">
        <v>30486147</v>
      </c>
      <c r="T64" s="180">
        <v>30486147</v>
      </c>
      <c r="U64" s="180">
        <v>30486147</v>
      </c>
      <c r="V64" s="180">
        <v>30486147</v>
      </c>
      <c r="W64" s="180">
        <v>30486147</v>
      </c>
      <c r="X64" s="180">
        <v>30486147</v>
      </c>
      <c r="Y64" s="180">
        <v>30486147</v>
      </c>
      <c r="Z64" s="180">
        <v>30486147</v>
      </c>
      <c r="AA64" s="180">
        <v>30486147</v>
      </c>
      <c r="AB64" s="180">
        <v>30486147</v>
      </c>
      <c r="AC64" s="180">
        <v>30486147</v>
      </c>
      <c r="AD64" s="180">
        <v>30486147</v>
      </c>
      <c r="AE64" s="180">
        <v>30486147</v>
      </c>
      <c r="AF64" s="180">
        <v>30486147</v>
      </c>
      <c r="AG64" s="180">
        <v>30486147</v>
      </c>
      <c r="AH64" s="180">
        <v>30486147</v>
      </c>
      <c r="AI64" s="180">
        <v>30486147</v>
      </c>
      <c r="AJ64" s="180">
        <v>30486147</v>
      </c>
      <c r="AK64" s="180">
        <v>30486147</v>
      </c>
      <c r="AL64" s="180">
        <v>30486147</v>
      </c>
      <c r="AM64" s="180">
        <v>30486147</v>
      </c>
      <c r="AN64" s="180">
        <v>30486147</v>
      </c>
      <c r="AO64" s="180">
        <v>30486147</v>
      </c>
      <c r="AP64" s="180">
        <v>30486147</v>
      </c>
      <c r="AQ64" s="180">
        <v>30486147</v>
      </c>
      <c r="AR64" s="180">
        <v>30486147</v>
      </c>
      <c r="AS64" s="180">
        <v>30486147</v>
      </c>
      <c r="AT64" s="180">
        <v>30486147</v>
      </c>
      <c r="AU64" s="180">
        <v>30486147</v>
      </c>
      <c r="AV64" s="180">
        <v>30486147</v>
      </c>
      <c r="AW64" s="180">
        <v>30486147</v>
      </c>
      <c r="AX64" s="180">
        <v>30486147</v>
      </c>
      <c r="AY64" s="180">
        <v>30486147</v>
      </c>
      <c r="AZ64" s="180">
        <v>30246821</v>
      </c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80" t="s">
        <v>827</v>
      </c>
      <c r="B65" s="180">
        <v>23932602</v>
      </c>
      <c r="C65" s="180">
        <v>23932602</v>
      </c>
      <c r="D65" s="180">
        <v>23932602</v>
      </c>
      <c r="E65" s="180">
        <v>23932602</v>
      </c>
      <c r="F65" s="180">
        <v>23932602</v>
      </c>
      <c r="G65" s="180">
        <v>23932602</v>
      </c>
      <c r="H65" s="180">
        <v>23932602</v>
      </c>
      <c r="I65" s="180">
        <v>23932601.93</v>
      </c>
      <c r="J65" s="180">
        <v>23932602</v>
      </c>
      <c r="K65" s="180">
        <v>23932601.93</v>
      </c>
      <c r="L65" s="180">
        <v>23932602</v>
      </c>
      <c r="M65" s="180">
        <v>23932601.93</v>
      </c>
      <c r="N65" s="180">
        <v>23932602</v>
      </c>
      <c r="O65" s="180">
        <v>23932602</v>
      </c>
      <c r="P65" s="180">
        <v>23932602</v>
      </c>
      <c r="Q65" s="180">
        <v>23932602</v>
      </c>
      <c r="R65" s="180">
        <v>23932602</v>
      </c>
      <c r="S65" s="180">
        <v>23932602</v>
      </c>
      <c r="T65" s="180">
        <v>23932602</v>
      </c>
      <c r="U65" s="180">
        <v>23932602</v>
      </c>
      <c r="V65" s="180">
        <v>23932602</v>
      </c>
      <c r="W65" s="180">
        <v>23932602</v>
      </c>
      <c r="X65" s="180">
        <v>23932602</v>
      </c>
      <c r="Y65" s="180">
        <v>23932602</v>
      </c>
      <c r="Z65" s="180">
        <v>23932602</v>
      </c>
      <c r="AA65" s="180">
        <v>23932602</v>
      </c>
      <c r="AB65" s="180">
        <v>23932602</v>
      </c>
      <c r="AC65" s="180">
        <v>23932602</v>
      </c>
      <c r="AD65" s="180">
        <v>23932602</v>
      </c>
      <c r="AE65" s="180">
        <v>23932602</v>
      </c>
      <c r="AF65" s="180">
        <v>23932602</v>
      </c>
      <c r="AG65" s="180">
        <v>23932602</v>
      </c>
      <c r="AH65" s="180">
        <v>23932602</v>
      </c>
      <c r="AI65" s="180">
        <v>23932602</v>
      </c>
      <c r="AJ65" s="180">
        <v>23932602</v>
      </c>
      <c r="AK65" s="180">
        <v>23932602</v>
      </c>
      <c r="AL65" s="180">
        <v>23932602</v>
      </c>
      <c r="AM65" s="180">
        <v>23932602</v>
      </c>
      <c r="AN65" s="180">
        <v>23932602</v>
      </c>
      <c r="AO65" s="180">
        <v>23932602</v>
      </c>
      <c r="AP65" s="180">
        <v>23932602</v>
      </c>
      <c r="AQ65" s="180">
        <v>23932602</v>
      </c>
      <c r="AR65" s="180">
        <v>23932602</v>
      </c>
      <c r="AS65" s="180">
        <v>23932602</v>
      </c>
      <c r="AT65" s="180">
        <v>23932602</v>
      </c>
      <c r="AU65" s="180">
        <v>23932602</v>
      </c>
      <c r="AV65" s="180">
        <v>23932602</v>
      </c>
      <c r="AW65" s="180">
        <v>23932602</v>
      </c>
      <c r="AX65" s="180">
        <v>23932602</v>
      </c>
      <c r="AY65" s="180">
        <v>23932602</v>
      </c>
      <c r="AZ65" s="180">
        <v>23693276</v>
      </c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80" t="s">
        <v>826</v>
      </c>
      <c r="B66" s="180">
        <v>23932602</v>
      </c>
      <c r="C66" s="180">
        <v>23932602</v>
      </c>
      <c r="D66" s="180">
        <v>23932602</v>
      </c>
      <c r="E66" s="180">
        <v>23932602</v>
      </c>
      <c r="F66" s="180">
        <v>23932602</v>
      </c>
      <c r="G66" s="180">
        <v>23932602</v>
      </c>
      <c r="H66" s="180">
        <v>23932602</v>
      </c>
      <c r="I66" s="180">
        <v>23932601.93</v>
      </c>
      <c r="J66" s="180">
        <v>23932602</v>
      </c>
      <c r="K66" s="180">
        <v>23932601.93</v>
      </c>
      <c r="L66" s="180">
        <v>23932602</v>
      </c>
      <c r="M66" s="180">
        <v>23932601.93</v>
      </c>
      <c r="N66" s="180">
        <v>23932602</v>
      </c>
      <c r="O66" s="180">
        <v>23932602</v>
      </c>
      <c r="P66" s="180">
        <v>23932602</v>
      </c>
      <c r="Q66" s="180">
        <v>23932602</v>
      </c>
      <c r="R66" s="180">
        <v>23932602</v>
      </c>
      <c r="S66" s="180">
        <v>23932602</v>
      </c>
      <c r="T66" s="180">
        <v>23932602</v>
      </c>
      <c r="U66" s="180">
        <v>23932602</v>
      </c>
      <c r="V66" s="180">
        <v>23932602</v>
      </c>
      <c r="W66" s="180">
        <v>23932602</v>
      </c>
      <c r="X66" s="180">
        <v>23932602</v>
      </c>
      <c r="Y66" s="180">
        <v>23932602</v>
      </c>
      <c r="Z66" s="180">
        <v>23932602</v>
      </c>
      <c r="AA66" s="180">
        <v>23932602</v>
      </c>
      <c r="AB66" s="180">
        <v>23932602</v>
      </c>
      <c r="AC66" s="180">
        <v>23932602</v>
      </c>
      <c r="AD66" s="180">
        <v>23932602</v>
      </c>
      <c r="AE66" s="180">
        <v>23932602</v>
      </c>
      <c r="AF66" s="180">
        <v>23932602</v>
      </c>
      <c r="AG66" s="180">
        <v>23932602</v>
      </c>
      <c r="AH66" s="180">
        <v>23932602</v>
      </c>
      <c r="AI66" s="180">
        <v>23932602</v>
      </c>
      <c r="AJ66" s="180">
        <v>23932602</v>
      </c>
      <c r="AK66" s="180">
        <v>23932602</v>
      </c>
      <c r="AL66" s="180">
        <v>23932602</v>
      </c>
      <c r="AM66" s="180">
        <v>23932602</v>
      </c>
      <c r="AN66" s="180">
        <v>23932602</v>
      </c>
      <c r="AO66" s="180">
        <v>23932602</v>
      </c>
      <c r="AP66" s="180">
        <v>23932602</v>
      </c>
      <c r="AQ66" s="180">
        <v>23932602</v>
      </c>
      <c r="AR66" s="180">
        <v>23932602</v>
      </c>
      <c r="AS66" s="180">
        <v>23932602</v>
      </c>
      <c r="AT66" s="180">
        <v>23932602</v>
      </c>
      <c r="AU66" s="180">
        <v>23932602</v>
      </c>
      <c r="AV66" s="180">
        <v>23932602</v>
      </c>
      <c r="AW66" s="180">
        <v>23932602</v>
      </c>
      <c r="AX66" s="180">
        <v>23932602</v>
      </c>
      <c r="AY66" s="180">
        <v>23932602</v>
      </c>
      <c r="AZ66" s="180">
        <v>23693276</v>
      </c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80" t="s">
        <v>828</v>
      </c>
      <c r="B67" s="180">
        <v>18103110</v>
      </c>
      <c r="C67" s="180">
        <v>18103110</v>
      </c>
      <c r="D67" s="180">
        <v>18103110</v>
      </c>
      <c r="E67" s="180">
        <v>18103110</v>
      </c>
      <c r="F67" s="180">
        <v>18103110</v>
      </c>
      <c r="G67" s="180">
        <v>18103110</v>
      </c>
      <c r="H67" s="180">
        <v>18103110</v>
      </c>
      <c r="I67" s="180">
        <v>18103109.98</v>
      </c>
      <c r="J67" s="180">
        <v>18103110</v>
      </c>
      <c r="K67" s="180">
        <v>18103109.98</v>
      </c>
      <c r="L67" s="180">
        <v>18103110</v>
      </c>
      <c r="M67" s="180">
        <v>18103109.98</v>
      </c>
      <c r="N67" s="180">
        <v>18103110</v>
      </c>
      <c r="O67" s="180">
        <v>18103110</v>
      </c>
      <c r="P67" s="180">
        <v>18103110</v>
      </c>
      <c r="Q67" s="180">
        <v>18103110</v>
      </c>
      <c r="R67" s="180">
        <v>18103110</v>
      </c>
      <c r="S67" s="180">
        <v>18103110</v>
      </c>
      <c r="T67" s="180">
        <v>18103110</v>
      </c>
      <c r="U67" s="180">
        <v>18103110</v>
      </c>
      <c r="V67" s="180">
        <v>18103110</v>
      </c>
      <c r="W67" s="180">
        <v>18103110</v>
      </c>
      <c r="X67" s="180">
        <v>18103110</v>
      </c>
      <c r="Y67" s="180">
        <v>18103110</v>
      </c>
      <c r="Z67" s="180">
        <v>18103110</v>
      </c>
      <c r="AA67" s="180">
        <v>18103110</v>
      </c>
      <c r="AB67" s="180">
        <v>18103110</v>
      </c>
      <c r="AC67" s="180">
        <v>18103110</v>
      </c>
      <c r="AD67" s="180">
        <v>18103110</v>
      </c>
      <c r="AE67" s="180">
        <v>18103110</v>
      </c>
      <c r="AF67" s="180">
        <v>18103110</v>
      </c>
      <c r="AG67" s="180">
        <v>18103110</v>
      </c>
      <c r="AH67" s="180">
        <v>18103110</v>
      </c>
      <c r="AI67" s="180">
        <v>18103110</v>
      </c>
      <c r="AJ67" s="180">
        <v>18103110</v>
      </c>
      <c r="AK67" s="180">
        <v>18103110</v>
      </c>
      <c r="AL67" s="180">
        <v>18103110</v>
      </c>
      <c r="AM67" s="180">
        <v>18103110</v>
      </c>
      <c r="AN67" s="180">
        <v>18103110</v>
      </c>
      <c r="AO67" s="180">
        <v>18103110</v>
      </c>
      <c r="AP67" s="180">
        <v>18103110</v>
      </c>
      <c r="AQ67" s="180">
        <v>18103110</v>
      </c>
      <c r="AR67" s="180">
        <v>18103110</v>
      </c>
      <c r="AS67" s="180">
        <v>18103110</v>
      </c>
      <c r="AT67" s="180">
        <v>18103110</v>
      </c>
      <c r="AU67" s="180">
        <v>18103110</v>
      </c>
      <c r="AV67" s="180">
        <v>18103110</v>
      </c>
      <c r="AW67" s="180">
        <v>18103110</v>
      </c>
      <c r="AX67" s="180">
        <v>18103110</v>
      </c>
      <c r="AY67" s="180">
        <v>18103110</v>
      </c>
      <c r="AZ67" s="180">
        <v>18103110</v>
      </c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80" t="s">
        <v>826</v>
      </c>
      <c r="B68" s="180">
        <v>18103110</v>
      </c>
      <c r="C68" s="180">
        <v>18103110</v>
      </c>
      <c r="D68" s="180">
        <v>18103110</v>
      </c>
      <c r="E68" s="180">
        <v>18103110</v>
      </c>
      <c r="F68" s="180">
        <v>18103110</v>
      </c>
      <c r="G68" s="180">
        <v>18103110</v>
      </c>
      <c r="H68" s="180">
        <v>18103110</v>
      </c>
      <c r="I68" s="180">
        <v>18103109.98</v>
      </c>
      <c r="J68" s="180">
        <v>18103110</v>
      </c>
      <c r="K68" s="180">
        <v>18103109.98</v>
      </c>
      <c r="L68" s="180">
        <v>18103110</v>
      </c>
      <c r="M68" s="180">
        <v>18103109.98</v>
      </c>
      <c r="N68" s="180">
        <v>18103110</v>
      </c>
      <c r="O68" s="180">
        <v>18103110</v>
      </c>
      <c r="P68" s="180">
        <v>18103110</v>
      </c>
      <c r="Q68" s="180">
        <v>18103110</v>
      </c>
      <c r="R68" s="180">
        <v>18103110</v>
      </c>
      <c r="S68" s="180">
        <v>18103110</v>
      </c>
      <c r="T68" s="180">
        <v>18103110</v>
      </c>
      <c r="U68" s="180">
        <v>18103110</v>
      </c>
      <c r="V68" s="180">
        <v>18103110</v>
      </c>
      <c r="W68" s="180">
        <v>18103110</v>
      </c>
      <c r="X68" s="180">
        <v>18103110</v>
      </c>
      <c r="Y68" s="180">
        <v>18103110</v>
      </c>
      <c r="Z68" s="180">
        <v>18103110</v>
      </c>
      <c r="AA68" s="180">
        <v>18103110</v>
      </c>
      <c r="AB68" s="180">
        <v>18103110</v>
      </c>
      <c r="AC68" s="180">
        <v>18103110</v>
      </c>
      <c r="AD68" s="180">
        <v>18103110</v>
      </c>
      <c r="AE68" s="180">
        <v>18103110</v>
      </c>
      <c r="AF68" s="180">
        <v>18103110</v>
      </c>
      <c r="AG68" s="180">
        <v>18103110</v>
      </c>
      <c r="AH68" s="180">
        <v>18103110</v>
      </c>
      <c r="AI68" s="180">
        <v>18103110</v>
      </c>
      <c r="AJ68" s="180">
        <v>18103110</v>
      </c>
      <c r="AK68" s="180">
        <v>18103110</v>
      </c>
      <c r="AL68" s="180">
        <v>18103110</v>
      </c>
      <c r="AM68" s="180">
        <v>18103110</v>
      </c>
      <c r="AN68" s="180">
        <v>18103110</v>
      </c>
      <c r="AO68" s="180">
        <v>18103110</v>
      </c>
      <c r="AP68" s="180">
        <v>18103110</v>
      </c>
      <c r="AQ68" s="180">
        <v>18103110</v>
      </c>
      <c r="AR68" s="180">
        <v>18103110</v>
      </c>
      <c r="AS68" s="180">
        <v>18103110</v>
      </c>
      <c r="AT68" s="180">
        <v>18103110</v>
      </c>
      <c r="AU68" s="180">
        <v>18103110</v>
      </c>
      <c r="AV68" s="180">
        <v>18103110</v>
      </c>
      <c r="AW68" s="180">
        <v>18103110</v>
      </c>
      <c r="AX68" s="180">
        <v>18103110</v>
      </c>
      <c r="AY68" s="180">
        <v>18103110</v>
      </c>
      <c r="AZ68" s="180">
        <v>18103110</v>
      </c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80" t="s">
        <v>829</v>
      </c>
      <c r="B69" s="180">
        <v>52233150</v>
      </c>
      <c r="C69" s="180">
        <v>52964205</v>
      </c>
      <c r="D69" s="180">
        <v>55645688</v>
      </c>
      <c r="E69" s="180">
        <v>58477843</v>
      </c>
      <c r="F69" s="180">
        <v>62327863</v>
      </c>
      <c r="G69" s="180">
        <v>62491358</v>
      </c>
      <c r="H69" s="180">
        <v>65061500</v>
      </c>
      <c r="I69" s="180">
        <v>68776723.010000005</v>
      </c>
      <c r="J69" s="180">
        <v>73180364</v>
      </c>
      <c r="K69" s="180">
        <v>73198532.170000002</v>
      </c>
      <c r="L69" s="180">
        <v>77128077</v>
      </c>
      <c r="M69" s="180">
        <v>83708270.109999999</v>
      </c>
      <c r="N69" s="180">
        <v>89834296</v>
      </c>
      <c r="O69" s="180">
        <v>92373079</v>
      </c>
      <c r="P69" s="180">
        <v>99012627</v>
      </c>
      <c r="Q69" s="180">
        <v>101828668</v>
      </c>
      <c r="R69" s="180">
        <v>110842150</v>
      </c>
      <c r="S69" s="180">
        <v>115452392</v>
      </c>
      <c r="T69" s="180">
        <v>123526146</v>
      </c>
      <c r="U69" s="180">
        <v>128743484</v>
      </c>
      <c r="V69" s="180">
        <v>138879773</v>
      </c>
      <c r="W69" s="180">
        <v>143905492</v>
      </c>
      <c r="X69" s="180">
        <v>153451764</v>
      </c>
      <c r="Y69" s="180">
        <v>163018832</v>
      </c>
      <c r="Z69" s="180">
        <v>174987216</v>
      </c>
      <c r="AA69" s="180">
        <v>179568040</v>
      </c>
      <c r="AB69" s="180">
        <v>190917316</v>
      </c>
      <c r="AC69" s="180">
        <v>199200422</v>
      </c>
      <c r="AD69" s="180">
        <v>211608415</v>
      </c>
      <c r="AE69" s="180">
        <v>214739183</v>
      </c>
      <c r="AF69" s="180">
        <v>223688662</v>
      </c>
      <c r="AG69" s="180">
        <v>228920851</v>
      </c>
      <c r="AH69" s="180">
        <v>228411186</v>
      </c>
      <c r="AI69" s="180">
        <v>238317807</v>
      </c>
      <c r="AJ69" s="180">
        <v>248180247</v>
      </c>
      <c r="AK69" s="180">
        <v>259924044</v>
      </c>
      <c r="AL69" s="180">
        <v>270147405</v>
      </c>
      <c r="AM69" s="180">
        <v>270798204</v>
      </c>
      <c r="AN69" s="180">
        <v>279119671</v>
      </c>
      <c r="AO69" s="180">
        <v>284316529</v>
      </c>
      <c r="AP69" s="180">
        <v>296182624</v>
      </c>
      <c r="AQ69" s="180">
        <v>299087941</v>
      </c>
      <c r="AR69" s="180">
        <v>307691752</v>
      </c>
      <c r="AS69" s="180">
        <v>315140325</v>
      </c>
      <c r="AT69" s="180">
        <v>325201248</v>
      </c>
      <c r="AU69" s="180">
        <v>326530083</v>
      </c>
      <c r="AV69" s="180">
        <v>333253787</v>
      </c>
      <c r="AW69" s="180">
        <v>342085179</v>
      </c>
      <c r="AX69" s="180">
        <v>353368100</v>
      </c>
      <c r="AY69" s="180">
        <v>344494098</v>
      </c>
      <c r="AZ69" s="180">
        <v>348672540</v>
      </c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80" t="s">
        <v>830</v>
      </c>
      <c r="B70" s="180">
        <v>2920000</v>
      </c>
      <c r="C70" s="180">
        <v>2920000</v>
      </c>
      <c r="D70" s="180">
        <v>2920000</v>
      </c>
      <c r="E70" s="180">
        <v>3050000</v>
      </c>
      <c r="F70" s="180">
        <v>3050000</v>
      </c>
      <c r="G70" s="180">
        <v>3050000</v>
      </c>
      <c r="H70" s="180">
        <v>3050000</v>
      </c>
      <c r="I70" s="180">
        <v>3050000</v>
      </c>
      <c r="J70" s="180">
        <v>3050000</v>
      </c>
      <c r="K70" s="180">
        <v>3050000</v>
      </c>
      <c r="L70" s="180">
        <v>3050000</v>
      </c>
      <c r="M70" s="180">
        <v>3050000</v>
      </c>
      <c r="N70" s="180">
        <v>3050000</v>
      </c>
      <c r="O70" s="180">
        <v>3050000</v>
      </c>
      <c r="P70" s="180">
        <v>3050000</v>
      </c>
      <c r="Q70" s="180">
        <v>3050000</v>
      </c>
      <c r="R70" s="180">
        <v>3050000</v>
      </c>
      <c r="S70" s="180">
        <v>3050000</v>
      </c>
      <c r="T70" s="180">
        <v>3050000</v>
      </c>
      <c r="U70" s="180">
        <v>3050000</v>
      </c>
      <c r="V70" s="180">
        <v>3050000</v>
      </c>
      <c r="W70" s="180">
        <v>3050000</v>
      </c>
      <c r="X70" s="180">
        <v>3050000</v>
      </c>
      <c r="Y70" s="180">
        <v>3050000</v>
      </c>
      <c r="Z70" s="180">
        <v>3050000</v>
      </c>
      <c r="AA70" s="180">
        <v>3050000</v>
      </c>
      <c r="AB70" s="180">
        <v>3050000</v>
      </c>
      <c r="AC70" s="180">
        <v>3050000</v>
      </c>
      <c r="AD70" s="180">
        <v>3050000</v>
      </c>
      <c r="AE70" s="180">
        <v>3050000</v>
      </c>
      <c r="AF70" s="180">
        <v>3050000</v>
      </c>
      <c r="AG70" s="180">
        <v>3050000</v>
      </c>
      <c r="AH70" s="180">
        <v>3050000</v>
      </c>
      <c r="AI70" s="180">
        <v>3050000</v>
      </c>
      <c r="AJ70" s="180">
        <v>3050000</v>
      </c>
      <c r="AK70" s="180">
        <v>3050000</v>
      </c>
      <c r="AL70" s="180">
        <v>3050000</v>
      </c>
      <c r="AM70" s="180">
        <v>3050000</v>
      </c>
      <c r="AN70" s="180">
        <v>3050000</v>
      </c>
      <c r="AO70" s="180">
        <v>3050000</v>
      </c>
      <c r="AP70" s="180">
        <v>3050000</v>
      </c>
      <c r="AQ70" s="180">
        <v>3050000</v>
      </c>
      <c r="AR70" s="180">
        <v>3050000</v>
      </c>
      <c r="AS70" s="180">
        <v>3050000</v>
      </c>
      <c r="AT70" s="180">
        <v>3050000</v>
      </c>
      <c r="AU70" s="180">
        <v>3050000</v>
      </c>
      <c r="AV70" s="180">
        <v>3050000</v>
      </c>
      <c r="AW70" s="180">
        <v>3050000</v>
      </c>
      <c r="AX70" s="180">
        <v>6257966</v>
      </c>
      <c r="AY70" s="180">
        <v>6257966</v>
      </c>
      <c r="AZ70" s="180">
        <v>3050000</v>
      </c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80" t="s">
        <v>831</v>
      </c>
      <c r="B71" s="180">
        <v>2920000</v>
      </c>
      <c r="C71" s="180">
        <v>2920000</v>
      </c>
      <c r="D71" s="180">
        <v>2920000</v>
      </c>
      <c r="E71" s="180">
        <v>3050000</v>
      </c>
      <c r="F71" s="180">
        <v>3050000</v>
      </c>
      <c r="G71" s="180">
        <v>3050000</v>
      </c>
      <c r="H71" s="180">
        <v>3050000</v>
      </c>
      <c r="I71" s="180">
        <v>3050000</v>
      </c>
      <c r="J71" s="180">
        <v>3050000</v>
      </c>
      <c r="K71" s="180">
        <v>3050000</v>
      </c>
      <c r="L71" s="180">
        <v>3050000</v>
      </c>
      <c r="M71" s="180">
        <v>3050000</v>
      </c>
      <c r="N71" s="180">
        <v>3050000</v>
      </c>
      <c r="O71" s="180">
        <v>3050000</v>
      </c>
      <c r="P71" s="180">
        <v>3050000</v>
      </c>
      <c r="Q71" s="180">
        <v>3050000</v>
      </c>
      <c r="R71" s="180">
        <v>3050000</v>
      </c>
      <c r="S71" s="180">
        <v>3050000</v>
      </c>
      <c r="T71" s="180">
        <v>3050000</v>
      </c>
      <c r="U71" s="180">
        <v>3050000</v>
      </c>
      <c r="V71" s="180">
        <v>3050000</v>
      </c>
      <c r="W71" s="180">
        <v>3050000</v>
      </c>
      <c r="X71" s="180">
        <v>3050000</v>
      </c>
      <c r="Y71" s="180">
        <v>3050000</v>
      </c>
      <c r="Z71" s="180">
        <v>3050000</v>
      </c>
      <c r="AA71" s="180">
        <v>3050000</v>
      </c>
      <c r="AB71" s="180">
        <v>3050000</v>
      </c>
      <c r="AC71" s="180">
        <v>3050000</v>
      </c>
      <c r="AD71" s="180">
        <v>3050000</v>
      </c>
      <c r="AE71" s="180">
        <v>3050000</v>
      </c>
      <c r="AF71" s="180">
        <v>3050000</v>
      </c>
      <c r="AG71" s="180">
        <v>3050000</v>
      </c>
      <c r="AH71" s="180">
        <v>3050000</v>
      </c>
      <c r="AI71" s="180">
        <v>3050000</v>
      </c>
      <c r="AJ71" s="180">
        <v>3050000</v>
      </c>
      <c r="AK71" s="180">
        <v>3050000</v>
      </c>
      <c r="AL71" s="180">
        <v>3050000</v>
      </c>
      <c r="AM71" s="180">
        <v>3050000</v>
      </c>
      <c r="AN71" s="180">
        <v>3050000</v>
      </c>
      <c r="AO71" s="180">
        <v>3050000</v>
      </c>
      <c r="AP71" s="180">
        <v>3050000</v>
      </c>
      <c r="AQ71" s="180">
        <v>3050000</v>
      </c>
      <c r="AR71" s="180">
        <v>3050000</v>
      </c>
      <c r="AS71" s="180">
        <v>3050000</v>
      </c>
      <c r="AT71" s="180">
        <v>3050000</v>
      </c>
      <c r="AU71" s="180">
        <v>3050000</v>
      </c>
      <c r="AV71" s="180">
        <v>3050000</v>
      </c>
      <c r="AW71" s="180">
        <v>3050000</v>
      </c>
      <c r="AX71" s="180">
        <v>3050000</v>
      </c>
      <c r="AY71" s="180">
        <v>3050000</v>
      </c>
      <c r="AZ71" s="180">
        <v>3050000</v>
      </c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80" t="s">
        <v>1294</v>
      </c>
      <c r="B72" s="180">
        <v>0</v>
      </c>
      <c r="C72" s="180">
        <v>0</v>
      </c>
      <c r="D72" s="180">
        <v>0</v>
      </c>
      <c r="E72" s="180">
        <v>0</v>
      </c>
      <c r="F72" s="180">
        <v>0</v>
      </c>
      <c r="G72" s="180">
        <v>0</v>
      </c>
      <c r="H72" s="180">
        <v>0</v>
      </c>
      <c r="I72" s="180">
        <v>0</v>
      </c>
      <c r="J72" s="180">
        <v>0</v>
      </c>
      <c r="K72" s="180">
        <v>0</v>
      </c>
      <c r="L72" s="180">
        <v>0</v>
      </c>
      <c r="M72" s="180">
        <v>0</v>
      </c>
      <c r="N72" s="180">
        <v>0</v>
      </c>
      <c r="O72" s="180">
        <v>0</v>
      </c>
      <c r="P72" s="180">
        <v>0</v>
      </c>
      <c r="Q72" s="180">
        <v>0</v>
      </c>
      <c r="R72" s="180">
        <v>0</v>
      </c>
      <c r="S72" s="180">
        <v>0</v>
      </c>
      <c r="T72" s="180">
        <v>0</v>
      </c>
      <c r="U72" s="180">
        <v>0</v>
      </c>
      <c r="V72" s="180">
        <v>0</v>
      </c>
      <c r="W72" s="180">
        <v>0</v>
      </c>
      <c r="X72" s="180">
        <v>0</v>
      </c>
      <c r="Y72" s="180">
        <v>0</v>
      </c>
      <c r="Z72" s="180">
        <v>0</v>
      </c>
      <c r="AA72" s="180">
        <v>0</v>
      </c>
      <c r="AB72" s="180">
        <v>0</v>
      </c>
      <c r="AC72" s="180">
        <v>0</v>
      </c>
      <c r="AD72" s="180">
        <v>0</v>
      </c>
      <c r="AE72" s="180">
        <v>0</v>
      </c>
      <c r="AF72" s="180">
        <v>0</v>
      </c>
      <c r="AG72" s="180">
        <v>0</v>
      </c>
      <c r="AH72" s="180">
        <v>0</v>
      </c>
      <c r="AI72" s="180">
        <v>0</v>
      </c>
      <c r="AJ72" s="180">
        <v>0</v>
      </c>
      <c r="AK72" s="180">
        <v>0</v>
      </c>
      <c r="AL72" s="180">
        <v>0</v>
      </c>
      <c r="AM72" s="180">
        <v>0</v>
      </c>
      <c r="AN72" s="180">
        <v>0</v>
      </c>
      <c r="AO72" s="180">
        <v>0</v>
      </c>
      <c r="AP72" s="180">
        <v>0</v>
      </c>
      <c r="AQ72" s="180">
        <v>0</v>
      </c>
      <c r="AR72" s="180">
        <v>0</v>
      </c>
      <c r="AS72" s="180">
        <v>0</v>
      </c>
      <c r="AT72" s="180">
        <v>0</v>
      </c>
      <c r="AU72" s="180">
        <v>0</v>
      </c>
      <c r="AV72" s="180">
        <v>0</v>
      </c>
      <c r="AW72" s="180">
        <v>0</v>
      </c>
      <c r="AX72" s="180">
        <v>3207966</v>
      </c>
      <c r="AY72" s="180">
        <v>3207966</v>
      </c>
      <c r="AZ72" s="180">
        <v>0</v>
      </c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80" t="s">
        <v>832</v>
      </c>
      <c r="B73" s="180">
        <v>49313150</v>
      </c>
      <c r="C73" s="180">
        <v>50044205</v>
      </c>
      <c r="D73" s="180">
        <v>52725688</v>
      </c>
      <c r="E73" s="180">
        <v>55427843</v>
      </c>
      <c r="F73" s="180">
        <v>59277863</v>
      </c>
      <c r="G73" s="180">
        <v>59441358</v>
      </c>
      <c r="H73" s="180">
        <v>62011500</v>
      </c>
      <c r="I73" s="180">
        <v>65726723.009999998</v>
      </c>
      <c r="J73" s="180">
        <v>70130364</v>
      </c>
      <c r="K73" s="180">
        <v>70148532.170000002</v>
      </c>
      <c r="L73" s="180">
        <v>74078077</v>
      </c>
      <c r="M73" s="180">
        <v>80658270.109999999</v>
      </c>
      <c r="N73" s="180">
        <v>86784296</v>
      </c>
      <c r="O73" s="180">
        <v>89323079</v>
      </c>
      <c r="P73" s="180">
        <v>95962627</v>
      </c>
      <c r="Q73" s="180">
        <v>98778668</v>
      </c>
      <c r="R73" s="180">
        <v>107792150</v>
      </c>
      <c r="S73" s="180">
        <v>112402392</v>
      </c>
      <c r="T73" s="180">
        <v>120476146</v>
      </c>
      <c r="U73" s="180">
        <v>125693484</v>
      </c>
      <c r="V73" s="180">
        <v>135829773</v>
      </c>
      <c r="W73" s="180">
        <v>140855492</v>
      </c>
      <c r="X73" s="180">
        <v>150401764</v>
      </c>
      <c r="Y73" s="180">
        <v>159968832</v>
      </c>
      <c r="Z73" s="180">
        <v>171937216</v>
      </c>
      <c r="AA73" s="180">
        <v>176518040</v>
      </c>
      <c r="AB73" s="180">
        <v>187867316</v>
      </c>
      <c r="AC73" s="180">
        <v>196150422</v>
      </c>
      <c r="AD73" s="180">
        <v>208558415</v>
      </c>
      <c r="AE73" s="180">
        <v>211689183</v>
      </c>
      <c r="AF73" s="180">
        <v>220638662</v>
      </c>
      <c r="AG73" s="180">
        <v>225870851</v>
      </c>
      <c r="AH73" s="180">
        <v>225361186</v>
      </c>
      <c r="AI73" s="180">
        <v>235267807</v>
      </c>
      <c r="AJ73" s="180">
        <v>245130247</v>
      </c>
      <c r="AK73" s="180">
        <v>256874044</v>
      </c>
      <c r="AL73" s="180">
        <v>267097405</v>
      </c>
      <c r="AM73" s="180">
        <v>267748204</v>
      </c>
      <c r="AN73" s="180">
        <v>276069671</v>
      </c>
      <c r="AO73" s="180">
        <v>281266529</v>
      </c>
      <c r="AP73" s="180">
        <v>293132624</v>
      </c>
      <c r="AQ73" s="180">
        <v>296037941</v>
      </c>
      <c r="AR73" s="180">
        <v>304641752</v>
      </c>
      <c r="AS73" s="180">
        <v>312090325</v>
      </c>
      <c r="AT73" s="180">
        <v>322151248</v>
      </c>
      <c r="AU73" s="180">
        <v>323480083</v>
      </c>
      <c r="AV73" s="180">
        <v>330203787</v>
      </c>
      <c r="AW73" s="180">
        <v>339035179</v>
      </c>
      <c r="AX73" s="180">
        <v>347110134</v>
      </c>
      <c r="AY73" s="180">
        <v>338236132</v>
      </c>
      <c r="AZ73" s="180">
        <v>345622540</v>
      </c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80" t="s">
        <v>1118</v>
      </c>
      <c r="B74" s="180">
        <v>0</v>
      </c>
      <c r="C74" s="180">
        <v>0</v>
      </c>
      <c r="D74" s="180">
        <v>0</v>
      </c>
      <c r="E74" s="180">
        <v>0</v>
      </c>
      <c r="F74" s="180">
        <v>0</v>
      </c>
      <c r="G74" s="180">
        <v>0</v>
      </c>
      <c r="H74" s="180">
        <v>0</v>
      </c>
      <c r="I74" s="180">
        <v>0</v>
      </c>
      <c r="J74" s="180">
        <v>0</v>
      </c>
      <c r="K74" s="180">
        <v>0</v>
      </c>
      <c r="L74" s="180">
        <v>0</v>
      </c>
      <c r="M74" s="180">
        <v>0</v>
      </c>
      <c r="N74" s="180">
        <v>0</v>
      </c>
      <c r="O74" s="180">
        <v>0</v>
      </c>
      <c r="P74" s="180">
        <v>0</v>
      </c>
      <c r="Q74" s="180">
        <v>0</v>
      </c>
      <c r="R74" s="180">
        <v>0</v>
      </c>
      <c r="S74" s="180">
        <v>0</v>
      </c>
      <c r="T74" s="180">
        <v>0</v>
      </c>
      <c r="U74" s="180">
        <v>0</v>
      </c>
      <c r="V74" s="180">
        <v>0</v>
      </c>
      <c r="W74" s="180">
        <v>0</v>
      </c>
      <c r="X74" s="180">
        <v>0</v>
      </c>
      <c r="Y74" s="180">
        <v>0</v>
      </c>
      <c r="Z74" s="180">
        <v>0</v>
      </c>
      <c r="AA74" s="180">
        <v>0</v>
      </c>
      <c r="AB74" s="180">
        <v>0</v>
      </c>
      <c r="AC74" s="180">
        <v>0</v>
      </c>
      <c r="AD74" s="180">
        <v>0</v>
      </c>
      <c r="AE74" s="180">
        <v>0</v>
      </c>
      <c r="AF74" s="180">
        <v>0</v>
      </c>
      <c r="AG74" s="180">
        <v>0</v>
      </c>
      <c r="AH74" s="180">
        <v>0</v>
      </c>
      <c r="AI74" s="180">
        <v>0</v>
      </c>
      <c r="AJ74" s="180">
        <v>0</v>
      </c>
      <c r="AK74" s="180">
        <v>0</v>
      </c>
      <c r="AL74" s="180">
        <v>0</v>
      </c>
      <c r="AM74" s="180">
        <v>0</v>
      </c>
      <c r="AN74" s="180">
        <v>0</v>
      </c>
      <c r="AO74" s="180">
        <v>0</v>
      </c>
      <c r="AP74" s="180">
        <v>0</v>
      </c>
      <c r="AQ74" s="180">
        <v>0</v>
      </c>
      <c r="AR74" s="180">
        <v>0</v>
      </c>
      <c r="AS74" s="180">
        <v>0</v>
      </c>
      <c r="AT74" s="180">
        <v>0</v>
      </c>
      <c r="AU74" s="180">
        <v>0</v>
      </c>
      <c r="AV74" s="180">
        <v>0</v>
      </c>
      <c r="AW74" s="180">
        <v>0</v>
      </c>
      <c r="AX74" s="180">
        <v>3207966</v>
      </c>
      <c r="AY74" s="180">
        <v>3207966</v>
      </c>
      <c r="AZ74" s="180">
        <v>0</v>
      </c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80" t="s">
        <v>1119</v>
      </c>
      <c r="B75" s="180">
        <v>0</v>
      </c>
      <c r="C75" s="180">
        <v>0</v>
      </c>
      <c r="D75" s="180">
        <v>0</v>
      </c>
      <c r="E75" s="180">
        <v>0</v>
      </c>
      <c r="F75" s="180">
        <v>0</v>
      </c>
      <c r="G75" s="180">
        <v>0</v>
      </c>
      <c r="H75" s="180">
        <v>0</v>
      </c>
      <c r="I75" s="180">
        <v>0</v>
      </c>
      <c r="J75" s="180">
        <v>0</v>
      </c>
      <c r="K75" s="180">
        <v>0</v>
      </c>
      <c r="L75" s="180">
        <v>0</v>
      </c>
      <c r="M75" s="180">
        <v>0</v>
      </c>
      <c r="N75" s="180">
        <v>0</v>
      </c>
      <c r="O75" s="180">
        <v>0</v>
      </c>
      <c r="P75" s="180">
        <v>0</v>
      </c>
      <c r="Q75" s="180">
        <v>0</v>
      </c>
      <c r="R75" s="180">
        <v>0</v>
      </c>
      <c r="S75" s="180">
        <v>0</v>
      </c>
      <c r="T75" s="180">
        <v>0</v>
      </c>
      <c r="U75" s="180">
        <v>0</v>
      </c>
      <c r="V75" s="180">
        <v>0</v>
      </c>
      <c r="W75" s="180">
        <v>0</v>
      </c>
      <c r="X75" s="180">
        <v>0</v>
      </c>
      <c r="Y75" s="180">
        <v>0</v>
      </c>
      <c r="Z75" s="180">
        <v>0</v>
      </c>
      <c r="AA75" s="180">
        <v>0</v>
      </c>
      <c r="AB75" s="180">
        <v>0</v>
      </c>
      <c r="AC75" s="180">
        <v>0</v>
      </c>
      <c r="AD75" s="180">
        <v>0</v>
      </c>
      <c r="AE75" s="180">
        <v>0</v>
      </c>
      <c r="AF75" s="180">
        <v>0</v>
      </c>
      <c r="AG75" s="180">
        <v>0</v>
      </c>
      <c r="AH75" s="180">
        <v>0</v>
      </c>
      <c r="AI75" s="180">
        <v>0</v>
      </c>
      <c r="AJ75" s="180">
        <v>0</v>
      </c>
      <c r="AK75" s="180">
        <v>0</v>
      </c>
      <c r="AL75" s="180">
        <v>0</v>
      </c>
      <c r="AM75" s="180">
        <v>0</v>
      </c>
      <c r="AN75" s="180">
        <v>0</v>
      </c>
      <c r="AO75" s="180">
        <v>0</v>
      </c>
      <c r="AP75" s="180">
        <v>0</v>
      </c>
      <c r="AQ75" s="180">
        <v>0</v>
      </c>
      <c r="AR75" s="180">
        <v>0</v>
      </c>
      <c r="AS75" s="180">
        <v>0</v>
      </c>
      <c r="AT75" s="180">
        <v>0</v>
      </c>
      <c r="AU75" s="180">
        <v>0</v>
      </c>
      <c r="AV75" s="180">
        <v>0</v>
      </c>
      <c r="AW75" s="180">
        <v>0</v>
      </c>
      <c r="AX75" s="180">
        <v>23932600</v>
      </c>
      <c r="AY75" s="180">
        <v>23932600</v>
      </c>
      <c r="AZ75" s="180">
        <v>0</v>
      </c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80" t="s">
        <v>1120</v>
      </c>
      <c r="B76" s="180">
        <v>0</v>
      </c>
      <c r="C76" s="180">
        <v>0</v>
      </c>
      <c r="D76" s="180">
        <v>0</v>
      </c>
      <c r="E76" s="180">
        <v>0</v>
      </c>
      <c r="F76" s="180">
        <v>0</v>
      </c>
      <c r="G76" s="180">
        <v>0</v>
      </c>
      <c r="H76" s="180">
        <v>0</v>
      </c>
      <c r="I76" s="180">
        <v>0</v>
      </c>
      <c r="J76" s="180">
        <v>0</v>
      </c>
      <c r="K76" s="180">
        <v>0</v>
      </c>
      <c r="L76" s="180">
        <v>0</v>
      </c>
      <c r="M76" s="180">
        <v>0</v>
      </c>
      <c r="N76" s="180">
        <v>0</v>
      </c>
      <c r="O76" s="180">
        <v>0</v>
      </c>
      <c r="P76" s="180">
        <v>0</v>
      </c>
      <c r="Q76" s="180">
        <v>0</v>
      </c>
      <c r="R76" s="180">
        <v>0</v>
      </c>
      <c r="S76" s="180">
        <v>0</v>
      </c>
      <c r="T76" s="180">
        <v>0</v>
      </c>
      <c r="U76" s="180">
        <v>0</v>
      </c>
      <c r="V76" s="180">
        <v>0</v>
      </c>
      <c r="W76" s="180">
        <v>0</v>
      </c>
      <c r="X76" s="180">
        <v>0</v>
      </c>
      <c r="Y76" s="180">
        <v>0</v>
      </c>
      <c r="Z76" s="180">
        <v>0</v>
      </c>
      <c r="AA76" s="180">
        <v>0</v>
      </c>
      <c r="AB76" s="180">
        <v>0</v>
      </c>
      <c r="AC76" s="180">
        <v>0</v>
      </c>
      <c r="AD76" s="180">
        <v>0</v>
      </c>
      <c r="AE76" s="180">
        <v>0</v>
      </c>
      <c r="AF76" s="180">
        <v>0</v>
      </c>
      <c r="AG76" s="180">
        <v>0</v>
      </c>
      <c r="AH76" s="180">
        <v>0</v>
      </c>
      <c r="AI76" s="180">
        <v>0</v>
      </c>
      <c r="AJ76" s="180">
        <v>0</v>
      </c>
      <c r="AK76" s="180">
        <v>0</v>
      </c>
      <c r="AL76" s="180">
        <v>0</v>
      </c>
      <c r="AM76" s="180">
        <v>0</v>
      </c>
      <c r="AN76" s="180">
        <v>0</v>
      </c>
      <c r="AO76" s="180">
        <v>0</v>
      </c>
      <c r="AP76" s="180">
        <v>0</v>
      </c>
      <c r="AQ76" s="180">
        <v>0</v>
      </c>
      <c r="AR76" s="180">
        <v>0</v>
      </c>
      <c r="AS76" s="180">
        <v>0</v>
      </c>
      <c r="AT76" s="180">
        <v>0</v>
      </c>
      <c r="AU76" s="180">
        <v>0</v>
      </c>
      <c r="AV76" s="180">
        <v>0</v>
      </c>
      <c r="AW76" s="180">
        <v>0</v>
      </c>
      <c r="AX76" s="180">
        <v>3207966</v>
      </c>
      <c r="AY76" s="180">
        <v>3207966</v>
      </c>
      <c r="AZ76" s="180">
        <v>0</v>
      </c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80" t="s">
        <v>833</v>
      </c>
      <c r="B77" s="180">
        <v>11123487</v>
      </c>
      <c r="C77" s="180">
        <v>10500365</v>
      </c>
      <c r="D77" s="180">
        <v>11398283</v>
      </c>
      <c r="E77" s="180">
        <v>13148986</v>
      </c>
      <c r="F77" s="180">
        <v>13250588</v>
      </c>
      <c r="G77" s="180">
        <v>12097156</v>
      </c>
      <c r="H77" s="180">
        <v>12170862</v>
      </c>
      <c r="I77" s="180">
        <v>12253954.199999999</v>
      </c>
      <c r="J77" s="180">
        <v>12956028</v>
      </c>
      <c r="K77" s="180">
        <v>13034831.390000001</v>
      </c>
      <c r="L77" s="180">
        <v>13935326</v>
      </c>
      <c r="M77" s="180">
        <v>9198713.3499999996</v>
      </c>
      <c r="N77" s="180">
        <v>9181185</v>
      </c>
      <c r="O77" s="180">
        <v>8840016</v>
      </c>
      <c r="P77" s="180">
        <v>8658359</v>
      </c>
      <c r="Q77" s="180">
        <v>10934372</v>
      </c>
      <c r="R77" s="180">
        <v>12841203</v>
      </c>
      <c r="S77" s="180">
        <v>12541634</v>
      </c>
      <c r="T77" s="180">
        <v>13036684</v>
      </c>
      <c r="U77" s="180">
        <v>14166398</v>
      </c>
      <c r="V77" s="180">
        <v>14961279</v>
      </c>
      <c r="W77" s="180">
        <v>14309252</v>
      </c>
      <c r="X77" s="180">
        <v>13570293</v>
      </c>
      <c r="Y77" s="180">
        <v>14177760</v>
      </c>
      <c r="Z77" s="180">
        <v>14664767</v>
      </c>
      <c r="AA77" s="180">
        <v>15779721</v>
      </c>
      <c r="AB77" s="180">
        <v>15860870</v>
      </c>
      <c r="AC77" s="180">
        <v>15823105</v>
      </c>
      <c r="AD77" s="180">
        <v>15792706</v>
      </c>
      <c r="AE77" s="180">
        <v>15969971</v>
      </c>
      <c r="AF77" s="180">
        <v>15157456</v>
      </c>
      <c r="AG77" s="180">
        <v>14843155</v>
      </c>
      <c r="AH77" s="180">
        <v>19273102</v>
      </c>
      <c r="AI77" s="180">
        <v>19677759</v>
      </c>
      <c r="AJ77" s="180">
        <v>20362694</v>
      </c>
      <c r="AK77" s="180">
        <v>19786356</v>
      </c>
      <c r="AL77" s="180">
        <v>20448275</v>
      </c>
      <c r="AM77" s="180">
        <v>21323903</v>
      </c>
      <c r="AN77" s="180">
        <v>21295325</v>
      </c>
      <c r="AO77" s="180">
        <v>22272886</v>
      </c>
      <c r="AP77" s="180">
        <v>22417088</v>
      </c>
      <c r="AQ77" s="180">
        <v>20122872</v>
      </c>
      <c r="AR77" s="180">
        <v>20808308</v>
      </c>
      <c r="AS77" s="180">
        <v>19121516</v>
      </c>
      <c r="AT77" s="180">
        <v>24661259</v>
      </c>
      <c r="AU77" s="180">
        <v>27274816</v>
      </c>
      <c r="AV77" s="180">
        <v>25755235</v>
      </c>
      <c r="AW77" s="180">
        <v>22236724</v>
      </c>
      <c r="AX77" s="180">
        <v>14592814</v>
      </c>
      <c r="AY77" s="180">
        <v>19064484</v>
      </c>
      <c r="AZ77" s="180">
        <v>18247022</v>
      </c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80" t="s">
        <v>834</v>
      </c>
      <c r="B78" s="180">
        <v>11123487</v>
      </c>
      <c r="C78" s="180">
        <v>10500365</v>
      </c>
      <c r="D78" s="180">
        <v>11398283</v>
      </c>
      <c r="E78" s="180">
        <v>13148986</v>
      </c>
      <c r="F78" s="180">
        <v>13250588</v>
      </c>
      <c r="G78" s="180">
        <v>12097156</v>
      </c>
      <c r="H78" s="180">
        <v>12170862</v>
      </c>
      <c r="I78" s="180">
        <v>12253954.199999999</v>
      </c>
      <c r="J78" s="180">
        <v>12956028</v>
      </c>
      <c r="K78" s="180">
        <v>13034831.390000001</v>
      </c>
      <c r="L78" s="180">
        <v>13935326</v>
      </c>
      <c r="M78" s="180">
        <v>9198713.3499999996</v>
      </c>
      <c r="N78" s="180">
        <v>0</v>
      </c>
      <c r="O78" s="180">
        <v>0</v>
      </c>
      <c r="P78" s="180">
        <v>0</v>
      </c>
      <c r="Q78" s="180">
        <v>0</v>
      </c>
      <c r="R78" s="180">
        <v>0</v>
      </c>
      <c r="S78" s="180">
        <v>0</v>
      </c>
      <c r="T78" s="180">
        <v>0</v>
      </c>
      <c r="U78" s="180">
        <v>0</v>
      </c>
      <c r="V78" s="180">
        <v>0</v>
      </c>
      <c r="W78" s="180">
        <v>0</v>
      </c>
      <c r="X78" s="180">
        <v>0</v>
      </c>
      <c r="Y78" s="180">
        <v>0</v>
      </c>
      <c r="Z78" s="180">
        <v>0</v>
      </c>
      <c r="AA78" s="180">
        <v>0</v>
      </c>
      <c r="AB78" s="180">
        <v>0</v>
      </c>
      <c r="AC78" s="180">
        <v>0</v>
      </c>
      <c r="AD78" s="180">
        <v>0</v>
      </c>
      <c r="AE78" s="180">
        <v>0</v>
      </c>
      <c r="AF78" s="180">
        <v>0</v>
      </c>
      <c r="AG78" s="180">
        <v>0</v>
      </c>
      <c r="AH78" s="180">
        <v>0</v>
      </c>
      <c r="AI78" s="180">
        <v>0</v>
      </c>
      <c r="AJ78" s="180">
        <v>0</v>
      </c>
      <c r="AK78" s="180">
        <v>0</v>
      </c>
      <c r="AL78" s="180">
        <v>0</v>
      </c>
      <c r="AM78" s="180">
        <v>0</v>
      </c>
      <c r="AN78" s="180">
        <v>0</v>
      </c>
      <c r="AO78" s="180">
        <v>0</v>
      </c>
      <c r="AP78" s="180">
        <v>0</v>
      </c>
      <c r="AQ78" s="180">
        <v>0</v>
      </c>
      <c r="AR78" s="180">
        <v>0</v>
      </c>
      <c r="AS78" s="180">
        <v>0</v>
      </c>
      <c r="AT78" s="180">
        <v>0</v>
      </c>
      <c r="AU78" s="180">
        <v>0</v>
      </c>
      <c r="AV78" s="180">
        <v>0</v>
      </c>
      <c r="AW78" s="180">
        <v>0</v>
      </c>
      <c r="AX78" s="180">
        <v>0</v>
      </c>
      <c r="AY78" s="180">
        <v>0</v>
      </c>
      <c r="AZ78" s="180">
        <v>0</v>
      </c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80" t="s">
        <v>1295</v>
      </c>
      <c r="B79" s="180">
        <v>9708212</v>
      </c>
      <c r="C79" s="180">
        <v>11032218</v>
      </c>
      <c r="D79" s="180">
        <v>10984352</v>
      </c>
      <c r="E79" s="180">
        <v>10941913</v>
      </c>
      <c r="F79" s="180">
        <v>10892748</v>
      </c>
      <c r="G79" s="180">
        <v>10849332</v>
      </c>
      <c r="H79" s="180">
        <v>10807993</v>
      </c>
      <c r="I79" s="180">
        <v>10766987.449999999</v>
      </c>
      <c r="J79" s="180">
        <v>10726312</v>
      </c>
      <c r="K79" s="180">
        <v>10682663.640000001</v>
      </c>
      <c r="L79" s="180">
        <v>10641918</v>
      </c>
      <c r="M79" s="180">
        <v>7398702.5199999996</v>
      </c>
      <c r="N79" s="180">
        <v>0</v>
      </c>
      <c r="O79" s="180">
        <v>0</v>
      </c>
      <c r="P79" s="180">
        <v>0</v>
      </c>
      <c r="Q79" s="180">
        <v>0</v>
      </c>
      <c r="R79" s="180">
        <v>0</v>
      </c>
      <c r="S79" s="180">
        <v>0</v>
      </c>
      <c r="T79" s="180">
        <v>0</v>
      </c>
      <c r="U79" s="180">
        <v>0</v>
      </c>
      <c r="V79" s="180">
        <v>0</v>
      </c>
      <c r="W79" s="180">
        <v>0</v>
      </c>
      <c r="X79" s="180">
        <v>0</v>
      </c>
      <c r="Y79" s="180">
        <v>0</v>
      </c>
      <c r="Z79" s="180">
        <v>0</v>
      </c>
      <c r="AA79" s="180">
        <v>0</v>
      </c>
      <c r="AB79" s="180">
        <v>0</v>
      </c>
      <c r="AC79" s="180">
        <v>0</v>
      </c>
      <c r="AD79" s="180">
        <v>0</v>
      </c>
      <c r="AE79" s="180">
        <v>0</v>
      </c>
      <c r="AF79" s="180">
        <v>0</v>
      </c>
      <c r="AG79" s="180">
        <v>0</v>
      </c>
      <c r="AH79" s="180">
        <v>0</v>
      </c>
      <c r="AI79" s="180">
        <v>0</v>
      </c>
      <c r="AJ79" s="180">
        <v>0</v>
      </c>
      <c r="AK79" s="180">
        <v>0</v>
      </c>
      <c r="AL79" s="180">
        <v>0</v>
      </c>
      <c r="AM79" s="180">
        <v>0</v>
      </c>
      <c r="AN79" s="180">
        <v>0</v>
      </c>
      <c r="AO79" s="180">
        <v>0</v>
      </c>
      <c r="AP79" s="180">
        <v>0</v>
      </c>
      <c r="AQ79" s="180">
        <v>0</v>
      </c>
      <c r="AR79" s="180">
        <v>0</v>
      </c>
      <c r="AS79" s="180">
        <v>0</v>
      </c>
      <c r="AT79" s="180">
        <v>0</v>
      </c>
      <c r="AU79" s="180">
        <v>0</v>
      </c>
      <c r="AV79" s="180">
        <v>0</v>
      </c>
      <c r="AW79" s="180">
        <v>0</v>
      </c>
      <c r="AX79" s="180">
        <v>0</v>
      </c>
      <c r="AY79" s="180">
        <v>0</v>
      </c>
      <c r="AZ79" s="180">
        <v>0</v>
      </c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80" t="s">
        <v>1121</v>
      </c>
      <c r="B80" s="180">
        <v>1415275</v>
      </c>
      <c r="C80" s="180">
        <v>-531853</v>
      </c>
      <c r="D80" s="180">
        <v>413931</v>
      </c>
      <c r="E80" s="180">
        <v>2207073</v>
      </c>
      <c r="F80" s="180">
        <v>2357840</v>
      </c>
      <c r="G80" s="180">
        <v>1247824</v>
      </c>
      <c r="H80" s="180">
        <v>1362869</v>
      </c>
      <c r="I80" s="180">
        <v>1486966.75</v>
      </c>
      <c r="J80" s="180">
        <v>2229716</v>
      </c>
      <c r="K80" s="180">
        <v>2352167.75</v>
      </c>
      <c r="L80" s="180">
        <v>3293408</v>
      </c>
      <c r="M80" s="180">
        <v>1800010.83</v>
      </c>
      <c r="N80" s="180">
        <v>0</v>
      </c>
      <c r="O80" s="180">
        <v>0</v>
      </c>
      <c r="P80" s="180">
        <v>0</v>
      </c>
      <c r="Q80" s="180">
        <v>0</v>
      </c>
      <c r="R80" s="180">
        <v>0</v>
      </c>
      <c r="S80" s="180">
        <v>0</v>
      </c>
      <c r="T80" s="180">
        <v>0</v>
      </c>
      <c r="U80" s="180">
        <v>0</v>
      </c>
      <c r="V80" s="180">
        <v>0</v>
      </c>
      <c r="W80" s="180">
        <v>0</v>
      </c>
      <c r="X80" s="180">
        <v>0</v>
      </c>
      <c r="Y80" s="180">
        <v>0</v>
      </c>
      <c r="Z80" s="180">
        <v>0</v>
      </c>
      <c r="AA80" s="180">
        <v>0</v>
      </c>
      <c r="AB80" s="180">
        <v>0</v>
      </c>
      <c r="AC80" s="180">
        <v>0</v>
      </c>
      <c r="AD80" s="180">
        <v>0</v>
      </c>
      <c r="AE80" s="180">
        <v>0</v>
      </c>
      <c r="AF80" s="180">
        <v>0</v>
      </c>
      <c r="AG80" s="180">
        <v>0</v>
      </c>
      <c r="AH80" s="180">
        <v>0</v>
      </c>
      <c r="AI80" s="180">
        <v>0</v>
      </c>
      <c r="AJ80" s="180">
        <v>0</v>
      </c>
      <c r="AK80" s="180">
        <v>0</v>
      </c>
      <c r="AL80" s="180">
        <v>0</v>
      </c>
      <c r="AM80" s="180">
        <v>0</v>
      </c>
      <c r="AN80" s="180">
        <v>0</v>
      </c>
      <c r="AO80" s="180">
        <v>0</v>
      </c>
      <c r="AP80" s="180">
        <v>0</v>
      </c>
      <c r="AQ80" s="180">
        <v>0</v>
      </c>
      <c r="AR80" s="180">
        <v>0</v>
      </c>
      <c r="AS80" s="180">
        <v>0</v>
      </c>
      <c r="AT80" s="180">
        <v>0</v>
      </c>
      <c r="AU80" s="180">
        <v>0</v>
      </c>
      <c r="AV80" s="180">
        <v>0</v>
      </c>
      <c r="AW80" s="180">
        <v>0</v>
      </c>
      <c r="AX80" s="180">
        <v>0</v>
      </c>
      <c r="AY80" s="180">
        <v>0</v>
      </c>
      <c r="AZ80" s="180">
        <v>0</v>
      </c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80" t="s">
        <v>837</v>
      </c>
      <c r="B81" s="180">
        <v>105392349</v>
      </c>
      <c r="C81" s="180">
        <v>105500282</v>
      </c>
      <c r="D81" s="180">
        <v>109079683</v>
      </c>
      <c r="E81" s="180">
        <v>113662541</v>
      </c>
      <c r="F81" s="180">
        <v>117614163</v>
      </c>
      <c r="G81" s="180">
        <v>116624226</v>
      </c>
      <c r="H81" s="180">
        <v>119268074</v>
      </c>
      <c r="I81" s="180">
        <v>123066389.12</v>
      </c>
      <c r="J81" s="180">
        <v>128172104</v>
      </c>
      <c r="K81" s="180">
        <v>128269075.45999999</v>
      </c>
      <c r="L81" s="180">
        <v>133099115</v>
      </c>
      <c r="M81" s="180">
        <v>134942695.37</v>
      </c>
      <c r="N81" s="180">
        <v>141051193</v>
      </c>
      <c r="O81" s="180">
        <v>143248807</v>
      </c>
      <c r="P81" s="180">
        <v>149706698</v>
      </c>
      <c r="Q81" s="180">
        <v>154798752</v>
      </c>
      <c r="R81" s="180">
        <v>165719065</v>
      </c>
      <c r="S81" s="180">
        <v>170029738</v>
      </c>
      <c r="T81" s="180">
        <v>178598542</v>
      </c>
      <c r="U81" s="180">
        <v>184945594</v>
      </c>
      <c r="V81" s="180">
        <v>195876764</v>
      </c>
      <c r="W81" s="180">
        <v>200250456</v>
      </c>
      <c r="X81" s="180">
        <v>209057769</v>
      </c>
      <c r="Y81" s="180">
        <v>219232304</v>
      </c>
      <c r="Z81" s="180">
        <v>231687695</v>
      </c>
      <c r="AA81" s="180">
        <v>237383473</v>
      </c>
      <c r="AB81" s="180">
        <v>248813898</v>
      </c>
      <c r="AC81" s="180">
        <v>257059239</v>
      </c>
      <c r="AD81" s="180">
        <v>269436833</v>
      </c>
      <c r="AE81" s="180">
        <v>272744866</v>
      </c>
      <c r="AF81" s="180">
        <v>280881830</v>
      </c>
      <c r="AG81" s="180">
        <v>285799718</v>
      </c>
      <c r="AH81" s="180">
        <v>289720000</v>
      </c>
      <c r="AI81" s="180">
        <v>300031278</v>
      </c>
      <c r="AJ81" s="180">
        <v>310578653</v>
      </c>
      <c r="AK81" s="180">
        <v>321746112</v>
      </c>
      <c r="AL81" s="180">
        <v>332631392</v>
      </c>
      <c r="AM81" s="180">
        <v>334157819</v>
      </c>
      <c r="AN81" s="180">
        <v>342450708</v>
      </c>
      <c r="AO81" s="180">
        <v>348625127</v>
      </c>
      <c r="AP81" s="180">
        <v>360635424</v>
      </c>
      <c r="AQ81" s="180">
        <v>361246525</v>
      </c>
      <c r="AR81" s="180">
        <v>370535772</v>
      </c>
      <c r="AS81" s="180">
        <v>376297553</v>
      </c>
      <c r="AT81" s="180">
        <v>391898219</v>
      </c>
      <c r="AU81" s="180">
        <v>395840611</v>
      </c>
      <c r="AV81" s="180">
        <v>401044734</v>
      </c>
      <c r="AW81" s="180">
        <v>406357615</v>
      </c>
      <c r="AX81" s="180">
        <v>406788660</v>
      </c>
      <c r="AY81" s="180">
        <v>402386328</v>
      </c>
      <c r="AZ81" s="180">
        <v>408715948</v>
      </c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80" t="s">
        <v>1124</v>
      </c>
      <c r="B82" s="180">
        <v>49</v>
      </c>
      <c r="C82" s="180">
        <v>53</v>
      </c>
      <c r="D82" s="180">
        <v>53</v>
      </c>
      <c r="E82" s="180">
        <v>53</v>
      </c>
      <c r="F82" s="180">
        <v>207</v>
      </c>
      <c r="G82" s="180">
        <v>52</v>
      </c>
      <c r="H82" s="180">
        <v>56</v>
      </c>
      <c r="I82" s="180">
        <v>8889700.5099999998</v>
      </c>
      <c r="J82" s="180">
        <v>9405779</v>
      </c>
      <c r="K82" s="180">
        <v>9946980.9800000004</v>
      </c>
      <c r="L82" s="180">
        <v>11010705</v>
      </c>
      <c r="M82" s="180">
        <v>10544773.43</v>
      </c>
      <c r="N82" s="180">
        <v>11072052</v>
      </c>
      <c r="O82" s="180">
        <v>11288307</v>
      </c>
      <c r="P82" s="180">
        <v>11110838</v>
      </c>
      <c r="Q82" s="180">
        <v>12166685</v>
      </c>
      <c r="R82" s="180">
        <v>13447707</v>
      </c>
      <c r="S82" s="180">
        <v>13629958</v>
      </c>
      <c r="T82" s="180">
        <v>14835205</v>
      </c>
      <c r="U82" s="180">
        <v>15875661</v>
      </c>
      <c r="V82" s="180">
        <v>17458291</v>
      </c>
      <c r="W82" s="180">
        <v>17247040</v>
      </c>
      <c r="X82" s="180">
        <v>17660806</v>
      </c>
      <c r="Y82" s="180">
        <v>17775109</v>
      </c>
      <c r="Z82" s="180">
        <v>19330138</v>
      </c>
      <c r="AA82" s="180">
        <v>21439901</v>
      </c>
      <c r="AB82" s="180">
        <v>23121694</v>
      </c>
      <c r="AC82" s="180">
        <v>23626615</v>
      </c>
      <c r="AD82" s="180">
        <v>24789420</v>
      </c>
      <c r="AE82" s="180">
        <v>25410035</v>
      </c>
      <c r="AF82" s="180">
        <v>25929800</v>
      </c>
      <c r="AG82" s="180">
        <v>26413231</v>
      </c>
      <c r="AH82" s="180">
        <v>28679132</v>
      </c>
      <c r="AI82" s="180">
        <v>29778317</v>
      </c>
      <c r="AJ82" s="180">
        <v>31256425</v>
      </c>
      <c r="AK82" s="180">
        <v>32165481</v>
      </c>
      <c r="AL82" s="180">
        <v>33849525</v>
      </c>
      <c r="AM82" s="180">
        <v>34829369</v>
      </c>
      <c r="AN82" s="180">
        <v>37260237</v>
      </c>
      <c r="AO82" s="180">
        <v>39197168</v>
      </c>
      <c r="AP82" s="180">
        <v>40119591</v>
      </c>
      <c r="AQ82" s="180">
        <v>39940140</v>
      </c>
      <c r="AR82" s="180">
        <v>42788160</v>
      </c>
      <c r="AS82" s="180">
        <v>41524369</v>
      </c>
      <c r="AT82" s="180">
        <v>44625445</v>
      </c>
      <c r="AU82" s="180">
        <v>46684721</v>
      </c>
      <c r="AV82" s="180">
        <v>47538482</v>
      </c>
      <c r="AW82" s="180">
        <v>47357104</v>
      </c>
      <c r="AX82" s="180">
        <v>42923986</v>
      </c>
      <c r="AY82" s="180">
        <v>48305691</v>
      </c>
      <c r="AZ82" s="180">
        <v>47865627</v>
      </c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80" t="s">
        <v>838</v>
      </c>
      <c r="B83" s="180">
        <v>105392398</v>
      </c>
      <c r="C83" s="180">
        <v>105500335</v>
      </c>
      <c r="D83" s="180">
        <v>109079736</v>
      </c>
      <c r="E83" s="180">
        <v>113662594</v>
      </c>
      <c r="F83" s="180">
        <v>117614370</v>
      </c>
      <c r="G83" s="180">
        <v>116624278</v>
      </c>
      <c r="H83" s="180">
        <v>119268130</v>
      </c>
      <c r="I83" s="180">
        <v>131956089.63</v>
      </c>
      <c r="J83" s="180">
        <v>137577883</v>
      </c>
      <c r="K83" s="180">
        <v>138216056.44</v>
      </c>
      <c r="L83" s="180">
        <v>144109820</v>
      </c>
      <c r="M83" s="180">
        <v>145487468.80000001</v>
      </c>
      <c r="N83" s="180">
        <v>152123245</v>
      </c>
      <c r="O83" s="180">
        <v>154537114</v>
      </c>
      <c r="P83" s="180">
        <v>160817536</v>
      </c>
      <c r="Q83" s="180">
        <v>166965437</v>
      </c>
      <c r="R83" s="180">
        <v>179166772</v>
      </c>
      <c r="S83" s="180">
        <v>183659696</v>
      </c>
      <c r="T83" s="180">
        <v>193433747</v>
      </c>
      <c r="U83" s="180">
        <v>200821255</v>
      </c>
      <c r="V83" s="180">
        <v>213335055</v>
      </c>
      <c r="W83" s="180">
        <v>217497496</v>
      </c>
      <c r="X83" s="180">
        <v>226718575</v>
      </c>
      <c r="Y83" s="180">
        <v>237007413</v>
      </c>
      <c r="Z83" s="180">
        <v>251017833</v>
      </c>
      <c r="AA83" s="180">
        <v>258823374</v>
      </c>
      <c r="AB83" s="180">
        <v>271935592</v>
      </c>
      <c r="AC83" s="180">
        <v>280685854</v>
      </c>
      <c r="AD83" s="180">
        <v>294226253</v>
      </c>
      <c r="AE83" s="180">
        <v>298154901</v>
      </c>
      <c r="AF83" s="180">
        <v>306811630</v>
      </c>
      <c r="AG83" s="180">
        <v>312212949</v>
      </c>
      <c r="AH83" s="180">
        <v>318399132</v>
      </c>
      <c r="AI83" s="180">
        <v>329809595</v>
      </c>
      <c r="AJ83" s="180">
        <v>341835078</v>
      </c>
      <c r="AK83" s="180">
        <v>353911593</v>
      </c>
      <c r="AL83" s="180">
        <v>366480917</v>
      </c>
      <c r="AM83" s="180">
        <v>368987188</v>
      </c>
      <c r="AN83" s="180">
        <v>379710945</v>
      </c>
      <c r="AO83" s="180">
        <v>387822295</v>
      </c>
      <c r="AP83" s="180">
        <v>400755015</v>
      </c>
      <c r="AQ83" s="180">
        <v>401186665</v>
      </c>
      <c r="AR83" s="180">
        <v>413323932</v>
      </c>
      <c r="AS83" s="180">
        <v>417821922</v>
      </c>
      <c r="AT83" s="180">
        <v>436523664</v>
      </c>
      <c r="AU83" s="180">
        <v>442525332</v>
      </c>
      <c r="AV83" s="180">
        <v>448583216</v>
      </c>
      <c r="AW83" s="180">
        <v>453714719</v>
      </c>
      <c r="AX83" s="180">
        <v>449712646</v>
      </c>
      <c r="AY83" s="180">
        <v>450692019</v>
      </c>
      <c r="AZ83" s="180">
        <v>456581575</v>
      </c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70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70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70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70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70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70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70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70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70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70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70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70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70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70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70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70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3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3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3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3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3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3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3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3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3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50" t="s">
        <v>1125</v>
      </c>
      <c r="B109" s="70">
        <f>B38+B45+B47</f>
        <v>68682553</v>
      </c>
      <c r="C109" s="70">
        <f t="shared" ref="C109:AZ109" si="0">C38+C45+C47</f>
        <v>80328288</v>
      </c>
      <c r="D109" s="70">
        <f t="shared" si="0"/>
        <v>96568437</v>
      </c>
      <c r="E109" s="70">
        <f t="shared" si="0"/>
        <v>153516137</v>
      </c>
      <c r="F109" s="70">
        <f t="shared" si="0"/>
        <v>121671904</v>
      </c>
      <c r="G109" s="70">
        <f t="shared" si="0"/>
        <v>106476825</v>
      </c>
      <c r="H109" s="70">
        <f t="shared" si="0"/>
        <v>124472336</v>
      </c>
      <c r="I109" s="70">
        <f t="shared" si="0"/>
        <v>123158887.19</v>
      </c>
      <c r="J109" s="70">
        <f t="shared" si="0"/>
        <v>139226888</v>
      </c>
      <c r="K109" s="70">
        <f t="shared" si="0"/>
        <v>140879984.71000001</v>
      </c>
      <c r="L109" s="70">
        <f t="shared" si="0"/>
        <v>115543080</v>
      </c>
      <c r="M109" s="70">
        <f t="shared" si="0"/>
        <v>127625744.53000002</v>
      </c>
      <c r="N109" s="70">
        <f t="shared" si="0"/>
        <v>104495994</v>
      </c>
      <c r="O109" s="70">
        <f t="shared" si="0"/>
        <v>99917587</v>
      </c>
      <c r="P109" s="70">
        <f t="shared" si="0"/>
        <v>0</v>
      </c>
      <c r="Q109" s="70">
        <f t="shared" si="0"/>
        <v>0</v>
      </c>
      <c r="R109" s="70">
        <f t="shared" si="0"/>
        <v>84333014</v>
      </c>
      <c r="S109" s="70">
        <f t="shared" si="0"/>
        <v>76549070</v>
      </c>
      <c r="T109" s="70">
        <f t="shared" si="0"/>
        <v>86951816</v>
      </c>
      <c r="U109" s="70">
        <f t="shared" si="0"/>
        <v>87394426</v>
      </c>
      <c r="V109" s="70">
        <f t="shared" si="0"/>
        <v>84572017</v>
      </c>
      <c r="W109" s="70">
        <f t="shared" si="0"/>
        <v>95517181</v>
      </c>
      <c r="X109" s="70">
        <f t="shared" si="0"/>
        <v>87559116</v>
      </c>
      <c r="Y109" s="70">
        <f t="shared" si="0"/>
        <v>71517579</v>
      </c>
      <c r="Z109" s="70">
        <f t="shared" si="0"/>
        <v>62910166</v>
      </c>
      <c r="AA109" s="70">
        <f t="shared" si="0"/>
        <v>73985636</v>
      </c>
      <c r="AB109" s="70">
        <f t="shared" si="0"/>
        <v>72928795</v>
      </c>
      <c r="AC109" s="70">
        <f t="shared" si="0"/>
        <v>87313756</v>
      </c>
      <c r="AD109" s="70">
        <f t="shared" si="0"/>
        <v>84794003</v>
      </c>
      <c r="AE109" s="70">
        <f t="shared" si="0"/>
        <v>83193244</v>
      </c>
      <c r="AF109" s="70">
        <f t="shared" si="0"/>
        <v>79098721</v>
      </c>
      <c r="AG109" s="70">
        <f t="shared" si="0"/>
        <v>85577772</v>
      </c>
      <c r="AH109" s="70">
        <f t="shared" si="0"/>
        <v>89675851</v>
      </c>
      <c r="AI109" s="70">
        <f t="shared" si="0"/>
        <v>80267658</v>
      </c>
      <c r="AJ109" s="70">
        <f t="shared" si="0"/>
        <v>81079352</v>
      </c>
      <c r="AK109" s="70">
        <f t="shared" si="0"/>
        <v>96375833</v>
      </c>
      <c r="AL109" s="70">
        <f t="shared" si="0"/>
        <v>72425821</v>
      </c>
      <c r="AM109" s="70">
        <f t="shared" si="0"/>
        <v>72148866</v>
      </c>
      <c r="AN109" s="70">
        <f t="shared" si="0"/>
        <v>0</v>
      </c>
      <c r="AO109" s="70">
        <f t="shared" si="0"/>
        <v>70575042</v>
      </c>
      <c r="AP109" s="70">
        <f t="shared" si="0"/>
        <v>65835119</v>
      </c>
      <c r="AQ109" s="70">
        <f t="shared" si="0"/>
        <v>67990043</v>
      </c>
      <c r="AR109" s="70">
        <f t="shared" si="0"/>
        <v>66944881</v>
      </c>
      <c r="AS109" s="70">
        <f t="shared" si="0"/>
        <v>70566887</v>
      </c>
      <c r="AT109" s="70">
        <f t="shared" si="0"/>
        <v>69947094</v>
      </c>
      <c r="AU109" s="70">
        <f t="shared" si="0"/>
        <v>68617839</v>
      </c>
      <c r="AV109" s="70">
        <f t="shared" si="0"/>
        <v>68449146</v>
      </c>
      <c r="AW109" s="70">
        <f t="shared" si="0"/>
        <v>81824302</v>
      </c>
      <c r="AX109" s="70">
        <f t="shared" si="0"/>
        <v>87937457</v>
      </c>
      <c r="AY109" s="70">
        <f t="shared" si="0"/>
        <v>71427005</v>
      </c>
      <c r="AZ109" s="70">
        <f t="shared" si="0"/>
        <v>73406026</v>
      </c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</row>
    <row r="110" spans="1:71" x14ac:dyDescent="0.25">
      <c r="A110" s="150" t="s">
        <v>1126</v>
      </c>
      <c r="B110" s="70">
        <f>B40</f>
        <v>18753571</v>
      </c>
      <c r="C110" s="70">
        <f t="shared" ref="C110:AZ110" si="1">C40</f>
        <v>19777957</v>
      </c>
      <c r="D110" s="70">
        <f t="shared" si="1"/>
        <v>23461228</v>
      </c>
      <c r="E110" s="70">
        <f t="shared" si="1"/>
        <v>40523227</v>
      </c>
      <c r="F110" s="70">
        <f t="shared" si="1"/>
        <v>42811289</v>
      </c>
      <c r="G110" s="70">
        <f t="shared" si="1"/>
        <v>43731140</v>
      </c>
      <c r="H110" s="70">
        <f t="shared" si="1"/>
        <v>41357940</v>
      </c>
      <c r="I110" s="70">
        <f t="shared" si="1"/>
        <v>41567027.280000001</v>
      </c>
      <c r="J110" s="70">
        <f t="shared" si="1"/>
        <v>39447176</v>
      </c>
      <c r="K110" s="70">
        <f t="shared" si="1"/>
        <v>46901934.390000001</v>
      </c>
      <c r="L110" s="70">
        <f t="shared" si="1"/>
        <v>35348385</v>
      </c>
      <c r="M110" s="70">
        <f t="shared" si="1"/>
        <v>35520280.509999998</v>
      </c>
      <c r="N110" s="70">
        <f t="shared" si="1"/>
        <v>0</v>
      </c>
      <c r="O110" s="70">
        <f t="shared" si="1"/>
        <v>0</v>
      </c>
      <c r="P110" s="70">
        <f t="shared" si="1"/>
        <v>0</v>
      </c>
      <c r="Q110" s="70">
        <f t="shared" si="1"/>
        <v>0</v>
      </c>
      <c r="R110" s="70">
        <f t="shared" si="1"/>
        <v>0</v>
      </c>
      <c r="S110" s="70">
        <f t="shared" si="1"/>
        <v>0</v>
      </c>
      <c r="T110" s="70">
        <f t="shared" si="1"/>
        <v>0</v>
      </c>
      <c r="U110" s="70">
        <f t="shared" si="1"/>
        <v>0</v>
      </c>
      <c r="V110" s="70">
        <f t="shared" si="1"/>
        <v>0</v>
      </c>
      <c r="W110" s="70">
        <f t="shared" si="1"/>
        <v>0</v>
      </c>
      <c r="X110" s="70">
        <f t="shared" si="1"/>
        <v>0</v>
      </c>
      <c r="Y110" s="70">
        <f t="shared" si="1"/>
        <v>0</v>
      </c>
      <c r="Z110" s="70">
        <f t="shared" si="1"/>
        <v>0</v>
      </c>
      <c r="AA110" s="70">
        <f t="shared" si="1"/>
        <v>0</v>
      </c>
      <c r="AB110" s="70">
        <f t="shared" si="1"/>
        <v>0</v>
      </c>
      <c r="AC110" s="70">
        <f t="shared" si="1"/>
        <v>0</v>
      </c>
      <c r="AD110" s="70">
        <f t="shared" si="1"/>
        <v>0</v>
      </c>
      <c r="AE110" s="70">
        <f t="shared" si="1"/>
        <v>0</v>
      </c>
      <c r="AF110" s="70">
        <f t="shared" si="1"/>
        <v>0</v>
      </c>
      <c r="AG110" s="70">
        <f t="shared" si="1"/>
        <v>0</v>
      </c>
      <c r="AH110" s="70">
        <f t="shared" si="1"/>
        <v>0</v>
      </c>
      <c r="AI110" s="70">
        <f t="shared" si="1"/>
        <v>0</v>
      </c>
      <c r="AJ110" s="70">
        <f t="shared" si="1"/>
        <v>0</v>
      </c>
      <c r="AK110" s="70">
        <f t="shared" si="1"/>
        <v>0</v>
      </c>
      <c r="AL110" s="70">
        <f t="shared" si="1"/>
        <v>0</v>
      </c>
      <c r="AM110" s="70">
        <f t="shared" si="1"/>
        <v>0</v>
      </c>
      <c r="AN110" s="70">
        <f t="shared" si="1"/>
        <v>0</v>
      </c>
      <c r="AO110" s="70">
        <f t="shared" si="1"/>
        <v>0</v>
      </c>
      <c r="AP110" s="70">
        <f t="shared" si="1"/>
        <v>0</v>
      </c>
      <c r="AQ110" s="70">
        <f t="shared" si="1"/>
        <v>0</v>
      </c>
      <c r="AR110" s="70">
        <f t="shared" si="1"/>
        <v>0</v>
      </c>
      <c r="AS110" s="70">
        <f t="shared" si="1"/>
        <v>0</v>
      </c>
      <c r="AT110" s="70">
        <f t="shared" si="1"/>
        <v>0</v>
      </c>
      <c r="AU110" s="70">
        <f t="shared" si="1"/>
        <v>0</v>
      </c>
      <c r="AV110" s="70">
        <f t="shared" si="1"/>
        <v>0</v>
      </c>
      <c r="AW110" s="70">
        <f t="shared" si="1"/>
        <v>0</v>
      </c>
      <c r="AX110" s="70">
        <f t="shared" si="1"/>
        <v>0</v>
      </c>
      <c r="AY110" s="70">
        <f t="shared" si="1"/>
        <v>0</v>
      </c>
      <c r="AZ110" s="70">
        <f t="shared" si="1"/>
        <v>0</v>
      </c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</row>
    <row r="111" spans="1:71" x14ac:dyDescent="0.25">
      <c r="A111" s="150" t="s">
        <v>1127</v>
      </c>
      <c r="B111" s="6">
        <f t="shared" ref="B111" si="2">SUM(B109:B110)</f>
        <v>87436124</v>
      </c>
      <c r="C111" s="6">
        <f t="shared" ref="C111:AZ111" si="3">SUM(C109:C110)</f>
        <v>100106245</v>
      </c>
      <c r="D111" s="6">
        <f t="shared" si="3"/>
        <v>120029665</v>
      </c>
      <c r="E111" s="6">
        <f t="shared" si="3"/>
        <v>194039364</v>
      </c>
      <c r="F111" s="6">
        <f t="shared" si="3"/>
        <v>164483193</v>
      </c>
      <c r="G111" s="6">
        <f t="shared" si="3"/>
        <v>150207965</v>
      </c>
      <c r="H111" s="6">
        <f t="shared" si="3"/>
        <v>165830276</v>
      </c>
      <c r="I111" s="6">
        <f t="shared" si="3"/>
        <v>164725914.47</v>
      </c>
      <c r="J111" s="6">
        <f t="shared" si="3"/>
        <v>178674064</v>
      </c>
      <c r="K111" s="6">
        <f t="shared" si="3"/>
        <v>187781919.10000002</v>
      </c>
      <c r="L111" s="6">
        <f t="shared" si="3"/>
        <v>150891465</v>
      </c>
      <c r="M111" s="6">
        <f t="shared" si="3"/>
        <v>163146025.04000002</v>
      </c>
      <c r="N111" s="6">
        <f t="shared" si="3"/>
        <v>104495994</v>
      </c>
      <c r="O111" s="6">
        <f t="shared" si="3"/>
        <v>99917587</v>
      </c>
      <c r="P111" s="6">
        <f t="shared" si="3"/>
        <v>0</v>
      </c>
      <c r="Q111" s="6">
        <f t="shared" si="3"/>
        <v>0</v>
      </c>
      <c r="R111" s="6">
        <f t="shared" si="3"/>
        <v>84333014</v>
      </c>
      <c r="S111" s="6">
        <f t="shared" si="3"/>
        <v>76549070</v>
      </c>
      <c r="T111" s="6">
        <f t="shared" si="3"/>
        <v>86951816</v>
      </c>
      <c r="U111" s="6">
        <f t="shared" si="3"/>
        <v>87394426</v>
      </c>
      <c r="V111" s="6">
        <f t="shared" si="3"/>
        <v>84572017</v>
      </c>
      <c r="W111" s="6">
        <f t="shared" si="3"/>
        <v>95517181</v>
      </c>
      <c r="X111" s="6">
        <f t="shared" si="3"/>
        <v>87559116</v>
      </c>
      <c r="Y111" s="6">
        <f t="shared" si="3"/>
        <v>71517579</v>
      </c>
      <c r="Z111" s="6">
        <f t="shared" si="3"/>
        <v>62910166</v>
      </c>
      <c r="AA111" s="6">
        <f t="shared" si="3"/>
        <v>73985636</v>
      </c>
      <c r="AB111" s="6">
        <f t="shared" si="3"/>
        <v>72928795</v>
      </c>
      <c r="AC111" s="6">
        <f t="shared" si="3"/>
        <v>87313756</v>
      </c>
      <c r="AD111" s="6">
        <f t="shared" si="3"/>
        <v>84794003</v>
      </c>
      <c r="AE111" s="6">
        <f t="shared" si="3"/>
        <v>83193244</v>
      </c>
      <c r="AF111" s="6">
        <f t="shared" si="3"/>
        <v>79098721</v>
      </c>
      <c r="AG111" s="6">
        <f t="shared" si="3"/>
        <v>85577772</v>
      </c>
      <c r="AH111" s="6">
        <f t="shared" si="3"/>
        <v>89675851</v>
      </c>
      <c r="AI111" s="6">
        <f t="shared" si="3"/>
        <v>80267658</v>
      </c>
      <c r="AJ111" s="6">
        <f t="shared" si="3"/>
        <v>81079352</v>
      </c>
      <c r="AK111" s="6">
        <f t="shared" si="3"/>
        <v>96375833</v>
      </c>
      <c r="AL111" s="6">
        <f t="shared" si="3"/>
        <v>72425821</v>
      </c>
      <c r="AM111" s="6">
        <f t="shared" si="3"/>
        <v>72148866</v>
      </c>
      <c r="AN111" s="6">
        <f t="shared" si="3"/>
        <v>0</v>
      </c>
      <c r="AO111" s="6">
        <f t="shared" si="3"/>
        <v>70575042</v>
      </c>
      <c r="AP111" s="6">
        <f t="shared" si="3"/>
        <v>65835119</v>
      </c>
      <c r="AQ111" s="6">
        <f t="shared" si="3"/>
        <v>67990043</v>
      </c>
      <c r="AR111" s="6">
        <f t="shared" si="3"/>
        <v>66944881</v>
      </c>
      <c r="AS111" s="6">
        <f t="shared" si="3"/>
        <v>70566887</v>
      </c>
      <c r="AT111" s="6">
        <f t="shared" si="3"/>
        <v>69947094</v>
      </c>
      <c r="AU111" s="6">
        <f t="shared" si="3"/>
        <v>68617839</v>
      </c>
      <c r="AV111" s="6">
        <f t="shared" si="3"/>
        <v>68449146</v>
      </c>
      <c r="AW111" s="6">
        <f t="shared" si="3"/>
        <v>81824302</v>
      </c>
      <c r="AX111" s="6">
        <f t="shared" si="3"/>
        <v>87937457</v>
      </c>
      <c r="AY111" s="6">
        <f t="shared" si="3"/>
        <v>71427005</v>
      </c>
      <c r="AZ111" s="6">
        <f t="shared" si="3"/>
        <v>73406026</v>
      </c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</row>
    <row r="112" spans="1:71" x14ac:dyDescent="0.25">
      <c r="A112" s="3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7" t="s">
        <v>839</v>
      </c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80" t="s">
        <v>732</v>
      </c>
      <c r="B114" s="180" t="s">
        <v>733</v>
      </c>
      <c r="C114" s="180" t="s">
        <v>734</v>
      </c>
      <c r="D114" s="180" t="s">
        <v>735</v>
      </c>
      <c r="E114" s="180" t="s">
        <v>840</v>
      </c>
      <c r="F114" s="180" t="s">
        <v>737</v>
      </c>
      <c r="G114" s="180" t="s">
        <v>738</v>
      </c>
      <c r="H114" s="180" t="s">
        <v>739</v>
      </c>
      <c r="I114" s="180" t="s">
        <v>841</v>
      </c>
      <c r="J114" s="180" t="s">
        <v>741</v>
      </c>
      <c r="K114" s="180" t="s">
        <v>742</v>
      </c>
      <c r="L114" s="180" t="s">
        <v>743</v>
      </c>
      <c r="M114" s="180" t="s">
        <v>842</v>
      </c>
      <c r="N114" s="180" t="s">
        <v>745</v>
      </c>
      <c r="O114" s="180" t="s">
        <v>746</v>
      </c>
      <c r="P114" s="180" t="s">
        <v>747</v>
      </c>
      <c r="Q114" s="180" t="s">
        <v>843</v>
      </c>
      <c r="R114" s="180" t="s">
        <v>749</v>
      </c>
      <c r="S114" s="180" t="s">
        <v>750</v>
      </c>
      <c r="T114" s="180" t="s">
        <v>751</v>
      </c>
      <c r="U114" s="180" t="s">
        <v>844</v>
      </c>
      <c r="V114" s="180" t="s">
        <v>753</v>
      </c>
      <c r="W114" s="180" t="s">
        <v>754</v>
      </c>
      <c r="X114" s="180" t="s">
        <v>755</v>
      </c>
      <c r="Y114" s="180" t="s">
        <v>845</v>
      </c>
      <c r="Z114" s="180" t="s">
        <v>757</v>
      </c>
      <c r="AA114" s="180" t="s">
        <v>758</v>
      </c>
      <c r="AB114" s="180" t="s">
        <v>759</v>
      </c>
      <c r="AC114" s="180" t="s">
        <v>846</v>
      </c>
      <c r="AD114" s="180" t="s">
        <v>761</v>
      </c>
      <c r="AE114" s="180" t="s">
        <v>762</v>
      </c>
      <c r="AF114" s="180" t="s">
        <v>763</v>
      </c>
      <c r="AG114" s="180" t="s">
        <v>847</v>
      </c>
      <c r="AH114" s="180" t="s">
        <v>765</v>
      </c>
      <c r="AI114" s="180" t="s">
        <v>766</v>
      </c>
      <c r="AJ114" s="180" t="s">
        <v>767</v>
      </c>
      <c r="AK114" s="180" t="s">
        <v>848</v>
      </c>
      <c r="AL114" s="180" t="s">
        <v>769</v>
      </c>
      <c r="AM114" s="180" t="s">
        <v>770</v>
      </c>
      <c r="AN114" s="180" t="s">
        <v>771</v>
      </c>
      <c r="AO114" s="180" t="s">
        <v>849</v>
      </c>
      <c r="AP114" s="180" t="s">
        <v>773</v>
      </c>
      <c r="AQ114" s="180" t="s">
        <v>774</v>
      </c>
      <c r="AR114" s="180" t="s">
        <v>775</v>
      </c>
      <c r="AS114" s="180" t="s">
        <v>850</v>
      </c>
      <c r="AT114" s="180" t="s">
        <v>777</v>
      </c>
      <c r="AU114" s="180" t="s">
        <v>778</v>
      </c>
      <c r="AV114" s="180" t="s">
        <v>779</v>
      </c>
      <c r="AW114" s="180" t="s">
        <v>851</v>
      </c>
      <c r="AX114" s="180" t="s">
        <v>781</v>
      </c>
      <c r="AY114" s="180" t="s">
        <v>782</v>
      </c>
      <c r="AZ114" s="180" t="s">
        <v>1235</v>
      </c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5"/>
      <c r="BR114" s="5"/>
      <c r="BS114" s="5"/>
    </row>
    <row r="115" spans="1:71" x14ac:dyDescent="0.25">
      <c r="A115" s="180"/>
      <c r="B115" s="180"/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80" t="s">
        <v>852</v>
      </c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80" t="s">
        <v>853</v>
      </c>
      <c r="B117" s="180">
        <v>13918283</v>
      </c>
      <c r="C117" s="180">
        <v>14418885</v>
      </c>
      <c r="D117" s="180">
        <v>15590295</v>
      </c>
      <c r="E117" s="180">
        <v>16202497</v>
      </c>
      <c r="F117" s="180">
        <v>15510327</v>
      </c>
      <c r="G117" s="180">
        <v>13821399</v>
      </c>
      <c r="H117" s="180">
        <v>13210643</v>
      </c>
      <c r="I117" s="180">
        <v>13853950.49</v>
      </c>
      <c r="J117" s="180">
        <v>14581465</v>
      </c>
      <c r="K117" s="180">
        <v>15437984.890000001</v>
      </c>
      <c r="L117" s="180">
        <v>15899415</v>
      </c>
      <c r="M117" s="180">
        <v>16821140.850000001</v>
      </c>
      <c r="N117" s="180">
        <v>18222373</v>
      </c>
      <c r="O117" s="180">
        <v>20267449</v>
      </c>
      <c r="P117" s="180">
        <v>22119315</v>
      </c>
      <c r="Q117" s="180">
        <v>23083519</v>
      </c>
      <c r="R117" s="180">
        <v>22973623</v>
      </c>
      <c r="S117" s="180">
        <v>23588749</v>
      </c>
      <c r="T117" s="180">
        <v>24392787</v>
      </c>
      <c r="U117" s="180">
        <v>25218497</v>
      </c>
      <c r="V117" s="180">
        <v>25088083</v>
      </c>
      <c r="W117" s="180">
        <v>26052625</v>
      </c>
      <c r="X117" s="180">
        <v>27157939</v>
      </c>
      <c r="Y117" s="180">
        <v>27926894</v>
      </c>
      <c r="Z117" s="180">
        <v>27777635</v>
      </c>
      <c r="AA117" s="180">
        <v>27879659</v>
      </c>
      <c r="AB117" s="180">
        <v>28470600</v>
      </c>
      <c r="AC117" s="180">
        <v>29450492</v>
      </c>
      <c r="AD117" s="180">
        <v>28530639</v>
      </c>
      <c r="AE117" s="180">
        <v>28679713</v>
      </c>
      <c r="AF117" s="180">
        <v>28496034</v>
      </c>
      <c r="AG117" s="180">
        <v>28647456</v>
      </c>
      <c r="AH117" s="180">
        <v>28786621</v>
      </c>
      <c r="AI117" s="180">
        <v>28613237</v>
      </c>
      <c r="AJ117" s="180">
        <v>28940260</v>
      </c>
      <c r="AK117" s="180">
        <v>29532763</v>
      </c>
      <c r="AL117" s="180">
        <v>29371016</v>
      </c>
      <c r="AM117" s="180">
        <v>29726577</v>
      </c>
      <c r="AN117" s="180">
        <v>29956535</v>
      </c>
      <c r="AO117" s="180">
        <v>30283151</v>
      </c>
      <c r="AP117" s="180">
        <v>29896918</v>
      </c>
      <c r="AQ117" s="180">
        <v>30754353</v>
      </c>
      <c r="AR117" s="180">
        <v>31290576</v>
      </c>
      <c r="AS117" s="180">
        <v>31980072</v>
      </c>
      <c r="AT117" s="180">
        <v>31966346</v>
      </c>
      <c r="AU117" s="180">
        <v>32621752</v>
      </c>
      <c r="AV117" s="180">
        <v>33023889</v>
      </c>
      <c r="AW117" s="180">
        <v>32565768</v>
      </c>
      <c r="AX117" s="180">
        <v>33778714</v>
      </c>
      <c r="AY117" s="180">
        <v>31953727</v>
      </c>
      <c r="AZ117" s="180">
        <v>31386168</v>
      </c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3"/>
      <c r="BR117" s="3"/>
      <c r="BS117" s="3"/>
    </row>
    <row r="118" spans="1:71" x14ac:dyDescent="0.25">
      <c r="A118" s="180" t="s">
        <v>854</v>
      </c>
      <c r="B118" s="180">
        <v>11981352</v>
      </c>
      <c r="C118" s="180">
        <v>12400690</v>
      </c>
      <c r="D118" s="180">
        <v>13730713</v>
      </c>
      <c r="E118" s="180">
        <v>13937427</v>
      </c>
      <c r="F118" s="180">
        <v>13141884</v>
      </c>
      <c r="G118" s="180">
        <v>11963583</v>
      </c>
      <c r="H118" s="180">
        <v>11333792</v>
      </c>
      <c r="I118" s="180">
        <v>11637216.460000001</v>
      </c>
      <c r="J118" s="180">
        <v>11714769</v>
      </c>
      <c r="K118" s="180">
        <v>12206869.34</v>
      </c>
      <c r="L118" s="180">
        <v>12673104</v>
      </c>
      <c r="M118" s="180">
        <v>13300074.470000001</v>
      </c>
      <c r="N118" s="180">
        <v>0</v>
      </c>
      <c r="O118" s="180">
        <v>0</v>
      </c>
      <c r="P118" s="180">
        <v>0</v>
      </c>
      <c r="Q118" s="180">
        <v>0</v>
      </c>
      <c r="R118" s="180">
        <v>0</v>
      </c>
      <c r="S118" s="180">
        <v>0</v>
      </c>
      <c r="T118" s="180">
        <v>0</v>
      </c>
      <c r="U118" s="180">
        <v>0</v>
      </c>
      <c r="V118" s="180">
        <v>0</v>
      </c>
      <c r="W118" s="180">
        <v>0</v>
      </c>
      <c r="X118" s="180">
        <v>0</v>
      </c>
      <c r="Y118" s="180">
        <v>0</v>
      </c>
      <c r="Z118" s="180">
        <v>0</v>
      </c>
      <c r="AA118" s="180">
        <v>0</v>
      </c>
      <c r="AB118" s="180">
        <v>0</v>
      </c>
      <c r="AC118" s="180">
        <v>0</v>
      </c>
      <c r="AD118" s="180">
        <v>0</v>
      </c>
      <c r="AE118" s="180">
        <v>0</v>
      </c>
      <c r="AF118" s="180">
        <v>0</v>
      </c>
      <c r="AG118" s="180">
        <v>0</v>
      </c>
      <c r="AH118" s="180">
        <v>0</v>
      </c>
      <c r="AI118" s="180">
        <v>0</v>
      </c>
      <c r="AJ118" s="180">
        <v>0</v>
      </c>
      <c r="AK118" s="180">
        <v>0</v>
      </c>
      <c r="AL118" s="180">
        <v>0</v>
      </c>
      <c r="AM118" s="180">
        <v>0</v>
      </c>
      <c r="AN118" s="180">
        <v>0</v>
      </c>
      <c r="AO118" s="180">
        <v>0</v>
      </c>
      <c r="AP118" s="180">
        <v>0</v>
      </c>
      <c r="AQ118" s="180">
        <v>0</v>
      </c>
      <c r="AR118" s="180">
        <v>0</v>
      </c>
      <c r="AS118" s="180">
        <v>0</v>
      </c>
      <c r="AT118" s="180">
        <v>0</v>
      </c>
      <c r="AU118" s="180">
        <v>0</v>
      </c>
      <c r="AV118" s="180">
        <v>0</v>
      </c>
      <c r="AW118" s="180">
        <v>0</v>
      </c>
      <c r="AX118" s="180">
        <v>0</v>
      </c>
      <c r="AY118" s="180">
        <v>0</v>
      </c>
      <c r="AZ118" s="180">
        <v>0</v>
      </c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3"/>
      <c r="BR118" s="3"/>
      <c r="BS118" s="3"/>
    </row>
    <row r="119" spans="1:71" x14ac:dyDescent="0.25">
      <c r="A119" s="180" t="s">
        <v>1296</v>
      </c>
      <c r="B119" s="180">
        <v>556431</v>
      </c>
      <c r="C119" s="180">
        <v>435534</v>
      </c>
      <c r="D119" s="180">
        <v>413180</v>
      </c>
      <c r="E119" s="180">
        <v>695461</v>
      </c>
      <c r="F119" s="180">
        <v>672863</v>
      </c>
      <c r="G119" s="180">
        <v>192409</v>
      </c>
      <c r="H119" s="180">
        <v>285939</v>
      </c>
      <c r="I119" s="180">
        <v>332650.21999999997</v>
      </c>
      <c r="J119" s="180">
        <v>388065</v>
      </c>
      <c r="K119" s="180">
        <v>546164.35</v>
      </c>
      <c r="L119" s="180">
        <v>589383</v>
      </c>
      <c r="M119" s="180">
        <v>839514.67</v>
      </c>
      <c r="N119" s="180">
        <v>0</v>
      </c>
      <c r="O119" s="180">
        <v>0</v>
      </c>
      <c r="P119" s="180">
        <v>0</v>
      </c>
      <c r="Q119" s="180">
        <v>0</v>
      </c>
      <c r="R119" s="180">
        <v>0</v>
      </c>
      <c r="S119" s="180">
        <v>0</v>
      </c>
      <c r="T119" s="180">
        <v>0</v>
      </c>
      <c r="U119" s="180">
        <v>0</v>
      </c>
      <c r="V119" s="180">
        <v>0</v>
      </c>
      <c r="W119" s="180">
        <v>0</v>
      </c>
      <c r="X119" s="180">
        <v>0</v>
      </c>
      <c r="Y119" s="180">
        <v>0</v>
      </c>
      <c r="Z119" s="180">
        <v>0</v>
      </c>
      <c r="AA119" s="180">
        <v>0</v>
      </c>
      <c r="AB119" s="180">
        <v>0</v>
      </c>
      <c r="AC119" s="180">
        <v>0</v>
      </c>
      <c r="AD119" s="180">
        <v>0</v>
      </c>
      <c r="AE119" s="180">
        <v>0</v>
      </c>
      <c r="AF119" s="180">
        <v>0</v>
      </c>
      <c r="AG119" s="180">
        <v>0</v>
      </c>
      <c r="AH119" s="180">
        <v>0</v>
      </c>
      <c r="AI119" s="180">
        <v>0</v>
      </c>
      <c r="AJ119" s="180">
        <v>0</v>
      </c>
      <c r="AK119" s="180">
        <v>0</v>
      </c>
      <c r="AL119" s="180">
        <v>0</v>
      </c>
      <c r="AM119" s="180">
        <v>0</v>
      </c>
      <c r="AN119" s="180">
        <v>0</v>
      </c>
      <c r="AO119" s="180">
        <v>0</v>
      </c>
      <c r="AP119" s="180">
        <v>0</v>
      </c>
      <c r="AQ119" s="180">
        <v>0</v>
      </c>
      <c r="AR119" s="180">
        <v>0</v>
      </c>
      <c r="AS119" s="180">
        <v>0</v>
      </c>
      <c r="AT119" s="180">
        <v>0</v>
      </c>
      <c r="AU119" s="180">
        <v>0</v>
      </c>
      <c r="AV119" s="180">
        <v>0</v>
      </c>
      <c r="AW119" s="180">
        <v>0</v>
      </c>
      <c r="AX119" s="180">
        <v>0</v>
      </c>
      <c r="AY119" s="180">
        <v>0</v>
      </c>
      <c r="AZ119" s="180">
        <v>0</v>
      </c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3"/>
      <c r="BR119" s="3"/>
      <c r="BS119" s="3"/>
    </row>
    <row r="120" spans="1:71" x14ac:dyDescent="0.25">
      <c r="A120" s="180" t="s">
        <v>856</v>
      </c>
      <c r="B120" s="180">
        <v>405903</v>
      </c>
      <c r="C120" s="180">
        <v>442737</v>
      </c>
      <c r="D120" s="180">
        <v>476601</v>
      </c>
      <c r="E120" s="180">
        <v>538644</v>
      </c>
      <c r="F120" s="180">
        <v>608656</v>
      </c>
      <c r="G120" s="180">
        <v>572813</v>
      </c>
      <c r="H120" s="180">
        <v>636602</v>
      </c>
      <c r="I120" s="180">
        <v>667399.06999999995</v>
      </c>
      <c r="J120" s="180">
        <v>689914</v>
      </c>
      <c r="K120" s="180">
        <v>704013.27</v>
      </c>
      <c r="L120" s="180">
        <v>733477</v>
      </c>
      <c r="M120" s="180">
        <v>764629.18</v>
      </c>
      <c r="N120" s="180">
        <v>0</v>
      </c>
      <c r="O120" s="180">
        <v>0</v>
      </c>
      <c r="P120" s="180">
        <v>0</v>
      </c>
      <c r="Q120" s="180">
        <v>0</v>
      </c>
      <c r="R120" s="180">
        <v>0</v>
      </c>
      <c r="S120" s="180">
        <v>0</v>
      </c>
      <c r="T120" s="180">
        <v>0</v>
      </c>
      <c r="U120" s="180">
        <v>0</v>
      </c>
      <c r="V120" s="180">
        <v>0</v>
      </c>
      <c r="W120" s="180">
        <v>0</v>
      </c>
      <c r="X120" s="180">
        <v>0</v>
      </c>
      <c r="Y120" s="180">
        <v>0</v>
      </c>
      <c r="Z120" s="180">
        <v>0</v>
      </c>
      <c r="AA120" s="180">
        <v>0</v>
      </c>
      <c r="AB120" s="180">
        <v>0</v>
      </c>
      <c r="AC120" s="180">
        <v>0</v>
      </c>
      <c r="AD120" s="180">
        <v>0</v>
      </c>
      <c r="AE120" s="180">
        <v>0</v>
      </c>
      <c r="AF120" s="180">
        <v>0</v>
      </c>
      <c r="AG120" s="180">
        <v>0</v>
      </c>
      <c r="AH120" s="180">
        <v>0</v>
      </c>
      <c r="AI120" s="180">
        <v>0</v>
      </c>
      <c r="AJ120" s="180">
        <v>0</v>
      </c>
      <c r="AK120" s="180">
        <v>0</v>
      </c>
      <c r="AL120" s="180">
        <v>0</v>
      </c>
      <c r="AM120" s="180">
        <v>0</v>
      </c>
      <c r="AN120" s="180">
        <v>0</v>
      </c>
      <c r="AO120" s="180">
        <v>0</v>
      </c>
      <c r="AP120" s="180">
        <v>0</v>
      </c>
      <c r="AQ120" s="180">
        <v>0</v>
      </c>
      <c r="AR120" s="180">
        <v>0</v>
      </c>
      <c r="AS120" s="180">
        <v>0</v>
      </c>
      <c r="AT120" s="180">
        <v>0</v>
      </c>
      <c r="AU120" s="180">
        <v>0</v>
      </c>
      <c r="AV120" s="180">
        <v>0</v>
      </c>
      <c r="AW120" s="180">
        <v>0</v>
      </c>
      <c r="AX120" s="180">
        <v>0</v>
      </c>
      <c r="AY120" s="180">
        <v>0</v>
      </c>
      <c r="AZ120" s="180">
        <v>0</v>
      </c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3"/>
      <c r="BR120" s="3"/>
      <c r="BS120" s="3"/>
    </row>
    <row r="121" spans="1:71" x14ac:dyDescent="0.25">
      <c r="A121" s="180" t="s">
        <v>857</v>
      </c>
      <c r="B121" s="180">
        <v>974597</v>
      </c>
      <c r="C121" s="180">
        <v>1139924</v>
      </c>
      <c r="D121" s="180">
        <v>969801</v>
      </c>
      <c r="E121" s="180">
        <v>1030965</v>
      </c>
      <c r="F121" s="180">
        <v>1086924</v>
      </c>
      <c r="G121" s="180">
        <v>1092594</v>
      </c>
      <c r="H121" s="180">
        <v>954310</v>
      </c>
      <c r="I121" s="180">
        <v>1216684.74</v>
      </c>
      <c r="J121" s="180">
        <v>1788717</v>
      </c>
      <c r="K121" s="180">
        <v>1980937.94</v>
      </c>
      <c r="L121" s="180">
        <v>1903451</v>
      </c>
      <c r="M121" s="180">
        <v>1916922.54</v>
      </c>
      <c r="N121" s="180">
        <v>0</v>
      </c>
      <c r="O121" s="180">
        <v>0</v>
      </c>
      <c r="P121" s="180">
        <v>0</v>
      </c>
      <c r="Q121" s="180">
        <v>0</v>
      </c>
      <c r="R121" s="180">
        <v>0</v>
      </c>
      <c r="S121" s="180">
        <v>0</v>
      </c>
      <c r="T121" s="180">
        <v>0</v>
      </c>
      <c r="U121" s="180">
        <v>0</v>
      </c>
      <c r="V121" s="180">
        <v>0</v>
      </c>
      <c r="W121" s="180">
        <v>0</v>
      </c>
      <c r="X121" s="180">
        <v>0</v>
      </c>
      <c r="Y121" s="180">
        <v>0</v>
      </c>
      <c r="Z121" s="180">
        <v>0</v>
      </c>
      <c r="AA121" s="180">
        <v>0</v>
      </c>
      <c r="AB121" s="180">
        <v>0</v>
      </c>
      <c r="AC121" s="180">
        <v>0</v>
      </c>
      <c r="AD121" s="180">
        <v>0</v>
      </c>
      <c r="AE121" s="180">
        <v>0</v>
      </c>
      <c r="AF121" s="180">
        <v>0</v>
      </c>
      <c r="AG121" s="180">
        <v>0</v>
      </c>
      <c r="AH121" s="180">
        <v>0</v>
      </c>
      <c r="AI121" s="180">
        <v>0</v>
      </c>
      <c r="AJ121" s="180">
        <v>0</v>
      </c>
      <c r="AK121" s="180">
        <v>0</v>
      </c>
      <c r="AL121" s="180">
        <v>0</v>
      </c>
      <c r="AM121" s="180">
        <v>0</v>
      </c>
      <c r="AN121" s="180">
        <v>0</v>
      </c>
      <c r="AO121" s="180">
        <v>0</v>
      </c>
      <c r="AP121" s="180">
        <v>0</v>
      </c>
      <c r="AQ121" s="180">
        <v>0</v>
      </c>
      <c r="AR121" s="180">
        <v>0</v>
      </c>
      <c r="AS121" s="180">
        <v>0</v>
      </c>
      <c r="AT121" s="180">
        <v>0</v>
      </c>
      <c r="AU121" s="180">
        <v>0</v>
      </c>
      <c r="AV121" s="180">
        <v>0</v>
      </c>
      <c r="AW121" s="180">
        <v>0</v>
      </c>
      <c r="AX121" s="180">
        <v>0</v>
      </c>
      <c r="AY121" s="180">
        <v>0</v>
      </c>
      <c r="AZ121" s="180">
        <v>0</v>
      </c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3"/>
      <c r="BR121" s="3"/>
      <c r="BS121" s="3"/>
    </row>
    <row r="122" spans="1:71" x14ac:dyDescent="0.25">
      <c r="A122" s="180" t="s">
        <v>858</v>
      </c>
      <c r="B122" s="180">
        <v>4489843</v>
      </c>
      <c r="C122" s="180">
        <v>4770986</v>
      </c>
      <c r="D122" s="180">
        <v>5491501</v>
      </c>
      <c r="E122" s="180">
        <v>6198302</v>
      </c>
      <c r="F122" s="180">
        <v>5627946</v>
      </c>
      <c r="G122" s="180">
        <v>3944831</v>
      </c>
      <c r="H122" s="180">
        <v>3427464</v>
      </c>
      <c r="I122" s="180">
        <v>3588444.86</v>
      </c>
      <c r="J122" s="180">
        <v>3695422</v>
      </c>
      <c r="K122" s="180">
        <v>3747856.81</v>
      </c>
      <c r="L122" s="180">
        <v>3787089</v>
      </c>
      <c r="M122" s="180">
        <v>4297947.9800000004</v>
      </c>
      <c r="N122" s="180">
        <v>5277715</v>
      </c>
      <c r="O122" s="180">
        <v>6323277</v>
      </c>
      <c r="P122" s="180">
        <v>7439556</v>
      </c>
      <c r="Q122" s="180">
        <v>8161052</v>
      </c>
      <c r="R122" s="180">
        <v>8055432</v>
      </c>
      <c r="S122" s="180">
        <v>8123535</v>
      </c>
      <c r="T122" s="180">
        <v>8188834</v>
      </c>
      <c r="U122" s="180">
        <v>8224888</v>
      </c>
      <c r="V122" s="180">
        <v>7882998</v>
      </c>
      <c r="W122" s="180">
        <v>8121316</v>
      </c>
      <c r="X122" s="180">
        <v>8641238</v>
      </c>
      <c r="Y122" s="180">
        <v>8782845</v>
      </c>
      <c r="Z122" s="180">
        <v>8283158</v>
      </c>
      <c r="AA122" s="180">
        <v>7299962</v>
      </c>
      <c r="AB122" s="180">
        <v>7177058</v>
      </c>
      <c r="AC122" s="180">
        <v>7685958</v>
      </c>
      <c r="AD122" s="180">
        <v>7555671</v>
      </c>
      <c r="AE122" s="180">
        <v>7560800</v>
      </c>
      <c r="AF122" s="180">
        <v>7401989</v>
      </c>
      <c r="AG122" s="180">
        <v>6822951</v>
      </c>
      <c r="AH122" s="180">
        <v>6587047</v>
      </c>
      <c r="AI122" s="180">
        <v>6490306</v>
      </c>
      <c r="AJ122" s="180">
        <v>6589043</v>
      </c>
      <c r="AK122" s="180">
        <v>6528697</v>
      </c>
      <c r="AL122" s="180">
        <v>6283186</v>
      </c>
      <c r="AM122" s="180">
        <v>6383430</v>
      </c>
      <c r="AN122" s="180">
        <v>6246367</v>
      </c>
      <c r="AO122" s="180">
        <v>6263290</v>
      </c>
      <c r="AP122" s="180">
        <v>6201177</v>
      </c>
      <c r="AQ122" s="180">
        <v>6387672</v>
      </c>
      <c r="AR122" s="180">
        <v>6286153</v>
      </c>
      <c r="AS122" s="180">
        <v>6509409</v>
      </c>
      <c r="AT122" s="180">
        <v>6714509</v>
      </c>
      <c r="AU122" s="180">
        <v>6852062</v>
      </c>
      <c r="AV122" s="180">
        <v>6927713</v>
      </c>
      <c r="AW122" s="180">
        <v>6995632</v>
      </c>
      <c r="AX122" s="180">
        <v>5696685</v>
      </c>
      <c r="AY122" s="180">
        <v>4871756</v>
      </c>
      <c r="AZ122" s="180">
        <v>4131041</v>
      </c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3"/>
      <c r="BR122" s="3"/>
      <c r="BS122" s="3"/>
    </row>
    <row r="123" spans="1:71" x14ac:dyDescent="0.25">
      <c r="A123" s="180" t="s">
        <v>1288</v>
      </c>
      <c r="B123" s="180">
        <v>3131379</v>
      </c>
      <c r="C123" s="180">
        <v>3361961</v>
      </c>
      <c r="D123" s="180">
        <v>3755749</v>
      </c>
      <c r="E123" s="180">
        <v>4119684</v>
      </c>
      <c r="F123" s="180">
        <v>3519918</v>
      </c>
      <c r="G123" s="180">
        <v>2040689</v>
      </c>
      <c r="H123" s="180">
        <v>1602410</v>
      </c>
      <c r="I123" s="180">
        <v>1755056.45</v>
      </c>
      <c r="J123" s="180">
        <v>1683574</v>
      </c>
      <c r="K123" s="180">
        <v>1645875.83</v>
      </c>
      <c r="L123" s="180">
        <v>1671649</v>
      </c>
      <c r="M123" s="180">
        <v>1872864.04</v>
      </c>
      <c r="N123" s="180">
        <v>0</v>
      </c>
      <c r="O123" s="180">
        <v>0</v>
      </c>
      <c r="P123" s="180">
        <v>0</v>
      </c>
      <c r="Q123" s="180">
        <v>0</v>
      </c>
      <c r="R123" s="180">
        <v>0</v>
      </c>
      <c r="S123" s="180">
        <v>0</v>
      </c>
      <c r="T123" s="180">
        <v>0</v>
      </c>
      <c r="U123" s="180">
        <v>0</v>
      </c>
      <c r="V123" s="180">
        <v>0</v>
      </c>
      <c r="W123" s="180">
        <v>0</v>
      </c>
      <c r="X123" s="180">
        <v>0</v>
      </c>
      <c r="Y123" s="180">
        <v>0</v>
      </c>
      <c r="Z123" s="180">
        <v>0</v>
      </c>
      <c r="AA123" s="180">
        <v>0</v>
      </c>
      <c r="AB123" s="180">
        <v>0</v>
      </c>
      <c r="AC123" s="180">
        <v>0</v>
      </c>
      <c r="AD123" s="180">
        <v>0</v>
      </c>
      <c r="AE123" s="180">
        <v>0</v>
      </c>
      <c r="AF123" s="180">
        <v>0</v>
      </c>
      <c r="AG123" s="180">
        <v>0</v>
      </c>
      <c r="AH123" s="180">
        <v>0</v>
      </c>
      <c r="AI123" s="180">
        <v>0</v>
      </c>
      <c r="AJ123" s="180">
        <v>0</v>
      </c>
      <c r="AK123" s="180">
        <v>0</v>
      </c>
      <c r="AL123" s="180">
        <v>0</v>
      </c>
      <c r="AM123" s="180">
        <v>0</v>
      </c>
      <c r="AN123" s="180">
        <v>0</v>
      </c>
      <c r="AO123" s="180">
        <v>0</v>
      </c>
      <c r="AP123" s="180">
        <v>0</v>
      </c>
      <c r="AQ123" s="180">
        <v>0</v>
      </c>
      <c r="AR123" s="180">
        <v>0</v>
      </c>
      <c r="AS123" s="180">
        <v>0</v>
      </c>
      <c r="AT123" s="180">
        <v>0</v>
      </c>
      <c r="AU123" s="180">
        <v>0</v>
      </c>
      <c r="AV123" s="180">
        <v>0</v>
      </c>
      <c r="AW123" s="180">
        <v>0</v>
      </c>
      <c r="AX123" s="180">
        <v>0</v>
      </c>
      <c r="AY123" s="180">
        <v>0</v>
      </c>
      <c r="AZ123" s="180">
        <v>0</v>
      </c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3"/>
      <c r="BR123" s="3"/>
      <c r="BS123" s="3"/>
    </row>
    <row r="124" spans="1:71" x14ac:dyDescent="0.25">
      <c r="A124" s="180" t="s">
        <v>1296</v>
      </c>
      <c r="B124" s="180">
        <v>59414</v>
      </c>
      <c r="C124" s="180">
        <v>66229</v>
      </c>
      <c r="D124" s="180">
        <v>63339</v>
      </c>
      <c r="E124" s="180">
        <v>101200</v>
      </c>
      <c r="F124" s="180">
        <v>59855</v>
      </c>
      <c r="G124" s="180">
        <v>116118</v>
      </c>
      <c r="H124" s="180">
        <v>193514</v>
      </c>
      <c r="I124" s="180">
        <v>236934.22</v>
      </c>
      <c r="J124" s="180">
        <v>342603</v>
      </c>
      <c r="K124" s="180">
        <v>373686.48</v>
      </c>
      <c r="L124" s="180">
        <v>463501</v>
      </c>
      <c r="M124" s="180">
        <v>665265.21</v>
      </c>
      <c r="N124" s="180">
        <v>0</v>
      </c>
      <c r="O124" s="180">
        <v>0</v>
      </c>
      <c r="P124" s="180">
        <v>0</v>
      </c>
      <c r="Q124" s="180">
        <v>0</v>
      </c>
      <c r="R124" s="180">
        <v>0</v>
      </c>
      <c r="S124" s="180">
        <v>0</v>
      </c>
      <c r="T124" s="180">
        <v>0</v>
      </c>
      <c r="U124" s="180">
        <v>0</v>
      </c>
      <c r="V124" s="180">
        <v>0</v>
      </c>
      <c r="W124" s="180">
        <v>0</v>
      </c>
      <c r="X124" s="180">
        <v>0</v>
      </c>
      <c r="Y124" s="180">
        <v>0</v>
      </c>
      <c r="Z124" s="180">
        <v>0</v>
      </c>
      <c r="AA124" s="180">
        <v>0</v>
      </c>
      <c r="AB124" s="180">
        <v>0</v>
      </c>
      <c r="AC124" s="180">
        <v>0</v>
      </c>
      <c r="AD124" s="180">
        <v>0</v>
      </c>
      <c r="AE124" s="180">
        <v>0</v>
      </c>
      <c r="AF124" s="180">
        <v>0</v>
      </c>
      <c r="AG124" s="180">
        <v>0</v>
      </c>
      <c r="AH124" s="180">
        <v>0</v>
      </c>
      <c r="AI124" s="180">
        <v>0</v>
      </c>
      <c r="AJ124" s="180">
        <v>0</v>
      </c>
      <c r="AK124" s="180">
        <v>0</v>
      </c>
      <c r="AL124" s="180">
        <v>0</v>
      </c>
      <c r="AM124" s="180">
        <v>0</v>
      </c>
      <c r="AN124" s="180">
        <v>0</v>
      </c>
      <c r="AO124" s="180">
        <v>0</v>
      </c>
      <c r="AP124" s="180">
        <v>0</v>
      </c>
      <c r="AQ124" s="180">
        <v>0</v>
      </c>
      <c r="AR124" s="180">
        <v>0</v>
      </c>
      <c r="AS124" s="180">
        <v>0</v>
      </c>
      <c r="AT124" s="180">
        <v>0</v>
      </c>
      <c r="AU124" s="180">
        <v>0</v>
      </c>
      <c r="AV124" s="180">
        <v>0</v>
      </c>
      <c r="AW124" s="180">
        <v>0</v>
      </c>
      <c r="AX124" s="180">
        <v>0</v>
      </c>
      <c r="AY124" s="180">
        <v>0</v>
      </c>
      <c r="AZ124" s="180">
        <v>0</v>
      </c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3"/>
      <c r="BR124" s="3"/>
      <c r="BS124" s="3"/>
    </row>
    <row r="125" spans="1:71" x14ac:dyDescent="0.25">
      <c r="A125" s="180" t="s">
        <v>1297</v>
      </c>
      <c r="B125" s="180">
        <v>791196</v>
      </c>
      <c r="C125" s="180">
        <v>791197</v>
      </c>
      <c r="D125" s="180">
        <v>850007</v>
      </c>
      <c r="E125" s="180">
        <v>824506</v>
      </c>
      <c r="F125" s="180">
        <v>873184</v>
      </c>
      <c r="G125" s="180">
        <v>873183</v>
      </c>
      <c r="H125" s="180">
        <v>910489</v>
      </c>
      <c r="I125" s="180">
        <v>910488.69</v>
      </c>
      <c r="J125" s="180">
        <v>978311</v>
      </c>
      <c r="K125" s="180">
        <v>1010312.99</v>
      </c>
      <c r="L125" s="180">
        <v>990304</v>
      </c>
      <c r="M125" s="180">
        <v>1047339.61</v>
      </c>
      <c r="N125" s="180">
        <v>0</v>
      </c>
      <c r="O125" s="180">
        <v>0</v>
      </c>
      <c r="P125" s="180">
        <v>0</v>
      </c>
      <c r="Q125" s="180">
        <v>0</v>
      </c>
      <c r="R125" s="180">
        <v>0</v>
      </c>
      <c r="S125" s="180">
        <v>0</v>
      </c>
      <c r="T125" s="180">
        <v>0</v>
      </c>
      <c r="U125" s="180">
        <v>0</v>
      </c>
      <c r="V125" s="180">
        <v>0</v>
      </c>
      <c r="W125" s="180">
        <v>0</v>
      </c>
      <c r="X125" s="180">
        <v>0</v>
      </c>
      <c r="Y125" s="180">
        <v>0</v>
      </c>
      <c r="Z125" s="180">
        <v>0</v>
      </c>
      <c r="AA125" s="180">
        <v>0</v>
      </c>
      <c r="AB125" s="180">
        <v>0</v>
      </c>
      <c r="AC125" s="180">
        <v>0</v>
      </c>
      <c r="AD125" s="180">
        <v>0</v>
      </c>
      <c r="AE125" s="180">
        <v>0</v>
      </c>
      <c r="AF125" s="180">
        <v>0</v>
      </c>
      <c r="AG125" s="180">
        <v>0</v>
      </c>
      <c r="AH125" s="180">
        <v>0</v>
      </c>
      <c r="AI125" s="180">
        <v>0</v>
      </c>
      <c r="AJ125" s="180">
        <v>0</v>
      </c>
      <c r="AK125" s="180">
        <v>0</v>
      </c>
      <c r="AL125" s="180">
        <v>0</v>
      </c>
      <c r="AM125" s="180">
        <v>0</v>
      </c>
      <c r="AN125" s="180">
        <v>0</v>
      </c>
      <c r="AO125" s="180">
        <v>0</v>
      </c>
      <c r="AP125" s="180">
        <v>0</v>
      </c>
      <c r="AQ125" s="180">
        <v>0</v>
      </c>
      <c r="AR125" s="180">
        <v>0</v>
      </c>
      <c r="AS125" s="180">
        <v>0</v>
      </c>
      <c r="AT125" s="180">
        <v>0</v>
      </c>
      <c r="AU125" s="180">
        <v>0</v>
      </c>
      <c r="AV125" s="180">
        <v>0</v>
      </c>
      <c r="AW125" s="180">
        <v>0</v>
      </c>
      <c r="AX125" s="180">
        <v>0</v>
      </c>
      <c r="AY125" s="180">
        <v>0</v>
      </c>
      <c r="AZ125" s="180">
        <v>0</v>
      </c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3"/>
      <c r="BR125" s="3"/>
      <c r="BS125" s="3"/>
    </row>
    <row r="126" spans="1:71" x14ac:dyDescent="0.25">
      <c r="A126" s="180" t="s">
        <v>1298</v>
      </c>
      <c r="B126" s="180">
        <v>258552</v>
      </c>
      <c r="C126" s="180">
        <v>300225</v>
      </c>
      <c r="D126" s="180">
        <v>528183</v>
      </c>
      <c r="E126" s="180">
        <v>814739</v>
      </c>
      <c r="F126" s="180">
        <v>555595</v>
      </c>
      <c r="G126" s="180">
        <v>387057</v>
      </c>
      <c r="H126" s="180">
        <v>265676</v>
      </c>
      <c r="I126" s="180">
        <v>157469.95000000001</v>
      </c>
      <c r="J126" s="180">
        <v>183577</v>
      </c>
      <c r="K126" s="180">
        <v>227999.74</v>
      </c>
      <c r="L126" s="180">
        <v>185001</v>
      </c>
      <c r="M126" s="180">
        <v>262599.40999999997</v>
      </c>
      <c r="N126" s="180">
        <v>0</v>
      </c>
      <c r="O126" s="180">
        <v>0</v>
      </c>
      <c r="P126" s="180">
        <v>0</v>
      </c>
      <c r="Q126" s="180">
        <v>0</v>
      </c>
      <c r="R126" s="180">
        <v>0</v>
      </c>
      <c r="S126" s="180">
        <v>0</v>
      </c>
      <c r="T126" s="180">
        <v>0</v>
      </c>
      <c r="U126" s="180">
        <v>0</v>
      </c>
      <c r="V126" s="180">
        <v>0</v>
      </c>
      <c r="W126" s="180">
        <v>0</v>
      </c>
      <c r="X126" s="180">
        <v>0</v>
      </c>
      <c r="Y126" s="180">
        <v>0</v>
      </c>
      <c r="Z126" s="180">
        <v>0</v>
      </c>
      <c r="AA126" s="180">
        <v>0</v>
      </c>
      <c r="AB126" s="180">
        <v>0</v>
      </c>
      <c r="AC126" s="180">
        <v>0</v>
      </c>
      <c r="AD126" s="180">
        <v>0</v>
      </c>
      <c r="AE126" s="180">
        <v>0</v>
      </c>
      <c r="AF126" s="180">
        <v>0</v>
      </c>
      <c r="AG126" s="180">
        <v>0</v>
      </c>
      <c r="AH126" s="180">
        <v>0</v>
      </c>
      <c r="AI126" s="180">
        <v>0</v>
      </c>
      <c r="AJ126" s="180">
        <v>0</v>
      </c>
      <c r="AK126" s="180">
        <v>0</v>
      </c>
      <c r="AL126" s="180">
        <v>0</v>
      </c>
      <c r="AM126" s="180">
        <v>0</v>
      </c>
      <c r="AN126" s="180">
        <v>0</v>
      </c>
      <c r="AO126" s="180">
        <v>0</v>
      </c>
      <c r="AP126" s="180">
        <v>0</v>
      </c>
      <c r="AQ126" s="180">
        <v>0</v>
      </c>
      <c r="AR126" s="180">
        <v>0</v>
      </c>
      <c r="AS126" s="180">
        <v>0</v>
      </c>
      <c r="AT126" s="180">
        <v>0</v>
      </c>
      <c r="AU126" s="180">
        <v>0</v>
      </c>
      <c r="AV126" s="180">
        <v>0</v>
      </c>
      <c r="AW126" s="180">
        <v>0</v>
      </c>
      <c r="AX126" s="180">
        <v>0</v>
      </c>
      <c r="AY126" s="180">
        <v>0</v>
      </c>
      <c r="AZ126" s="180">
        <v>0</v>
      </c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3"/>
      <c r="BR126" s="3"/>
      <c r="BS126" s="3"/>
    </row>
    <row r="127" spans="1:71" x14ac:dyDescent="0.25">
      <c r="A127" s="180" t="s">
        <v>1299</v>
      </c>
      <c r="B127" s="180">
        <v>249302</v>
      </c>
      <c r="C127" s="180">
        <v>251374</v>
      </c>
      <c r="D127" s="180">
        <v>294223</v>
      </c>
      <c r="E127" s="180">
        <v>338173</v>
      </c>
      <c r="F127" s="180">
        <v>619394</v>
      </c>
      <c r="G127" s="180">
        <v>527784</v>
      </c>
      <c r="H127" s="180">
        <v>455375</v>
      </c>
      <c r="I127" s="180">
        <v>528495.55000000005</v>
      </c>
      <c r="J127" s="180">
        <v>507357</v>
      </c>
      <c r="K127" s="180">
        <v>489981.77</v>
      </c>
      <c r="L127" s="180">
        <v>476634</v>
      </c>
      <c r="M127" s="180">
        <v>449879.71</v>
      </c>
      <c r="N127" s="180">
        <v>0</v>
      </c>
      <c r="O127" s="180">
        <v>0</v>
      </c>
      <c r="P127" s="180">
        <v>0</v>
      </c>
      <c r="Q127" s="180">
        <v>0</v>
      </c>
      <c r="R127" s="180">
        <v>0</v>
      </c>
      <c r="S127" s="180">
        <v>0</v>
      </c>
      <c r="T127" s="180">
        <v>0</v>
      </c>
      <c r="U127" s="180">
        <v>0</v>
      </c>
      <c r="V127" s="180">
        <v>0</v>
      </c>
      <c r="W127" s="180">
        <v>0</v>
      </c>
      <c r="X127" s="180">
        <v>0</v>
      </c>
      <c r="Y127" s="180">
        <v>0</v>
      </c>
      <c r="Z127" s="180">
        <v>0</v>
      </c>
      <c r="AA127" s="180">
        <v>0</v>
      </c>
      <c r="AB127" s="180">
        <v>0</v>
      </c>
      <c r="AC127" s="180">
        <v>0</v>
      </c>
      <c r="AD127" s="180">
        <v>0</v>
      </c>
      <c r="AE127" s="180">
        <v>0</v>
      </c>
      <c r="AF127" s="180">
        <v>0</v>
      </c>
      <c r="AG127" s="180">
        <v>0</v>
      </c>
      <c r="AH127" s="180">
        <v>0</v>
      </c>
      <c r="AI127" s="180">
        <v>0</v>
      </c>
      <c r="AJ127" s="180">
        <v>0</v>
      </c>
      <c r="AK127" s="180">
        <v>0</v>
      </c>
      <c r="AL127" s="180">
        <v>0</v>
      </c>
      <c r="AM127" s="180">
        <v>0</v>
      </c>
      <c r="AN127" s="180">
        <v>0</v>
      </c>
      <c r="AO127" s="180">
        <v>0</v>
      </c>
      <c r="AP127" s="180">
        <v>0</v>
      </c>
      <c r="AQ127" s="180">
        <v>0</v>
      </c>
      <c r="AR127" s="180">
        <v>0</v>
      </c>
      <c r="AS127" s="180">
        <v>0</v>
      </c>
      <c r="AT127" s="180">
        <v>0</v>
      </c>
      <c r="AU127" s="180">
        <v>0</v>
      </c>
      <c r="AV127" s="180">
        <v>0</v>
      </c>
      <c r="AW127" s="180">
        <v>0</v>
      </c>
      <c r="AX127" s="180">
        <v>0</v>
      </c>
      <c r="AY127" s="180">
        <v>0</v>
      </c>
      <c r="AZ127" s="180">
        <v>0</v>
      </c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3"/>
      <c r="BR127" s="3"/>
      <c r="BS127" s="3"/>
    </row>
    <row r="128" spans="1:71" x14ac:dyDescent="0.25">
      <c r="A128" s="180" t="s">
        <v>861</v>
      </c>
      <c r="B128" s="180">
        <v>9428440</v>
      </c>
      <c r="C128" s="180">
        <v>9647899</v>
      </c>
      <c r="D128" s="180">
        <v>10098794</v>
      </c>
      <c r="E128" s="180">
        <v>10004195</v>
      </c>
      <c r="F128" s="180">
        <v>9882381</v>
      </c>
      <c r="G128" s="180">
        <v>9876568</v>
      </c>
      <c r="H128" s="180">
        <v>9783179</v>
      </c>
      <c r="I128" s="180">
        <v>10265505.630000001</v>
      </c>
      <c r="J128" s="180">
        <v>10886043</v>
      </c>
      <c r="K128" s="180">
        <v>11690128.08</v>
      </c>
      <c r="L128" s="180">
        <v>12112326</v>
      </c>
      <c r="M128" s="180">
        <v>12523192.880000001</v>
      </c>
      <c r="N128" s="180">
        <v>12944658</v>
      </c>
      <c r="O128" s="180">
        <v>13944172</v>
      </c>
      <c r="P128" s="180">
        <v>14679759</v>
      </c>
      <c r="Q128" s="180">
        <v>14922467</v>
      </c>
      <c r="R128" s="180">
        <v>14918191</v>
      </c>
      <c r="S128" s="180">
        <v>15465214</v>
      </c>
      <c r="T128" s="180">
        <v>16203953</v>
      </c>
      <c r="U128" s="180">
        <v>16993609</v>
      </c>
      <c r="V128" s="180">
        <v>17205085</v>
      </c>
      <c r="W128" s="180">
        <v>17931309</v>
      </c>
      <c r="X128" s="180">
        <v>18516701</v>
      </c>
      <c r="Y128" s="180">
        <v>19144049</v>
      </c>
      <c r="Z128" s="180">
        <v>19494477</v>
      </c>
      <c r="AA128" s="180">
        <v>20579697</v>
      </c>
      <c r="AB128" s="180">
        <v>21293542</v>
      </c>
      <c r="AC128" s="180">
        <v>21764534</v>
      </c>
      <c r="AD128" s="180">
        <v>20974968</v>
      </c>
      <c r="AE128" s="180">
        <v>21118913</v>
      </c>
      <c r="AF128" s="180">
        <v>21094045</v>
      </c>
      <c r="AG128" s="180">
        <v>21824505</v>
      </c>
      <c r="AH128" s="180">
        <v>22199574</v>
      </c>
      <c r="AI128" s="180">
        <v>22122931</v>
      </c>
      <c r="AJ128" s="180">
        <v>22351217</v>
      </c>
      <c r="AK128" s="180">
        <v>23004066</v>
      </c>
      <c r="AL128" s="180">
        <v>23087830</v>
      </c>
      <c r="AM128" s="180">
        <v>23343147</v>
      </c>
      <c r="AN128" s="180">
        <v>23710168</v>
      </c>
      <c r="AO128" s="180">
        <v>24019861</v>
      </c>
      <c r="AP128" s="180">
        <v>23695741</v>
      </c>
      <c r="AQ128" s="180">
        <v>24366681</v>
      </c>
      <c r="AR128" s="180">
        <v>25004423</v>
      </c>
      <c r="AS128" s="180">
        <v>25470663</v>
      </c>
      <c r="AT128" s="180">
        <v>25251837</v>
      </c>
      <c r="AU128" s="180">
        <v>25769690</v>
      </c>
      <c r="AV128" s="180">
        <v>26096176</v>
      </c>
      <c r="AW128" s="180">
        <v>25570136</v>
      </c>
      <c r="AX128" s="180">
        <v>28082029</v>
      </c>
      <c r="AY128" s="180">
        <v>27081971</v>
      </c>
      <c r="AZ128" s="180">
        <v>27255127</v>
      </c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3"/>
      <c r="BR128" s="3"/>
      <c r="BS128" s="3"/>
    </row>
    <row r="129" spans="1:71" x14ac:dyDescent="0.25">
      <c r="A129" s="180" t="s">
        <v>862</v>
      </c>
      <c r="B129" s="180">
        <v>3889388</v>
      </c>
      <c r="C129" s="180">
        <v>4138971</v>
      </c>
      <c r="D129" s="180">
        <v>4347645</v>
      </c>
      <c r="E129" s="180">
        <v>4594340</v>
      </c>
      <c r="F129" s="180">
        <v>4228245</v>
      </c>
      <c r="G129" s="180">
        <v>4655168</v>
      </c>
      <c r="H129" s="180">
        <v>5270925</v>
      </c>
      <c r="I129" s="180">
        <v>5388792.9500000002</v>
      </c>
      <c r="J129" s="180">
        <v>5207109</v>
      </c>
      <c r="K129" s="180">
        <v>5398804.1100000003</v>
      </c>
      <c r="L129" s="180">
        <v>5789596</v>
      </c>
      <c r="M129" s="180">
        <v>6425355.9800000004</v>
      </c>
      <c r="N129" s="180">
        <v>6205003</v>
      </c>
      <c r="O129" s="180">
        <v>6644858</v>
      </c>
      <c r="P129" s="180">
        <v>6896562</v>
      </c>
      <c r="Q129" s="180">
        <v>6325465</v>
      </c>
      <c r="R129" s="180">
        <v>7161517</v>
      </c>
      <c r="S129" s="180">
        <v>7667425</v>
      </c>
      <c r="T129" s="180">
        <v>7932658</v>
      </c>
      <c r="U129" s="180">
        <v>8666912</v>
      </c>
      <c r="V129" s="180">
        <v>9036774</v>
      </c>
      <c r="W129" s="180">
        <v>9241358</v>
      </c>
      <c r="X129" s="180">
        <v>9418841</v>
      </c>
      <c r="Y129" s="180">
        <v>9549091</v>
      </c>
      <c r="Z129" s="180">
        <v>9977380</v>
      </c>
      <c r="AA129" s="180">
        <v>10432748</v>
      </c>
      <c r="AB129" s="180">
        <v>11236884</v>
      </c>
      <c r="AC129" s="180">
        <v>11043348</v>
      </c>
      <c r="AD129" s="180">
        <v>11272518</v>
      </c>
      <c r="AE129" s="180">
        <v>11586742</v>
      </c>
      <c r="AF129" s="180">
        <v>11588335</v>
      </c>
      <c r="AG129" s="180">
        <v>11965357</v>
      </c>
      <c r="AH129" s="180">
        <v>12087342</v>
      </c>
      <c r="AI129" s="180">
        <v>11814112</v>
      </c>
      <c r="AJ129" s="180">
        <v>12304843</v>
      </c>
      <c r="AK129" s="180">
        <v>12424967</v>
      </c>
      <c r="AL129" s="180">
        <v>12603722</v>
      </c>
      <c r="AM129" s="180">
        <v>12705051</v>
      </c>
      <c r="AN129" s="180">
        <v>13180481</v>
      </c>
      <c r="AO129" s="180">
        <v>13267845</v>
      </c>
      <c r="AP129" s="180">
        <v>13469846</v>
      </c>
      <c r="AQ129" s="180">
        <v>12490444</v>
      </c>
      <c r="AR129" s="180">
        <v>12716322</v>
      </c>
      <c r="AS129" s="180">
        <v>12510211</v>
      </c>
      <c r="AT129" s="180">
        <v>12149207</v>
      </c>
      <c r="AU129" s="180">
        <v>12431825</v>
      </c>
      <c r="AV129" s="180">
        <v>12973221</v>
      </c>
      <c r="AW129" s="180">
        <v>13025729</v>
      </c>
      <c r="AX129" s="180">
        <v>12335243</v>
      </c>
      <c r="AY129" s="180">
        <v>10929923</v>
      </c>
      <c r="AZ129" s="180">
        <v>10853894</v>
      </c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3"/>
      <c r="BR129" s="3"/>
      <c r="BS129" s="3"/>
    </row>
    <row r="130" spans="1:71" x14ac:dyDescent="0.25">
      <c r="A130" s="180" t="s">
        <v>1300</v>
      </c>
      <c r="B130" s="180">
        <v>300621</v>
      </c>
      <c r="C130" s="180">
        <v>263193</v>
      </c>
      <c r="D130" s="180">
        <v>347254</v>
      </c>
      <c r="E130" s="180">
        <v>298551</v>
      </c>
      <c r="F130" s="180">
        <v>317947</v>
      </c>
      <c r="G130" s="180">
        <v>320078</v>
      </c>
      <c r="H130" s="180">
        <v>378345</v>
      </c>
      <c r="I130" s="180">
        <v>337900.4</v>
      </c>
      <c r="J130" s="180">
        <v>374420</v>
      </c>
      <c r="K130" s="180">
        <v>378980.71</v>
      </c>
      <c r="L130" s="180">
        <v>405115</v>
      </c>
      <c r="M130" s="180">
        <v>498113.69</v>
      </c>
      <c r="N130" s="180">
        <v>0</v>
      </c>
      <c r="O130" s="180">
        <v>0</v>
      </c>
      <c r="P130" s="180">
        <v>0</v>
      </c>
      <c r="Q130" s="180">
        <v>0</v>
      </c>
      <c r="R130" s="180">
        <v>0</v>
      </c>
      <c r="S130" s="180">
        <v>0</v>
      </c>
      <c r="T130" s="180">
        <v>0</v>
      </c>
      <c r="U130" s="180">
        <v>0</v>
      </c>
      <c r="V130" s="180">
        <v>0</v>
      </c>
      <c r="W130" s="180">
        <v>0</v>
      </c>
      <c r="X130" s="180">
        <v>0</v>
      </c>
      <c r="Y130" s="180">
        <v>0</v>
      </c>
      <c r="Z130" s="180">
        <v>0</v>
      </c>
      <c r="AA130" s="180">
        <v>0</v>
      </c>
      <c r="AB130" s="180">
        <v>0</v>
      </c>
      <c r="AC130" s="180">
        <v>0</v>
      </c>
      <c r="AD130" s="180">
        <v>0</v>
      </c>
      <c r="AE130" s="180">
        <v>0</v>
      </c>
      <c r="AF130" s="180">
        <v>0</v>
      </c>
      <c r="AG130" s="180">
        <v>0</v>
      </c>
      <c r="AH130" s="180">
        <v>0</v>
      </c>
      <c r="AI130" s="180">
        <v>0</v>
      </c>
      <c r="AJ130" s="180">
        <v>0</v>
      </c>
      <c r="AK130" s="180">
        <v>0</v>
      </c>
      <c r="AL130" s="180">
        <v>0</v>
      </c>
      <c r="AM130" s="180">
        <v>0</v>
      </c>
      <c r="AN130" s="180">
        <v>0</v>
      </c>
      <c r="AO130" s="180">
        <v>0</v>
      </c>
      <c r="AP130" s="180">
        <v>0</v>
      </c>
      <c r="AQ130" s="180">
        <v>0</v>
      </c>
      <c r="AR130" s="180">
        <v>0</v>
      </c>
      <c r="AS130" s="180">
        <v>0</v>
      </c>
      <c r="AT130" s="180">
        <v>0</v>
      </c>
      <c r="AU130" s="180">
        <v>0</v>
      </c>
      <c r="AV130" s="180">
        <v>0</v>
      </c>
      <c r="AW130" s="180">
        <v>0</v>
      </c>
      <c r="AX130" s="180">
        <v>0</v>
      </c>
      <c r="AY130" s="180">
        <v>0</v>
      </c>
      <c r="AZ130" s="180">
        <v>0</v>
      </c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3"/>
      <c r="BR130" s="3"/>
      <c r="BS130" s="3"/>
    </row>
    <row r="131" spans="1:71" x14ac:dyDescent="0.25">
      <c r="A131" s="180" t="s">
        <v>863</v>
      </c>
      <c r="B131" s="180">
        <v>3588767</v>
      </c>
      <c r="C131" s="180">
        <v>3875778</v>
      </c>
      <c r="D131" s="180">
        <v>4000391</v>
      </c>
      <c r="E131" s="180">
        <v>4295789</v>
      </c>
      <c r="F131" s="180">
        <v>3910298</v>
      </c>
      <c r="G131" s="180">
        <v>4335090</v>
      </c>
      <c r="H131" s="180">
        <v>4892580</v>
      </c>
      <c r="I131" s="180">
        <v>5050892.55</v>
      </c>
      <c r="J131" s="180">
        <v>4832689</v>
      </c>
      <c r="K131" s="180">
        <v>5019823.4000000004</v>
      </c>
      <c r="L131" s="180">
        <v>5384481</v>
      </c>
      <c r="M131" s="180">
        <v>5927242.29</v>
      </c>
      <c r="N131" s="180">
        <v>0</v>
      </c>
      <c r="O131" s="180">
        <v>0</v>
      </c>
      <c r="P131" s="180">
        <v>0</v>
      </c>
      <c r="Q131" s="180">
        <v>0</v>
      </c>
      <c r="R131" s="180">
        <v>0</v>
      </c>
      <c r="S131" s="180">
        <v>0</v>
      </c>
      <c r="T131" s="180">
        <v>0</v>
      </c>
      <c r="U131" s="180">
        <v>0</v>
      </c>
      <c r="V131" s="180">
        <v>0</v>
      </c>
      <c r="W131" s="180">
        <v>0</v>
      </c>
      <c r="X131" s="180">
        <v>0</v>
      </c>
      <c r="Y131" s="180">
        <v>0</v>
      </c>
      <c r="Z131" s="180">
        <v>0</v>
      </c>
      <c r="AA131" s="180">
        <v>0</v>
      </c>
      <c r="AB131" s="180">
        <v>0</v>
      </c>
      <c r="AC131" s="180">
        <v>0</v>
      </c>
      <c r="AD131" s="180">
        <v>0</v>
      </c>
      <c r="AE131" s="180">
        <v>0</v>
      </c>
      <c r="AF131" s="180">
        <v>0</v>
      </c>
      <c r="AG131" s="180">
        <v>0</v>
      </c>
      <c r="AH131" s="180">
        <v>0</v>
      </c>
      <c r="AI131" s="180">
        <v>0</v>
      </c>
      <c r="AJ131" s="180">
        <v>0</v>
      </c>
      <c r="AK131" s="180">
        <v>0</v>
      </c>
      <c r="AL131" s="180">
        <v>0</v>
      </c>
      <c r="AM131" s="180">
        <v>0</v>
      </c>
      <c r="AN131" s="180">
        <v>0</v>
      </c>
      <c r="AO131" s="180">
        <v>0</v>
      </c>
      <c r="AP131" s="180">
        <v>0</v>
      </c>
      <c r="AQ131" s="180">
        <v>0</v>
      </c>
      <c r="AR131" s="180">
        <v>0</v>
      </c>
      <c r="AS131" s="180">
        <v>0</v>
      </c>
      <c r="AT131" s="180">
        <v>0</v>
      </c>
      <c r="AU131" s="180">
        <v>0</v>
      </c>
      <c r="AV131" s="180">
        <v>0</v>
      </c>
      <c r="AW131" s="180">
        <v>0</v>
      </c>
      <c r="AX131" s="180">
        <v>0</v>
      </c>
      <c r="AY131" s="180">
        <v>0</v>
      </c>
      <c r="AZ131" s="180">
        <v>0</v>
      </c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3"/>
      <c r="BR131" s="3"/>
      <c r="BS131" s="3"/>
    </row>
    <row r="132" spans="1:71" x14ac:dyDescent="0.25">
      <c r="A132" s="180" t="s">
        <v>971</v>
      </c>
      <c r="B132" s="180">
        <v>1001690</v>
      </c>
      <c r="C132" s="180">
        <v>980146</v>
      </c>
      <c r="D132" s="180">
        <v>917863</v>
      </c>
      <c r="E132" s="180">
        <v>1253125</v>
      </c>
      <c r="F132" s="180">
        <v>1024013</v>
      </c>
      <c r="G132" s="180">
        <v>1088974</v>
      </c>
      <c r="H132" s="180">
        <v>1149720</v>
      </c>
      <c r="I132" s="180">
        <v>1252423.73</v>
      </c>
      <c r="J132" s="180">
        <v>1395019</v>
      </c>
      <c r="K132" s="180">
        <v>1264066.8500000001</v>
      </c>
      <c r="L132" s="180">
        <v>1079698</v>
      </c>
      <c r="M132" s="180">
        <v>1677996.23</v>
      </c>
      <c r="N132" s="180">
        <v>1291703</v>
      </c>
      <c r="O132" s="180">
        <v>1311991</v>
      </c>
      <c r="P132" s="180">
        <v>1398574</v>
      </c>
      <c r="Q132" s="180">
        <v>1432797</v>
      </c>
      <c r="R132" s="180">
        <v>1651724</v>
      </c>
      <c r="S132" s="180">
        <v>1702850</v>
      </c>
      <c r="T132" s="180">
        <v>1699474</v>
      </c>
      <c r="U132" s="180">
        <v>1907099</v>
      </c>
      <c r="V132" s="180">
        <v>1900553</v>
      </c>
      <c r="W132" s="180">
        <v>1867374</v>
      </c>
      <c r="X132" s="180">
        <v>1899373</v>
      </c>
      <c r="Y132" s="180">
        <v>2135735</v>
      </c>
      <c r="Z132" s="180">
        <v>2097342</v>
      </c>
      <c r="AA132" s="180">
        <v>2127378</v>
      </c>
      <c r="AB132" s="180">
        <v>2116217</v>
      </c>
      <c r="AC132" s="180">
        <v>2405468</v>
      </c>
      <c r="AD132" s="180">
        <v>2239891</v>
      </c>
      <c r="AE132" s="180">
        <v>2038851</v>
      </c>
      <c r="AF132" s="180">
        <v>2187636</v>
      </c>
      <c r="AG132" s="180">
        <v>2420518</v>
      </c>
      <c r="AH132" s="180">
        <v>2366426</v>
      </c>
      <c r="AI132" s="180">
        <v>2403287</v>
      </c>
      <c r="AJ132" s="180">
        <v>2381145</v>
      </c>
      <c r="AK132" s="180">
        <v>2537078</v>
      </c>
      <c r="AL132" s="180">
        <v>2519145</v>
      </c>
      <c r="AM132" s="180">
        <v>2490060</v>
      </c>
      <c r="AN132" s="180">
        <v>2538004</v>
      </c>
      <c r="AO132" s="180">
        <v>2903951</v>
      </c>
      <c r="AP132" s="180">
        <v>2910505</v>
      </c>
      <c r="AQ132" s="180">
        <v>3270500</v>
      </c>
      <c r="AR132" s="180">
        <v>3364075</v>
      </c>
      <c r="AS132" s="180">
        <v>3524398</v>
      </c>
      <c r="AT132" s="180">
        <v>3419282</v>
      </c>
      <c r="AU132" s="180">
        <v>3285593</v>
      </c>
      <c r="AV132" s="180">
        <v>3516256</v>
      </c>
      <c r="AW132" s="180">
        <v>3618665</v>
      </c>
      <c r="AX132" s="180">
        <v>3484935</v>
      </c>
      <c r="AY132" s="180">
        <v>2883120</v>
      </c>
      <c r="AZ132" s="180">
        <v>3048466</v>
      </c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3"/>
      <c r="BR132" s="3"/>
      <c r="BS132" s="3"/>
    </row>
    <row r="133" spans="1:71" x14ac:dyDescent="0.25">
      <c r="A133" s="180" t="s">
        <v>864</v>
      </c>
      <c r="B133" s="180">
        <v>2887698</v>
      </c>
      <c r="C133" s="180">
        <v>3158825</v>
      </c>
      <c r="D133" s="180">
        <v>3429782</v>
      </c>
      <c r="E133" s="180">
        <v>3341215</v>
      </c>
      <c r="F133" s="180">
        <v>3204232</v>
      </c>
      <c r="G133" s="180">
        <v>3566194</v>
      </c>
      <c r="H133" s="180">
        <v>4121205</v>
      </c>
      <c r="I133" s="180">
        <v>4136369.22</v>
      </c>
      <c r="J133" s="180">
        <v>3812090</v>
      </c>
      <c r="K133" s="180">
        <v>4134737.26</v>
      </c>
      <c r="L133" s="180">
        <v>4709898</v>
      </c>
      <c r="M133" s="180">
        <v>4747359.75</v>
      </c>
      <c r="N133" s="180">
        <v>4913300</v>
      </c>
      <c r="O133" s="180">
        <v>5332867</v>
      </c>
      <c r="P133" s="180">
        <v>5497988</v>
      </c>
      <c r="Q133" s="180">
        <v>4892668</v>
      </c>
      <c r="R133" s="180">
        <v>5509793</v>
      </c>
      <c r="S133" s="180">
        <v>5964575</v>
      </c>
      <c r="T133" s="180">
        <v>6233184</v>
      </c>
      <c r="U133" s="180">
        <v>6759813</v>
      </c>
      <c r="V133" s="180">
        <v>7136221</v>
      </c>
      <c r="W133" s="180">
        <v>7373984</v>
      </c>
      <c r="X133" s="180">
        <v>7519468</v>
      </c>
      <c r="Y133" s="180">
        <v>7413356</v>
      </c>
      <c r="Z133" s="180">
        <v>7880038</v>
      </c>
      <c r="AA133" s="180">
        <v>8305370</v>
      </c>
      <c r="AB133" s="180">
        <v>9120667</v>
      </c>
      <c r="AC133" s="180">
        <v>8637880</v>
      </c>
      <c r="AD133" s="180">
        <v>9032627</v>
      </c>
      <c r="AE133" s="180">
        <v>9547891</v>
      </c>
      <c r="AF133" s="180">
        <v>9400699</v>
      </c>
      <c r="AG133" s="180">
        <v>9544839</v>
      </c>
      <c r="AH133" s="180">
        <v>9720916</v>
      </c>
      <c r="AI133" s="180">
        <v>9410825</v>
      </c>
      <c r="AJ133" s="180">
        <v>9923698</v>
      </c>
      <c r="AK133" s="180">
        <v>9887889</v>
      </c>
      <c r="AL133" s="180">
        <v>10084577</v>
      </c>
      <c r="AM133" s="180">
        <v>10214991</v>
      </c>
      <c r="AN133" s="180">
        <v>10642477</v>
      </c>
      <c r="AO133" s="180">
        <v>10363894</v>
      </c>
      <c r="AP133" s="180">
        <v>10559341</v>
      </c>
      <c r="AQ133" s="180">
        <v>9219944</v>
      </c>
      <c r="AR133" s="180">
        <v>9352247</v>
      </c>
      <c r="AS133" s="180">
        <v>8985813</v>
      </c>
      <c r="AT133" s="180">
        <v>8729925</v>
      </c>
      <c r="AU133" s="180">
        <v>9146232</v>
      </c>
      <c r="AV133" s="180">
        <v>9456965</v>
      </c>
      <c r="AW133" s="180">
        <v>9407064</v>
      </c>
      <c r="AX133" s="180">
        <v>8850308</v>
      </c>
      <c r="AY133" s="180">
        <v>8046803</v>
      </c>
      <c r="AZ133" s="180">
        <v>7805428</v>
      </c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3"/>
      <c r="BR133" s="3"/>
      <c r="BS133" s="3"/>
    </row>
    <row r="134" spans="1:71" x14ac:dyDescent="0.25">
      <c r="A134" s="180" t="s">
        <v>1301</v>
      </c>
      <c r="B134" s="180">
        <v>881528</v>
      </c>
      <c r="C134" s="180">
        <v>1101399</v>
      </c>
      <c r="D134" s="180">
        <v>338752</v>
      </c>
      <c r="E134" s="180">
        <v>957772</v>
      </c>
      <c r="F134" s="180">
        <v>1128598</v>
      </c>
      <c r="G134" s="180">
        <v>874826</v>
      </c>
      <c r="H134" s="180">
        <v>1033290</v>
      </c>
      <c r="I134" s="180">
        <v>833991.35</v>
      </c>
      <c r="J134" s="180">
        <v>854976</v>
      </c>
      <c r="K134" s="180">
        <v>927770.57</v>
      </c>
      <c r="L134" s="180">
        <v>1098785</v>
      </c>
      <c r="M134" s="180">
        <v>1220668.1000000001</v>
      </c>
      <c r="N134" s="180">
        <v>1254965</v>
      </c>
      <c r="O134" s="180">
        <v>1223795</v>
      </c>
      <c r="P134" s="180">
        <v>1583465</v>
      </c>
      <c r="Q134" s="180">
        <v>1151444</v>
      </c>
      <c r="R134" s="180">
        <v>1629307</v>
      </c>
      <c r="S134" s="180">
        <v>1206825</v>
      </c>
      <c r="T134" s="180">
        <v>1344070</v>
      </c>
      <c r="U134" s="180">
        <v>1374996</v>
      </c>
      <c r="V134" s="180">
        <v>1393258</v>
      </c>
      <c r="W134" s="180">
        <v>1455633</v>
      </c>
      <c r="X134" s="180">
        <v>1473995</v>
      </c>
      <c r="Y134" s="180">
        <v>1572469</v>
      </c>
      <c r="Z134" s="180">
        <v>1878021</v>
      </c>
      <c r="AA134" s="180">
        <v>1429149</v>
      </c>
      <c r="AB134" s="180">
        <v>1253554</v>
      </c>
      <c r="AC134" s="180">
        <v>1571556</v>
      </c>
      <c r="AD134" s="180">
        <v>2187289</v>
      </c>
      <c r="AE134" s="180">
        <v>2215264</v>
      </c>
      <c r="AF134" s="180">
        <v>2717710</v>
      </c>
      <c r="AG134" s="180">
        <v>1766884</v>
      </c>
      <c r="AH134" s="180">
        <v>2128579</v>
      </c>
      <c r="AI134" s="180">
        <v>1624379</v>
      </c>
      <c r="AJ134" s="180">
        <v>2368371</v>
      </c>
      <c r="AK134" s="180">
        <v>2624883</v>
      </c>
      <c r="AL134" s="180">
        <v>2164930</v>
      </c>
      <c r="AM134" s="180">
        <v>2208776</v>
      </c>
      <c r="AN134" s="180">
        <v>1710359</v>
      </c>
      <c r="AO134" s="180">
        <v>2326444</v>
      </c>
      <c r="AP134" s="180">
        <v>2155226</v>
      </c>
      <c r="AQ134" s="180">
        <v>2674627</v>
      </c>
      <c r="AR134" s="180">
        <v>2241689</v>
      </c>
      <c r="AS134" s="180">
        <v>1931542</v>
      </c>
      <c r="AT134" s="180">
        <v>2231454</v>
      </c>
      <c r="AU134" s="180">
        <v>2172748</v>
      </c>
      <c r="AV134" s="180">
        <v>1978436</v>
      </c>
      <c r="AW134" s="180">
        <v>1979349</v>
      </c>
      <c r="AX134" s="180">
        <v>-2898315</v>
      </c>
      <c r="AY134" s="180">
        <v>7321701</v>
      </c>
      <c r="AZ134" s="180">
        <v>518351</v>
      </c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3"/>
      <c r="BR134" s="3"/>
      <c r="BS134" s="3"/>
    </row>
    <row r="135" spans="1:71" x14ac:dyDescent="0.25">
      <c r="A135" s="180" t="s">
        <v>1245</v>
      </c>
      <c r="B135" s="180">
        <v>881528</v>
      </c>
      <c r="C135" s="180">
        <v>1101399</v>
      </c>
      <c r="D135" s="180">
        <v>338752</v>
      </c>
      <c r="E135" s="180">
        <v>957772</v>
      </c>
      <c r="F135" s="180">
        <v>1128598</v>
      </c>
      <c r="G135" s="180">
        <v>874826</v>
      </c>
      <c r="H135" s="180">
        <v>1033290</v>
      </c>
      <c r="I135" s="180">
        <v>833991.35</v>
      </c>
      <c r="J135" s="180">
        <v>854976</v>
      </c>
      <c r="K135" s="180">
        <v>927770.57</v>
      </c>
      <c r="L135" s="180">
        <v>1098785</v>
      </c>
      <c r="M135" s="180">
        <v>1220668.1000000001</v>
      </c>
      <c r="N135" s="180">
        <v>0</v>
      </c>
      <c r="O135" s="180">
        <v>0</v>
      </c>
      <c r="P135" s="180">
        <v>0</v>
      </c>
      <c r="Q135" s="180">
        <v>0</v>
      </c>
      <c r="R135" s="180">
        <v>0</v>
      </c>
      <c r="S135" s="180">
        <v>0</v>
      </c>
      <c r="T135" s="180">
        <v>0</v>
      </c>
      <c r="U135" s="180">
        <v>0</v>
      </c>
      <c r="V135" s="180">
        <v>0</v>
      </c>
      <c r="W135" s="180">
        <v>0</v>
      </c>
      <c r="X135" s="180">
        <v>0</v>
      </c>
      <c r="Y135" s="180">
        <v>0</v>
      </c>
      <c r="Z135" s="180">
        <v>0</v>
      </c>
      <c r="AA135" s="180">
        <v>0</v>
      </c>
      <c r="AB135" s="180">
        <v>0</v>
      </c>
      <c r="AC135" s="180">
        <v>0</v>
      </c>
      <c r="AD135" s="180">
        <v>0</v>
      </c>
      <c r="AE135" s="180">
        <v>0</v>
      </c>
      <c r="AF135" s="180">
        <v>0</v>
      </c>
      <c r="AG135" s="180">
        <v>0</v>
      </c>
      <c r="AH135" s="180">
        <v>0</v>
      </c>
      <c r="AI135" s="180">
        <v>0</v>
      </c>
      <c r="AJ135" s="180">
        <v>0</v>
      </c>
      <c r="AK135" s="180">
        <v>0</v>
      </c>
      <c r="AL135" s="180">
        <v>0</v>
      </c>
      <c r="AM135" s="180">
        <v>0</v>
      </c>
      <c r="AN135" s="180">
        <v>0</v>
      </c>
      <c r="AO135" s="180">
        <v>0</v>
      </c>
      <c r="AP135" s="180">
        <v>0</v>
      </c>
      <c r="AQ135" s="180">
        <v>0</v>
      </c>
      <c r="AR135" s="180">
        <v>0</v>
      </c>
      <c r="AS135" s="180">
        <v>0</v>
      </c>
      <c r="AT135" s="180">
        <v>0</v>
      </c>
      <c r="AU135" s="180">
        <v>0</v>
      </c>
      <c r="AV135" s="180">
        <v>0</v>
      </c>
      <c r="AW135" s="180">
        <v>0</v>
      </c>
      <c r="AX135" s="180">
        <v>0</v>
      </c>
      <c r="AY135" s="180">
        <v>0</v>
      </c>
      <c r="AZ135" s="180">
        <v>0</v>
      </c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3"/>
      <c r="BR135" s="3"/>
      <c r="BS135" s="3"/>
    </row>
    <row r="136" spans="1:71" x14ac:dyDescent="0.25">
      <c r="A136" s="180" t="s">
        <v>1302</v>
      </c>
      <c r="B136" s="180">
        <v>0</v>
      </c>
      <c r="C136" s="180">
        <v>0</v>
      </c>
      <c r="D136" s="180">
        <v>0</v>
      </c>
      <c r="E136" s="180">
        <v>0</v>
      </c>
      <c r="F136" s="180">
        <v>0</v>
      </c>
      <c r="G136" s="180">
        <v>0</v>
      </c>
      <c r="H136" s="180">
        <v>0</v>
      </c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10570</v>
      </c>
      <c r="O136" s="180">
        <v>-7805</v>
      </c>
      <c r="P136" s="180">
        <v>-38624</v>
      </c>
      <c r="Q136" s="180">
        <v>-18077</v>
      </c>
      <c r="R136" s="180">
        <v>-8066</v>
      </c>
      <c r="S136" s="180">
        <v>-20536</v>
      </c>
      <c r="T136" s="180">
        <v>-7282</v>
      </c>
      <c r="U136" s="180">
        <v>-10253</v>
      </c>
      <c r="V136" s="180">
        <v>-6467</v>
      </c>
      <c r="W136" s="180">
        <v>-6876</v>
      </c>
      <c r="X136" s="180">
        <v>-2484</v>
      </c>
      <c r="Y136" s="180">
        <v>-2337</v>
      </c>
      <c r="Z136" s="180">
        <v>-2456</v>
      </c>
      <c r="AA136" s="180">
        <v>0</v>
      </c>
      <c r="AB136" s="180">
        <v>-613</v>
      </c>
      <c r="AC136" s="180">
        <v>-30</v>
      </c>
      <c r="AD136" s="180">
        <v>-282</v>
      </c>
      <c r="AE136" s="180">
        <v>-5428</v>
      </c>
      <c r="AF136" s="180">
        <v>-681</v>
      </c>
      <c r="AG136" s="180">
        <v>23</v>
      </c>
      <c r="AH136" s="180">
        <v>-380</v>
      </c>
      <c r="AI136" s="180">
        <v>-275</v>
      </c>
      <c r="AJ136" s="180">
        <v>2429</v>
      </c>
      <c r="AK136" s="180">
        <v>-5949</v>
      </c>
      <c r="AL136" s="180">
        <v>-262</v>
      </c>
      <c r="AM136" s="180">
        <v>1344</v>
      </c>
      <c r="AN136" s="180">
        <v>-2157</v>
      </c>
      <c r="AO136" s="180">
        <v>-468</v>
      </c>
      <c r="AP136" s="180">
        <v>0</v>
      </c>
      <c r="AQ136" s="180">
        <v>0</v>
      </c>
      <c r="AR136" s="180">
        <v>0</v>
      </c>
      <c r="AS136" s="180">
        <v>0</v>
      </c>
      <c r="AT136" s="180">
        <v>0</v>
      </c>
      <c r="AU136" s="180">
        <v>0</v>
      </c>
      <c r="AV136" s="180">
        <v>0</v>
      </c>
      <c r="AW136" s="180">
        <v>0</v>
      </c>
      <c r="AX136" s="180">
        <v>0</v>
      </c>
      <c r="AY136" s="180">
        <v>0</v>
      </c>
      <c r="AZ136" s="180">
        <v>0</v>
      </c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3"/>
      <c r="BR136" s="3"/>
      <c r="BS136" s="3"/>
    </row>
    <row r="137" spans="1:71" x14ac:dyDescent="0.25">
      <c r="A137" s="180" t="s">
        <v>1303</v>
      </c>
      <c r="B137" s="180">
        <v>778462</v>
      </c>
      <c r="C137" s="180">
        <v>-43050</v>
      </c>
      <c r="D137" s="180">
        <v>112490</v>
      </c>
      <c r="E137" s="180">
        <v>722970</v>
      </c>
      <c r="F137" s="180">
        <v>175605</v>
      </c>
      <c r="G137" s="180">
        <v>287400</v>
      </c>
      <c r="H137" s="180">
        <v>161412</v>
      </c>
      <c r="I137" s="180">
        <v>120993.58</v>
      </c>
      <c r="J137" s="180">
        <v>221485</v>
      </c>
      <c r="K137" s="180">
        <v>380907.91</v>
      </c>
      <c r="L137" s="180">
        <v>258690</v>
      </c>
      <c r="M137" s="180">
        <v>12962.3</v>
      </c>
      <c r="N137" s="180">
        <v>256401</v>
      </c>
      <c r="O137" s="180">
        <v>346127</v>
      </c>
      <c r="P137" s="180">
        <v>57463</v>
      </c>
      <c r="Q137" s="180">
        <v>145865</v>
      </c>
      <c r="R137" s="180">
        <v>163491</v>
      </c>
      <c r="S137" s="180">
        <v>118395</v>
      </c>
      <c r="T137" s="180">
        <v>226123</v>
      </c>
      <c r="U137" s="180">
        <v>115877</v>
      </c>
      <c r="V137" s="180">
        <v>285958</v>
      </c>
      <c r="W137" s="180">
        <v>275437</v>
      </c>
      <c r="X137" s="180">
        <v>257629</v>
      </c>
      <c r="Y137" s="180">
        <v>128805</v>
      </c>
      <c r="Z137" s="180">
        <v>330620</v>
      </c>
      <c r="AA137" s="180">
        <v>190952</v>
      </c>
      <c r="AB137" s="180">
        <v>334396</v>
      </c>
      <c r="AC137" s="180">
        <v>326762</v>
      </c>
      <c r="AD137" s="180">
        <v>286915</v>
      </c>
      <c r="AE137" s="180">
        <v>172844</v>
      </c>
      <c r="AF137" s="180">
        <v>243978</v>
      </c>
      <c r="AG137" s="180">
        <v>81577</v>
      </c>
      <c r="AH137" s="180">
        <v>926342</v>
      </c>
      <c r="AI137" s="180">
        <v>147156</v>
      </c>
      <c r="AJ137" s="180">
        <v>358300</v>
      </c>
      <c r="AK137" s="180">
        <v>155839</v>
      </c>
      <c r="AL137" s="180">
        <v>243786</v>
      </c>
      <c r="AM137" s="180">
        <v>577353</v>
      </c>
      <c r="AN137" s="180">
        <v>2175521</v>
      </c>
      <c r="AO137" s="180">
        <v>494058</v>
      </c>
      <c r="AP137" s="180">
        <v>393981</v>
      </c>
      <c r="AQ137" s="180">
        <v>1355264</v>
      </c>
      <c r="AR137" s="180">
        <v>723756</v>
      </c>
      <c r="AS137" s="180">
        <v>179338</v>
      </c>
      <c r="AT137" s="180">
        <v>262122</v>
      </c>
      <c r="AU137" s="180">
        <v>463554</v>
      </c>
      <c r="AV137" s="180">
        <v>2934053</v>
      </c>
      <c r="AW137" s="180">
        <v>4752648</v>
      </c>
      <c r="AX137" s="180">
        <v>144340</v>
      </c>
      <c r="AY137" s="180">
        <v>205240</v>
      </c>
      <c r="AZ137" s="180">
        <v>363763</v>
      </c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3"/>
      <c r="BR137" s="3"/>
      <c r="BS137" s="3"/>
    </row>
    <row r="138" spans="1:71" x14ac:dyDescent="0.25">
      <c r="A138" s="180" t="s">
        <v>1304</v>
      </c>
      <c r="B138" s="180">
        <v>778462</v>
      </c>
      <c r="C138" s="180">
        <v>-43050</v>
      </c>
      <c r="D138" s="180">
        <v>112490</v>
      </c>
      <c r="E138" s="180">
        <v>722970</v>
      </c>
      <c r="F138" s="180">
        <v>175605</v>
      </c>
      <c r="G138" s="180">
        <v>287400</v>
      </c>
      <c r="H138" s="180">
        <v>161412</v>
      </c>
      <c r="I138" s="180">
        <v>120993.58</v>
      </c>
      <c r="J138" s="180">
        <v>221485</v>
      </c>
      <c r="K138" s="180">
        <v>380907.91</v>
      </c>
      <c r="L138" s="180">
        <v>258690</v>
      </c>
      <c r="M138" s="180">
        <v>12962.3</v>
      </c>
      <c r="N138" s="180">
        <v>0</v>
      </c>
      <c r="O138" s="180">
        <v>0</v>
      </c>
      <c r="P138" s="180">
        <v>0</v>
      </c>
      <c r="Q138" s="180">
        <v>0</v>
      </c>
      <c r="R138" s="180">
        <v>0</v>
      </c>
      <c r="S138" s="180">
        <v>0</v>
      </c>
      <c r="T138" s="180">
        <v>0</v>
      </c>
      <c r="U138" s="180">
        <v>0</v>
      </c>
      <c r="V138" s="180">
        <v>0</v>
      </c>
      <c r="W138" s="180">
        <v>0</v>
      </c>
      <c r="X138" s="180">
        <v>0</v>
      </c>
      <c r="Y138" s="180">
        <v>0</v>
      </c>
      <c r="Z138" s="180">
        <v>0</v>
      </c>
      <c r="AA138" s="180">
        <v>0</v>
      </c>
      <c r="AB138" s="180">
        <v>0</v>
      </c>
      <c r="AC138" s="180">
        <v>0</v>
      </c>
      <c r="AD138" s="180">
        <v>0</v>
      </c>
      <c r="AE138" s="180">
        <v>0</v>
      </c>
      <c r="AF138" s="180">
        <v>0</v>
      </c>
      <c r="AG138" s="180">
        <v>0</v>
      </c>
      <c r="AH138" s="180">
        <v>0</v>
      </c>
      <c r="AI138" s="180">
        <v>0</v>
      </c>
      <c r="AJ138" s="180">
        <v>0</v>
      </c>
      <c r="AK138" s="180">
        <v>0</v>
      </c>
      <c r="AL138" s="180">
        <v>0</v>
      </c>
      <c r="AM138" s="180">
        <v>0</v>
      </c>
      <c r="AN138" s="180">
        <v>0</v>
      </c>
      <c r="AO138" s="180">
        <v>0</v>
      </c>
      <c r="AP138" s="180">
        <v>0</v>
      </c>
      <c r="AQ138" s="180">
        <v>0</v>
      </c>
      <c r="AR138" s="180">
        <v>0</v>
      </c>
      <c r="AS138" s="180">
        <v>0</v>
      </c>
      <c r="AT138" s="180">
        <v>0</v>
      </c>
      <c r="AU138" s="180">
        <v>0</v>
      </c>
      <c r="AV138" s="180">
        <v>0</v>
      </c>
      <c r="AW138" s="180">
        <v>0</v>
      </c>
      <c r="AX138" s="180">
        <v>0</v>
      </c>
      <c r="AY138" s="180">
        <v>0</v>
      </c>
      <c r="AZ138" s="180">
        <v>0</v>
      </c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3"/>
      <c r="BR138" s="3"/>
      <c r="BS138" s="3"/>
    </row>
    <row r="139" spans="1:71" x14ac:dyDescent="0.25">
      <c r="A139" s="180" t="s">
        <v>1305</v>
      </c>
      <c r="B139" s="180">
        <v>14171</v>
      </c>
      <c r="C139" s="180">
        <v>13877</v>
      </c>
      <c r="D139" s="180">
        <v>6474</v>
      </c>
      <c r="E139" s="180">
        <v>1488</v>
      </c>
      <c r="F139" s="180">
        <v>5089</v>
      </c>
      <c r="G139" s="180">
        <v>552</v>
      </c>
      <c r="H139" s="180">
        <v>-1099</v>
      </c>
      <c r="I139" s="180">
        <v>3420.45</v>
      </c>
      <c r="J139" s="180">
        <v>1573</v>
      </c>
      <c r="K139" s="180">
        <v>1908.81</v>
      </c>
      <c r="L139" s="180">
        <v>1255</v>
      </c>
      <c r="M139" s="180">
        <v>1206.56</v>
      </c>
      <c r="N139" s="180">
        <v>2297</v>
      </c>
      <c r="O139" s="180">
        <v>3040</v>
      </c>
      <c r="P139" s="180">
        <v>3356</v>
      </c>
      <c r="Q139" s="180">
        <v>4643</v>
      </c>
      <c r="R139" s="180">
        <v>4397</v>
      </c>
      <c r="S139" s="180">
        <v>7022</v>
      </c>
      <c r="T139" s="180">
        <v>3470</v>
      </c>
      <c r="U139" s="180">
        <v>4783</v>
      </c>
      <c r="V139" s="180">
        <v>5388</v>
      </c>
      <c r="W139" s="180">
        <v>6345</v>
      </c>
      <c r="X139" s="180">
        <v>160882</v>
      </c>
      <c r="Y139" s="180">
        <v>20688</v>
      </c>
      <c r="Z139" s="180">
        <v>22878</v>
      </c>
      <c r="AA139" s="180">
        <v>24547</v>
      </c>
      <c r="AB139" s="180">
        <v>25207</v>
      </c>
      <c r="AC139" s="180">
        <v>15751</v>
      </c>
      <c r="AD139" s="180">
        <v>26703</v>
      </c>
      <c r="AE139" s="180">
        <v>26016</v>
      </c>
      <c r="AF139" s="180">
        <v>21374</v>
      </c>
      <c r="AG139" s="180">
        <v>21748</v>
      </c>
      <c r="AH139" s="180">
        <v>32391</v>
      </c>
      <c r="AI139" s="180">
        <v>24089</v>
      </c>
      <c r="AJ139" s="180">
        <v>40282</v>
      </c>
      <c r="AK139" s="180">
        <v>19933</v>
      </c>
      <c r="AL139" s="180">
        <v>39455</v>
      </c>
      <c r="AM139" s="180">
        <v>31739</v>
      </c>
      <c r="AN139" s="180">
        <v>47540</v>
      </c>
      <c r="AO139" s="180">
        <v>38819</v>
      </c>
      <c r="AP139" s="180">
        <v>-2473</v>
      </c>
      <c r="AQ139" s="180">
        <v>25728</v>
      </c>
      <c r="AR139" s="180">
        <v>14920</v>
      </c>
      <c r="AS139" s="180">
        <v>11365</v>
      </c>
      <c r="AT139" s="180">
        <v>16036</v>
      </c>
      <c r="AU139" s="180">
        <v>46216</v>
      </c>
      <c r="AV139" s="180">
        <v>-672</v>
      </c>
      <c r="AW139" s="180">
        <v>-17501</v>
      </c>
      <c r="AX139" s="180">
        <v>12265</v>
      </c>
      <c r="AY139" s="180">
        <v>6349</v>
      </c>
      <c r="AZ139" s="180">
        <v>-9030</v>
      </c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3"/>
      <c r="BR139" s="3"/>
      <c r="BS139" s="3"/>
    </row>
    <row r="140" spans="1:71" x14ac:dyDescent="0.25">
      <c r="A140" s="180" t="s">
        <v>1306</v>
      </c>
      <c r="B140" s="180">
        <v>14171</v>
      </c>
      <c r="C140" s="180">
        <v>13877</v>
      </c>
      <c r="D140" s="180">
        <v>6474</v>
      </c>
      <c r="E140" s="180">
        <v>1488</v>
      </c>
      <c r="F140" s="180">
        <v>5089</v>
      </c>
      <c r="G140" s="180">
        <v>552</v>
      </c>
      <c r="H140" s="180">
        <v>-1099</v>
      </c>
      <c r="I140" s="180">
        <v>3420.45</v>
      </c>
      <c r="J140" s="180">
        <v>1573</v>
      </c>
      <c r="K140" s="180">
        <v>1908.81</v>
      </c>
      <c r="L140" s="180">
        <v>1255</v>
      </c>
      <c r="M140" s="180">
        <v>1206.56</v>
      </c>
      <c r="N140" s="180">
        <v>0</v>
      </c>
      <c r="O140" s="180">
        <v>0</v>
      </c>
      <c r="P140" s="180">
        <v>3356</v>
      </c>
      <c r="Q140" s="180">
        <v>4643</v>
      </c>
      <c r="R140" s="180">
        <v>0</v>
      </c>
      <c r="S140" s="180">
        <v>0</v>
      </c>
      <c r="T140" s="180">
        <v>0</v>
      </c>
      <c r="U140" s="180">
        <v>0</v>
      </c>
      <c r="V140" s="180">
        <v>0</v>
      </c>
      <c r="W140" s="180">
        <v>0</v>
      </c>
      <c r="X140" s="180">
        <v>0</v>
      </c>
      <c r="Y140" s="180">
        <v>0</v>
      </c>
      <c r="Z140" s="180">
        <v>0</v>
      </c>
      <c r="AA140" s="180">
        <v>0</v>
      </c>
      <c r="AB140" s="180">
        <v>0</v>
      </c>
      <c r="AC140" s="180">
        <v>0</v>
      </c>
      <c r="AD140" s="180">
        <v>0</v>
      </c>
      <c r="AE140" s="180">
        <v>0</v>
      </c>
      <c r="AF140" s="180">
        <v>0</v>
      </c>
      <c r="AG140" s="180">
        <v>0</v>
      </c>
      <c r="AH140" s="180">
        <v>0</v>
      </c>
      <c r="AI140" s="180">
        <v>0</v>
      </c>
      <c r="AJ140" s="180">
        <v>0</v>
      </c>
      <c r="AK140" s="180">
        <v>0</v>
      </c>
      <c r="AL140" s="180">
        <v>0</v>
      </c>
      <c r="AM140" s="180">
        <v>0</v>
      </c>
      <c r="AN140" s="180">
        <v>47540</v>
      </c>
      <c r="AO140" s="180">
        <v>0</v>
      </c>
      <c r="AP140" s="180">
        <v>0</v>
      </c>
      <c r="AQ140" s="180">
        <v>0</v>
      </c>
      <c r="AR140" s="180">
        <v>0</v>
      </c>
      <c r="AS140" s="180">
        <v>0</v>
      </c>
      <c r="AT140" s="180">
        <v>0</v>
      </c>
      <c r="AU140" s="180">
        <v>0</v>
      </c>
      <c r="AV140" s="180">
        <v>0</v>
      </c>
      <c r="AW140" s="180">
        <v>0</v>
      </c>
      <c r="AX140" s="180">
        <v>0</v>
      </c>
      <c r="AY140" s="180">
        <v>0</v>
      </c>
      <c r="AZ140" s="180">
        <v>0</v>
      </c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3"/>
      <c r="BR140" s="3"/>
      <c r="BS140" s="3"/>
    </row>
    <row r="141" spans="1:71" x14ac:dyDescent="0.25">
      <c r="A141" s="180" t="s">
        <v>865</v>
      </c>
      <c r="B141" s="180">
        <v>264661</v>
      </c>
      <c r="C141" s="180">
        <v>101499</v>
      </c>
      <c r="D141" s="180">
        <v>226639</v>
      </c>
      <c r="E141" s="180">
        <v>197472</v>
      </c>
      <c r="F141" s="180">
        <v>133794</v>
      </c>
      <c r="G141" s="180">
        <v>140966</v>
      </c>
      <c r="H141" s="180">
        <v>171518</v>
      </c>
      <c r="I141" s="180">
        <v>2669290</v>
      </c>
      <c r="J141" s="180">
        <v>7282586</v>
      </c>
      <c r="K141" s="180">
        <v>8290406.4299999997</v>
      </c>
      <c r="L141" s="180">
        <v>7305093</v>
      </c>
      <c r="M141" s="180">
        <v>7264904.9699999997</v>
      </c>
      <c r="N141" s="180">
        <v>1863035</v>
      </c>
      <c r="O141" s="180">
        <v>2179840</v>
      </c>
      <c r="P141" s="180">
        <v>1775531</v>
      </c>
      <c r="Q141" s="180">
        <v>1583160</v>
      </c>
      <c r="R141" s="180">
        <v>2551631</v>
      </c>
      <c r="S141" s="180">
        <v>3135022</v>
      </c>
      <c r="T141" s="180">
        <v>2510977</v>
      </c>
      <c r="U141" s="180">
        <v>1906855</v>
      </c>
      <c r="V141" s="180">
        <v>2683263</v>
      </c>
      <c r="W141" s="180">
        <v>3533536</v>
      </c>
      <c r="X141" s="180">
        <v>2972543</v>
      </c>
      <c r="Y141" s="180">
        <v>2501854</v>
      </c>
      <c r="Z141" s="180">
        <v>3559089</v>
      </c>
      <c r="AA141" s="180">
        <v>3630206</v>
      </c>
      <c r="AB141" s="180">
        <v>3597588</v>
      </c>
      <c r="AC141" s="180">
        <v>3392201</v>
      </c>
      <c r="AD141" s="180">
        <v>3751084</v>
      </c>
      <c r="AE141" s="180">
        <v>4680616</v>
      </c>
      <c r="AF141" s="180">
        <v>3667750</v>
      </c>
      <c r="AG141" s="180">
        <v>3115255</v>
      </c>
      <c r="AH141" s="180">
        <v>4744052</v>
      </c>
      <c r="AI141" s="180">
        <v>4340951</v>
      </c>
      <c r="AJ141" s="180">
        <v>2779631</v>
      </c>
      <c r="AK141" s="180">
        <v>2470556</v>
      </c>
      <c r="AL141" s="180">
        <v>2984511</v>
      </c>
      <c r="AM141" s="180">
        <v>2932864</v>
      </c>
      <c r="AN141" s="180">
        <v>1861428</v>
      </c>
      <c r="AO141" s="180">
        <v>1553235</v>
      </c>
      <c r="AP141" s="180">
        <v>2006123</v>
      </c>
      <c r="AQ141" s="180">
        <v>2961767</v>
      </c>
      <c r="AR141" s="180">
        <v>717465</v>
      </c>
      <c r="AS141" s="180">
        <v>1437521</v>
      </c>
      <c r="AT141" s="180">
        <v>1001497</v>
      </c>
      <c r="AU141" s="180">
        <v>1805003</v>
      </c>
      <c r="AV141" s="180">
        <v>1402864</v>
      </c>
      <c r="AW141" s="180">
        <v>35279</v>
      </c>
      <c r="AX141" s="180">
        <v>1263402</v>
      </c>
      <c r="AY141" s="180">
        <v>1110502</v>
      </c>
      <c r="AZ141" s="180">
        <v>819886</v>
      </c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3"/>
      <c r="BR141" s="3"/>
      <c r="BS141" s="3"/>
    </row>
    <row r="142" spans="1:71" x14ac:dyDescent="0.25">
      <c r="A142" s="180" t="s">
        <v>866</v>
      </c>
      <c r="B142" s="180">
        <v>264661</v>
      </c>
      <c r="C142" s="180">
        <v>101499</v>
      </c>
      <c r="D142" s="180">
        <v>226639</v>
      </c>
      <c r="E142" s="180">
        <v>197472</v>
      </c>
      <c r="F142" s="180">
        <v>133794</v>
      </c>
      <c r="G142" s="180">
        <v>140966</v>
      </c>
      <c r="H142" s="180">
        <v>171518</v>
      </c>
      <c r="I142" s="180">
        <v>2669290</v>
      </c>
      <c r="J142" s="180">
        <v>7282586</v>
      </c>
      <c r="K142" s="180">
        <v>8290406.4299999997</v>
      </c>
      <c r="L142" s="180">
        <v>7305093</v>
      </c>
      <c r="M142" s="180">
        <v>7264904.9699999997</v>
      </c>
      <c r="N142" s="180">
        <v>1863035</v>
      </c>
      <c r="O142" s="180">
        <v>2179840</v>
      </c>
      <c r="P142" s="180">
        <v>1775531</v>
      </c>
      <c r="Q142" s="180">
        <v>1583160</v>
      </c>
      <c r="R142" s="180">
        <v>2551631</v>
      </c>
      <c r="S142" s="180">
        <v>3135022</v>
      </c>
      <c r="T142" s="180">
        <v>2510977</v>
      </c>
      <c r="U142" s="180">
        <v>1906855</v>
      </c>
      <c r="V142" s="180">
        <v>2683263</v>
      </c>
      <c r="W142" s="180">
        <v>3533536</v>
      </c>
      <c r="X142" s="180">
        <v>2972543</v>
      </c>
      <c r="Y142" s="180">
        <v>2501854</v>
      </c>
      <c r="Z142" s="180">
        <v>3559089</v>
      </c>
      <c r="AA142" s="180">
        <v>3630206</v>
      </c>
      <c r="AB142" s="180">
        <v>3597588</v>
      </c>
      <c r="AC142" s="180">
        <v>3392201</v>
      </c>
      <c r="AD142" s="180">
        <v>3751084</v>
      </c>
      <c r="AE142" s="180">
        <v>4680616</v>
      </c>
      <c r="AF142" s="180">
        <v>3667750</v>
      </c>
      <c r="AG142" s="180">
        <v>3115255</v>
      </c>
      <c r="AH142" s="180">
        <v>4744052</v>
      </c>
      <c r="AI142" s="180">
        <v>4340951</v>
      </c>
      <c r="AJ142" s="180">
        <v>2779631</v>
      </c>
      <c r="AK142" s="180">
        <v>2470556</v>
      </c>
      <c r="AL142" s="180">
        <v>2984511</v>
      </c>
      <c r="AM142" s="180">
        <v>2932864</v>
      </c>
      <c r="AN142" s="180">
        <v>1861428</v>
      </c>
      <c r="AO142" s="180">
        <v>1553235</v>
      </c>
      <c r="AP142" s="180">
        <v>2006123</v>
      </c>
      <c r="AQ142" s="180">
        <v>2961767</v>
      </c>
      <c r="AR142" s="180">
        <v>717465</v>
      </c>
      <c r="AS142" s="180">
        <v>1437521</v>
      </c>
      <c r="AT142" s="180">
        <v>1001497</v>
      </c>
      <c r="AU142" s="180">
        <v>1805003</v>
      </c>
      <c r="AV142" s="180">
        <v>1402864</v>
      </c>
      <c r="AW142" s="180">
        <v>35279</v>
      </c>
      <c r="AX142" s="180">
        <v>1263402</v>
      </c>
      <c r="AY142" s="180">
        <v>1110502</v>
      </c>
      <c r="AZ142" s="180">
        <v>819886</v>
      </c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3"/>
      <c r="BR142" s="3"/>
      <c r="BS142" s="3"/>
    </row>
    <row r="143" spans="1:71" x14ac:dyDescent="0.25">
      <c r="A143" s="180" t="s">
        <v>867</v>
      </c>
      <c r="B143" s="180">
        <v>5951147</v>
      </c>
      <c r="C143" s="180">
        <v>6385339</v>
      </c>
      <c r="D143" s="180">
        <v>6542002</v>
      </c>
      <c r="E143" s="180">
        <v>8783218</v>
      </c>
      <c r="F143" s="180">
        <v>6702626</v>
      </c>
      <c r="G143" s="180">
        <v>7371203</v>
      </c>
      <c r="H143" s="180">
        <v>7450118</v>
      </c>
      <c r="I143" s="180">
        <v>10537734.539999999</v>
      </c>
      <c r="J143" s="180">
        <v>14598631</v>
      </c>
      <c r="K143" s="180">
        <v>16081656.199999999</v>
      </c>
      <c r="L143" s="180">
        <v>15777792</v>
      </c>
      <c r="M143" s="180">
        <v>16146310.189999999</v>
      </c>
      <c r="N143" s="180">
        <v>10280380</v>
      </c>
      <c r="O143" s="180">
        <v>10053341</v>
      </c>
      <c r="P143" s="180">
        <v>10264841</v>
      </c>
      <c r="Q143" s="180">
        <v>12420409</v>
      </c>
      <c r="R143" s="180">
        <v>10259712</v>
      </c>
      <c r="S143" s="180">
        <v>11426078</v>
      </c>
      <c r="T143" s="180">
        <v>11543609</v>
      </c>
      <c r="U143" s="180">
        <v>13704653</v>
      </c>
      <c r="V143" s="180">
        <v>11487631</v>
      </c>
      <c r="W143" s="180">
        <v>13037490</v>
      </c>
      <c r="X143" s="180">
        <v>13482097</v>
      </c>
      <c r="Y143" s="180">
        <v>14895620</v>
      </c>
      <c r="Z143" s="180">
        <v>13247425</v>
      </c>
      <c r="AA143" s="180">
        <v>15136740</v>
      </c>
      <c r="AB143" s="180">
        <v>14954350</v>
      </c>
      <c r="AC143" s="180">
        <v>18080493</v>
      </c>
      <c r="AD143" s="180">
        <v>15416824</v>
      </c>
      <c r="AE143" s="180">
        <v>15947083</v>
      </c>
      <c r="AF143" s="180">
        <v>15459939</v>
      </c>
      <c r="AG143" s="180">
        <v>19832301</v>
      </c>
      <c r="AH143" s="180">
        <v>14793442</v>
      </c>
      <c r="AI143" s="180">
        <v>15646745</v>
      </c>
      <c r="AJ143" s="180">
        <v>15808065</v>
      </c>
      <c r="AK143" s="180">
        <v>17606128</v>
      </c>
      <c r="AL143" s="180">
        <v>15224107</v>
      </c>
      <c r="AM143" s="180">
        <v>15851274</v>
      </c>
      <c r="AN143" s="180">
        <v>16337866</v>
      </c>
      <c r="AO143" s="180">
        <v>18958703</v>
      </c>
      <c r="AP143" s="180">
        <v>15989289</v>
      </c>
      <c r="AQ143" s="180">
        <v>16675434</v>
      </c>
      <c r="AR143" s="180">
        <v>16203823</v>
      </c>
      <c r="AS143" s="180">
        <v>19479123</v>
      </c>
      <c r="AT143" s="180">
        <v>16010466</v>
      </c>
      <c r="AU143" s="180">
        <v>17741125</v>
      </c>
      <c r="AV143" s="180">
        <v>17801856</v>
      </c>
      <c r="AW143" s="180">
        <v>21175800</v>
      </c>
      <c r="AX143" s="180">
        <v>17481449</v>
      </c>
      <c r="AY143" s="180">
        <v>15795619</v>
      </c>
      <c r="AZ143" s="180">
        <v>16447116</v>
      </c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3"/>
      <c r="BR143" s="3"/>
      <c r="BS143" s="3"/>
    </row>
    <row r="144" spans="1:71" x14ac:dyDescent="0.25">
      <c r="A144" s="180" t="s">
        <v>1307</v>
      </c>
      <c r="B144" s="180">
        <v>2789672</v>
      </c>
      <c r="C144" s="180">
        <v>3082404</v>
      </c>
      <c r="D144" s="180">
        <v>3101282</v>
      </c>
      <c r="E144" s="180">
        <v>3367989</v>
      </c>
      <c r="F144" s="180">
        <v>3329018</v>
      </c>
      <c r="G144" s="180">
        <v>3378166</v>
      </c>
      <c r="H144" s="180">
        <v>3330687</v>
      </c>
      <c r="I144" s="180">
        <v>3493012.71</v>
      </c>
      <c r="J144" s="180">
        <v>3954130</v>
      </c>
      <c r="K144" s="180">
        <v>4036945.65</v>
      </c>
      <c r="L144" s="180">
        <v>4170156</v>
      </c>
      <c r="M144" s="180">
        <v>4382958.26</v>
      </c>
      <c r="N144" s="180">
        <v>5104471</v>
      </c>
      <c r="O144" s="180">
        <v>4528568</v>
      </c>
      <c r="P144" s="180">
        <v>4667713</v>
      </c>
      <c r="Q144" s="180">
        <v>5243470</v>
      </c>
      <c r="R144" s="180">
        <v>4903342</v>
      </c>
      <c r="S144" s="180">
        <v>5188967</v>
      </c>
      <c r="T144" s="180">
        <v>5479797</v>
      </c>
      <c r="U144" s="180">
        <v>5974400</v>
      </c>
      <c r="V144" s="180">
        <v>5402780</v>
      </c>
      <c r="W144" s="180">
        <v>5559255</v>
      </c>
      <c r="X144" s="180">
        <v>6152526</v>
      </c>
      <c r="Y144" s="180">
        <v>6119040</v>
      </c>
      <c r="Z144" s="180">
        <v>6320572</v>
      </c>
      <c r="AA144" s="180">
        <v>6785412</v>
      </c>
      <c r="AB144" s="180">
        <v>7234995</v>
      </c>
      <c r="AC144" s="180">
        <v>7783493</v>
      </c>
      <c r="AD144" s="180">
        <v>7141472</v>
      </c>
      <c r="AE144" s="180">
        <v>7269714</v>
      </c>
      <c r="AF144" s="180">
        <v>7043002</v>
      </c>
      <c r="AG144" s="180">
        <v>7474502</v>
      </c>
      <c r="AH144" s="180">
        <v>7457659</v>
      </c>
      <c r="AI144" s="180">
        <v>7072881</v>
      </c>
      <c r="AJ144" s="180">
        <v>7910071</v>
      </c>
      <c r="AK144" s="180">
        <v>7760881</v>
      </c>
      <c r="AL144" s="180">
        <v>7191219</v>
      </c>
      <c r="AM144" s="180">
        <v>7462536</v>
      </c>
      <c r="AN144" s="180">
        <v>8238801</v>
      </c>
      <c r="AO144" s="180">
        <v>8115405</v>
      </c>
      <c r="AP144" s="180">
        <v>7767661</v>
      </c>
      <c r="AQ144" s="180">
        <v>7677489</v>
      </c>
      <c r="AR144" s="180">
        <v>7720927</v>
      </c>
      <c r="AS144" s="180">
        <v>8203334</v>
      </c>
      <c r="AT144" s="180">
        <v>8047256</v>
      </c>
      <c r="AU144" s="180">
        <v>8543169</v>
      </c>
      <c r="AV144" s="180">
        <v>8300541</v>
      </c>
      <c r="AW144" s="180">
        <v>8370202</v>
      </c>
      <c r="AX144" s="180">
        <v>8199004</v>
      </c>
      <c r="AY144" s="180">
        <v>7474831</v>
      </c>
      <c r="AZ144" s="180">
        <v>8146740</v>
      </c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3"/>
      <c r="BR144" s="3"/>
      <c r="BS144" s="3"/>
    </row>
    <row r="145" spans="1:71" x14ac:dyDescent="0.25">
      <c r="A145" s="180" t="s">
        <v>1308</v>
      </c>
      <c r="B145" s="180">
        <v>1601799</v>
      </c>
      <c r="C145" s="180">
        <v>1664053</v>
      </c>
      <c r="D145" s="180">
        <v>1724752</v>
      </c>
      <c r="E145" s="180">
        <v>1806431</v>
      </c>
      <c r="F145" s="180">
        <v>1858933</v>
      </c>
      <c r="G145" s="180">
        <v>2069498</v>
      </c>
      <c r="H145" s="180">
        <v>1994883</v>
      </c>
      <c r="I145" s="180">
        <v>2392601.9900000002</v>
      </c>
      <c r="J145" s="180">
        <v>2517408</v>
      </c>
      <c r="K145" s="180">
        <v>2496438.2200000002</v>
      </c>
      <c r="L145" s="180">
        <v>2586412</v>
      </c>
      <c r="M145" s="180">
        <v>2645128.4</v>
      </c>
      <c r="N145" s="180">
        <v>2223371</v>
      </c>
      <c r="O145" s="180">
        <v>2303846</v>
      </c>
      <c r="P145" s="180">
        <v>2328347</v>
      </c>
      <c r="Q145" s="180">
        <v>2527814</v>
      </c>
      <c r="R145" s="180">
        <v>2135872</v>
      </c>
      <c r="S145" s="180">
        <v>2508501</v>
      </c>
      <c r="T145" s="180">
        <v>2504212</v>
      </c>
      <c r="U145" s="180">
        <v>2741904</v>
      </c>
      <c r="V145" s="180">
        <v>2464551</v>
      </c>
      <c r="W145" s="180">
        <v>2599739</v>
      </c>
      <c r="X145" s="180">
        <v>2602164</v>
      </c>
      <c r="Y145" s="180">
        <v>2998529</v>
      </c>
      <c r="Z145" s="180">
        <v>2785049</v>
      </c>
      <c r="AA145" s="180">
        <v>2993522</v>
      </c>
      <c r="AB145" s="180">
        <v>3112989</v>
      </c>
      <c r="AC145" s="180">
        <v>3321671</v>
      </c>
      <c r="AD145" s="180">
        <v>3185819</v>
      </c>
      <c r="AE145" s="180">
        <v>3255336</v>
      </c>
      <c r="AF145" s="180">
        <v>3274813</v>
      </c>
      <c r="AG145" s="180">
        <v>3518858</v>
      </c>
      <c r="AH145" s="180">
        <v>2759950</v>
      </c>
      <c r="AI145" s="180">
        <v>3210546</v>
      </c>
      <c r="AJ145" s="180">
        <v>2954348</v>
      </c>
      <c r="AK145" s="180">
        <v>3508978</v>
      </c>
      <c r="AL145" s="180">
        <v>3109731</v>
      </c>
      <c r="AM145" s="180">
        <v>3299767</v>
      </c>
      <c r="AN145" s="180">
        <v>3015242</v>
      </c>
      <c r="AO145" s="180">
        <v>3492697</v>
      </c>
      <c r="AP145" s="180">
        <v>2849626</v>
      </c>
      <c r="AQ145" s="180">
        <v>3155398</v>
      </c>
      <c r="AR145" s="180">
        <v>3117176</v>
      </c>
      <c r="AS145" s="180">
        <v>3526323</v>
      </c>
      <c r="AT145" s="180">
        <v>3070419</v>
      </c>
      <c r="AU145" s="180">
        <v>3024769</v>
      </c>
      <c r="AV145" s="180">
        <v>3240220</v>
      </c>
      <c r="AW145" s="180">
        <v>3574172</v>
      </c>
      <c r="AX145" s="180">
        <v>3043903</v>
      </c>
      <c r="AY145" s="180">
        <v>2906670</v>
      </c>
      <c r="AZ145" s="180">
        <v>2945497</v>
      </c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3"/>
      <c r="BR145" s="3"/>
      <c r="BS145" s="3"/>
    </row>
    <row r="146" spans="1:71" x14ac:dyDescent="0.25">
      <c r="A146" s="180" t="s">
        <v>1309</v>
      </c>
      <c r="B146" s="180">
        <v>541512</v>
      </c>
      <c r="C146" s="180">
        <v>526134</v>
      </c>
      <c r="D146" s="180">
        <v>570620</v>
      </c>
      <c r="E146" s="180">
        <v>579048</v>
      </c>
      <c r="F146" s="180">
        <v>548075</v>
      </c>
      <c r="G146" s="180">
        <v>531225</v>
      </c>
      <c r="H146" s="180">
        <v>497959</v>
      </c>
      <c r="I146" s="180">
        <v>525323.79</v>
      </c>
      <c r="J146" s="180">
        <v>582566</v>
      </c>
      <c r="K146" s="180">
        <v>569513.93000000005</v>
      </c>
      <c r="L146" s="180">
        <v>622025</v>
      </c>
      <c r="M146" s="180">
        <v>663185.56999999995</v>
      </c>
      <c r="N146" s="180">
        <v>699413</v>
      </c>
      <c r="O146" s="180">
        <v>772513</v>
      </c>
      <c r="P146" s="180">
        <v>840782</v>
      </c>
      <c r="Q146" s="180">
        <v>816912</v>
      </c>
      <c r="R146" s="180">
        <v>861627</v>
      </c>
      <c r="S146" s="180">
        <v>898823</v>
      </c>
      <c r="T146" s="180">
        <v>921171</v>
      </c>
      <c r="U146" s="180">
        <v>907973</v>
      </c>
      <c r="V146" s="180">
        <v>917837</v>
      </c>
      <c r="W146" s="180">
        <v>960750</v>
      </c>
      <c r="X146" s="180">
        <v>1013348</v>
      </c>
      <c r="Y146" s="180">
        <v>1032556</v>
      </c>
      <c r="Z146" s="180">
        <v>1050160</v>
      </c>
      <c r="AA146" s="180">
        <v>1074660</v>
      </c>
      <c r="AB146" s="180">
        <v>1054724</v>
      </c>
      <c r="AC146" s="180">
        <v>1069353</v>
      </c>
      <c r="AD146" s="180">
        <v>1049996</v>
      </c>
      <c r="AE146" s="180">
        <v>1071790</v>
      </c>
      <c r="AF146" s="180">
        <v>992241</v>
      </c>
      <c r="AG146" s="180">
        <v>1108902</v>
      </c>
      <c r="AH146" s="180">
        <v>1102699</v>
      </c>
      <c r="AI146" s="180">
        <v>1100545</v>
      </c>
      <c r="AJ146" s="180">
        <v>1104007</v>
      </c>
      <c r="AK146" s="180">
        <v>1169210</v>
      </c>
      <c r="AL146" s="180">
        <v>1064731</v>
      </c>
      <c r="AM146" s="180">
        <v>1129677</v>
      </c>
      <c r="AN146" s="180">
        <v>1127706</v>
      </c>
      <c r="AO146" s="180">
        <v>1202611</v>
      </c>
      <c r="AP146" s="180">
        <v>1207999</v>
      </c>
      <c r="AQ146" s="180">
        <v>1230865</v>
      </c>
      <c r="AR146" s="180">
        <v>1209870</v>
      </c>
      <c r="AS146" s="180">
        <v>1218682</v>
      </c>
      <c r="AT146" s="180">
        <v>1248004</v>
      </c>
      <c r="AU146" s="180">
        <v>1267624</v>
      </c>
      <c r="AV146" s="180">
        <v>1280430</v>
      </c>
      <c r="AW146" s="180">
        <v>1235198</v>
      </c>
      <c r="AX146" s="180">
        <v>1394599</v>
      </c>
      <c r="AY146" s="180">
        <v>1229358</v>
      </c>
      <c r="AZ146" s="180">
        <v>1226874</v>
      </c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3"/>
      <c r="BR146" s="3"/>
      <c r="BS146" s="3"/>
    </row>
    <row r="147" spans="1:71" x14ac:dyDescent="0.25">
      <c r="A147" s="180" t="s">
        <v>868</v>
      </c>
      <c r="B147" s="180">
        <v>14159</v>
      </c>
      <c r="C147" s="180">
        <v>42374</v>
      </c>
      <c r="D147" s="180">
        <v>24852</v>
      </c>
      <c r="E147" s="180">
        <v>15690</v>
      </c>
      <c r="F147" s="180">
        <v>14401</v>
      </c>
      <c r="G147" s="180">
        <v>40879</v>
      </c>
      <c r="H147" s="180">
        <v>23031</v>
      </c>
      <c r="I147" s="180">
        <v>14256.26</v>
      </c>
      <c r="J147" s="180">
        <v>15497</v>
      </c>
      <c r="K147" s="180">
        <v>57474.19</v>
      </c>
      <c r="L147" s="180">
        <v>25263</v>
      </c>
      <c r="M147" s="180">
        <v>16327.36</v>
      </c>
      <c r="N147" s="180">
        <v>17603</v>
      </c>
      <c r="O147" s="180">
        <v>50551</v>
      </c>
      <c r="P147" s="180">
        <v>19348</v>
      </c>
      <c r="Q147" s="180">
        <v>13030</v>
      </c>
      <c r="R147" s="180">
        <v>13479</v>
      </c>
      <c r="S147" s="180">
        <v>47212</v>
      </c>
      <c r="T147" s="180">
        <v>20018</v>
      </c>
      <c r="U147" s="180">
        <v>14960</v>
      </c>
      <c r="V147" s="180">
        <v>13517</v>
      </c>
      <c r="W147" s="180">
        <v>57720</v>
      </c>
      <c r="X147" s="180">
        <v>19802</v>
      </c>
      <c r="Y147" s="180">
        <v>14324</v>
      </c>
      <c r="Z147" s="180">
        <v>14369</v>
      </c>
      <c r="AA147" s="180">
        <v>68904</v>
      </c>
      <c r="AB147" s="180">
        <v>21768</v>
      </c>
      <c r="AC147" s="180">
        <v>14821</v>
      </c>
      <c r="AD147" s="180">
        <v>15526</v>
      </c>
      <c r="AE147" s="180">
        <v>78806</v>
      </c>
      <c r="AF147" s="180">
        <v>22387</v>
      </c>
      <c r="AG147" s="180">
        <v>17705</v>
      </c>
      <c r="AH147" s="180">
        <v>17538</v>
      </c>
      <c r="AI147" s="180">
        <v>80203</v>
      </c>
      <c r="AJ147" s="180">
        <v>23411</v>
      </c>
      <c r="AK147" s="180">
        <v>17263</v>
      </c>
      <c r="AL147" s="180">
        <v>17893</v>
      </c>
      <c r="AM147" s="180">
        <v>83142</v>
      </c>
      <c r="AN147" s="180">
        <v>22298</v>
      </c>
      <c r="AO147" s="180">
        <v>16480</v>
      </c>
      <c r="AP147" s="180">
        <v>16975</v>
      </c>
      <c r="AQ147" s="180">
        <v>85067</v>
      </c>
      <c r="AR147" s="180">
        <v>23584</v>
      </c>
      <c r="AS147" s="180">
        <v>17595</v>
      </c>
      <c r="AT147" s="180">
        <v>17895</v>
      </c>
      <c r="AU147" s="180">
        <v>91389</v>
      </c>
      <c r="AV147" s="180">
        <v>27739</v>
      </c>
      <c r="AW147" s="180">
        <v>21720</v>
      </c>
      <c r="AX147" s="180">
        <v>21660</v>
      </c>
      <c r="AY147" s="180">
        <v>95467</v>
      </c>
      <c r="AZ147" s="180">
        <v>21144</v>
      </c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3"/>
      <c r="BR147" s="3"/>
      <c r="BS147" s="3"/>
    </row>
    <row r="148" spans="1:71" x14ac:dyDescent="0.25">
      <c r="A148" s="180" t="s">
        <v>1310</v>
      </c>
      <c r="B148" s="180">
        <v>0</v>
      </c>
      <c r="C148" s="180">
        <v>0</v>
      </c>
      <c r="D148" s="180">
        <v>0</v>
      </c>
      <c r="E148" s="180">
        <v>0</v>
      </c>
      <c r="F148" s="180">
        <v>0</v>
      </c>
      <c r="G148" s="180">
        <v>0</v>
      </c>
      <c r="H148" s="180">
        <v>0</v>
      </c>
      <c r="I148" s="180">
        <v>0</v>
      </c>
      <c r="J148" s="180">
        <v>0</v>
      </c>
      <c r="K148" s="180">
        <v>0</v>
      </c>
      <c r="L148" s="180">
        <v>0</v>
      </c>
      <c r="M148" s="180">
        <v>0</v>
      </c>
      <c r="N148" s="180">
        <v>17603</v>
      </c>
      <c r="O148" s="180">
        <v>50551</v>
      </c>
      <c r="P148" s="180">
        <v>19348</v>
      </c>
      <c r="Q148" s="180">
        <v>13030</v>
      </c>
      <c r="R148" s="180">
        <v>13479</v>
      </c>
      <c r="S148" s="180">
        <v>47212</v>
      </c>
      <c r="T148" s="180">
        <v>20018</v>
      </c>
      <c r="U148" s="180">
        <v>14960</v>
      </c>
      <c r="V148" s="180">
        <v>13517</v>
      </c>
      <c r="W148" s="180">
        <v>57720</v>
      </c>
      <c r="X148" s="180">
        <v>19802</v>
      </c>
      <c r="Y148" s="180">
        <v>14324</v>
      </c>
      <c r="Z148" s="180">
        <v>14369</v>
      </c>
      <c r="AA148" s="180">
        <v>68904</v>
      </c>
      <c r="AB148" s="180">
        <v>21768</v>
      </c>
      <c r="AC148" s="180">
        <v>14821</v>
      </c>
      <c r="AD148" s="180">
        <v>15526</v>
      </c>
      <c r="AE148" s="180">
        <v>78806</v>
      </c>
      <c r="AF148" s="180">
        <v>22387</v>
      </c>
      <c r="AG148" s="180">
        <v>17705</v>
      </c>
      <c r="AH148" s="180">
        <v>17538</v>
      </c>
      <c r="AI148" s="180">
        <v>80203</v>
      </c>
      <c r="AJ148" s="180">
        <v>23411</v>
      </c>
      <c r="AK148" s="180">
        <v>17263</v>
      </c>
      <c r="AL148" s="180">
        <v>17893</v>
      </c>
      <c r="AM148" s="180">
        <v>83142</v>
      </c>
      <c r="AN148" s="180">
        <v>22298</v>
      </c>
      <c r="AO148" s="180">
        <v>16480</v>
      </c>
      <c r="AP148" s="180">
        <v>16975</v>
      </c>
      <c r="AQ148" s="180">
        <v>85067</v>
      </c>
      <c r="AR148" s="180">
        <v>23584</v>
      </c>
      <c r="AS148" s="180">
        <v>17595</v>
      </c>
      <c r="AT148" s="180">
        <v>17895</v>
      </c>
      <c r="AU148" s="180">
        <v>91389</v>
      </c>
      <c r="AV148" s="180">
        <v>27739</v>
      </c>
      <c r="AW148" s="180">
        <v>21720</v>
      </c>
      <c r="AX148" s="180">
        <v>21660</v>
      </c>
      <c r="AY148" s="180">
        <v>95467</v>
      </c>
      <c r="AZ148" s="180">
        <v>21144</v>
      </c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3"/>
      <c r="BR148" s="3"/>
      <c r="BS148" s="3"/>
    </row>
    <row r="149" spans="1:71" x14ac:dyDescent="0.25">
      <c r="A149" s="180" t="s">
        <v>1311</v>
      </c>
      <c r="B149" s="180">
        <v>0</v>
      </c>
      <c r="C149" s="180">
        <v>0</v>
      </c>
      <c r="D149" s="180">
        <v>0</v>
      </c>
      <c r="E149" s="180">
        <v>0</v>
      </c>
      <c r="F149" s="180">
        <v>0</v>
      </c>
      <c r="G149" s="180">
        <v>0</v>
      </c>
      <c r="H149" s="180">
        <v>0</v>
      </c>
      <c r="I149" s="180">
        <v>0</v>
      </c>
      <c r="J149" s="180">
        <v>0</v>
      </c>
      <c r="K149" s="180">
        <v>0</v>
      </c>
      <c r="L149" s="180">
        <v>0</v>
      </c>
      <c r="M149" s="180">
        <v>0</v>
      </c>
      <c r="N149" s="180">
        <v>0</v>
      </c>
      <c r="O149" s="180">
        <v>0</v>
      </c>
      <c r="P149" s="180">
        <v>0</v>
      </c>
      <c r="Q149" s="180">
        <v>0</v>
      </c>
      <c r="R149" s="180">
        <v>0</v>
      </c>
      <c r="S149" s="180">
        <v>0</v>
      </c>
      <c r="T149" s="180">
        <v>0</v>
      </c>
      <c r="U149" s="180">
        <v>0</v>
      </c>
      <c r="V149" s="180">
        <v>0</v>
      </c>
      <c r="W149" s="180">
        <v>783085</v>
      </c>
      <c r="X149" s="180">
        <v>0</v>
      </c>
      <c r="Y149" s="180">
        <v>0</v>
      </c>
      <c r="Z149" s="180">
        <v>0</v>
      </c>
      <c r="AA149" s="180">
        <v>0</v>
      </c>
      <c r="AB149" s="180">
        <v>0</v>
      </c>
      <c r="AC149" s="180">
        <v>0</v>
      </c>
      <c r="AD149" s="180">
        <v>0</v>
      </c>
      <c r="AE149" s="180">
        <v>0</v>
      </c>
      <c r="AF149" s="180">
        <v>0</v>
      </c>
      <c r="AG149" s="180">
        <v>578627</v>
      </c>
      <c r="AH149" s="180">
        <v>0</v>
      </c>
      <c r="AI149" s="180">
        <v>0</v>
      </c>
      <c r="AJ149" s="180">
        <v>0</v>
      </c>
      <c r="AK149" s="180">
        <v>0</v>
      </c>
      <c r="AL149" s="180">
        <v>0</v>
      </c>
      <c r="AM149" s="180">
        <v>0</v>
      </c>
      <c r="AN149" s="180">
        <v>0</v>
      </c>
      <c r="AO149" s="180">
        <v>0</v>
      </c>
      <c r="AP149" s="180">
        <v>0</v>
      </c>
      <c r="AQ149" s="180">
        <v>0</v>
      </c>
      <c r="AR149" s="180">
        <v>0</v>
      </c>
      <c r="AS149" s="180">
        <v>0</v>
      </c>
      <c r="AT149" s="180">
        <v>0</v>
      </c>
      <c r="AU149" s="180">
        <v>0</v>
      </c>
      <c r="AV149" s="180">
        <v>0</v>
      </c>
      <c r="AW149" s="180">
        <v>0</v>
      </c>
      <c r="AX149" s="180">
        <v>0</v>
      </c>
      <c r="AY149" s="180">
        <v>0</v>
      </c>
      <c r="AZ149" s="180">
        <v>0</v>
      </c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3"/>
      <c r="BR149" s="3"/>
      <c r="BS149" s="3"/>
    </row>
    <row r="150" spans="1:71" x14ac:dyDescent="0.25">
      <c r="A150" s="180" t="s">
        <v>869</v>
      </c>
      <c r="B150" s="180">
        <v>0</v>
      </c>
      <c r="C150" s="180">
        <v>0</v>
      </c>
      <c r="D150" s="180">
        <v>0</v>
      </c>
      <c r="E150" s="180">
        <v>0</v>
      </c>
      <c r="F150" s="180">
        <v>0</v>
      </c>
      <c r="G150" s="180">
        <v>0</v>
      </c>
      <c r="H150" s="180">
        <v>0</v>
      </c>
      <c r="I150" s="180">
        <v>0</v>
      </c>
      <c r="J150" s="180">
        <v>0</v>
      </c>
      <c r="K150" s="180">
        <v>0</v>
      </c>
      <c r="L150" s="180">
        <v>0</v>
      </c>
      <c r="M150" s="180">
        <v>0</v>
      </c>
      <c r="N150" s="180">
        <v>0</v>
      </c>
      <c r="O150" s="180">
        <v>0</v>
      </c>
      <c r="P150" s="180">
        <v>0</v>
      </c>
      <c r="Q150" s="180">
        <v>0</v>
      </c>
      <c r="R150" s="180">
        <v>0</v>
      </c>
      <c r="S150" s="180">
        <v>0</v>
      </c>
      <c r="T150" s="180">
        <v>0</v>
      </c>
      <c r="U150" s="180">
        <v>0</v>
      </c>
      <c r="V150" s="180">
        <v>0</v>
      </c>
      <c r="W150" s="180">
        <v>-555258.5</v>
      </c>
      <c r="X150" s="180">
        <v>-48477</v>
      </c>
      <c r="Y150" s="180">
        <v>0</v>
      </c>
      <c r="Z150" s="180">
        <v>0</v>
      </c>
      <c r="AA150" s="180">
        <v>0</v>
      </c>
      <c r="AB150" s="180">
        <v>0</v>
      </c>
      <c r="AC150" s="180">
        <v>0</v>
      </c>
      <c r="AD150" s="180">
        <v>0</v>
      </c>
      <c r="AE150" s="180">
        <v>0</v>
      </c>
      <c r="AF150" s="180">
        <v>0</v>
      </c>
      <c r="AG150" s="180">
        <v>0</v>
      </c>
      <c r="AH150" s="180">
        <v>0</v>
      </c>
      <c r="AI150" s="180">
        <v>0</v>
      </c>
      <c r="AJ150" s="180">
        <v>0</v>
      </c>
      <c r="AK150" s="180">
        <v>0</v>
      </c>
      <c r="AL150" s="180">
        <v>0</v>
      </c>
      <c r="AM150" s="180">
        <v>0</v>
      </c>
      <c r="AN150" s="180">
        <v>0</v>
      </c>
      <c r="AO150" s="180">
        <v>0</v>
      </c>
      <c r="AP150" s="180">
        <v>0</v>
      </c>
      <c r="AQ150" s="180">
        <v>0</v>
      </c>
      <c r="AR150" s="180">
        <v>0</v>
      </c>
      <c r="AS150" s="180">
        <v>0</v>
      </c>
      <c r="AT150" s="180">
        <v>0</v>
      </c>
      <c r="AU150" s="180">
        <v>0</v>
      </c>
      <c r="AV150" s="180">
        <v>0</v>
      </c>
      <c r="AW150" s="180">
        <v>0</v>
      </c>
      <c r="AX150" s="180">
        <v>0</v>
      </c>
      <c r="AY150" s="180">
        <v>0</v>
      </c>
      <c r="AZ150" s="180">
        <v>0</v>
      </c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3"/>
      <c r="BR150" s="3"/>
      <c r="BS150" s="3"/>
    </row>
    <row r="151" spans="1:71" x14ac:dyDescent="0.25">
      <c r="A151" s="180" t="s">
        <v>870</v>
      </c>
      <c r="B151" s="180">
        <v>1004005</v>
      </c>
      <c r="C151" s="180">
        <v>1070374</v>
      </c>
      <c r="D151" s="180">
        <v>1120496</v>
      </c>
      <c r="E151" s="180">
        <v>3014060</v>
      </c>
      <c r="F151" s="180">
        <v>952199</v>
      </c>
      <c r="G151" s="180">
        <v>1351435</v>
      </c>
      <c r="H151" s="180">
        <v>1603558</v>
      </c>
      <c r="I151" s="180">
        <v>4112539.78</v>
      </c>
      <c r="J151" s="180">
        <v>7529030</v>
      </c>
      <c r="K151" s="180">
        <v>8921284.2100000009</v>
      </c>
      <c r="L151" s="180">
        <v>8373936</v>
      </c>
      <c r="M151" s="180">
        <v>8438710.5999999996</v>
      </c>
      <c r="N151" s="180">
        <v>2235522</v>
      </c>
      <c r="O151" s="180">
        <v>2397863</v>
      </c>
      <c r="P151" s="180">
        <v>2408651</v>
      </c>
      <c r="Q151" s="180">
        <v>3819183</v>
      </c>
      <c r="R151" s="180">
        <v>2345392</v>
      </c>
      <c r="S151" s="180">
        <v>2782575</v>
      </c>
      <c r="T151" s="180">
        <v>2618411</v>
      </c>
      <c r="U151" s="180">
        <v>4065416</v>
      </c>
      <c r="V151" s="180">
        <v>2688946</v>
      </c>
      <c r="W151" s="180">
        <v>3404373</v>
      </c>
      <c r="X151" s="180">
        <v>3742734</v>
      </c>
      <c r="Y151" s="180">
        <v>4731171</v>
      </c>
      <c r="Z151" s="180">
        <v>3077275</v>
      </c>
      <c r="AA151" s="180">
        <v>4214242</v>
      </c>
      <c r="AB151" s="180">
        <v>3529874</v>
      </c>
      <c r="AC151" s="180">
        <v>5891155</v>
      </c>
      <c r="AD151" s="180">
        <v>4024011</v>
      </c>
      <c r="AE151" s="180">
        <v>4271437</v>
      </c>
      <c r="AF151" s="180">
        <v>4127496</v>
      </c>
      <c r="AG151" s="180">
        <v>5397826</v>
      </c>
      <c r="AH151" s="180">
        <v>3455596</v>
      </c>
      <c r="AI151" s="180">
        <v>4182570</v>
      </c>
      <c r="AJ151" s="180">
        <v>3816228</v>
      </c>
      <c r="AK151" s="180">
        <v>5149796</v>
      </c>
      <c r="AL151" s="180">
        <v>3840533</v>
      </c>
      <c r="AM151" s="180">
        <v>3876152</v>
      </c>
      <c r="AN151" s="180">
        <v>3933819</v>
      </c>
      <c r="AO151" s="180">
        <v>6131510</v>
      </c>
      <c r="AP151" s="180">
        <v>4147028</v>
      </c>
      <c r="AQ151" s="180">
        <v>4526615</v>
      </c>
      <c r="AR151" s="180">
        <v>4132266</v>
      </c>
      <c r="AS151" s="180">
        <v>6513189</v>
      </c>
      <c r="AT151" s="180">
        <v>3626892</v>
      </c>
      <c r="AU151" s="180">
        <v>4814174</v>
      </c>
      <c r="AV151" s="180">
        <v>4952926</v>
      </c>
      <c r="AW151" s="180">
        <v>7974508</v>
      </c>
      <c r="AX151" s="180">
        <v>4822283</v>
      </c>
      <c r="AY151" s="180">
        <v>4089293</v>
      </c>
      <c r="AZ151" s="180">
        <v>4106861</v>
      </c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3"/>
      <c r="BR151" s="3"/>
      <c r="BS151" s="3"/>
    </row>
    <row r="152" spans="1:71" x14ac:dyDescent="0.25">
      <c r="A152" s="197" t="s">
        <v>871</v>
      </c>
      <c r="B152" s="180">
        <v>1875889</v>
      </c>
      <c r="C152" s="180">
        <v>1978877</v>
      </c>
      <c r="D152" s="180">
        <v>1895269</v>
      </c>
      <c r="E152" s="180">
        <v>2083964</v>
      </c>
      <c r="F152" s="180">
        <v>2359923</v>
      </c>
      <c r="G152" s="180">
        <v>2547057</v>
      </c>
      <c r="H152" s="180">
        <v>2217765</v>
      </c>
      <c r="I152" s="180">
        <v>2277972.08</v>
      </c>
      <c r="J152" s="180">
        <v>1698678</v>
      </c>
      <c r="K152" s="180">
        <v>1728115.44</v>
      </c>
      <c r="L152" s="180">
        <v>1595466</v>
      </c>
      <c r="M152" s="180">
        <v>1674037.39</v>
      </c>
      <c r="N152" s="180">
        <v>1681040</v>
      </c>
      <c r="O152" s="180">
        <v>1785432</v>
      </c>
      <c r="P152" s="180">
        <v>1719370</v>
      </c>
      <c r="Q152" s="180">
        <v>2159691</v>
      </c>
      <c r="R152" s="180">
        <v>1830590</v>
      </c>
      <c r="S152" s="180">
        <v>1893894</v>
      </c>
      <c r="T152" s="180">
        <v>2017652</v>
      </c>
      <c r="U152" s="180">
        <v>2647823</v>
      </c>
      <c r="V152" s="180">
        <v>3524773</v>
      </c>
      <c r="W152" s="180">
        <v>2199753</v>
      </c>
      <c r="X152" s="180">
        <v>2983495</v>
      </c>
      <c r="Y152" s="180">
        <v>3035337</v>
      </c>
      <c r="Z152" s="180">
        <v>3659924</v>
      </c>
      <c r="AA152" s="180">
        <v>3035827</v>
      </c>
      <c r="AB152" s="180">
        <v>3661367</v>
      </c>
      <c r="AC152" s="180">
        <v>3885697</v>
      </c>
      <c r="AD152" s="180">
        <v>4006724</v>
      </c>
      <c r="AE152" s="180">
        <v>6036806</v>
      </c>
      <c r="AF152" s="180">
        <v>7506916</v>
      </c>
      <c r="AG152" s="180">
        <v>8826846</v>
      </c>
      <c r="AH152" s="180">
        <v>11293287</v>
      </c>
      <c r="AI152" s="180">
        <v>8721032</v>
      </c>
      <c r="AJ152" s="180">
        <v>6867021</v>
      </c>
      <c r="AK152" s="180">
        <v>6871267</v>
      </c>
      <c r="AL152" s="180">
        <v>9132454</v>
      </c>
      <c r="AM152" s="180">
        <v>10626163</v>
      </c>
      <c r="AN152" s="180">
        <v>10405042</v>
      </c>
      <c r="AO152" s="180">
        <v>11646385</v>
      </c>
      <c r="AP152" s="180">
        <v>7818231</v>
      </c>
      <c r="AQ152" s="180">
        <v>7995046</v>
      </c>
      <c r="AR152" s="180">
        <v>8211151</v>
      </c>
      <c r="AS152" s="180">
        <v>8507771</v>
      </c>
      <c r="AT152" s="180">
        <v>7579426</v>
      </c>
      <c r="AU152" s="180">
        <v>7547142</v>
      </c>
      <c r="AV152" s="180">
        <v>10060179</v>
      </c>
      <c r="AW152" s="180">
        <v>8824900</v>
      </c>
      <c r="AX152" s="180">
        <v>11872026</v>
      </c>
      <c r="AY152" s="180">
        <v>20191835</v>
      </c>
      <c r="AZ152" s="180">
        <v>10814941</v>
      </c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3"/>
      <c r="BR152" s="3"/>
      <c r="BS152" s="3"/>
    </row>
    <row r="153" spans="1:71" x14ac:dyDescent="0.25">
      <c r="A153" s="197" t="s">
        <v>872</v>
      </c>
      <c r="B153" s="180">
        <v>1424949</v>
      </c>
      <c r="C153" s="180">
        <v>426262</v>
      </c>
      <c r="D153" s="180">
        <v>1236543</v>
      </c>
      <c r="E153" s="180">
        <v>1504722</v>
      </c>
      <c r="F153" s="180">
        <v>1376155</v>
      </c>
      <c r="G153" s="180">
        <v>1603118</v>
      </c>
      <c r="H153" s="180">
        <v>1862483</v>
      </c>
      <c r="I153" s="180">
        <v>1594231.56</v>
      </c>
      <c r="J153" s="180">
        <v>105655</v>
      </c>
      <c r="K153" s="180">
        <v>824963.01</v>
      </c>
      <c r="L153" s="180">
        <v>1328923</v>
      </c>
      <c r="M153" s="180">
        <v>1840226.35</v>
      </c>
      <c r="N153" s="180">
        <v>0</v>
      </c>
      <c r="O153" s="180">
        <v>0</v>
      </c>
      <c r="P153" s="180">
        <v>1719370</v>
      </c>
      <c r="Q153" s="180">
        <v>2159691</v>
      </c>
      <c r="R153" s="180">
        <v>0</v>
      </c>
      <c r="S153" s="180">
        <v>0</v>
      </c>
      <c r="T153" s="180">
        <v>0</v>
      </c>
      <c r="U153" s="180">
        <v>0</v>
      </c>
      <c r="V153" s="180">
        <v>0</v>
      </c>
      <c r="W153" s="180">
        <v>0</v>
      </c>
      <c r="X153" s="180">
        <v>0</v>
      </c>
      <c r="Y153" s="180">
        <v>0</v>
      </c>
      <c r="Z153" s="180">
        <v>0</v>
      </c>
      <c r="AA153" s="180">
        <v>0</v>
      </c>
      <c r="AB153" s="180">
        <v>0</v>
      </c>
      <c r="AC153" s="180">
        <v>0</v>
      </c>
      <c r="AD153" s="180">
        <v>0</v>
      </c>
      <c r="AE153" s="180">
        <v>0</v>
      </c>
      <c r="AF153" s="180">
        <v>0</v>
      </c>
      <c r="AG153" s="180">
        <v>0</v>
      </c>
      <c r="AH153" s="180">
        <v>0</v>
      </c>
      <c r="AI153" s="180">
        <v>0</v>
      </c>
      <c r="AJ153" s="180">
        <v>0</v>
      </c>
      <c r="AK153" s="180">
        <v>0</v>
      </c>
      <c r="AL153" s="180">
        <v>0</v>
      </c>
      <c r="AM153" s="180">
        <v>0</v>
      </c>
      <c r="AN153" s="180">
        <v>0</v>
      </c>
      <c r="AO153" s="180">
        <v>0</v>
      </c>
      <c r="AP153" s="180">
        <v>0</v>
      </c>
      <c r="AQ153" s="180">
        <v>0</v>
      </c>
      <c r="AR153" s="180">
        <v>0</v>
      </c>
      <c r="AS153" s="180">
        <v>0</v>
      </c>
      <c r="AT153" s="180">
        <v>0</v>
      </c>
      <c r="AU153" s="180">
        <v>0</v>
      </c>
      <c r="AV153" s="180">
        <v>0</v>
      </c>
      <c r="AW153" s="180">
        <v>0</v>
      </c>
      <c r="AX153" s="180">
        <v>0</v>
      </c>
      <c r="AY153" s="180">
        <v>0</v>
      </c>
      <c r="AZ153" s="180">
        <v>0</v>
      </c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3"/>
      <c r="BR153" s="3"/>
      <c r="BS153" s="3"/>
    </row>
    <row r="154" spans="1:71" x14ac:dyDescent="0.25">
      <c r="A154" s="197" t="s">
        <v>1312</v>
      </c>
      <c r="B154" s="180">
        <v>450940</v>
      </c>
      <c r="C154" s="180">
        <v>1552615</v>
      </c>
      <c r="D154" s="180">
        <v>658726</v>
      </c>
      <c r="E154" s="180">
        <v>579242</v>
      </c>
      <c r="F154" s="180">
        <v>983768</v>
      </c>
      <c r="G154" s="180">
        <v>943939</v>
      </c>
      <c r="H154" s="180">
        <v>355282</v>
      </c>
      <c r="I154" s="180">
        <v>683740.52</v>
      </c>
      <c r="J154" s="180">
        <v>1593023</v>
      </c>
      <c r="K154" s="180">
        <v>903152.43</v>
      </c>
      <c r="L154" s="180">
        <v>266543</v>
      </c>
      <c r="M154" s="180">
        <v>-166188.96</v>
      </c>
      <c r="N154" s="180">
        <v>0</v>
      </c>
      <c r="O154" s="180">
        <v>0</v>
      </c>
      <c r="P154" s="180">
        <v>0</v>
      </c>
      <c r="Q154" s="180">
        <v>0</v>
      </c>
      <c r="R154" s="180">
        <v>0</v>
      </c>
      <c r="S154" s="180">
        <v>0</v>
      </c>
      <c r="T154" s="180">
        <v>0</v>
      </c>
      <c r="U154" s="180">
        <v>0</v>
      </c>
      <c r="V154" s="180">
        <v>0</v>
      </c>
      <c r="W154" s="180">
        <v>0</v>
      </c>
      <c r="X154" s="180">
        <v>0</v>
      </c>
      <c r="Y154" s="180">
        <v>0</v>
      </c>
      <c r="Z154" s="180">
        <v>0</v>
      </c>
      <c r="AA154" s="180">
        <v>0</v>
      </c>
      <c r="AB154" s="180">
        <v>0</v>
      </c>
      <c r="AC154" s="180">
        <v>0</v>
      </c>
      <c r="AD154" s="180">
        <v>0</v>
      </c>
      <c r="AE154" s="180">
        <v>0</v>
      </c>
      <c r="AF154" s="180">
        <v>0</v>
      </c>
      <c r="AG154" s="180">
        <v>0</v>
      </c>
      <c r="AH154" s="180">
        <v>0</v>
      </c>
      <c r="AI154" s="180">
        <v>0</v>
      </c>
      <c r="AJ154" s="180">
        <v>0</v>
      </c>
      <c r="AK154" s="180">
        <v>0</v>
      </c>
      <c r="AL154" s="180">
        <v>0</v>
      </c>
      <c r="AM154" s="180">
        <v>0</v>
      </c>
      <c r="AN154" s="180">
        <v>0</v>
      </c>
      <c r="AO154" s="180">
        <v>0</v>
      </c>
      <c r="AP154" s="180">
        <v>0</v>
      </c>
      <c r="AQ154" s="180">
        <v>0</v>
      </c>
      <c r="AR154" s="180">
        <v>0</v>
      </c>
      <c r="AS154" s="180">
        <v>0</v>
      </c>
      <c r="AT154" s="180">
        <v>0</v>
      </c>
      <c r="AU154" s="180">
        <v>0</v>
      </c>
      <c r="AV154" s="180">
        <v>0</v>
      </c>
      <c r="AW154" s="180">
        <v>0</v>
      </c>
      <c r="AX154" s="180">
        <v>0</v>
      </c>
      <c r="AY154" s="180">
        <v>0</v>
      </c>
      <c r="AZ154" s="180">
        <v>0</v>
      </c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3"/>
      <c r="BR154" s="3"/>
      <c r="BS154" s="3"/>
    </row>
    <row r="155" spans="1:71" x14ac:dyDescent="0.25">
      <c r="A155" s="180"/>
      <c r="B155" s="180"/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3"/>
      <c r="BR155" s="3"/>
      <c r="BS155" s="3"/>
    </row>
    <row r="156" spans="1:71" x14ac:dyDescent="0.25">
      <c r="A156" s="180" t="s">
        <v>873</v>
      </c>
      <c r="B156" s="180"/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3"/>
      <c r="BR156" s="3"/>
      <c r="BS156" s="3"/>
    </row>
    <row r="157" spans="1:71" x14ac:dyDescent="0.25">
      <c r="A157" s="180" t="s">
        <v>874</v>
      </c>
      <c r="B157" s="180">
        <v>6427924</v>
      </c>
      <c r="C157" s="180">
        <v>5616233</v>
      </c>
      <c r="D157" s="180">
        <v>5775660</v>
      </c>
      <c r="E157" s="180">
        <v>4357930</v>
      </c>
      <c r="F157" s="180">
        <v>5467150</v>
      </c>
      <c r="G157" s="180">
        <v>4828246</v>
      </c>
      <c r="H157" s="180">
        <v>5601622</v>
      </c>
      <c r="I157" s="180">
        <v>5213863.62</v>
      </c>
      <c r="J157" s="180">
        <v>6761444</v>
      </c>
      <c r="K157" s="180">
        <v>7616087.4199999999</v>
      </c>
      <c r="L157" s="180">
        <v>8112789</v>
      </c>
      <c r="M157" s="180">
        <v>7949946.9900000002</v>
      </c>
      <c r="N157" s="180">
        <v>9283806</v>
      </c>
      <c r="O157" s="180">
        <v>11183263</v>
      </c>
      <c r="P157" s="180">
        <v>11574727</v>
      </c>
      <c r="Q157" s="180">
        <v>8102070</v>
      </c>
      <c r="R157" s="180">
        <v>12678442</v>
      </c>
      <c r="S157" s="180">
        <v>12556545</v>
      </c>
      <c r="T157" s="180">
        <v>12953234</v>
      </c>
      <c r="U157" s="180">
        <v>10793204</v>
      </c>
      <c r="V157" s="180">
        <v>13690302</v>
      </c>
      <c r="W157" s="180">
        <v>15332125</v>
      </c>
      <c r="X157" s="180">
        <v>14433142</v>
      </c>
      <c r="Y157" s="180">
        <v>12847927</v>
      </c>
      <c r="Z157" s="180">
        <v>16255318</v>
      </c>
      <c r="AA157" s="180">
        <v>15987354</v>
      </c>
      <c r="AB157" s="180">
        <v>17008624</v>
      </c>
      <c r="AC157" s="180">
        <v>13742464</v>
      </c>
      <c r="AD157" s="180">
        <v>16835756</v>
      </c>
      <c r="AE157" s="180">
        <v>15772227</v>
      </c>
      <c r="AF157" s="180">
        <v>14178020</v>
      </c>
      <c r="AG157" s="180">
        <v>7695684</v>
      </c>
      <c r="AH157" s="180">
        <v>13664745</v>
      </c>
      <c r="AI157" s="180">
        <v>13302279</v>
      </c>
      <c r="AJ157" s="180">
        <v>15148842</v>
      </c>
      <c r="AK157" s="180">
        <v>13679822</v>
      </c>
      <c r="AL157" s="180">
        <v>14248266</v>
      </c>
      <c r="AM157" s="180">
        <v>12832777</v>
      </c>
      <c r="AN157" s="180">
        <v>13402428</v>
      </c>
      <c r="AO157" s="180">
        <v>8190755</v>
      </c>
      <c r="AP157" s="180">
        <v>15000419</v>
      </c>
      <c r="AQ157" s="180">
        <v>15933531</v>
      </c>
      <c r="AR157" s="180">
        <v>13639526</v>
      </c>
      <c r="AS157" s="180">
        <v>10029348</v>
      </c>
      <c r="AT157" s="180">
        <v>13902979</v>
      </c>
      <c r="AU157" s="180">
        <v>14115176</v>
      </c>
      <c r="AV157" s="180">
        <v>14005787</v>
      </c>
      <c r="AW157" s="180">
        <v>11726275</v>
      </c>
      <c r="AX157" s="180">
        <v>6100554</v>
      </c>
      <c r="AY157" s="180">
        <v>7785112</v>
      </c>
      <c r="AZ157" s="180">
        <v>9491468</v>
      </c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3"/>
      <c r="BR157" s="3"/>
      <c r="BS157" s="3"/>
    </row>
    <row r="158" spans="1:71" x14ac:dyDescent="0.25">
      <c r="A158" s="180" t="s">
        <v>875</v>
      </c>
      <c r="B158" s="180">
        <v>1989985</v>
      </c>
      <c r="C158" s="180">
        <v>1346163</v>
      </c>
      <c r="D158" s="180">
        <v>1940117</v>
      </c>
      <c r="E158" s="180">
        <v>1568214</v>
      </c>
      <c r="F158" s="180">
        <v>1667392</v>
      </c>
      <c r="G158" s="180">
        <v>1123707</v>
      </c>
      <c r="H158" s="180">
        <v>1881656</v>
      </c>
      <c r="I158" s="180">
        <v>1495969.31</v>
      </c>
      <c r="J158" s="180">
        <v>2100815</v>
      </c>
      <c r="K158" s="180">
        <v>2386815.9</v>
      </c>
      <c r="L158" s="180">
        <v>2791189</v>
      </c>
      <c r="M158" s="180">
        <v>1815320.95</v>
      </c>
      <c r="N158" s="180">
        <v>2666044</v>
      </c>
      <c r="O158" s="180">
        <v>3360537</v>
      </c>
      <c r="P158" s="180">
        <v>3423684</v>
      </c>
      <c r="Q158" s="180">
        <v>4511358</v>
      </c>
      <c r="R158" s="180">
        <v>3042554</v>
      </c>
      <c r="S158" s="180">
        <v>2561441</v>
      </c>
      <c r="T158" s="180">
        <v>3009780</v>
      </c>
      <c r="U158" s="180">
        <v>2522498</v>
      </c>
      <c r="V158" s="180">
        <v>2742580</v>
      </c>
      <c r="W158" s="180">
        <v>3334799</v>
      </c>
      <c r="X158" s="180">
        <v>2778237</v>
      </c>
      <c r="Y158" s="180">
        <v>2601306</v>
      </c>
      <c r="Z158" s="180">
        <v>3236766</v>
      </c>
      <c r="AA158" s="180">
        <v>3264890</v>
      </c>
      <c r="AB158" s="180">
        <v>3368067</v>
      </c>
      <c r="AC158" s="180">
        <v>2822279</v>
      </c>
      <c r="AD158" s="180">
        <v>3320877</v>
      </c>
      <c r="AE158" s="180">
        <v>2923843</v>
      </c>
      <c r="AF158" s="180">
        <v>2742702</v>
      </c>
      <c r="AG158" s="180">
        <v>1539701</v>
      </c>
      <c r="AH158" s="180">
        <v>2716515</v>
      </c>
      <c r="AI158" s="180">
        <v>2439590</v>
      </c>
      <c r="AJ158" s="180">
        <v>2958090</v>
      </c>
      <c r="AK158" s="180">
        <v>2341756</v>
      </c>
      <c r="AL158" s="180">
        <v>2717078</v>
      </c>
      <c r="AM158" s="180">
        <v>2454750</v>
      </c>
      <c r="AN158" s="180">
        <v>2580590</v>
      </c>
      <c r="AO158" s="180">
        <v>1275337</v>
      </c>
      <c r="AP158" s="180">
        <v>2842141</v>
      </c>
      <c r="AQ158" s="180">
        <v>3083487</v>
      </c>
      <c r="AR158" s="180">
        <v>2660129</v>
      </c>
      <c r="AS158" s="180">
        <v>1808857</v>
      </c>
      <c r="AT158" s="180">
        <v>2641037</v>
      </c>
      <c r="AU158" s="180">
        <v>2690001</v>
      </c>
      <c r="AV158" s="180">
        <v>2674432</v>
      </c>
      <c r="AW158" s="180">
        <v>2303783</v>
      </c>
      <c r="AX158" s="180">
        <v>824123</v>
      </c>
      <c r="AY158" s="180">
        <v>1426171</v>
      </c>
      <c r="AZ158" s="180">
        <v>2047785</v>
      </c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3"/>
      <c r="BR158" s="3"/>
      <c r="BS158" s="3"/>
    </row>
    <row r="159" spans="1:71" x14ac:dyDescent="0.25">
      <c r="A159" s="180" t="s">
        <v>876</v>
      </c>
      <c r="B159" s="180">
        <v>4437939</v>
      </c>
      <c r="C159" s="180">
        <v>4270070</v>
      </c>
      <c r="D159" s="180">
        <v>3835543</v>
      </c>
      <c r="E159" s="180">
        <v>2789716</v>
      </c>
      <c r="F159" s="180">
        <v>3799758</v>
      </c>
      <c r="G159" s="180">
        <v>3704539</v>
      </c>
      <c r="H159" s="180">
        <v>3719966</v>
      </c>
      <c r="I159" s="180">
        <v>3717894.31</v>
      </c>
      <c r="J159" s="180">
        <v>4660629</v>
      </c>
      <c r="K159" s="180">
        <v>5229271.5199999996</v>
      </c>
      <c r="L159" s="180">
        <v>5321600</v>
      </c>
      <c r="M159" s="180">
        <v>6134626.04</v>
      </c>
      <c r="N159" s="180">
        <v>6617762</v>
      </c>
      <c r="O159" s="180">
        <v>7822726</v>
      </c>
      <c r="P159" s="180">
        <v>8151043</v>
      </c>
      <c r="Q159" s="180">
        <v>3590712</v>
      </c>
      <c r="R159" s="180">
        <v>9635888</v>
      </c>
      <c r="S159" s="180">
        <v>9995104</v>
      </c>
      <c r="T159" s="180">
        <v>9943454</v>
      </c>
      <c r="U159" s="180">
        <v>8270706</v>
      </c>
      <c r="V159" s="180">
        <v>10947722</v>
      </c>
      <c r="W159" s="180">
        <v>11997326</v>
      </c>
      <c r="X159" s="180">
        <v>11654905</v>
      </c>
      <c r="Y159" s="180">
        <v>10246621</v>
      </c>
      <c r="Z159" s="180">
        <v>13018552</v>
      </c>
      <c r="AA159" s="180">
        <v>12722464</v>
      </c>
      <c r="AB159" s="180">
        <v>13640557</v>
      </c>
      <c r="AC159" s="180">
        <v>10920185</v>
      </c>
      <c r="AD159" s="180">
        <v>13514879</v>
      </c>
      <c r="AE159" s="180">
        <v>12848384</v>
      </c>
      <c r="AF159" s="180">
        <v>11435318</v>
      </c>
      <c r="AG159" s="180">
        <v>6155983</v>
      </c>
      <c r="AH159" s="180">
        <v>10948230</v>
      </c>
      <c r="AI159" s="180">
        <v>10862689</v>
      </c>
      <c r="AJ159" s="180">
        <v>12190752</v>
      </c>
      <c r="AK159" s="180">
        <v>11338066</v>
      </c>
      <c r="AL159" s="180">
        <v>11531188</v>
      </c>
      <c r="AM159" s="180">
        <v>10378027</v>
      </c>
      <c r="AN159" s="180">
        <v>10821838</v>
      </c>
      <c r="AO159" s="180">
        <v>6915418</v>
      </c>
      <c r="AP159" s="180">
        <v>12158278</v>
      </c>
      <c r="AQ159" s="180">
        <v>12850044</v>
      </c>
      <c r="AR159" s="180">
        <v>10979397</v>
      </c>
      <c r="AS159" s="180">
        <v>8220491</v>
      </c>
      <c r="AT159" s="180">
        <v>11261942</v>
      </c>
      <c r="AU159" s="180">
        <v>11425175</v>
      </c>
      <c r="AV159" s="180">
        <v>11331355</v>
      </c>
      <c r="AW159" s="180">
        <v>9422492</v>
      </c>
      <c r="AX159" s="180">
        <v>5276431</v>
      </c>
      <c r="AY159" s="180">
        <v>6358941</v>
      </c>
      <c r="AZ159" s="180">
        <v>7443683</v>
      </c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3"/>
      <c r="BR159" s="3"/>
      <c r="BS159" s="3"/>
    </row>
    <row r="160" spans="1:71" x14ac:dyDescent="0.25">
      <c r="A160" s="180" t="s">
        <v>877</v>
      </c>
      <c r="B160" s="180">
        <v>4437938</v>
      </c>
      <c r="C160" s="180">
        <v>4270068</v>
      </c>
      <c r="D160" s="180">
        <v>3835543</v>
      </c>
      <c r="E160" s="180">
        <v>2789716</v>
      </c>
      <c r="F160" s="180">
        <v>3799760</v>
      </c>
      <c r="G160" s="180">
        <v>3704536</v>
      </c>
      <c r="H160" s="180">
        <v>3719961</v>
      </c>
      <c r="I160" s="180">
        <v>3667530.77</v>
      </c>
      <c r="J160" s="180">
        <v>4363912</v>
      </c>
      <c r="K160" s="180">
        <v>4763418.1500000004</v>
      </c>
      <c r="L160" s="180">
        <v>5085444</v>
      </c>
      <c r="M160" s="180">
        <v>5833916.2300000004</v>
      </c>
      <c r="N160" s="180">
        <v>6113887</v>
      </c>
      <c r="O160" s="180">
        <v>7318294</v>
      </c>
      <c r="P160" s="180">
        <v>7761148</v>
      </c>
      <c r="Q160" s="180">
        <v>3032238</v>
      </c>
      <c r="R160" s="180">
        <v>8988034</v>
      </c>
      <c r="S160" s="180">
        <v>9367274</v>
      </c>
      <c r="T160" s="180">
        <v>9212184</v>
      </c>
      <c r="U160" s="180">
        <v>7692305</v>
      </c>
      <c r="V160" s="180">
        <v>10106039</v>
      </c>
      <c r="W160" s="180">
        <v>10979012</v>
      </c>
      <c r="X160" s="180">
        <v>10712717</v>
      </c>
      <c r="Y160" s="180">
        <v>9527040</v>
      </c>
      <c r="Z160" s="180">
        <v>11938838</v>
      </c>
      <c r="AA160" s="180">
        <v>11731606</v>
      </c>
      <c r="AB160" s="180">
        <v>12516347</v>
      </c>
      <c r="AC160" s="180">
        <v>9966618</v>
      </c>
      <c r="AD160" s="180">
        <v>12401332</v>
      </c>
      <c r="AE160" s="180">
        <v>11478757</v>
      </c>
      <c r="AF160" s="180">
        <v>10116979</v>
      </c>
      <c r="AG160" s="180">
        <v>5476568</v>
      </c>
      <c r="AH160" s="180">
        <v>9646092</v>
      </c>
      <c r="AI160" s="180">
        <v>9427432</v>
      </c>
      <c r="AJ160" s="180">
        <v>10856304</v>
      </c>
      <c r="AK160" s="180">
        <v>10244272</v>
      </c>
      <c r="AL160" s="180">
        <v>10171488</v>
      </c>
      <c r="AM160" s="180">
        <v>8986110</v>
      </c>
      <c r="AN160" s="180">
        <v>9473364</v>
      </c>
      <c r="AO160" s="180">
        <v>5707284</v>
      </c>
      <c r="AP160" s="180">
        <v>10765723</v>
      </c>
      <c r="AQ160" s="180">
        <v>10916741</v>
      </c>
      <c r="AR160" s="180">
        <v>9743688</v>
      </c>
      <c r="AS160" s="180">
        <v>7032964</v>
      </c>
      <c r="AT160" s="180">
        <v>10044424</v>
      </c>
      <c r="AU160" s="180">
        <v>9928804</v>
      </c>
      <c r="AV160" s="180">
        <v>9951374</v>
      </c>
      <c r="AW160" s="180">
        <v>8802140</v>
      </c>
      <c r="AX160" s="180">
        <v>6581680</v>
      </c>
      <c r="AY160" s="180">
        <v>2968546</v>
      </c>
      <c r="AZ160" s="180">
        <v>6678511</v>
      </c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3"/>
      <c r="BR160" s="3"/>
      <c r="BS160" s="3"/>
    </row>
    <row r="161" spans="1:71" x14ac:dyDescent="0.25">
      <c r="A161" s="180" t="s">
        <v>1153</v>
      </c>
      <c r="B161" s="180">
        <v>1</v>
      </c>
      <c r="C161" s="180">
        <v>2</v>
      </c>
      <c r="D161" s="180">
        <v>0</v>
      </c>
      <c r="E161" s="180">
        <v>0</v>
      </c>
      <c r="F161" s="180">
        <v>-2</v>
      </c>
      <c r="G161" s="180">
        <v>3</v>
      </c>
      <c r="H161" s="180">
        <v>5</v>
      </c>
      <c r="I161" s="180">
        <v>50363.54</v>
      </c>
      <c r="J161" s="180">
        <v>296717</v>
      </c>
      <c r="K161" s="180">
        <v>465853.38</v>
      </c>
      <c r="L161" s="180">
        <v>236156</v>
      </c>
      <c r="M161" s="180">
        <v>300709.82</v>
      </c>
      <c r="N161" s="180">
        <v>503875</v>
      </c>
      <c r="O161" s="180">
        <v>504432</v>
      </c>
      <c r="P161" s="180">
        <v>389895</v>
      </c>
      <c r="Q161" s="180">
        <v>558474</v>
      </c>
      <c r="R161" s="180">
        <v>647854</v>
      </c>
      <c r="S161" s="180">
        <v>627830</v>
      </c>
      <c r="T161" s="180">
        <v>731270</v>
      </c>
      <c r="U161" s="180">
        <v>578401</v>
      </c>
      <c r="V161" s="180">
        <v>841683</v>
      </c>
      <c r="W161" s="180">
        <v>1018314</v>
      </c>
      <c r="X161" s="180">
        <v>942188</v>
      </c>
      <c r="Y161" s="180">
        <v>719581</v>
      </c>
      <c r="Z161" s="180">
        <v>1079714</v>
      </c>
      <c r="AA161" s="180">
        <v>990858</v>
      </c>
      <c r="AB161" s="180">
        <v>1124210</v>
      </c>
      <c r="AC161" s="180">
        <v>953567</v>
      </c>
      <c r="AD161" s="180">
        <v>1113547</v>
      </c>
      <c r="AE161" s="180">
        <v>1369627</v>
      </c>
      <c r="AF161" s="180">
        <v>1318339</v>
      </c>
      <c r="AG161" s="180">
        <v>679415</v>
      </c>
      <c r="AH161" s="180">
        <v>1302138</v>
      </c>
      <c r="AI161" s="180">
        <v>1435257</v>
      </c>
      <c r="AJ161" s="180">
        <v>1334448</v>
      </c>
      <c r="AK161" s="180">
        <v>1093794</v>
      </c>
      <c r="AL161" s="180">
        <v>1359700</v>
      </c>
      <c r="AM161" s="180">
        <v>1391917</v>
      </c>
      <c r="AN161" s="180">
        <v>1348474</v>
      </c>
      <c r="AO161" s="180">
        <v>1208134</v>
      </c>
      <c r="AP161" s="180">
        <v>1392555</v>
      </c>
      <c r="AQ161" s="180">
        <v>1933303</v>
      </c>
      <c r="AR161" s="180">
        <v>1235709</v>
      </c>
      <c r="AS161" s="180">
        <v>1187527</v>
      </c>
      <c r="AT161" s="180">
        <v>1217518</v>
      </c>
      <c r="AU161" s="180">
        <v>1496371</v>
      </c>
      <c r="AV161" s="180">
        <v>1379981</v>
      </c>
      <c r="AW161" s="180">
        <v>620352</v>
      </c>
      <c r="AX161" s="180">
        <v>-1305249</v>
      </c>
      <c r="AY161" s="180">
        <v>3390395</v>
      </c>
      <c r="AZ161" s="180">
        <v>765172</v>
      </c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3"/>
      <c r="BR161" s="3"/>
      <c r="BS161" s="3"/>
    </row>
    <row r="162" spans="1:71" x14ac:dyDescent="0.25">
      <c r="A162" s="180" t="s">
        <v>878</v>
      </c>
      <c r="B162" s="180">
        <v>1.85</v>
      </c>
      <c r="C162" s="180">
        <v>1.79</v>
      </c>
      <c r="D162" s="180">
        <v>1.6</v>
      </c>
      <c r="E162" s="180">
        <v>1.17</v>
      </c>
      <c r="F162" s="180">
        <v>1.59</v>
      </c>
      <c r="G162" s="180">
        <v>1.55</v>
      </c>
      <c r="H162" s="180">
        <v>1.55</v>
      </c>
      <c r="I162" s="180">
        <v>1.53</v>
      </c>
      <c r="J162" s="180">
        <v>1.82</v>
      </c>
      <c r="K162" s="180">
        <v>1.99</v>
      </c>
      <c r="L162" s="180">
        <v>2.12</v>
      </c>
      <c r="M162" s="180">
        <v>2.44</v>
      </c>
      <c r="N162" s="180">
        <v>2.5499999999999998</v>
      </c>
      <c r="O162" s="180">
        <v>3.06</v>
      </c>
      <c r="P162" s="180">
        <v>3.24</v>
      </c>
      <c r="Q162" s="180">
        <v>1.26</v>
      </c>
      <c r="R162" s="180">
        <v>3.76</v>
      </c>
      <c r="S162" s="180">
        <v>3.91</v>
      </c>
      <c r="T162" s="180">
        <v>3.85</v>
      </c>
      <c r="U162" s="180">
        <v>3.21</v>
      </c>
      <c r="V162" s="180">
        <v>4.22</v>
      </c>
      <c r="W162" s="180">
        <v>4.59</v>
      </c>
      <c r="X162" s="180">
        <v>4.4800000000000004</v>
      </c>
      <c r="Y162" s="180">
        <v>3.98</v>
      </c>
      <c r="Z162" s="180">
        <v>4.99</v>
      </c>
      <c r="AA162" s="180">
        <v>4.9000000000000004</v>
      </c>
      <c r="AB162" s="180">
        <v>5.23</v>
      </c>
      <c r="AC162" s="180">
        <v>4.16</v>
      </c>
      <c r="AD162" s="180">
        <v>5.18</v>
      </c>
      <c r="AE162" s="180">
        <v>4.8</v>
      </c>
      <c r="AF162" s="180">
        <v>4.2300000000000004</v>
      </c>
      <c r="AG162" s="180">
        <v>2.2799999999999998</v>
      </c>
      <c r="AH162" s="180">
        <v>4.03</v>
      </c>
      <c r="AI162" s="180">
        <v>3.94</v>
      </c>
      <c r="AJ162" s="180">
        <v>4.54</v>
      </c>
      <c r="AK162" s="180">
        <v>4.28</v>
      </c>
      <c r="AL162" s="180">
        <v>4.25</v>
      </c>
      <c r="AM162" s="180">
        <v>3.75</v>
      </c>
      <c r="AN162" s="180">
        <v>3.96</v>
      </c>
      <c r="AO162" s="180">
        <v>2.39</v>
      </c>
      <c r="AP162" s="180">
        <v>4.5</v>
      </c>
      <c r="AQ162" s="180">
        <v>4.5599999999999996</v>
      </c>
      <c r="AR162" s="180">
        <v>4.07</v>
      </c>
      <c r="AS162" s="180">
        <v>2.94</v>
      </c>
      <c r="AT162" s="180">
        <v>4.2</v>
      </c>
      <c r="AU162" s="180">
        <v>4.1500000000000004</v>
      </c>
      <c r="AV162" s="180">
        <v>4.16</v>
      </c>
      <c r="AW162" s="180">
        <v>3.68</v>
      </c>
      <c r="AX162" s="180">
        <v>2.75</v>
      </c>
      <c r="AY162" s="180">
        <v>1.27</v>
      </c>
      <c r="AZ162" s="180">
        <v>2.82</v>
      </c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3"/>
      <c r="BR162" s="3"/>
      <c r="BS162" s="3"/>
    </row>
    <row r="163" spans="1:71" x14ac:dyDescent="0.25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3"/>
      <c r="BR163" s="3"/>
      <c r="BS163" s="3"/>
    </row>
    <row r="164" spans="1:71" x14ac:dyDescent="0.25">
      <c r="A164" s="180" t="s">
        <v>879</v>
      </c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3"/>
      <c r="BR164" s="3"/>
      <c r="BS164" s="3"/>
    </row>
    <row r="165" spans="1:71" x14ac:dyDescent="0.25">
      <c r="A165" s="180" t="s">
        <v>876</v>
      </c>
      <c r="B165" s="180">
        <v>0</v>
      </c>
      <c r="C165" s="180">
        <v>0</v>
      </c>
      <c r="D165" s="180">
        <v>0</v>
      </c>
      <c r="E165" s="180">
        <v>0</v>
      </c>
      <c r="F165" s="180">
        <v>0</v>
      </c>
      <c r="G165" s="180">
        <v>0</v>
      </c>
      <c r="H165" s="180">
        <v>0</v>
      </c>
      <c r="I165" s="180">
        <v>0</v>
      </c>
      <c r="J165" s="180">
        <v>0</v>
      </c>
      <c r="K165" s="180">
        <v>0</v>
      </c>
      <c r="L165" s="180">
        <v>0</v>
      </c>
      <c r="M165" s="180">
        <v>0</v>
      </c>
      <c r="N165" s="180">
        <v>6617762</v>
      </c>
      <c r="O165" s="180">
        <v>7822726</v>
      </c>
      <c r="P165" s="180">
        <v>8151043</v>
      </c>
      <c r="Q165" s="180">
        <v>3590712</v>
      </c>
      <c r="R165" s="180">
        <v>9635888</v>
      </c>
      <c r="S165" s="180">
        <v>9995104</v>
      </c>
      <c r="T165" s="180">
        <v>9943454</v>
      </c>
      <c r="U165" s="180">
        <v>8270706</v>
      </c>
      <c r="V165" s="180">
        <v>10947722</v>
      </c>
      <c r="W165" s="180">
        <v>11997326</v>
      </c>
      <c r="X165" s="180">
        <v>11654905</v>
      </c>
      <c r="Y165" s="180">
        <v>10246621</v>
      </c>
      <c r="Z165" s="180">
        <v>13018552</v>
      </c>
      <c r="AA165" s="180">
        <v>12722464</v>
      </c>
      <c r="AB165" s="180">
        <v>13640557</v>
      </c>
      <c r="AC165" s="180">
        <v>10920185</v>
      </c>
      <c r="AD165" s="180">
        <v>13514879</v>
      </c>
      <c r="AE165" s="180">
        <v>12848384</v>
      </c>
      <c r="AF165" s="180">
        <v>11435318</v>
      </c>
      <c r="AG165" s="180">
        <v>6155983</v>
      </c>
      <c r="AH165" s="180">
        <v>10948230</v>
      </c>
      <c r="AI165" s="180">
        <v>10862689</v>
      </c>
      <c r="AJ165" s="180">
        <v>12190752</v>
      </c>
      <c r="AK165" s="180">
        <v>11338066</v>
      </c>
      <c r="AL165" s="180">
        <v>11531188</v>
      </c>
      <c r="AM165" s="180">
        <v>10378027</v>
      </c>
      <c r="AN165" s="180">
        <v>10821838</v>
      </c>
      <c r="AO165" s="180">
        <v>6915418</v>
      </c>
      <c r="AP165" s="180">
        <v>12158278</v>
      </c>
      <c r="AQ165" s="180">
        <v>12850044</v>
      </c>
      <c r="AR165" s="180">
        <v>10979397</v>
      </c>
      <c r="AS165" s="180">
        <v>8220491</v>
      </c>
      <c r="AT165" s="180">
        <v>11261942</v>
      </c>
      <c r="AU165" s="180">
        <v>11425175</v>
      </c>
      <c r="AV165" s="180">
        <v>11331355</v>
      </c>
      <c r="AW165" s="180">
        <v>9422492</v>
      </c>
      <c r="AX165" s="180">
        <v>5276431</v>
      </c>
      <c r="AY165" s="180">
        <v>6358941</v>
      </c>
      <c r="AZ165" s="180">
        <v>7443683</v>
      </c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3"/>
      <c r="BR165" s="3"/>
      <c r="BS165" s="3"/>
    </row>
    <row r="166" spans="1:71" x14ac:dyDescent="0.25">
      <c r="A166" s="180" t="s">
        <v>1251</v>
      </c>
      <c r="B166" s="180">
        <v>0</v>
      </c>
      <c r="C166" s="180">
        <v>0</v>
      </c>
      <c r="D166" s="180">
        <v>0</v>
      </c>
      <c r="E166" s="180">
        <v>0</v>
      </c>
      <c r="F166" s="180">
        <v>0</v>
      </c>
      <c r="G166" s="180">
        <v>0</v>
      </c>
      <c r="H166" s="180">
        <v>0</v>
      </c>
      <c r="I166" s="180">
        <v>0</v>
      </c>
      <c r="J166" s="180">
        <v>0</v>
      </c>
      <c r="K166" s="180">
        <v>0</v>
      </c>
      <c r="L166" s="180">
        <v>0</v>
      </c>
      <c r="M166" s="180">
        <v>0</v>
      </c>
      <c r="N166" s="180">
        <v>0</v>
      </c>
      <c r="O166" s="180">
        <v>0</v>
      </c>
      <c r="P166" s="180">
        <v>0</v>
      </c>
      <c r="Q166" s="180">
        <v>0</v>
      </c>
      <c r="R166" s="180">
        <v>1649374</v>
      </c>
      <c r="S166" s="180">
        <v>67</v>
      </c>
      <c r="T166" s="180">
        <v>0</v>
      </c>
      <c r="U166" s="180">
        <v>0</v>
      </c>
      <c r="V166" s="180">
        <v>0</v>
      </c>
      <c r="W166" s="180">
        <v>0</v>
      </c>
      <c r="X166" s="180">
        <v>0</v>
      </c>
      <c r="Y166" s="180">
        <v>0</v>
      </c>
      <c r="Z166" s="180">
        <v>0</v>
      </c>
      <c r="AA166" s="180">
        <v>955165.5</v>
      </c>
      <c r="AB166" s="180">
        <v>1</v>
      </c>
      <c r="AC166" s="180">
        <v>-1</v>
      </c>
      <c r="AD166" s="180">
        <v>0</v>
      </c>
      <c r="AE166" s="180">
        <v>0</v>
      </c>
      <c r="AF166" s="180">
        <v>0</v>
      </c>
      <c r="AG166" s="180">
        <v>0</v>
      </c>
      <c r="AH166" s="180">
        <v>4660080</v>
      </c>
      <c r="AI166" s="180">
        <v>0</v>
      </c>
      <c r="AJ166" s="180">
        <v>0</v>
      </c>
      <c r="AK166" s="180">
        <v>0</v>
      </c>
      <c r="AL166" s="180">
        <v>0</v>
      </c>
      <c r="AM166" s="180">
        <v>622533.5</v>
      </c>
      <c r="AN166" s="180">
        <v>0</v>
      </c>
      <c r="AO166" s="180">
        <v>0</v>
      </c>
      <c r="AP166" s="180">
        <v>0</v>
      </c>
      <c r="AQ166" s="180">
        <v>0</v>
      </c>
      <c r="AR166" s="180">
        <v>0</v>
      </c>
      <c r="AS166" s="180">
        <v>0</v>
      </c>
      <c r="AT166" s="180">
        <v>4375842</v>
      </c>
      <c r="AU166" s="180">
        <v>127619</v>
      </c>
      <c r="AV166" s="180">
        <v>0</v>
      </c>
      <c r="AW166" s="180">
        <v>0</v>
      </c>
      <c r="AX166" s="180">
        <v>0</v>
      </c>
      <c r="AY166" s="180">
        <v>487061.5</v>
      </c>
      <c r="AZ166" s="180">
        <v>0</v>
      </c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3"/>
      <c r="BR166" s="3"/>
      <c r="BS166" s="3"/>
    </row>
    <row r="167" spans="1:71" x14ac:dyDescent="0.25">
      <c r="A167" s="180" t="s">
        <v>1154</v>
      </c>
      <c r="B167" s="180">
        <v>0</v>
      </c>
      <c r="C167" s="180">
        <v>0</v>
      </c>
      <c r="D167" s="180">
        <v>0</v>
      </c>
      <c r="E167" s="180">
        <v>0</v>
      </c>
      <c r="F167" s="180">
        <v>0</v>
      </c>
      <c r="G167" s="180">
        <v>0</v>
      </c>
      <c r="H167" s="180">
        <v>0</v>
      </c>
      <c r="I167" s="180">
        <v>0</v>
      </c>
      <c r="J167" s="180">
        <v>0</v>
      </c>
      <c r="K167" s="180">
        <v>0</v>
      </c>
      <c r="L167" s="180">
        <v>0</v>
      </c>
      <c r="M167" s="180">
        <v>0</v>
      </c>
      <c r="N167" s="180">
        <v>47283</v>
      </c>
      <c r="O167" s="180">
        <v>-555721</v>
      </c>
      <c r="P167" s="180">
        <v>-964557</v>
      </c>
      <c r="Q167" s="180">
        <v>1909218</v>
      </c>
      <c r="R167" s="180">
        <v>1485554</v>
      </c>
      <c r="S167" s="180">
        <v>-536515</v>
      </c>
      <c r="T167" s="180">
        <v>1289110</v>
      </c>
      <c r="U167" s="180">
        <v>1852127</v>
      </c>
      <c r="V167" s="180">
        <v>1854358</v>
      </c>
      <c r="W167" s="180">
        <v>-1992450</v>
      </c>
      <c r="X167" s="180">
        <v>-1427967</v>
      </c>
      <c r="Y167" s="180">
        <v>-65228</v>
      </c>
      <c r="Z167" s="180">
        <v>1248646</v>
      </c>
      <c r="AA167" s="180">
        <v>1632407</v>
      </c>
      <c r="AB167" s="180">
        <v>864070</v>
      </c>
      <c r="AC167" s="180">
        <v>-659751</v>
      </c>
      <c r="AD167" s="180">
        <v>190760</v>
      </c>
      <c r="AE167" s="180">
        <v>168134</v>
      </c>
      <c r="AF167" s="180">
        <v>-1845737</v>
      </c>
      <c r="AG167" s="180">
        <v>-409182</v>
      </c>
      <c r="AH167" s="180">
        <v>2277794</v>
      </c>
      <c r="AI167" s="180">
        <v>901941</v>
      </c>
      <c r="AJ167" s="180">
        <v>1056994</v>
      </c>
      <c r="AK167" s="180">
        <v>-687205</v>
      </c>
      <c r="AL167" s="180">
        <v>1238036</v>
      </c>
      <c r="AM167" s="180">
        <v>556491</v>
      </c>
      <c r="AN167" s="180">
        <v>1159210</v>
      </c>
      <c r="AO167" s="180">
        <v>2009405</v>
      </c>
      <c r="AP167" s="180">
        <v>-616740</v>
      </c>
      <c r="AQ167" s="180">
        <v>-3753253</v>
      </c>
      <c r="AR167" s="180">
        <v>3132498</v>
      </c>
      <c r="AS167" s="180">
        <v>-5179780</v>
      </c>
      <c r="AT167" s="180">
        <v>4852949</v>
      </c>
      <c r="AU167" s="180">
        <v>5383482</v>
      </c>
      <c r="AV167" s="180">
        <v>-2315835</v>
      </c>
      <c r="AW167" s="180">
        <v>-5320331</v>
      </c>
      <c r="AX167" s="180">
        <v>-22407581</v>
      </c>
      <c r="AY167" s="180">
        <v>15736669</v>
      </c>
      <c r="AZ167" s="180">
        <v>-2401757</v>
      </c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3"/>
      <c r="BR167" s="3"/>
      <c r="BS167" s="3"/>
    </row>
    <row r="168" spans="1:71" x14ac:dyDescent="0.25">
      <c r="A168" s="180" t="s">
        <v>880</v>
      </c>
      <c r="B168" s="180">
        <v>0</v>
      </c>
      <c r="C168" s="180">
        <v>0</v>
      </c>
      <c r="D168" s="180">
        <v>0</v>
      </c>
      <c r="E168" s="180">
        <v>0</v>
      </c>
      <c r="F168" s="180">
        <v>0</v>
      </c>
      <c r="G168" s="180">
        <v>0</v>
      </c>
      <c r="H168" s="180">
        <v>0</v>
      </c>
      <c r="I168" s="180">
        <v>0</v>
      </c>
      <c r="J168" s="180">
        <v>0</v>
      </c>
      <c r="K168" s="180">
        <v>0</v>
      </c>
      <c r="L168" s="180">
        <v>0</v>
      </c>
      <c r="M168" s="180">
        <v>0</v>
      </c>
      <c r="N168" s="180">
        <v>0</v>
      </c>
      <c r="O168" s="180">
        <v>0</v>
      </c>
      <c r="P168" s="180">
        <v>0</v>
      </c>
      <c r="Q168" s="180">
        <v>-75804.75</v>
      </c>
      <c r="R168" s="180">
        <v>0</v>
      </c>
      <c r="S168" s="180">
        <v>0</v>
      </c>
      <c r="T168" s="180">
        <v>0</v>
      </c>
      <c r="U168" s="180">
        <v>-780015.5</v>
      </c>
      <c r="V168" s="180">
        <v>0</v>
      </c>
      <c r="W168" s="180">
        <v>0</v>
      </c>
      <c r="X168" s="180">
        <v>0</v>
      </c>
      <c r="Y168" s="180">
        <v>2847.25</v>
      </c>
      <c r="Z168" s="180">
        <v>0</v>
      </c>
      <c r="AA168" s="180">
        <v>0</v>
      </c>
      <c r="AB168" s="180">
        <v>0</v>
      </c>
      <c r="AC168" s="180">
        <v>-545000</v>
      </c>
      <c r="AD168" s="180">
        <v>-66755</v>
      </c>
      <c r="AE168" s="180">
        <v>0</v>
      </c>
      <c r="AF168" s="180">
        <v>0</v>
      </c>
      <c r="AG168" s="180">
        <v>-353504</v>
      </c>
      <c r="AH168" s="180">
        <v>-2250000</v>
      </c>
      <c r="AI168" s="180">
        <v>551000</v>
      </c>
      <c r="AJ168" s="180">
        <v>204000</v>
      </c>
      <c r="AK168" s="180">
        <v>1824389</v>
      </c>
      <c r="AL168" s="180">
        <v>2888</v>
      </c>
      <c r="AM168" s="180">
        <v>0</v>
      </c>
      <c r="AN168" s="180">
        <v>0</v>
      </c>
      <c r="AO168" s="180">
        <v>-714959</v>
      </c>
      <c r="AP168" s="180">
        <v>1345951</v>
      </c>
      <c r="AQ168" s="180">
        <v>401988</v>
      </c>
      <c r="AR168" s="180">
        <v>15551</v>
      </c>
      <c r="AS168" s="180">
        <v>527309</v>
      </c>
      <c r="AT168" s="180">
        <v>-1274</v>
      </c>
      <c r="AU168" s="180">
        <v>-342002</v>
      </c>
      <c r="AV168" s="180">
        <v>-2601299</v>
      </c>
      <c r="AW168" s="180">
        <v>-34505</v>
      </c>
      <c r="AX168" s="180">
        <v>-2813</v>
      </c>
      <c r="AY168" s="180">
        <v>-316641</v>
      </c>
      <c r="AZ168" s="180">
        <v>262859</v>
      </c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3"/>
      <c r="BR168" s="3"/>
      <c r="BS168" s="3"/>
    </row>
    <row r="169" spans="1:71" x14ac:dyDescent="0.25">
      <c r="A169" s="180" t="s">
        <v>1270</v>
      </c>
      <c r="B169" s="180">
        <v>0</v>
      </c>
      <c r="C169" s="180">
        <v>0</v>
      </c>
      <c r="D169" s="180">
        <v>0</v>
      </c>
      <c r="E169" s="180">
        <v>0</v>
      </c>
      <c r="F169" s="180">
        <v>0</v>
      </c>
      <c r="G169" s="180">
        <v>0</v>
      </c>
      <c r="H169" s="180">
        <v>0</v>
      </c>
      <c r="I169" s="180">
        <v>0</v>
      </c>
      <c r="J169" s="180">
        <v>0</v>
      </c>
      <c r="K169" s="180">
        <v>0</v>
      </c>
      <c r="L169" s="180">
        <v>0</v>
      </c>
      <c r="M169" s="180">
        <v>0</v>
      </c>
      <c r="N169" s="180">
        <v>0</v>
      </c>
      <c r="O169" s="180">
        <v>0</v>
      </c>
      <c r="P169" s="180">
        <v>0</v>
      </c>
      <c r="Q169" s="180">
        <v>0</v>
      </c>
      <c r="R169" s="180">
        <v>0</v>
      </c>
      <c r="S169" s="180">
        <v>0</v>
      </c>
      <c r="T169" s="180">
        <v>0</v>
      </c>
      <c r="U169" s="180">
        <v>0</v>
      </c>
      <c r="V169" s="180">
        <v>0</v>
      </c>
      <c r="W169" s="180">
        <v>0</v>
      </c>
      <c r="X169" s="180">
        <v>0</v>
      </c>
      <c r="Y169" s="180">
        <v>0</v>
      </c>
      <c r="Z169" s="180">
        <v>0</v>
      </c>
      <c r="AA169" s="180">
        <v>0</v>
      </c>
      <c r="AB169" s="180">
        <v>0</v>
      </c>
      <c r="AC169" s="180">
        <v>0</v>
      </c>
      <c r="AD169" s="180">
        <v>0</v>
      </c>
      <c r="AE169" s="180">
        <v>0</v>
      </c>
      <c r="AF169" s="180">
        <v>0</v>
      </c>
      <c r="AG169" s="180">
        <v>0</v>
      </c>
      <c r="AH169" s="180">
        <v>0</v>
      </c>
      <c r="AI169" s="180">
        <v>0</v>
      </c>
      <c r="AJ169" s="180">
        <v>0</v>
      </c>
      <c r="AK169" s="180">
        <v>0</v>
      </c>
      <c r="AL169" s="180">
        <v>0</v>
      </c>
      <c r="AM169" s="180">
        <v>0</v>
      </c>
      <c r="AN169" s="180">
        <v>0</v>
      </c>
      <c r="AO169" s="180">
        <v>0</v>
      </c>
      <c r="AP169" s="180">
        <v>0</v>
      </c>
      <c r="AQ169" s="180">
        <v>0</v>
      </c>
      <c r="AR169" s="180">
        <v>0</v>
      </c>
      <c r="AS169" s="180">
        <v>0</v>
      </c>
      <c r="AT169" s="180">
        <v>0</v>
      </c>
      <c r="AU169" s="180">
        <v>0</v>
      </c>
      <c r="AV169" s="180">
        <v>0</v>
      </c>
      <c r="AW169" s="180">
        <v>0</v>
      </c>
      <c r="AX169" s="180">
        <v>4922338</v>
      </c>
      <c r="AY169" s="180">
        <v>-9753558</v>
      </c>
      <c r="AZ169" s="180">
        <v>-509516</v>
      </c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3"/>
      <c r="BR169" s="3"/>
      <c r="BS169" s="3"/>
    </row>
    <row r="170" spans="1:71" x14ac:dyDescent="0.25">
      <c r="A170" s="180" t="s">
        <v>1155</v>
      </c>
      <c r="B170" s="180">
        <v>0</v>
      </c>
      <c r="C170" s="180">
        <v>0</v>
      </c>
      <c r="D170" s="180">
        <v>0</v>
      </c>
      <c r="E170" s="180">
        <v>0</v>
      </c>
      <c r="F170" s="180">
        <v>0</v>
      </c>
      <c r="G170" s="180">
        <v>0</v>
      </c>
      <c r="H170" s="180">
        <v>0</v>
      </c>
      <c r="I170" s="180">
        <v>0</v>
      </c>
      <c r="J170" s="180">
        <v>0</v>
      </c>
      <c r="K170" s="180">
        <v>0</v>
      </c>
      <c r="L170" s="180">
        <v>0</v>
      </c>
      <c r="M170" s="180">
        <v>0</v>
      </c>
      <c r="N170" s="180">
        <v>0</v>
      </c>
      <c r="O170" s="180">
        <v>0</v>
      </c>
      <c r="P170" s="180">
        <v>0</v>
      </c>
      <c r="Q170" s="180">
        <v>0</v>
      </c>
      <c r="R170" s="180">
        <v>0</v>
      </c>
      <c r="S170" s="180">
        <v>0</v>
      </c>
      <c r="T170" s="180">
        <v>0</v>
      </c>
      <c r="U170" s="180">
        <v>0</v>
      </c>
      <c r="V170" s="180">
        <v>76961</v>
      </c>
      <c r="W170" s="180">
        <v>122403</v>
      </c>
      <c r="X170" s="180">
        <v>-92572</v>
      </c>
      <c r="Y170" s="180">
        <v>87397</v>
      </c>
      <c r="Z170" s="180">
        <v>-13521</v>
      </c>
      <c r="AA170" s="180">
        <v>5718</v>
      </c>
      <c r="AB170" s="180">
        <v>-33790</v>
      </c>
      <c r="AC170" s="180">
        <v>84931</v>
      </c>
      <c r="AD170" s="180">
        <v>-70345</v>
      </c>
      <c r="AE170" s="180">
        <v>22456</v>
      </c>
      <c r="AF170" s="180">
        <v>-97105</v>
      </c>
      <c r="AG170" s="180">
        <v>-140472</v>
      </c>
      <c r="AH170" s="180">
        <v>-112412</v>
      </c>
      <c r="AI170" s="180">
        <v>169283</v>
      </c>
      <c r="AJ170" s="180">
        <v>6317</v>
      </c>
      <c r="AK170" s="180">
        <v>-173854</v>
      </c>
      <c r="AL170" s="180">
        <v>32457</v>
      </c>
      <c r="AM170" s="180">
        <v>72989</v>
      </c>
      <c r="AN170" s="180">
        <v>90001</v>
      </c>
      <c r="AO170" s="180">
        <v>153798</v>
      </c>
      <c r="AP170" s="180">
        <v>218590</v>
      </c>
      <c r="AQ170" s="180">
        <v>-417472</v>
      </c>
      <c r="AR170" s="180">
        <v>-170823</v>
      </c>
      <c r="AS170" s="180">
        <v>16226</v>
      </c>
      <c r="AT170" s="180">
        <v>87243</v>
      </c>
      <c r="AU170" s="180">
        <v>-132677</v>
      </c>
      <c r="AV170" s="180">
        <v>-141384</v>
      </c>
      <c r="AW170" s="180">
        <v>-11754</v>
      </c>
      <c r="AX170" s="180">
        <v>88503</v>
      </c>
      <c r="AY170" s="180">
        <v>-73135</v>
      </c>
      <c r="AZ170" s="180">
        <v>104746</v>
      </c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3"/>
      <c r="BR170" s="3"/>
      <c r="BS170" s="3"/>
    </row>
    <row r="171" spans="1:71" x14ac:dyDescent="0.25">
      <c r="A171" s="180" t="s">
        <v>1252</v>
      </c>
      <c r="B171" s="180">
        <v>0</v>
      </c>
      <c r="C171" s="180">
        <v>0</v>
      </c>
      <c r="D171" s="180">
        <v>0</v>
      </c>
      <c r="E171" s="180">
        <v>0</v>
      </c>
      <c r="F171" s="180">
        <v>0</v>
      </c>
      <c r="G171" s="180">
        <v>0</v>
      </c>
      <c r="H171" s="180">
        <v>0</v>
      </c>
      <c r="I171" s="180">
        <v>0</v>
      </c>
      <c r="J171" s="180">
        <v>0</v>
      </c>
      <c r="K171" s="180">
        <v>0</v>
      </c>
      <c r="L171" s="180">
        <v>0</v>
      </c>
      <c r="M171" s="180">
        <v>0</v>
      </c>
      <c r="N171" s="180">
        <v>0</v>
      </c>
      <c r="O171" s="180">
        <v>0</v>
      </c>
      <c r="P171" s="180">
        <v>0</v>
      </c>
      <c r="Q171" s="180">
        <v>0</v>
      </c>
      <c r="R171" s="180">
        <v>0</v>
      </c>
      <c r="S171" s="180">
        <v>0</v>
      </c>
      <c r="T171" s="180">
        <v>0</v>
      </c>
      <c r="U171" s="180">
        <v>0</v>
      </c>
      <c r="V171" s="180">
        <v>0</v>
      </c>
      <c r="W171" s="180">
        <v>0</v>
      </c>
      <c r="X171" s="180">
        <v>0</v>
      </c>
      <c r="Y171" s="180">
        <v>0</v>
      </c>
      <c r="Z171" s="180">
        <v>0</v>
      </c>
      <c r="AA171" s="180">
        <v>0</v>
      </c>
      <c r="AB171" s="180">
        <v>0</v>
      </c>
      <c r="AC171" s="180">
        <v>0</v>
      </c>
      <c r="AD171" s="180">
        <v>-398</v>
      </c>
      <c r="AE171" s="180">
        <v>0</v>
      </c>
      <c r="AF171" s="180">
        <v>398</v>
      </c>
      <c r="AG171" s="180">
        <v>0</v>
      </c>
      <c r="AH171" s="180">
        <v>0</v>
      </c>
      <c r="AI171" s="180">
        <v>0</v>
      </c>
      <c r="AJ171" s="180">
        <v>0</v>
      </c>
      <c r="AK171" s="180">
        <v>0</v>
      </c>
      <c r="AL171" s="180">
        <v>0</v>
      </c>
      <c r="AM171" s="180">
        <v>0</v>
      </c>
      <c r="AN171" s="180">
        <v>0</v>
      </c>
      <c r="AO171" s="180">
        <v>0</v>
      </c>
      <c r="AP171" s="180">
        <v>0</v>
      </c>
      <c r="AQ171" s="180">
        <v>0</v>
      </c>
      <c r="AR171" s="180">
        <v>0</v>
      </c>
      <c r="AS171" s="180">
        <v>0</v>
      </c>
      <c r="AT171" s="180">
        <v>0</v>
      </c>
      <c r="AU171" s="180">
        <v>0</v>
      </c>
      <c r="AV171" s="180">
        <v>0</v>
      </c>
      <c r="AW171" s="180">
        <v>0</v>
      </c>
      <c r="AX171" s="180">
        <v>0</v>
      </c>
      <c r="AY171" s="180">
        <v>0</v>
      </c>
      <c r="AZ171" s="180">
        <v>0</v>
      </c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3"/>
      <c r="BR171" s="3"/>
      <c r="BS171" s="3"/>
    </row>
    <row r="172" spans="1:71" x14ac:dyDescent="0.25">
      <c r="A172" s="180" t="s">
        <v>1253</v>
      </c>
      <c r="B172" s="180">
        <v>0</v>
      </c>
      <c r="C172" s="180">
        <v>0</v>
      </c>
      <c r="D172" s="180">
        <v>0</v>
      </c>
      <c r="E172" s="180">
        <v>0</v>
      </c>
      <c r="F172" s="180">
        <v>0</v>
      </c>
      <c r="G172" s="180">
        <v>0</v>
      </c>
      <c r="H172" s="180">
        <v>0</v>
      </c>
      <c r="I172" s="180">
        <v>0</v>
      </c>
      <c r="J172" s="180">
        <v>0</v>
      </c>
      <c r="K172" s="180">
        <v>0</v>
      </c>
      <c r="L172" s="180">
        <v>0</v>
      </c>
      <c r="M172" s="180">
        <v>0</v>
      </c>
      <c r="N172" s="180">
        <v>-13906</v>
      </c>
      <c r="O172" s="180">
        <v>163727</v>
      </c>
      <c r="P172" s="180">
        <v>288729</v>
      </c>
      <c r="Q172" s="180">
        <v>952212</v>
      </c>
      <c r="R172" s="180">
        <v>-565533</v>
      </c>
      <c r="S172" s="180">
        <v>116189</v>
      </c>
      <c r="T172" s="180">
        <v>-261884</v>
      </c>
      <c r="U172" s="180">
        <v>384738</v>
      </c>
      <c r="V172" s="180">
        <v>-365962</v>
      </c>
      <c r="W172" s="180">
        <v>393661</v>
      </c>
      <c r="X172" s="180">
        <v>283343</v>
      </c>
      <c r="Y172" s="180">
        <v>8679</v>
      </c>
      <c r="Z172" s="180">
        <v>-244121</v>
      </c>
      <c r="AA172" s="180">
        <v>-703999</v>
      </c>
      <c r="AB172" s="180">
        <v>-161992</v>
      </c>
      <c r="AC172" s="180">
        <v>584898</v>
      </c>
      <c r="AD172" s="180">
        <v>-27991</v>
      </c>
      <c r="AE172" s="180">
        <v>-55483</v>
      </c>
      <c r="AF172" s="180">
        <v>360485</v>
      </c>
      <c r="AG172" s="180">
        <v>146530</v>
      </c>
      <c r="AH172" s="180">
        <v>-939223</v>
      </c>
      <c r="AI172" s="180">
        <v>-332049</v>
      </c>
      <c r="AJ172" s="180">
        <v>-231512</v>
      </c>
      <c r="AK172" s="180">
        <v>-229319</v>
      </c>
      <c r="AL172" s="180">
        <v>-235964</v>
      </c>
      <c r="AM172" s="180">
        <v>-380908</v>
      </c>
      <c r="AN172" s="180">
        <v>-225663</v>
      </c>
      <c r="AO172" s="180">
        <v>-252311</v>
      </c>
      <c r="AP172" s="180">
        <v>-154386</v>
      </c>
      <c r="AQ172" s="180">
        <v>671463</v>
      </c>
      <c r="AR172" s="180">
        <v>-622727</v>
      </c>
      <c r="AS172" s="180">
        <v>915300</v>
      </c>
      <c r="AT172" s="180">
        <v>-1847144</v>
      </c>
      <c r="AU172" s="180">
        <v>-1037053</v>
      </c>
      <c r="AV172" s="180">
        <v>981141</v>
      </c>
      <c r="AW172" s="180">
        <v>1074374</v>
      </c>
      <c r="AX172" s="180">
        <v>3489482</v>
      </c>
      <c r="AY172" s="180">
        <v>-1256803</v>
      </c>
      <c r="AZ172" s="180">
        <v>451009</v>
      </c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3"/>
      <c r="BR172" s="3"/>
      <c r="BS172" s="3"/>
    </row>
    <row r="173" spans="1:71" x14ac:dyDescent="0.25">
      <c r="A173" s="180" t="s">
        <v>881</v>
      </c>
      <c r="B173" s="180">
        <v>0</v>
      </c>
      <c r="C173" s="180">
        <v>0</v>
      </c>
      <c r="D173" s="180">
        <v>0</v>
      </c>
      <c r="E173" s="180">
        <v>0</v>
      </c>
      <c r="F173" s="180">
        <v>0</v>
      </c>
      <c r="G173" s="180">
        <v>0</v>
      </c>
      <c r="H173" s="180">
        <v>0</v>
      </c>
      <c r="I173" s="180">
        <v>0</v>
      </c>
      <c r="J173" s="180">
        <v>0</v>
      </c>
      <c r="K173" s="180">
        <v>0</v>
      </c>
      <c r="L173" s="180">
        <v>0</v>
      </c>
      <c r="M173" s="180">
        <v>0</v>
      </c>
      <c r="N173" s="180">
        <v>6651139</v>
      </c>
      <c r="O173" s="180">
        <v>7430732</v>
      </c>
      <c r="P173" s="180">
        <v>7475215</v>
      </c>
      <c r="Q173" s="180">
        <v>6148923</v>
      </c>
      <c r="R173" s="180">
        <v>12205283</v>
      </c>
      <c r="S173" s="180">
        <v>9574845</v>
      </c>
      <c r="T173" s="180">
        <v>10970680</v>
      </c>
      <c r="U173" s="180">
        <v>7387509</v>
      </c>
      <c r="V173" s="180">
        <v>12513079</v>
      </c>
      <c r="W173" s="180">
        <v>10520940</v>
      </c>
      <c r="X173" s="180">
        <v>10417709</v>
      </c>
      <c r="Y173" s="180">
        <v>10288858</v>
      </c>
      <c r="Z173" s="180">
        <v>14009556</v>
      </c>
      <c r="AA173" s="180">
        <v>15566921</v>
      </c>
      <c r="AB173" s="180">
        <v>14308845</v>
      </c>
      <c r="AC173" s="180">
        <v>8750262</v>
      </c>
      <c r="AD173" s="180">
        <v>13540150</v>
      </c>
      <c r="AE173" s="180">
        <v>12983491</v>
      </c>
      <c r="AF173" s="180">
        <v>9853359</v>
      </c>
      <c r="AG173" s="180">
        <v>5399355</v>
      </c>
      <c r="AH173" s="180">
        <v>14584469</v>
      </c>
      <c r="AI173" s="180">
        <v>12152864</v>
      </c>
      <c r="AJ173" s="180">
        <v>13226551</v>
      </c>
      <c r="AK173" s="180">
        <v>12072077</v>
      </c>
      <c r="AL173" s="180">
        <v>12568605</v>
      </c>
      <c r="AM173" s="180">
        <v>11871666</v>
      </c>
      <c r="AN173" s="180">
        <v>11845386</v>
      </c>
      <c r="AO173" s="180">
        <v>8111351</v>
      </c>
      <c r="AP173" s="180">
        <v>12951693</v>
      </c>
      <c r="AQ173" s="180">
        <v>9752770</v>
      </c>
      <c r="AR173" s="180">
        <v>13333896</v>
      </c>
      <c r="AS173" s="180">
        <v>4499546</v>
      </c>
      <c r="AT173" s="180">
        <v>18729558</v>
      </c>
      <c r="AU173" s="180">
        <v>15424544</v>
      </c>
      <c r="AV173" s="180">
        <v>7253978</v>
      </c>
      <c r="AW173" s="180">
        <v>5130276</v>
      </c>
      <c r="AX173" s="180">
        <v>-8633640</v>
      </c>
      <c r="AY173" s="180">
        <v>11669596</v>
      </c>
      <c r="AZ173" s="180">
        <v>5351024</v>
      </c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3"/>
      <c r="BR173" s="3"/>
      <c r="BS173" s="3"/>
    </row>
    <row r="174" spans="1:71" x14ac:dyDescent="0.25">
      <c r="A174" s="180" t="s">
        <v>882</v>
      </c>
      <c r="B174" s="180">
        <v>0</v>
      </c>
      <c r="C174" s="180">
        <v>0</v>
      </c>
      <c r="D174" s="180">
        <v>0</v>
      </c>
      <c r="E174" s="180">
        <v>0</v>
      </c>
      <c r="F174" s="180">
        <v>0</v>
      </c>
      <c r="G174" s="180">
        <v>0</v>
      </c>
      <c r="H174" s="180">
        <v>0</v>
      </c>
      <c r="I174" s="180">
        <v>0</v>
      </c>
      <c r="J174" s="180">
        <v>0</v>
      </c>
      <c r="K174" s="180">
        <v>0</v>
      </c>
      <c r="L174" s="180">
        <v>0</v>
      </c>
      <c r="M174" s="180">
        <v>0</v>
      </c>
      <c r="N174" s="180">
        <v>6123860</v>
      </c>
      <c r="O174" s="180">
        <v>6986413</v>
      </c>
      <c r="P174" s="180">
        <v>7652684</v>
      </c>
      <c r="Q174" s="180">
        <v>5093062</v>
      </c>
      <c r="R174" s="180">
        <v>10924270</v>
      </c>
      <c r="S174" s="180">
        <v>9097194</v>
      </c>
      <c r="T174" s="180">
        <v>9765434</v>
      </c>
      <c r="U174" s="180">
        <v>6347053</v>
      </c>
      <c r="V174" s="180">
        <v>10930449</v>
      </c>
      <c r="W174" s="180">
        <v>10356842</v>
      </c>
      <c r="X174" s="180">
        <v>10003943</v>
      </c>
      <c r="Y174" s="180">
        <v>10174548</v>
      </c>
      <c r="Z174" s="180">
        <v>12454526</v>
      </c>
      <c r="AA174" s="180">
        <v>12875561</v>
      </c>
      <c r="AB174" s="180">
        <v>12627053</v>
      </c>
      <c r="AC174" s="180">
        <v>8245341</v>
      </c>
      <c r="AD174" s="180">
        <v>12377345</v>
      </c>
      <c r="AE174" s="180">
        <v>11684444</v>
      </c>
      <c r="AF174" s="180">
        <v>9333594</v>
      </c>
      <c r="AG174" s="180">
        <v>4915924</v>
      </c>
      <c r="AH174" s="180">
        <v>12314845</v>
      </c>
      <c r="AI174" s="180">
        <v>10311279</v>
      </c>
      <c r="AJ174" s="180">
        <v>11744004</v>
      </c>
      <c r="AK174" s="180">
        <v>11167460</v>
      </c>
      <c r="AL174" s="180">
        <v>10873116</v>
      </c>
      <c r="AM174" s="180">
        <v>9899110</v>
      </c>
      <c r="AN174" s="180">
        <v>9485836</v>
      </c>
      <c r="AO174" s="180">
        <v>6171823</v>
      </c>
      <c r="AP174" s="180">
        <v>12025789</v>
      </c>
      <c r="AQ174" s="180">
        <v>8983653</v>
      </c>
      <c r="AR174" s="180">
        <v>10481536</v>
      </c>
      <c r="AS174" s="180">
        <v>5759533</v>
      </c>
      <c r="AT174" s="180">
        <v>15624248</v>
      </c>
      <c r="AU174" s="180">
        <v>12314568</v>
      </c>
      <c r="AV174" s="180">
        <v>6399381</v>
      </c>
      <c r="AW174" s="180">
        <v>5309023</v>
      </c>
      <c r="AX174" s="180">
        <v>-1016775</v>
      </c>
      <c r="AY174" s="180">
        <v>6075313</v>
      </c>
      <c r="AZ174" s="180">
        <v>6101071</v>
      </c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3"/>
      <c r="BR174" s="3"/>
      <c r="BS174" s="3"/>
    </row>
    <row r="175" spans="1:71" x14ac:dyDescent="0.25">
      <c r="A175" s="180" t="s">
        <v>1157</v>
      </c>
      <c r="B175" s="180">
        <v>0</v>
      </c>
      <c r="C175" s="180">
        <v>0</v>
      </c>
      <c r="D175" s="180">
        <v>0</v>
      </c>
      <c r="E175" s="180">
        <v>0</v>
      </c>
      <c r="F175" s="180">
        <v>0</v>
      </c>
      <c r="G175" s="180">
        <v>0</v>
      </c>
      <c r="H175" s="180">
        <v>0</v>
      </c>
      <c r="I175" s="180">
        <v>0</v>
      </c>
      <c r="J175" s="180">
        <v>0</v>
      </c>
      <c r="K175" s="180">
        <v>0</v>
      </c>
      <c r="L175" s="180">
        <v>0</v>
      </c>
      <c r="M175" s="180">
        <v>0</v>
      </c>
      <c r="N175" s="180">
        <v>527279</v>
      </c>
      <c r="O175" s="180">
        <v>444319</v>
      </c>
      <c r="P175" s="180">
        <v>-177469</v>
      </c>
      <c r="Q175" s="180">
        <v>1055861</v>
      </c>
      <c r="R175" s="180">
        <v>1281013</v>
      </c>
      <c r="S175" s="180">
        <v>477651</v>
      </c>
      <c r="T175" s="180">
        <v>1205246</v>
      </c>
      <c r="U175" s="180">
        <v>1040456</v>
      </c>
      <c r="V175" s="180">
        <v>1582630</v>
      </c>
      <c r="W175" s="180">
        <v>164098</v>
      </c>
      <c r="X175" s="180">
        <v>413766</v>
      </c>
      <c r="Y175" s="180">
        <v>114310</v>
      </c>
      <c r="Z175" s="180">
        <v>1555030</v>
      </c>
      <c r="AA175" s="180">
        <v>2691360</v>
      </c>
      <c r="AB175" s="180">
        <v>1681792</v>
      </c>
      <c r="AC175" s="180">
        <v>504921</v>
      </c>
      <c r="AD175" s="180">
        <v>1162805</v>
      </c>
      <c r="AE175" s="180">
        <v>1299047</v>
      </c>
      <c r="AF175" s="180">
        <v>519765</v>
      </c>
      <c r="AG175" s="180">
        <v>483431</v>
      </c>
      <c r="AH175" s="180">
        <v>2269624</v>
      </c>
      <c r="AI175" s="180">
        <v>1841585</v>
      </c>
      <c r="AJ175" s="180">
        <v>1482547</v>
      </c>
      <c r="AK175" s="180">
        <v>904617</v>
      </c>
      <c r="AL175" s="180">
        <v>1695489</v>
      </c>
      <c r="AM175" s="180">
        <v>1972556</v>
      </c>
      <c r="AN175" s="180">
        <v>2359550</v>
      </c>
      <c r="AO175" s="180">
        <v>1939528</v>
      </c>
      <c r="AP175" s="180">
        <v>925904</v>
      </c>
      <c r="AQ175" s="180">
        <v>769117</v>
      </c>
      <c r="AR175" s="180">
        <v>2852360</v>
      </c>
      <c r="AS175" s="180">
        <v>-1259987</v>
      </c>
      <c r="AT175" s="180">
        <v>3105310</v>
      </c>
      <c r="AU175" s="180">
        <v>3109976</v>
      </c>
      <c r="AV175" s="180">
        <v>854597</v>
      </c>
      <c r="AW175" s="180">
        <v>-178747</v>
      </c>
      <c r="AX175" s="180">
        <v>-7616865</v>
      </c>
      <c r="AY175" s="180">
        <v>5594283</v>
      </c>
      <c r="AZ175" s="180">
        <v>-750047</v>
      </c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3"/>
      <c r="BR175" s="3"/>
      <c r="BS175" s="3"/>
    </row>
    <row r="176" spans="1:71" x14ac:dyDescent="0.25">
      <c r="A176" s="3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3"/>
      <c r="Q176" s="3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0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3"/>
      <c r="BR176" s="3"/>
      <c r="BS176" s="3"/>
    </row>
    <row r="177" spans="1:71" x14ac:dyDescent="0.25">
      <c r="A177" s="3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3"/>
      <c r="Q177" s="3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0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3"/>
      <c r="BR177" s="3"/>
      <c r="BS177" s="3"/>
    </row>
    <row r="178" spans="1:71" x14ac:dyDescent="0.25">
      <c r="A178" s="3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3"/>
      <c r="Q178" s="3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0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3"/>
      <c r="BR178" s="3"/>
      <c r="BS178" s="3"/>
    </row>
    <row r="179" spans="1:71" x14ac:dyDescent="0.25">
      <c r="A179" s="3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3"/>
      <c r="Q179" s="3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0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3"/>
      <c r="BR179" s="3"/>
      <c r="BS179" s="3"/>
    </row>
    <row r="180" spans="1:71" x14ac:dyDescent="0.25">
      <c r="A180" s="3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3"/>
      <c r="Q180" s="3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3"/>
      <c r="BR180" s="3"/>
      <c r="BS180" s="3"/>
    </row>
    <row r="181" spans="1:71" x14ac:dyDescent="0.25">
      <c r="A181" s="3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3"/>
      <c r="Q181" s="3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3"/>
      <c r="BR181" s="3"/>
      <c r="BS181" s="3"/>
    </row>
    <row r="182" spans="1:71" x14ac:dyDescent="0.25">
      <c r="A182" s="3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3"/>
      <c r="Q182" s="3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0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3"/>
      <c r="BR182" s="3"/>
      <c r="BS182" s="3"/>
    </row>
    <row r="183" spans="1:71" x14ac:dyDescent="0.25">
      <c r="A183" s="3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3"/>
      <c r="Q183" s="3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0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3"/>
      <c r="BR183" s="3"/>
      <c r="BS183" s="3"/>
    </row>
    <row r="184" spans="1:71" x14ac:dyDescent="0.25">
      <c r="A184" s="3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3"/>
      <c r="Q184" s="3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0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3"/>
      <c r="BR184" s="3"/>
      <c r="BS184" s="3"/>
    </row>
    <row r="185" spans="1:71" x14ac:dyDescent="0.25">
      <c r="A185" s="3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3"/>
      <c r="Q185" s="3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0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3"/>
      <c r="BR185" s="3"/>
      <c r="BS185" s="3"/>
    </row>
    <row r="186" spans="1:7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3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0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3"/>
      <c r="BR187" s="3"/>
      <c r="BS187" s="3"/>
    </row>
    <row r="188" spans="1:71" x14ac:dyDescent="0.25">
      <c r="A188" s="150" t="s">
        <v>1158</v>
      </c>
      <c r="B188" s="70">
        <f>B151</f>
        <v>1004005</v>
      </c>
      <c r="C188" s="70">
        <f t="shared" ref="C188:AZ188" si="4">C151</f>
        <v>1070374</v>
      </c>
      <c r="D188" s="70">
        <f t="shared" si="4"/>
        <v>1120496</v>
      </c>
      <c r="E188" s="70">
        <f t="shared" si="4"/>
        <v>3014060</v>
      </c>
      <c r="F188" s="70">
        <f t="shared" si="4"/>
        <v>952199</v>
      </c>
      <c r="G188" s="70">
        <f t="shared" si="4"/>
        <v>1351435</v>
      </c>
      <c r="H188" s="70">
        <f t="shared" si="4"/>
        <v>1603558</v>
      </c>
      <c r="I188" s="70">
        <f t="shared" si="4"/>
        <v>4112539.78</v>
      </c>
      <c r="J188" s="70">
        <f t="shared" si="4"/>
        <v>7529030</v>
      </c>
      <c r="K188" s="70">
        <f t="shared" si="4"/>
        <v>8921284.2100000009</v>
      </c>
      <c r="L188" s="70">
        <f t="shared" si="4"/>
        <v>8373936</v>
      </c>
      <c r="M188" s="70">
        <f t="shared" si="4"/>
        <v>8438710.5999999996</v>
      </c>
      <c r="N188" s="70">
        <f t="shared" si="4"/>
        <v>2235522</v>
      </c>
      <c r="O188" s="70">
        <f t="shared" si="4"/>
        <v>2397863</v>
      </c>
      <c r="P188" s="70">
        <f t="shared" si="4"/>
        <v>2408651</v>
      </c>
      <c r="Q188" s="70">
        <f t="shared" si="4"/>
        <v>3819183</v>
      </c>
      <c r="R188" s="70">
        <f t="shared" si="4"/>
        <v>2345392</v>
      </c>
      <c r="S188" s="70">
        <f t="shared" si="4"/>
        <v>2782575</v>
      </c>
      <c r="T188" s="70">
        <f t="shared" si="4"/>
        <v>2618411</v>
      </c>
      <c r="U188" s="70">
        <f t="shared" si="4"/>
        <v>4065416</v>
      </c>
      <c r="V188" s="70">
        <f t="shared" si="4"/>
        <v>2688946</v>
      </c>
      <c r="W188" s="70">
        <f t="shared" si="4"/>
        <v>3404373</v>
      </c>
      <c r="X188" s="70">
        <f t="shared" si="4"/>
        <v>3742734</v>
      </c>
      <c r="Y188" s="70">
        <f t="shared" si="4"/>
        <v>4731171</v>
      </c>
      <c r="Z188" s="70">
        <f t="shared" si="4"/>
        <v>3077275</v>
      </c>
      <c r="AA188" s="70">
        <f t="shared" si="4"/>
        <v>4214242</v>
      </c>
      <c r="AB188" s="70">
        <f t="shared" si="4"/>
        <v>3529874</v>
      </c>
      <c r="AC188" s="70">
        <f t="shared" si="4"/>
        <v>5891155</v>
      </c>
      <c r="AD188" s="70">
        <f t="shared" si="4"/>
        <v>4024011</v>
      </c>
      <c r="AE188" s="70">
        <f t="shared" si="4"/>
        <v>4271437</v>
      </c>
      <c r="AF188" s="70">
        <f t="shared" si="4"/>
        <v>4127496</v>
      </c>
      <c r="AG188" s="70">
        <f t="shared" si="4"/>
        <v>5397826</v>
      </c>
      <c r="AH188" s="70">
        <f t="shared" si="4"/>
        <v>3455596</v>
      </c>
      <c r="AI188" s="70">
        <f t="shared" si="4"/>
        <v>4182570</v>
      </c>
      <c r="AJ188" s="70">
        <f t="shared" si="4"/>
        <v>3816228</v>
      </c>
      <c r="AK188" s="70">
        <f t="shared" si="4"/>
        <v>5149796</v>
      </c>
      <c r="AL188" s="70">
        <f t="shared" si="4"/>
        <v>3840533</v>
      </c>
      <c r="AM188" s="70">
        <f t="shared" si="4"/>
        <v>3876152</v>
      </c>
      <c r="AN188" s="70">
        <f t="shared" si="4"/>
        <v>3933819</v>
      </c>
      <c r="AO188" s="70">
        <f t="shared" si="4"/>
        <v>6131510</v>
      </c>
      <c r="AP188" s="70">
        <f t="shared" si="4"/>
        <v>4147028</v>
      </c>
      <c r="AQ188" s="70">
        <f t="shared" si="4"/>
        <v>4526615</v>
      </c>
      <c r="AR188" s="70">
        <f t="shared" si="4"/>
        <v>4132266</v>
      </c>
      <c r="AS188" s="70">
        <f t="shared" si="4"/>
        <v>6513189</v>
      </c>
      <c r="AT188" s="70">
        <f t="shared" si="4"/>
        <v>3626892</v>
      </c>
      <c r="AU188" s="70">
        <f t="shared" si="4"/>
        <v>4814174</v>
      </c>
      <c r="AV188" s="70">
        <f t="shared" si="4"/>
        <v>4952926</v>
      </c>
      <c r="AW188" s="70">
        <f t="shared" si="4"/>
        <v>7974508</v>
      </c>
      <c r="AX188" s="70">
        <f t="shared" si="4"/>
        <v>4822283</v>
      </c>
      <c r="AY188" s="70">
        <f t="shared" si="4"/>
        <v>4089293</v>
      </c>
      <c r="AZ188" s="70">
        <f t="shared" si="4"/>
        <v>4106861</v>
      </c>
      <c r="BA188" s="70">
        <f t="shared" ref="BA188:BP188" si="5">BA136+BA138</f>
        <v>0</v>
      </c>
      <c r="BB188" s="70">
        <f t="shared" si="5"/>
        <v>0</v>
      </c>
      <c r="BC188" s="70">
        <f t="shared" si="5"/>
        <v>0</v>
      </c>
      <c r="BD188" s="70">
        <f t="shared" si="5"/>
        <v>0</v>
      </c>
      <c r="BE188" s="70">
        <f t="shared" si="5"/>
        <v>0</v>
      </c>
      <c r="BF188" s="70">
        <f t="shared" si="5"/>
        <v>0</v>
      </c>
      <c r="BG188" s="70">
        <f t="shared" si="5"/>
        <v>0</v>
      </c>
      <c r="BH188" s="70">
        <f t="shared" si="5"/>
        <v>0</v>
      </c>
      <c r="BI188" s="70">
        <f t="shared" si="5"/>
        <v>0</v>
      </c>
      <c r="BJ188" s="70">
        <f t="shared" si="5"/>
        <v>0</v>
      </c>
      <c r="BK188" s="70">
        <f t="shared" si="5"/>
        <v>0</v>
      </c>
      <c r="BL188" s="70">
        <f t="shared" si="5"/>
        <v>0</v>
      </c>
      <c r="BM188" s="70">
        <f t="shared" si="5"/>
        <v>0</v>
      </c>
      <c r="BN188" s="70">
        <f t="shared" si="5"/>
        <v>0</v>
      </c>
      <c r="BO188" s="70">
        <f t="shared" si="5"/>
        <v>0</v>
      </c>
      <c r="BP188" s="70">
        <f t="shared" si="5"/>
        <v>0</v>
      </c>
      <c r="BQ188" s="3"/>
      <c r="BR188" s="3"/>
      <c r="BS188" s="3"/>
    </row>
    <row r="189" spans="1:7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70"/>
      <c r="BR189" s="70"/>
      <c r="BS189" s="70"/>
    </row>
    <row r="190" spans="1:7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4" t="s">
        <v>883</v>
      </c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80" t="s">
        <v>732</v>
      </c>
      <c r="B192" s="180" t="s">
        <v>733</v>
      </c>
      <c r="C192" s="180" t="s">
        <v>734</v>
      </c>
      <c r="D192" s="180" t="s">
        <v>735</v>
      </c>
      <c r="E192" s="180" t="s">
        <v>736</v>
      </c>
      <c r="F192" s="180" t="s">
        <v>737</v>
      </c>
      <c r="G192" s="180" t="s">
        <v>738</v>
      </c>
      <c r="H192" s="180" t="s">
        <v>739</v>
      </c>
      <c r="I192" s="180" t="s">
        <v>740</v>
      </c>
      <c r="J192" s="180" t="s">
        <v>741</v>
      </c>
      <c r="K192" s="180" t="s">
        <v>742</v>
      </c>
      <c r="L192" s="180" t="s">
        <v>743</v>
      </c>
      <c r="M192" s="180" t="s">
        <v>744</v>
      </c>
      <c r="N192" s="180" t="s">
        <v>745</v>
      </c>
      <c r="O192" s="180" t="s">
        <v>746</v>
      </c>
      <c r="P192" s="180" t="s">
        <v>747</v>
      </c>
      <c r="Q192" s="180" t="s">
        <v>748</v>
      </c>
      <c r="R192" s="180" t="s">
        <v>749</v>
      </c>
      <c r="S192" s="180" t="s">
        <v>750</v>
      </c>
      <c r="T192" s="180" t="s">
        <v>751</v>
      </c>
      <c r="U192" s="180" t="s">
        <v>752</v>
      </c>
      <c r="V192" s="180" t="s">
        <v>753</v>
      </c>
      <c r="W192" s="180" t="s">
        <v>754</v>
      </c>
      <c r="X192" s="180" t="s">
        <v>755</v>
      </c>
      <c r="Y192" s="180" t="s">
        <v>756</v>
      </c>
      <c r="Z192" s="180" t="s">
        <v>757</v>
      </c>
      <c r="AA192" s="180" t="s">
        <v>758</v>
      </c>
      <c r="AB192" s="180" t="s">
        <v>759</v>
      </c>
      <c r="AC192" s="180" t="s">
        <v>760</v>
      </c>
      <c r="AD192" s="180" t="s">
        <v>761</v>
      </c>
      <c r="AE192" s="180" t="s">
        <v>762</v>
      </c>
      <c r="AF192" s="180" t="s">
        <v>763</v>
      </c>
      <c r="AG192" s="180" t="s">
        <v>764</v>
      </c>
      <c r="AH192" s="180" t="s">
        <v>765</v>
      </c>
      <c r="AI192" s="180" t="s">
        <v>766</v>
      </c>
      <c r="AJ192" s="180" t="s">
        <v>767</v>
      </c>
      <c r="AK192" s="180" t="s">
        <v>768</v>
      </c>
      <c r="AL192" s="180" t="s">
        <v>769</v>
      </c>
      <c r="AM192" s="180" t="s">
        <v>770</v>
      </c>
      <c r="AN192" s="180" t="s">
        <v>771</v>
      </c>
      <c r="AO192" s="180" t="s">
        <v>772</v>
      </c>
      <c r="AP192" s="180" t="s">
        <v>773</v>
      </c>
      <c r="AQ192" s="180" t="s">
        <v>774</v>
      </c>
      <c r="AR192" s="180" t="s">
        <v>775</v>
      </c>
      <c r="AS192" s="180" t="s">
        <v>776</v>
      </c>
      <c r="AT192" s="180" t="s">
        <v>777</v>
      </c>
      <c r="AU192" s="180" t="s">
        <v>778</v>
      </c>
      <c r="AV192" s="180" t="s">
        <v>779</v>
      </c>
      <c r="AW192" s="180" t="s">
        <v>780</v>
      </c>
      <c r="AX192" s="180" t="s">
        <v>781</v>
      </c>
      <c r="AY192" s="180" t="s">
        <v>782</v>
      </c>
      <c r="AZ192" s="180" t="s">
        <v>1235</v>
      </c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80"/>
      <c r="B193" s="180"/>
      <c r="C193" s="180"/>
      <c r="D193" s="180"/>
      <c r="E193" s="180"/>
      <c r="F193" s="180"/>
      <c r="G193" s="180"/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80" t="s">
        <v>884</v>
      </c>
      <c r="B194" s="180"/>
      <c r="C194" s="180"/>
      <c r="D194" s="180"/>
      <c r="E194" s="180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80"/>
      <c r="Q194" s="180"/>
      <c r="R194" s="180"/>
      <c r="S194" s="180"/>
      <c r="T194" s="180"/>
      <c r="U194" s="180"/>
      <c r="V194" s="180"/>
      <c r="W194" s="180"/>
      <c r="X194" s="180"/>
      <c r="Y194" s="180"/>
      <c r="Z194" s="180"/>
      <c r="AA194" s="180"/>
      <c r="AB194" s="180"/>
      <c r="AC194" s="180"/>
      <c r="AD194" s="180"/>
      <c r="AE194" s="180"/>
      <c r="AF194" s="180"/>
      <c r="AG194" s="180"/>
      <c r="AH194" s="180"/>
      <c r="AI194" s="180"/>
      <c r="AJ194" s="180"/>
      <c r="AK194" s="180"/>
      <c r="AL194" s="180"/>
      <c r="AM194" s="180"/>
      <c r="AN194" s="180"/>
      <c r="AO194" s="180"/>
      <c r="AP194" s="180"/>
      <c r="AQ194" s="180"/>
      <c r="AR194" s="180"/>
      <c r="AS194" s="180"/>
      <c r="AT194" s="180"/>
      <c r="AU194" s="180"/>
      <c r="AV194" s="180"/>
      <c r="AW194" s="180"/>
      <c r="AX194" s="180"/>
      <c r="AY194" s="180"/>
      <c r="AZ194" s="180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80" t="s">
        <v>885</v>
      </c>
      <c r="B195" s="180">
        <v>0</v>
      </c>
      <c r="C195" s="180">
        <v>0</v>
      </c>
      <c r="D195" s="180">
        <v>17819817</v>
      </c>
      <c r="E195" s="180">
        <v>0</v>
      </c>
      <c r="F195" s="180">
        <v>0</v>
      </c>
      <c r="G195" s="180">
        <v>10295396</v>
      </c>
      <c r="H195" s="180">
        <v>15897018</v>
      </c>
      <c r="I195" s="180">
        <v>21110881.620000001</v>
      </c>
      <c r="J195" s="180">
        <v>6761444</v>
      </c>
      <c r="K195" s="180">
        <v>14377531.42</v>
      </c>
      <c r="L195" s="180">
        <v>22490320</v>
      </c>
      <c r="M195" s="180">
        <v>30440266.989999998</v>
      </c>
      <c r="N195" s="180">
        <v>9283806</v>
      </c>
      <c r="O195" s="180">
        <v>20467069</v>
      </c>
      <c r="P195" s="180">
        <v>32041796</v>
      </c>
      <c r="Q195" s="180">
        <v>40143866</v>
      </c>
      <c r="R195" s="180">
        <v>12678442</v>
      </c>
      <c r="S195" s="180">
        <v>25234987</v>
      </c>
      <c r="T195" s="180">
        <v>38188221</v>
      </c>
      <c r="U195" s="180">
        <v>48981425</v>
      </c>
      <c r="V195" s="180">
        <v>13690302</v>
      </c>
      <c r="W195" s="180">
        <v>29022427</v>
      </c>
      <c r="X195" s="180">
        <v>43455570</v>
      </c>
      <c r="Y195" s="180">
        <v>56303497</v>
      </c>
      <c r="Z195" s="180">
        <v>16255318</v>
      </c>
      <c r="AA195" s="180">
        <v>32242672</v>
      </c>
      <c r="AB195" s="180">
        <v>49251296</v>
      </c>
      <c r="AC195" s="180">
        <v>62993760</v>
      </c>
      <c r="AD195" s="180">
        <v>16835756</v>
      </c>
      <c r="AE195" s="180">
        <v>32607983</v>
      </c>
      <c r="AF195" s="180">
        <v>46786003</v>
      </c>
      <c r="AG195" s="180">
        <v>54481687</v>
      </c>
      <c r="AH195" s="180">
        <v>13664745</v>
      </c>
      <c r="AI195" s="180">
        <v>26967024</v>
      </c>
      <c r="AJ195" s="180">
        <v>42115867</v>
      </c>
      <c r="AK195" s="180">
        <v>55795689</v>
      </c>
      <c r="AL195" s="180">
        <v>14248266</v>
      </c>
      <c r="AM195" s="180">
        <v>27081043</v>
      </c>
      <c r="AN195" s="180">
        <v>40483470</v>
      </c>
      <c r="AO195" s="180">
        <v>48674225</v>
      </c>
      <c r="AP195" s="180">
        <v>15000419</v>
      </c>
      <c r="AQ195" s="180">
        <v>30933950</v>
      </c>
      <c r="AR195" s="180">
        <v>44573475</v>
      </c>
      <c r="AS195" s="180">
        <v>54602823</v>
      </c>
      <c r="AT195" s="180">
        <v>13902979</v>
      </c>
      <c r="AU195" s="180">
        <v>28018155</v>
      </c>
      <c r="AV195" s="180">
        <v>42023942</v>
      </c>
      <c r="AW195" s="180">
        <v>53750217</v>
      </c>
      <c r="AX195" s="180">
        <v>6100554</v>
      </c>
      <c r="AY195" s="180">
        <v>13885666</v>
      </c>
      <c r="AZ195" s="180">
        <v>23377134</v>
      </c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80" t="s">
        <v>886</v>
      </c>
      <c r="B196" s="180">
        <v>4437939</v>
      </c>
      <c r="C196" s="180">
        <v>8708009</v>
      </c>
      <c r="D196" s="180">
        <v>0</v>
      </c>
      <c r="E196" s="180">
        <v>15333269</v>
      </c>
      <c r="F196" s="180">
        <v>3799760</v>
      </c>
      <c r="G196" s="180">
        <v>0</v>
      </c>
      <c r="H196" s="180">
        <v>0</v>
      </c>
      <c r="I196" s="180">
        <v>0</v>
      </c>
      <c r="J196" s="180">
        <v>0</v>
      </c>
      <c r="K196" s="180">
        <v>0</v>
      </c>
      <c r="L196" s="180">
        <v>0</v>
      </c>
      <c r="M196" s="180">
        <v>0</v>
      </c>
      <c r="N196" s="180">
        <v>0</v>
      </c>
      <c r="O196" s="180">
        <v>0</v>
      </c>
      <c r="P196" s="180">
        <v>0</v>
      </c>
      <c r="Q196" s="180">
        <v>0</v>
      </c>
      <c r="R196" s="180">
        <v>0</v>
      </c>
      <c r="S196" s="180">
        <v>0</v>
      </c>
      <c r="T196" s="180">
        <v>0</v>
      </c>
      <c r="U196" s="180">
        <v>0</v>
      </c>
      <c r="V196" s="180">
        <v>0</v>
      </c>
      <c r="W196" s="180">
        <v>0</v>
      </c>
      <c r="X196" s="180">
        <v>0</v>
      </c>
      <c r="Y196" s="180">
        <v>0</v>
      </c>
      <c r="Z196" s="180">
        <v>0</v>
      </c>
      <c r="AA196" s="180">
        <v>0</v>
      </c>
      <c r="AB196" s="180">
        <v>0</v>
      </c>
      <c r="AC196" s="180">
        <v>0</v>
      </c>
      <c r="AD196" s="180">
        <v>0</v>
      </c>
      <c r="AE196" s="180">
        <v>0</v>
      </c>
      <c r="AF196" s="180">
        <v>0</v>
      </c>
      <c r="AG196" s="180">
        <v>0</v>
      </c>
      <c r="AH196" s="180">
        <v>0</v>
      </c>
      <c r="AI196" s="180">
        <v>0</v>
      </c>
      <c r="AJ196" s="180">
        <v>0</v>
      </c>
      <c r="AK196" s="180">
        <v>0</v>
      </c>
      <c r="AL196" s="180">
        <v>0</v>
      </c>
      <c r="AM196" s="180">
        <v>0</v>
      </c>
      <c r="AN196" s="180">
        <v>0</v>
      </c>
      <c r="AO196" s="180">
        <v>0</v>
      </c>
      <c r="AP196" s="180">
        <v>0</v>
      </c>
      <c r="AQ196" s="180">
        <v>0</v>
      </c>
      <c r="AR196" s="180">
        <v>0</v>
      </c>
      <c r="AS196" s="180">
        <v>0</v>
      </c>
      <c r="AT196" s="180">
        <v>0</v>
      </c>
      <c r="AU196" s="180">
        <v>0</v>
      </c>
      <c r="AV196" s="180">
        <v>0</v>
      </c>
      <c r="AW196" s="180">
        <v>0</v>
      </c>
      <c r="AX196" s="180">
        <v>0</v>
      </c>
      <c r="AY196" s="180">
        <v>0</v>
      </c>
      <c r="AZ196" s="180">
        <v>0</v>
      </c>
      <c r="BA196" s="70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80" t="s">
        <v>887</v>
      </c>
      <c r="B197" s="180">
        <v>697906</v>
      </c>
      <c r="C197" s="180">
        <v>650978</v>
      </c>
      <c r="D197" s="180">
        <v>946564</v>
      </c>
      <c r="E197" s="180">
        <v>1358647</v>
      </c>
      <c r="F197" s="180">
        <v>323436</v>
      </c>
      <c r="G197" s="180">
        <v>851339</v>
      </c>
      <c r="H197" s="180">
        <v>2162816</v>
      </c>
      <c r="I197" s="180">
        <v>3010636.58</v>
      </c>
      <c r="J197" s="180">
        <v>957345</v>
      </c>
      <c r="K197" s="180">
        <v>1990295.15</v>
      </c>
      <c r="L197" s="180">
        <v>3072167</v>
      </c>
      <c r="M197" s="180">
        <v>4238050.1500000004</v>
      </c>
      <c r="N197" s="180">
        <v>1123336</v>
      </c>
      <c r="O197" s="180">
        <v>2272279</v>
      </c>
      <c r="P197" s="180">
        <v>3466948</v>
      </c>
      <c r="Q197" s="180">
        <v>3555730</v>
      </c>
      <c r="R197" s="180">
        <v>1141851</v>
      </c>
      <c r="S197" s="180">
        <v>2330235</v>
      </c>
      <c r="T197" s="180">
        <v>3629420</v>
      </c>
      <c r="U197" s="180">
        <v>4884471</v>
      </c>
      <c r="V197" s="180">
        <v>1235684</v>
      </c>
      <c r="W197" s="180">
        <v>2463980</v>
      </c>
      <c r="X197" s="180">
        <v>3756730</v>
      </c>
      <c r="Y197" s="180">
        <v>5033735</v>
      </c>
      <c r="Z197" s="180">
        <v>1333507</v>
      </c>
      <c r="AA197" s="180">
        <v>2771716</v>
      </c>
      <c r="AB197" s="180">
        <v>4229767</v>
      </c>
      <c r="AC197" s="180">
        <v>5723065</v>
      </c>
      <c r="AD197" s="180">
        <v>1583274</v>
      </c>
      <c r="AE197" s="180">
        <v>3182651</v>
      </c>
      <c r="AF197" s="180">
        <v>4963156</v>
      </c>
      <c r="AG197" s="180">
        <v>6732328</v>
      </c>
      <c r="AH197" s="180">
        <v>1884082</v>
      </c>
      <c r="AI197" s="180">
        <v>3654695</v>
      </c>
      <c r="AJ197" s="180">
        <v>5437854</v>
      </c>
      <c r="AK197" s="180">
        <v>7263908</v>
      </c>
      <c r="AL197" s="180">
        <v>1775080</v>
      </c>
      <c r="AM197" s="180">
        <v>3605628</v>
      </c>
      <c r="AN197" s="180">
        <v>5452455</v>
      </c>
      <c r="AO197" s="180">
        <v>7333203</v>
      </c>
      <c r="AP197" s="180">
        <v>1822358</v>
      </c>
      <c r="AQ197" s="180">
        <v>3655142</v>
      </c>
      <c r="AR197" s="180">
        <v>5480571</v>
      </c>
      <c r="AS197" s="180">
        <v>7393400</v>
      </c>
      <c r="AT197" s="180">
        <v>1823070</v>
      </c>
      <c r="AU197" s="180">
        <v>3678921</v>
      </c>
      <c r="AV197" s="180">
        <v>5572254</v>
      </c>
      <c r="AW197" s="180">
        <v>7558646</v>
      </c>
      <c r="AX197" s="180">
        <v>2200329</v>
      </c>
      <c r="AY197" s="180">
        <v>4394494</v>
      </c>
      <c r="AZ197" s="180">
        <v>6603821</v>
      </c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80" t="s">
        <v>888</v>
      </c>
      <c r="B198" s="180">
        <v>1000519</v>
      </c>
      <c r="C198" s="180">
        <v>1476841</v>
      </c>
      <c r="D198" s="180">
        <v>2167797</v>
      </c>
      <c r="E198" s="180">
        <v>2889766</v>
      </c>
      <c r="F198" s="180">
        <v>687369</v>
      </c>
      <c r="G198" s="180">
        <v>0</v>
      </c>
      <c r="H198" s="180">
        <v>0</v>
      </c>
      <c r="I198" s="180">
        <v>3010636.58</v>
      </c>
      <c r="J198" s="180">
        <v>957345</v>
      </c>
      <c r="K198" s="180">
        <v>1990295.15</v>
      </c>
      <c r="L198" s="180">
        <v>0</v>
      </c>
      <c r="M198" s="180">
        <v>4238050.1500000004</v>
      </c>
      <c r="N198" s="180">
        <v>0</v>
      </c>
      <c r="O198" s="180">
        <v>0</v>
      </c>
      <c r="P198" s="180">
        <v>0</v>
      </c>
      <c r="Q198" s="180">
        <v>0</v>
      </c>
      <c r="R198" s="180">
        <v>0</v>
      </c>
      <c r="S198" s="180">
        <v>0</v>
      </c>
      <c r="T198" s="180">
        <v>0</v>
      </c>
      <c r="U198" s="180">
        <v>0</v>
      </c>
      <c r="V198" s="180">
        <v>0</v>
      </c>
      <c r="W198" s="180">
        <v>0</v>
      </c>
      <c r="X198" s="180">
        <v>0</v>
      </c>
      <c r="Y198" s="180">
        <v>0</v>
      </c>
      <c r="Z198" s="180">
        <v>0</v>
      </c>
      <c r="AA198" s="180">
        <v>0</v>
      </c>
      <c r="AB198" s="180">
        <v>0</v>
      </c>
      <c r="AC198" s="180">
        <v>0</v>
      </c>
      <c r="AD198" s="180">
        <v>0</v>
      </c>
      <c r="AE198" s="180">
        <v>0</v>
      </c>
      <c r="AF198" s="180">
        <v>0</v>
      </c>
      <c r="AG198" s="180">
        <v>0</v>
      </c>
      <c r="AH198" s="180">
        <v>0</v>
      </c>
      <c r="AI198" s="180">
        <v>0</v>
      </c>
      <c r="AJ198" s="180">
        <v>0</v>
      </c>
      <c r="AK198" s="180">
        <v>0</v>
      </c>
      <c r="AL198" s="180">
        <v>0</v>
      </c>
      <c r="AM198" s="180">
        <v>0</v>
      </c>
      <c r="AN198" s="180">
        <v>0</v>
      </c>
      <c r="AO198" s="180">
        <v>0</v>
      </c>
      <c r="AP198" s="180">
        <v>0</v>
      </c>
      <c r="AQ198" s="180">
        <v>0</v>
      </c>
      <c r="AR198" s="180">
        <v>0</v>
      </c>
      <c r="AS198" s="180">
        <v>0</v>
      </c>
      <c r="AT198" s="180">
        <v>0</v>
      </c>
      <c r="AU198" s="180">
        <v>0</v>
      </c>
      <c r="AV198" s="180">
        <v>0</v>
      </c>
      <c r="AW198" s="180">
        <v>0</v>
      </c>
      <c r="AX198" s="180">
        <v>0</v>
      </c>
      <c r="AY198" s="180">
        <v>0</v>
      </c>
      <c r="AZ198" s="180">
        <v>0</v>
      </c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80" t="s">
        <v>889</v>
      </c>
      <c r="B199" s="180">
        <v>-302613</v>
      </c>
      <c r="C199" s="180">
        <v>-825863</v>
      </c>
      <c r="D199" s="180">
        <v>-1221233</v>
      </c>
      <c r="E199" s="180">
        <v>-1531119</v>
      </c>
      <c r="F199" s="180">
        <v>-363933</v>
      </c>
      <c r="G199" s="180">
        <v>0</v>
      </c>
      <c r="H199" s="180">
        <v>0</v>
      </c>
      <c r="I199" s="180">
        <v>0</v>
      </c>
      <c r="J199" s="180">
        <v>0</v>
      </c>
      <c r="K199" s="180">
        <v>0</v>
      </c>
      <c r="L199" s="180">
        <v>0</v>
      </c>
      <c r="M199" s="180">
        <v>0</v>
      </c>
      <c r="N199" s="180">
        <v>0</v>
      </c>
      <c r="O199" s="180">
        <v>0</v>
      </c>
      <c r="P199" s="180">
        <v>0</v>
      </c>
      <c r="Q199" s="180">
        <v>0</v>
      </c>
      <c r="R199" s="180">
        <v>0</v>
      </c>
      <c r="S199" s="180">
        <v>0</v>
      </c>
      <c r="T199" s="180">
        <v>0</v>
      </c>
      <c r="U199" s="180">
        <v>0</v>
      </c>
      <c r="V199" s="180">
        <v>0</v>
      </c>
      <c r="W199" s="180">
        <v>0</v>
      </c>
      <c r="X199" s="180">
        <v>0</v>
      </c>
      <c r="Y199" s="180">
        <v>0</v>
      </c>
      <c r="Z199" s="180">
        <v>0</v>
      </c>
      <c r="AA199" s="180">
        <v>0</v>
      </c>
      <c r="AB199" s="180">
        <v>0</v>
      </c>
      <c r="AC199" s="180">
        <v>0</v>
      </c>
      <c r="AD199" s="180">
        <v>0</v>
      </c>
      <c r="AE199" s="180">
        <v>0</v>
      </c>
      <c r="AF199" s="180">
        <v>0</v>
      </c>
      <c r="AG199" s="180">
        <v>0</v>
      </c>
      <c r="AH199" s="180">
        <v>0</v>
      </c>
      <c r="AI199" s="180">
        <v>0</v>
      </c>
      <c r="AJ199" s="180">
        <v>0</v>
      </c>
      <c r="AK199" s="180">
        <v>0</v>
      </c>
      <c r="AL199" s="180">
        <v>0</v>
      </c>
      <c r="AM199" s="180">
        <v>0</v>
      </c>
      <c r="AN199" s="180">
        <v>0</v>
      </c>
      <c r="AO199" s="180">
        <v>0</v>
      </c>
      <c r="AP199" s="180">
        <v>0</v>
      </c>
      <c r="AQ199" s="180">
        <v>0</v>
      </c>
      <c r="AR199" s="180">
        <v>0</v>
      </c>
      <c r="AS199" s="180">
        <v>0</v>
      </c>
      <c r="AT199" s="180">
        <v>0</v>
      </c>
      <c r="AU199" s="180">
        <v>0</v>
      </c>
      <c r="AV199" s="180">
        <v>0</v>
      </c>
      <c r="AW199" s="180">
        <v>0</v>
      </c>
      <c r="AX199" s="180">
        <v>0</v>
      </c>
      <c r="AY199" s="180">
        <v>0</v>
      </c>
      <c r="AZ199" s="180">
        <v>0</v>
      </c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80" t="s">
        <v>890</v>
      </c>
      <c r="B200" s="180">
        <v>0</v>
      </c>
      <c r="C200" s="180">
        <v>0</v>
      </c>
      <c r="D200" s="180">
        <v>0</v>
      </c>
      <c r="E200" s="180">
        <v>0</v>
      </c>
      <c r="F200" s="180">
        <v>0</v>
      </c>
      <c r="G200" s="180">
        <v>3250586</v>
      </c>
      <c r="H200" s="180">
        <v>4841756</v>
      </c>
      <c r="I200" s="180">
        <v>7015521.0999999996</v>
      </c>
      <c r="J200" s="180">
        <v>118303</v>
      </c>
      <c r="K200" s="180">
        <v>932568.42</v>
      </c>
      <c r="L200" s="180">
        <v>2720061</v>
      </c>
      <c r="M200" s="180">
        <v>4726012.12</v>
      </c>
      <c r="N200" s="180">
        <v>-46780</v>
      </c>
      <c r="O200" s="180">
        <v>1214304</v>
      </c>
      <c r="P200" s="180">
        <v>2455203</v>
      </c>
      <c r="Q200" s="180">
        <v>4629599</v>
      </c>
      <c r="R200" s="180">
        <v>1594422</v>
      </c>
      <c r="S200" s="180">
        <v>1632655</v>
      </c>
      <c r="T200" s="180">
        <v>3026841</v>
      </c>
      <c r="U200" s="180">
        <v>4717801</v>
      </c>
      <c r="V200" s="180">
        <v>2751737</v>
      </c>
      <c r="W200" s="180">
        <v>4520766</v>
      </c>
      <c r="X200" s="180">
        <v>7339851</v>
      </c>
      <c r="Y200" s="180">
        <v>9687128</v>
      </c>
      <c r="Z200" s="180">
        <v>3629518</v>
      </c>
      <c r="AA200" s="180">
        <v>6261759</v>
      </c>
      <c r="AB200" s="180">
        <v>9847876</v>
      </c>
      <c r="AC200" s="180">
        <v>13474853</v>
      </c>
      <c r="AD200" s="180">
        <v>3899136</v>
      </c>
      <c r="AE200" s="180">
        <v>9287026</v>
      </c>
      <c r="AF200" s="180">
        <v>16503295</v>
      </c>
      <c r="AG200" s="180">
        <v>24827714</v>
      </c>
      <c r="AH200" s="180">
        <v>10618934</v>
      </c>
      <c r="AI200" s="180">
        <v>19145063</v>
      </c>
      <c r="AJ200" s="180">
        <v>25964329</v>
      </c>
      <c r="AK200" s="180">
        <v>32323027</v>
      </c>
      <c r="AL200" s="180">
        <v>8637412</v>
      </c>
      <c r="AM200" s="180">
        <v>18777353</v>
      </c>
      <c r="AN200" s="180">
        <v>28749516</v>
      </c>
      <c r="AO200" s="180">
        <v>40022144</v>
      </c>
      <c r="AP200" s="180">
        <v>7936405</v>
      </c>
      <c r="AQ200" s="180">
        <v>15669955</v>
      </c>
      <c r="AR200" s="180">
        <v>23470321</v>
      </c>
      <c r="AS200" s="180">
        <v>31408842</v>
      </c>
      <c r="AT200" s="180">
        <v>7096051</v>
      </c>
      <c r="AU200" s="180">
        <v>14051657</v>
      </c>
      <c r="AV200" s="180">
        <v>24481593</v>
      </c>
      <c r="AW200" s="180">
        <v>33693567</v>
      </c>
      <c r="AX200" s="180">
        <v>12310159</v>
      </c>
      <c r="AY200" s="180">
        <v>31691373</v>
      </c>
      <c r="AZ200" s="180">
        <v>41109775</v>
      </c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80" t="s">
        <v>1159</v>
      </c>
      <c r="B201" s="180">
        <v>0</v>
      </c>
      <c r="C201" s="180">
        <v>0</v>
      </c>
      <c r="D201" s="180">
        <v>0</v>
      </c>
      <c r="E201" s="180">
        <v>0</v>
      </c>
      <c r="F201" s="180">
        <v>0</v>
      </c>
      <c r="G201" s="180">
        <v>-5641</v>
      </c>
      <c r="H201" s="180">
        <v>-4542</v>
      </c>
      <c r="I201" s="180">
        <v>-7962.45</v>
      </c>
      <c r="J201" s="180">
        <v>-1573</v>
      </c>
      <c r="K201" s="180">
        <v>-3481.81</v>
      </c>
      <c r="L201" s="180">
        <v>-4737</v>
      </c>
      <c r="M201" s="180">
        <v>-5943.56</v>
      </c>
      <c r="N201" s="180">
        <v>-2297</v>
      </c>
      <c r="O201" s="180">
        <v>-5337</v>
      </c>
      <c r="P201" s="180">
        <v>-8694</v>
      </c>
      <c r="Q201" s="180">
        <v>-13337</v>
      </c>
      <c r="R201" s="180">
        <v>-4397</v>
      </c>
      <c r="S201" s="180">
        <v>-11419</v>
      </c>
      <c r="T201" s="180">
        <v>-14889</v>
      </c>
      <c r="U201" s="180">
        <v>-19672</v>
      </c>
      <c r="V201" s="180">
        <v>-5387</v>
      </c>
      <c r="W201" s="180">
        <v>1617</v>
      </c>
      <c r="X201" s="180">
        <v>-172616</v>
      </c>
      <c r="Y201" s="180">
        <v>-193304</v>
      </c>
      <c r="Z201" s="180">
        <v>-22878</v>
      </c>
      <c r="AA201" s="180">
        <v>-47425</v>
      </c>
      <c r="AB201" s="180">
        <v>-72632</v>
      </c>
      <c r="AC201" s="180">
        <v>-88383</v>
      </c>
      <c r="AD201" s="180">
        <v>-26703</v>
      </c>
      <c r="AE201" s="180">
        <v>-52719</v>
      </c>
      <c r="AF201" s="180">
        <v>-74093</v>
      </c>
      <c r="AG201" s="180">
        <v>-95841</v>
      </c>
      <c r="AH201" s="180">
        <v>-32391</v>
      </c>
      <c r="AI201" s="180">
        <v>-56480</v>
      </c>
      <c r="AJ201" s="180">
        <v>-96763</v>
      </c>
      <c r="AK201" s="180">
        <v>-116696</v>
      </c>
      <c r="AL201" s="180">
        <v>-39455</v>
      </c>
      <c r="AM201" s="180">
        <v>-71194</v>
      </c>
      <c r="AN201" s="180">
        <v>-118734</v>
      </c>
      <c r="AO201" s="180">
        <v>-157553</v>
      </c>
      <c r="AP201" s="180">
        <v>2473</v>
      </c>
      <c r="AQ201" s="180">
        <v>-23255</v>
      </c>
      <c r="AR201" s="180">
        <v>-38174</v>
      </c>
      <c r="AS201" s="180">
        <v>-49539</v>
      </c>
      <c r="AT201" s="180">
        <v>-16036</v>
      </c>
      <c r="AU201" s="180">
        <v>-62252</v>
      </c>
      <c r="AV201" s="180">
        <v>-61580</v>
      </c>
      <c r="AW201" s="180">
        <v>-44079</v>
      </c>
      <c r="AX201" s="180">
        <v>-12265</v>
      </c>
      <c r="AY201" s="180">
        <v>-18614</v>
      </c>
      <c r="AZ201" s="180">
        <v>-9584</v>
      </c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80" t="s">
        <v>1160</v>
      </c>
      <c r="B202" s="180">
        <v>0</v>
      </c>
      <c r="C202" s="180">
        <v>0</v>
      </c>
      <c r="D202" s="180">
        <v>0</v>
      </c>
      <c r="E202" s="180">
        <v>0</v>
      </c>
      <c r="F202" s="180">
        <v>0</v>
      </c>
      <c r="G202" s="180">
        <v>-180521</v>
      </c>
      <c r="H202" s="180">
        <v>-267167</v>
      </c>
      <c r="I202" s="180">
        <v>-267161.19</v>
      </c>
      <c r="J202" s="180">
        <v>-216706</v>
      </c>
      <c r="K202" s="180">
        <v>-203788.77</v>
      </c>
      <c r="L202" s="180">
        <v>-574383</v>
      </c>
      <c r="M202" s="180">
        <v>-622756.94999999995</v>
      </c>
      <c r="N202" s="180">
        <v>26566</v>
      </c>
      <c r="O202" s="180">
        <v>108928</v>
      </c>
      <c r="P202" s="180">
        <v>185772</v>
      </c>
      <c r="Q202" s="180">
        <v>281561</v>
      </c>
      <c r="R202" s="180">
        <v>-152841</v>
      </c>
      <c r="S202" s="180">
        <v>26254</v>
      </c>
      <c r="T202" s="180">
        <v>-191004</v>
      </c>
      <c r="U202" s="180">
        <v>-325593</v>
      </c>
      <c r="V202" s="180">
        <v>19356</v>
      </c>
      <c r="W202" s="180">
        <v>6825</v>
      </c>
      <c r="X202" s="180">
        <v>285</v>
      </c>
      <c r="Y202" s="180">
        <v>2803</v>
      </c>
      <c r="Z202" s="180">
        <v>-377056</v>
      </c>
      <c r="AA202" s="180">
        <v>-7690</v>
      </c>
      <c r="AB202" s="180">
        <v>16578</v>
      </c>
      <c r="AC202" s="180">
        <v>-2717</v>
      </c>
      <c r="AD202" s="180">
        <v>-437</v>
      </c>
      <c r="AE202" s="180">
        <v>-326</v>
      </c>
      <c r="AF202" s="180">
        <v>-15800</v>
      </c>
      <c r="AG202" s="180">
        <v>-11793</v>
      </c>
      <c r="AH202" s="180">
        <v>19155</v>
      </c>
      <c r="AI202" s="180">
        <v>26696</v>
      </c>
      <c r="AJ202" s="180">
        <v>23492</v>
      </c>
      <c r="AK202" s="180">
        <v>5220</v>
      </c>
      <c r="AL202" s="180">
        <v>70560</v>
      </c>
      <c r="AM202" s="180">
        <v>204768</v>
      </c>
      <c r="AN202" s="180">
        <v>237322</v>
      </c>
      <c r="AO202" s="180">
        <v>257426</v>
      </c>
      <c r="AP202" s="180">
        <v>142907</v>
      </c>
      <c r="AQ202" s="180">
        <v>13355</v>
      </c>
      <c r="AR202" s="180">
        <v>662105</v>
      </c>
      <c r="AS202" s="180">
        <v>92612</v>
      </c>
      <c r="AT202" s="180">
        <v>53500</v>
      </c>
      <c r="AU202" s="180">
        <v>-105440</v>
      </c>
      <c r="AV202" s="180">
        <v>-29174</v>
      </c>
      <c r="AW202" s="180">
        <v>-29168</v>
      </c>
      <c r="AX202" s="180">
        <v>0</v>
      </c>
      <c r="AY202" s="180">
        <v>0</v>
      </c>
      <c r="AZ202" s="180">
        <v>0</v>
      </c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80" t="s">
        <v>1162</v>
      </c>
      <c r="B203" s="180">
        <v>0</v>
      </c>
      <c r="C203" s="180">
        <v>0</v>
      </c>
      <c r="D203" s="180">
        <v>0</v>
      </c>
      <c r="E203" s="180">
        <v>0</v>
      </c>
      <c r="F203" s="180">
        <v>0</v>
      </c>
      <c r="G203" s="180">
        <v>0</v>
      </c>
      <c r="H203" s="180">
        <v>0</v>
      </c>
      <c r="I203" s="180">
        <v>354100</v>
      </c>
      <c r="J203" s="180">
        <v>0</v>
      </c>
      <c r="K203" s="180">
        <v>0</v>
      </c>
      <c r="L203" s="180">
        <v>0</v>
      </c>
      <c r="M203" s="180">
        <v>0</v>
      </c>
      <c r="N203" s="180">
        <v>-2013</v>
      </c>
      <c r="O203" s="180">
        <v>-2279</v>
      </c>
      <c r="P203" s="180">
        <v>-438</v>
      </c>
      <c r="Q203" s="180">
        <v>-7056</v>
      </c>
      <c r="R203" s="180">
        <v>885</v>
      </c>
      <c r="S203" s="180">
        <v>885</v>
      </c>
      <c r="T203" s="180">
        <v>884</v>
      </c>
      <c r="U203" s="180">
        <v>0</v>
      </c>
      <c r="V203" s="180">
        <v>0</v>
      </c>
      <c r="W203" s="180">
        <v>0</v>
      </c>
      <c r="X203" s="180">
        <v>0</v>
      </c>
      <c r="Y203" s="180">
        <v>0</v>
      </c>
      <c r="Z203" s="180">
        <v>-630</v>
      </c>
      <c r="AA203" s="180">
        <v>-7526</v>
      </c>
      <c r="AB203" s="180">
        <v>-7526</v>
      </c>
      <c r="AC203" s="180">
        <v>-8364</v>
      </c>
      <c r="AD203" s="180">
        <v>-134</v>
      </c>
      <c r="AE203" s="180">
        <v>-134</v>
      </c>
      <c r="AF203" s="180">
        <v>-134</v>
      </c>
      <c r="AG203" s="180">
        <v>-277</v>
      </c>
      <c r="AH203" s="180">
        <v>-288</v>
      </c>
      <c r="AI203" s="180">
        <v>-288</v>
      </c>
      <c r="AJ203" s="180">
        <v>-302</v>
      </c>
      <c r="AK203" s="180">
        <v>-366</v>
      </c>
      <c r="AL203" s="180">
        <v>-35</v>
      </c>
      <c r="AM203" s="180">
        <v>-90</v>
      </c>
      <c r="AN203" s="180">
        <v>-1869</v>
      </c>
      <c r="AO203" s="180">
        <v>-1889</v>
      </c>
      <c r="AP203" s="180">
        <v>-648</v>
      </c>
      <c r="AQ203" s="180">
        <v>-648</v>
      </c>
      <c r="AR203" s="180">
        <v>-648</v>
      </c>
      <c r="AS203" s="180">
        <v>-648</v>
      </c>
      <c r="AT203" s="180">
        <v>0</v>
      </c>
      <c r="AU203" s="180">
        <v>0</v>
      </c>
      <c r="AV203" s="180">
        <v>0</v>
      </c>
      <c r="AW203" s="180">
        <v>0</v>
      </c>
      <c r="AX203" s="180">
        <v>0</v>
      </c>
      <c r="AY203" s="180">
        <v>0</v>
      </c>
      <c r="AZ203" s="180">
        <v>0</v>
      </c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80" t="s">
        <v>1163</v>
      </c>
      <c r="B204" s="180">
        <v>0</v>
      </c>
      <c r="C204" s="180">
        <v>0</v>
      </c>
      <c r="D204" s="180">
        <v>0</v>
      </c>
      <c r="E204" s="180">
        <v>0</v>
      </c>
      <c r="F204" s="180">
        <v>0</v>
      </c>
      <c r="G204" s="180">
        <v>-331776</v>
      </c>
      <c r="H204" s="180">
        <v>-465899</v>
      </c>
      <c r="I204" s="180">
        <v>-532997.26</v>
      </c>
      <c r="J204" s="180">
        <v>-152809</v>
      </c>
      <c r="K204" s="180">
        <v>-398984.18</v>
      </c>
      <c r="L204" s="180">
        <v>-501225</v>
      </c>
      <c r="M204" s="180">
        <v>-617940.11</v>
      </c>
      <c r="N204" s="180">
        <v>-254387</v>
      </c>
      <c r="O204" s="180">
        <v>-350142</v>
      </c>
      <c r="P204" s="180">
        <v>-409347</v>
      </c>
      <c r="Q204" s="180">
        <v>-548154</v>
      </c>
      <c r="R204" s="180">
        <v>-164376</v>
      </c>
      <c r="S204" s="180">
        <v>-282889</v>
      </c>
      <c r="T204" s="180">
        <v>-508923</v>
      </c>
      <c r="U204" s="180">
        <v>-633474</v>
      </c>
      <c r="V204" s="180">
        <v>-285958</v>
      </c>
      <c r="W204" s="180">
        <v>-542709</v>
      </c>
      <c r="X204" s="180">
        <v>-800596</v>
      </c>
      <c r="Y204" s="180">
        <v>-937235</v>
      </c>
      <c r="Z204" s="180">
        <v>-332164</v>
      </c>
      <c r="AA204" s="180">
        <v>-515589</v>
      </c>
      <c r="AB204" s="180">
        <v>-849986</v>
      </c>
      <c r="AC204" s="180">
        <v>-1184826</v>
      </c>
      <c r="AD204" s="180">
        <v>-286780</v>
      </c>
      <c r="AE204" s="180">
        <v>-459624</v>
      </c>
      <c r="AF204" s="180">
        <v>-703603</v>
      </c>
      <c r="AG204" s="180">
        <v>-815304</v>
      </c>
      <c r="AH204" s="180">
        <v>-926053</v>
      </c>
      <c r="AI204" s="180">
        <v>-1073210</v>
      </c>
      <c r="AJ204" s="180">
        <v>-1431497</v>
      </c>
      <c r="AK204" s="180">
        <v>-1587273</v>
      </c>
      <c r="AL204" s="180">
        <v>-243750</v>
      </c>
      <c r="AM204" s="180">
        <v>-767276</v>
      </c>
      <c r="AN204" s="180">
        <v>-2941018</v>
      </c>
      <c r="AO204" s="180">
        <v>-3435057</v>
      </c>
      <c r="AP204" s="180">
        <v>-393333</v>
      </c>
      <c r="AQ204" s="180">
        <v>-1748597</v>
      </c>
      <c r="AR204" s="180">
        <v>-2472354</v>
      </c>
      <c r="AS204" s="180">
        <v>-2651692</v>
      </c>
      <c r="AT204" s="180">
        <v>-262122</v>
      </c>
      <c r="AU204" s="180">
        <v>-725677</v>
      </c>
      <c r="AV204" s="180">
        <v>-3659729</v>
      </c>
      <c r="AW204" s="180">
        <v>-8412377</v>
      </c>
      <c r="AX204" s="180">
        <v>-143822</v>
      </c>
      <c r="AY204" s="180">
        <v>-349063</v>
      </c>
      <c r="AZ204" s="180">
        <v>-713344</v>
      </c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80" t="s">
        <v>891</v>
      </c>
      <c r="B205" s="180">
        <v>0</v>
      </c>
      <c r="C205" s="180">
        <v>0</v>
      </c>
      <c r="D205" s="180">
        <v>0</v>
      </c>
      <c r="E205" s="180">
        <v>0</v>
      </c>
      <c r="F205" s="180">
        <v>0</v>
      </c>
      <c r="G205" s="180">
        <v>-439</v>
      </c>
      <c r="H205" s="180">
        <v>-7953</v>
      </c>
      <c r="I205" s="180">
        <v>-15766.72</v>
      </c>
      <c r="J205" s="180">
        <v>-5028</v>
      </c>
      <c r="K205" s="180">
        <v>1871.04</v>
      </c>
      <c r="L205" s="180">
        <v>1564</v>
      </c>
      <c r="M205" s="180">
        <v>-11448.41</v>
      </c>
      <c r="N205" s="180">
        <v>407</v>
      </c>
      <c r="O205" s="180">
        <v>561</v>
      </c>
      <c r="P205" s="180">
        <v>-10930</v>
      </c>
      <c r="Q205" s="180">
        <v>-7236</v>
      </c>
      <c r="R205" s="180">
        <v>-536</v>
      </c>
      <c r="S205" s="180">
        <v>-37147</v>
      </c>
      <c r="T205" s="180">
        <v>-50935</v>
      </c>
      <c r="U205" s="180">
        <v>-89108</v>
      </c>
      <c r="V205" s="180">
        <v>-13630</v>
      </c>
      <c r="W205" s="180">
        <v>-31141</v>
      </c>
      <c r="X205" s="180">
        <v>-45138</v>
      </c>
      <c r="Y205" s="180">
        <v>-51612</v>
      </c>
      <c r="Z205" s="180">
        <v>-3424</v>
      </c>
      <c r="AA205" s="180">
        <v>-3189</v>
      </c>
      <c r="AB205" s="180">
        <v>-2180</v>
      </c>
      <c r="AC205" s="180">
        <v>-4515</v>
      </c>
      <c r="AD205" s="180">
        <v>-494</v>
      </c>
      <c r="AE205" s="180">
        <v>-7430</v>
      </c>
      <c r="AF205" s="180">
        <v>-11298</v>
      </c>
      <c r="AG205" s="180">
        <v>-13347</v>
      </c>
      <c r="AH205" s="180">
        <v>557</v>
      </c>
      <c r="AI205" s="180">
        <v>-209</v>
      </c>
      <c r="AJ205" s="180">
        <v>-1239</v>
      </c>
      <c r="AK205" s="180">
        <v>-1700</v>
      </c>
      <c r="AL205" s="180">
        <v>-472</v>
      </c>
      <c r="AM205" s="180">
        <v>-2431</v>
      </c>
      <c r="AN205" s="180">
        <v>-5238</v>
      </c>
      <c r="AO205" s="180">
        <v>-59373</v>
      </c>
      <c r="AP205" s="180">
        <v>-3166</v>
      </c>
      <c r="AQ205" s="180">
        <v>9315</v>
      </c>
      <c r="AR205" s="180">
        <v>3424</v>
      </c>
      <c r="AS205" s="180">
        <v>4669</v>
      </c>
      <c r="AT205" s="180">
        <v>-6452</v>
      </c>
      <c r="AU205" s="180">
        <v>-3959</v>
      </c>
      <c r="AV205" s="180">
        <v>-7066</v>
      </c>
      <c r="AW205" s="180">
        <v>-12434</v>
      </c>
      <c r="AX205" s="180">
        <v>-130</v>
      </c>
      <c r="AY205" s="180">
        <v>-9503</v>
      </c>
      <c r="AZ205" s="180">
        <v>-20208</v>
      </c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80" t="s">
        <v>1161</v>
      </c>
      <c r="B206" s="180">
        <v>0</v>
      </c>
      <c r="C206" s="180">
        <v>0</v>
      </c>
      <c r="D206" s="180">
        <v>0</v>
      </c>
      <c r="E206" s="180">
        <v>0</v>
      </c>
      <c r="F206" s="180">
        <v>0</v>
      </c>
      <c r="G206" s="180">
        <v>-12996</v>
      </c>
      <c r="H206" s="180">
        <v>-12996</v>
      </c>
      <c r="I206" s="180">
        <v>-12996.4</v>
      </c>
      <c r="J206" s="180">
        <v>-2604</v>
      </c>
      <c r="K206" s="180">
        <v>-2604.46</v>
      </c>
      <c r="L206" s="180">
        <v>-2604</v>
      </c>
      <c r="M206" s="180">
        <v>-2604.46</v>
      </c>
      <c r="N206" s="180">
        <v>0</v>
      </c>
      <c r="O206" s="180">
        <v>0</v>
      </c>
      <c r="P206" s="180">
        <v>0</v>
      </c>
      <c r="Q206" s="180">
        <v>0</v>
      </c>
      <c r="R206" s="180">
        <v>0</v>
      </c>
      <c r="S206" s="180">
        <v>-117883</v>
      </c>
      <c r="T206" s="180">
        <v>0</v>
      </c>
      <c r="U206" s="180">
        <v>0</v>
      </c>
      <c r="V206" s="180">
        <v>0</v>
      </c>
      <c r="W206" s="180">
        <v>0</v>
      </c>
      <c r="X206" s="180">
        <v>0</v>
      </c>
      <c r="Y206" s="180">
        <v>0</v>
      </c>
      <c r="Z206" s="180">
        <v>0</v>
      </c>
      <c r="AA206" s="180">
        <v>0</v>
      </c>
      <c r="AB206" s="180">
        <v>0</v>
      </c>
      <c r="AC206" s="180">
        <v>0</v>
      </c>
      <c r="AD206" s="180">
        <v>0</v>
      </c>
      <c r="AE206" s="180">
        <v>0</v>
      </c>
      <c r="AF206" s="180">
        <v>0</v>
      </c>
      <c r="AG206" s="180">
        <v>0</v>
      </c>
      <c r="AH206" s="180">
        <v>0</v>
      </c>
      <c r="AI206" s="180">
        <v>0</v>
      </c>
      <c r="AJ206" s="180">
        <v>0</v>
      </c>
      <c r="AK206" s="180">
        <v>332496</v>
      </c>
      <c r="AL206" s="180">
        <v>0</v>
      </c>
      <c r="AM206" s="180">
        <v>115739</v>
      </c>
      <c r="AN206" s="180">
        <v>105127</v>
      </c>
      <c r="AO206" s="180">
        <v>471848</v>
      </c>
      <c r="AP206" s="180">
        <v>-1338</v>
      </c>
      <c r="AQ206" s="180">
        <v>-14095</v>
      </c>
      <c r="AR206" s="180">
        <v>2687</v>
      </c>
      <c r="AS206" s="180">
        <v>131456</v>
      </c>
      <c r="AT206" s="180">
        <v>-783</v>
      </c>
      <c r="AU206" s="180">
        <v>-6439</v>
      </c>
      <c r="AV206" s="180">
        <v>-8522</v>
      </c>
      <c r="AW206" s="180">
        <v>81218</v>
      </c>
      <c r="AX206" s="180">
        <v>-13120</v>
      </c>
      <c r="AY206" s="180">
        <v>-17949</v>
      </c>
      <c r="AZ206" s="180">
        <v>-18994</v>
      </c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80" t="s">
        <v>1271</v>
      </c>
      <c r="B207" s="180">
        <v>0</v>
      </c>
      <c r="C207" s="180">
        <v>0</v>
      </c>
      <c r="D207" s="180">
        <v>0</v>
      </c>
      <c r="E207" s="180">
        <v>0</v>
      </c>
      <c r="F207" s="180">
        <v>0</v>
      </c>
      <c r="G207" s="180">
        <v>0</v>
      </c>
      <c r="H207" s="180">
        <v>0</v>
      </c>
      <c r="I207" s="180">
        <v>0</v>
      </c>
      <c r="J207" s="180">
        <v>0</v>
      </c>
      <c r="K207" s="180">
        <v>0</v>
      </c>
      <c r="L207" s="180">
        <v>0</v>
      </c>
      <c r="M207" s="180">
        <v>0</v>
      </c>
      <c r="N207" s="180">
        <v>0</v>
      </c>
      <c r="O207" s="180">
        <v>0</v>
      </c>
      <c r="P207" s="180">
        <v>0</v>
      </c>
      <c r="Q207" s="180">
        <v>255438</v>
      </c>
      <c r="R207" s="180">
        <v>0</v>
      </c>
      <c r="S207" s="180">
        <v>0</v>
      </c>
      <c r="T207" s="180">
        <v>34164</v>
      </c>
      <c r="U207" s="180">
        <v>0</v>
      </c>
      <c r="V207" s="180">
        <v>0</v>
      </c>
      <c r="W207" s="180">
        <v>1566170</v>
      </c>
      <c r="X207" s="180">
        <v>1566170</v>
      </c>
      <c r="Y207" s="180">
        <v>1566170</v>
      </c>
      <c r="Z207" s="180">
        <v>0</v>
      </c>
      <c r="AA207" s="180">
        <v>0</v>
      </c>
      <c r="AB207" s="180">
        <v>0</v>
      </c>
      <c r="AC207" s="180">
        <v>0</v>
      </c>
      <c r="AD207" s="180">
        <v>0</v>
      </c>
      <c r="AE207" s="180">
        <v>0</v>
      </c>
      <c r="AF207" s="180">
        <v>0</v>
      </c>
      <c r="AG207" s="180">
        <v>2314508</v>
      </c>
      <c r="AH207" s="180">
        <v>0</v>
      </c>
      <c r="AI207" s="180">
        <v>0</v>
      </c>
      <c r="AJ207" s="180">
        <v>0</v>
      </c>
      <c r="AK207" s="180">
        <v>0</v>
      </c>
      <c r="AL207" s="180">
        <v>0</v>
      </c>
      <c r="AM207" s="180">
        <v>0</v>
      </c>
      <c r="AN207" s="180">
        <v>0</v>
      </c>
      <c r="AO207" s="180">
        <v>0</v>
      </c>
      <c r="AP207" s="180">
        <v>0</v>
      </c>
      <c r="AQ207" s="180">
        <v>0</v>
      </c>
      <c r="AR207" s="180">
        <v>0</v>
      </c>
      <c r="AS207" s="180">
        <v>0</v>
      </c>
      <c r="AT207" s="180">
        <v>0</v>
      </c>
      <c r="AU207" s="180">
        <v>0</v>
      </c>
      <c r="AV207" s="180">
        <v>0</v>
      </c>
      <c r="AW207" s="180">
        <v>0</v>
      </c>
      <c r="AX207" s="180">
        <v>0</v>
      </c>
      <c r="AY207" s="180">
        <v>0</v>
      </c>
      <c r="AZ207" s="180">
        <v>0</v>
      </c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80" t="s">
        <v>892</v>
      </c>
      <c r="B208" s="180">
        <v>0</v>
      </c>
      <c r="C208" s="180">
        <v>0</v>
      </c>
      <c r="D208" s="180">
        <v>0</v>
      </c>
      <c r="E208" s="180">
        <v>0</v>
      </c>
      <c r="F208" s="180">
        <v>0</v>
      </c>
      <c r="G208" s="180">
        <v>-28149</v>
      </c>
      <c r="H208" s="180">
        <v>-26777</v>
      </c>
      <c r="I208" s="180">
        <v>-388372.87</v>
      </c>
      <c r="J208" s="180">
        <v>0</v>
      </c>
      <c r="K208" s="180">
        <v>-450.91</v>
      </c>
      <c r="L208" s="180">
        <v>-451</v>
      </c>
      <c r="M208" s="180">
        <v>6210.22</v>
      </c>
      <c r="N208" s="180">
        <v>-127</v>
      </c>
      <c r="O208" s="180">
        <v>-249340</v>
      </c>
      <c r="P208" s="180">
        <v>-319159</v>
      </c>
      <c r="Q208" s="180">
        <v>-505452</v>
      </c>
      <c r="R208" s="180">
        <v>419</v>
      </c>
      <c r="S208" s="180">
        <v>19</v>
      </c>
      <c r="T208" s="180">
        <v>19</v>
      </c>
      <c r="U208" s="180">
        <v>8575</v>
      </c>
      <c r="V208" s="180">
        <v>0</v>
      </c>
      <c r="W208" s="180">
        <v>1075</v>
      </c>
      <c r="X208" s="180">
        <v>2</v>
      </c>
      <c r="Y208" s="180">
        <v>7361</v>
      </c>
      <c r="Z208" s="180">
        <v>0</v>
      </c>
      <c r="AA208" s="180">
        <v>-359</v>
      </c>
      <c r="AB208" s="180">
        <v>-130842</v>
      </c>
      <c r="AC208" s="180">
        <v>-121926</v>
      </c>
      <c r="AD208" s="180">
        <v>0</v>
      </c>
      <c r="AE208" s="180">
        <v>0</v>
      </c>
      <c r="AF208" s="180">
        <v>-561</v>
      </c>
      <c r="AG208" s="180">
        <v>86189</v>
      </c>
      <c r="AH208" s="180">
        <v>-59484</v>
      </c>
      <c r="AI208" s="180">
        <v>-59483</v>
      </c>
      <c r="AJ208" s="180">
        <v>-59483</v>
      </c>
      <c r="AK208" s="180">
        <v>-59483</v>
      </c>
      <c r="AL208" s="180">
        <v>0</v>
      </c>
      <c r="AM208" s="180">
        <v>-53773</v>
      </c>
      <c r="AN208" s="180">
        <v>-53773</v>
      </c>
      <c r="AO208" s="180">
        <v>-53858</v>
      </c>
      <c r="AP208" s="180">
        <v>0</v>
      </c>
      <c r="AQ208" s="180">
        <v>0</v>
      </c>
      <c r="AR208" s="180">
        <v>0</v>
      </c>
      <c r="AS208" s="180">
        <v>0</v>
      </c>
      <c r="AT208" s="180">
        <v>0</v>
      </c>
      <c r="AU208" s="180">
        <v>0</v>
      </c>
      <c r="AV208" s="180">
        <v>0</v>
      </c>
      <c r="AW208" s="180">
        <v>0</v>
      </c>
      <c r="AX208" s="180">
        <v>0</v>
      </c>
      <c r="AY208" s="180">
        <v>0</v>
      </c>
      <c r="AZ208" s="180">
        <v>0</v>
      </c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80" t="s">
        <v>893</v>
      </c>
      <c r="B209" s="180">
        <v>0</v>
      </c>
      <c r="C209" s="180">
        <v>0</v>
      </c>
      <c r="D209" s="180">
        <v>0</v>
      </c>
      <c r="E209" s="180">
        <v>0</v>
      </c>
      <c r="F209" s="180">
        <v>0</v>
      </c>
      <c r="G209" s="180">
        <v>257604</v>
      </c>
      <c r="H209" s="180">
        <v>400590</v>
      </c>
      <c r="I209" s="180">
        <v>573956.21</v>
      </c>
      <c r="J209" s="180">
        <v>123487</v>
      </c>
      <c r="K209" s="180">
        <v>214367.45</v>
      </c>
      <c r="L209" s="180">
        <v>358736</v>
      </c>
      <c r="M209" s="180">
        <v>474546.18</v>
      </c>
      <c r="N209" s="180">
        <v>113417</v>
      </c>
      <c r="O209" s="180">
        <v>284946</v>
      </c>
      <c r="P209" s="180">
        <v>447960</v>
      </c>
      <c r="Q209" s="180">
        <v>596639</v>
      </c>
      <c r="R209" s="180">
        <v>87925</v>
      </c>
      <c r="S209" s="180">
        <v>163531</v>
      </c>
      <c r="T209" s="180">
        <v>233313</v>
      </c>
      <c r="U209" s="180">
        <v>368617</v>
      </c>
      <c r="V209" s="180">
        <v>105627</v>
      </c>
      <c r="W209" s="180">
        <v>214524</v>
      </c>
      <c r="X209" s="180">
        <v>306907</v>
      </c>
      <c r="Y209" s="180">
        <v>428510</v>
      </c>
      <c r="Z209" s="180">
        <v>99745</v>
      </c>
      <c r="AA209" s="180">
        <v>222257</v>
      </c>
      <c r="AB209" s="180">
        <v>325364</v>
      </c>
      <c r="AC209" s="180">
        <v>621301</v>
      </c>
      <c r="AD209" s="180">
        <v>34955</v>
      </c>
      <c r="AE209" s="180">
        <v>162402</v>
      </c>
      <c r="AF209" s="180">
        <v>342242</v>
      </c>
      <c r="AG209" s="180">
        <v>626279</v>
      </c>
      <c r="AH209" s="180">
        <v>-1227</v>
      </c>
      <c r="AI209" s="180">
        <v>-23335</v>
      </c>
      <c r="AJ209" s="180">
        <v>-62976</v>
      </c>
      <c r="AK209" s="180">
        <v>292080</v>
      </c>
      <c r="AL209" s="180">
        <v>130101</v>
      </c>
      <c r="AM209" s="180">
        <v>308909</v>
      </c>
      <c r="AN209" s="180">
        <v>401433</v>
      </c>
      <c r="AO209" s="180">
        <v>677208</v>
      </c>
      <c r="AP209" s="180">
        <v>41383</v>
      </c>
      <c r="AQ209" s="180">
        <v>253475</v>
      </c>
      <c r="AR209" s="180">
        <v>398621</v>
      </c>
      <c r="AS209" s="180">
        <v>738831</v>
      </c>
      <c r="AT209" s="180">
        <v>181978</v>
      </c>
      <c r="AU209" s="180">
        <v>422255</v>
      </c>
      <c r="AV209" s="180">
        <v>662226</v>
      </c>
      <c r="AW209" s="180">
        <v>1145719</v>
      </c>
      <c r="AX209" s="180">
        <v>173408</v>
      </c>
      <c r="AY209" s="180">
        <v>418136</v>
      </c>
      <c r="AZ209" s="180">
        <v>650202</v>
      </c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80" t="s">
        <v>894</v>
      </c>
      <c r="B210" s="180">
        <v>0</v>
      </c>
      <c r="C210" s="180">
        <v>0</v>
      </c>
      <c r="D210" s="180">
        <v>0</v>
      </c>
      <c r="E210" s="180">
        <v>0</v>
      </c>
      <c r="F210" s="180">
        <v>0</v>
      </c>
      <c r="G210" s="180">
        <v>35659</v>
      </c>
      <c r="H210" s="180">
        <v>136757</v>
      </c>
      <c r="I210" s="180">
        <v>109850.59</v>
      </c>
      <c r="J210" s="180">
        <v>1459</v>
      </c>
      <c r="K210" s="180">
        <v>11082.17</v>
      </c>
      <c r="L210" s="180">
        <v>42106</v>
      </c>
      <c r="M210" s="180">
        <v>128426.38</v>
      </c>
      <c r="N210" s="180">
        <v>-8626</v>
      </c>
      <c r="O210" s="180">
        <v>-72979</v>
      </c>
      <c r="P210" s="180">
        <v>-915660</v>
      </c>
      <c r="Q210" s="180">
        <v>-52770</v>
      </c>
      <c r="R210" s="180">
        <v>-6214</v>
      </c>
      <c r="S210" s="180">
        <v>116279</v>
      </c>
      <c r="T210" s="180">
        <v>147883</v>
      </c>
      <c r="U210" s="180">
        <v>203443</v>
      </c>
      <c r="V210" s="180">
        <v>21765</v>
      </c>
      <c r="W210" s="180">
        <v>104267</v>
      </c>
      <c r="X210" s="180">
        <v>147354</v>
      </c>
      <c r="Y210" s="180">
        <v>170301</v>
      </c>
      <c r="Z210" s="180">
        <v>32861</v>
      </c>
      <c r="AA210" s="180">
        <v>37601</v>
      </c>
      <c r="AB210" s="180">
        <v>100781</v>
      </c>
      <c r="AC210" s="180">
        <v>117715</v>
      </c>
      <c r="AD210" s="180">
        <v>565053</v>
      </c>
      <c r="AE210" s="180">
        <v>913517</v>
      </c>
      <c r="AF210" s="180">
        <v>1077143</v>
      </c>
      <c r="AG210" s="180">
        <v>1275512</v>
      </c>
      <c r="AH210" s="180">
        <v>80242</v>
      </c>
      <c r="AI210" s="180">
        <v>236557</v>
      </c>
      <c r="AJ210" s="180">
        <v>349313</v>
      </c>
      <c r="AK210" s="180">
        <v>356007</v>
      </c>
      <c r="AL210" s="180">
        <v>19757</v>
      </c>
      <c r="AM210" s="180">
        <v>130581</v>
      </c>
      <c r="AN210" s="180">
        <v>0</v>
      </c>
      <c r="AO210" s="180">
        <v>237151</v>
      </c>
      <c r="AP210" s="180">
        <v>92863</v>
      </c>
      <c r="AQ210" s="180">
        <v>166522</v>
      </c>
      <c r="AR210" s="180">
        <v>272912</v>
      </c>
      <c r="AS210" s="180">
        <v>221330</v>
      </c>
      <c r="AT210" s="180">
        <v>42132</v>
      </c>
      <c r="AU210" s="180">
        <v>107447</v>
      </c>
      <c r="AV210" s="180">
        <v>225913</v>
      </c>
      <c r="AW210" s="180">
        <v>400581</v>
      </c>
      <c r="AX210" s="180">
        <v>30124</v>
      </c>
      <c r="AY210" s="180">
        <v>19881</v>
      </c>
      <c r="AZ210" s="180">
        <v>-18754</v>
      </c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80" t="s">
        <v>895</v>
      </c>
      <c r="B211" s="180">
        <v>0</v>
      </c>
      <c r="C211" s="180">
        <v>0</v>
      </c>
      <c r="D211" s="180">
        <v>0</v>
      </c>
      <c r="E211" s="180">
        <v>0</v>
      </c>
      <c r="F211" s="180">
        <v>0</v>
      </c>
      <c r="G211" s="180">
        <v>76071</v>
      </c>
      <c r="H211" s="180">
        <v>68192</v>
      </c>
      <c r="I211" s="180">
        <v>69898.880000000005</v>
      </c>
      <c r="J211" s="180">
        <v>11344</v>
      </c>
      <c r="K211" s="180">
        <v>-8098.56</v>
      </c>
      <c r="L211" s="180">
        <v>-61055</v>
      </c>
      <c r="M211" s="180">
        <v>59728.91</v>
      </c>
      <c r="N211" s="180">
        <v>-61398</v>
      </c>
      <c r="O211" s="180">
        <v>-52134</v>
      </c>
      <c r="P211" s="180">
        <v>0</v>
      </c>
      <c r="Q211" s="180">
        <v>-68473</v>
      </c>
      <c r="R211" s="180">
        <v>7928</v>
      </c>
      <c r="S211" s="180">
        <v>-1128</v>
      </c>
      <c r="T211" s="180">
        <v>144011</v>
      </c>
      <c r="U211" s="180">
        <v>490</v>
      </c>
      <c r="V211" s="180">
        <v>78</v>
      </c>
      <c r="W211" s="180">
        <v>12368</v>
      </c>
      <c r="X211" s="180">
        <v>8591</v>
      </c>
      <c r="Y211" s="180">
        <v>5391</v>
      </c>
      <c r="Z211" s="180">
        <v>-6692</v>
      </c>
      <c r="AA211" s="180">
        <v>4084</v>
      </c>
      <c r="AB211" s="180">
        <v>-11705</v>
      </c>
      <c r="AC211" s="180">
        <v>30630</v>
      </c>
      <c r="AD211" s="180">
        <v>-15465</v>
      </c>
      <c r="AE211" s="180">
        <v>-3526</v>
      </c>
      <c r="AF211" s="180">
        <v>23620</v>
      </c>
      <c r="AG211" s="180">
        <v>19535</v>
      </c>
      <c r="AH211" s="180">
        <v>-81410</v>
      </c>
      <c r="AI211" s="180">
        <v>96091</v>
      </c>
      <c r="AJ211" s="180">
        <v>121299</v>
      </c>
      <c r="AK211" s="180">
        <v>-32497</v>
      </c>
      <c r="AL211" s="180">
        <v>15972</v>
      </c>
      <c r="AM211" s="180">
        <v>48719</v>
      </c>
      <c r="AN211" s="180">
        <v>-51934</v>
      </c>
      <c r="AO211" s="180">
        <v>-111350</v>
      </c>
      <c r="AP211" s="180">
        <v>49405</v>
      </c>
      <c r="AQ211" s="180">
        <v>342056</v>
      </c>
      <c r="AR211" s="180">
        <v>-103061</v>
      </c>
      <c r="AS211" s="180">
        <v>359736</v>
      </c>
      <c r="AT211" s="180">
        <v>-246823</v>
      </c>
      <c r="AU211" s="180">
        <v>-493201</v>
      </c>
      <c r="AV211" s="180">
        <v>-87197</v>
      </c>
      <c r="AW211" s="180">
        <v>-18518</v>
      </c>
      <c r="AX211" s="180">
        <v>11803268</v>
      </c>
      <c r="AY211" s="180">
        <v>5511875</v>
      </c>
      <c r="AZ211" s="180">
        <v>7019915</v>
      </c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80" t="s">
        <v>1255</v>
      </c>
      <c r="B212" s="180">
        <v>0</v>
      </c>
      <c r="C212" s="180">
        <v>0</v>
      </c>
      <c r="D212" s="180">
        <v>0</v>
      </c>
      <c r="E212" s="180">
        <v>0</v>
      </c>
      <c r="F212" s="180">
        <v>0</v>
      </c>
      <c r="G212" s="180">
        <v>0</v>
      </c>
      <c r="H212" s="180">
        <v>0</v>
      </c>
      <c r="I212" s="180">
        <v>0</v>
      </c>
      <c r="J212" s="180">
        <v>0</v>
      </c>
      <c r="K212" s="180">
        <v>0</v>
      </c>
      <c r="L212" s="180">
        <v>0</v>
      </c>
      <c r="M212" s="180">
        <v>0</v>
      </c>
      <c r="N212" s="180">
        <v>0</v>
      </c>
      <c r="O212" s="180">
        <v>0</v>
      </c>
      <c r="P212" s="180">
        <v>0</v>
      </c>
      <c r="Q212" s="180">
        <v>0</v>
      </c>
      <c r="R212" s="180">
        <v>-117990</v>
      </c>
      <c r="S212" s="180">
        <v>0</v>
      </c>
      <c r="T212" s="180">
        <v>-117883</v>
      </c>
      <c r="U212" s="180">
        <v>-117883</v>
      </c>
      <c r="V212" s="180">
        <v>0</v>
      </c>
      <c r="W212" s="180">
        <v>0</v>
      </c>
      <c r="X212" s="180">
        <v>0</v>
      </c>
      <c r="Y212" s="180">
        <v>0</v>
      </c>
      <c r="Z212" s="180">
        <v>0</v>
      </c>
      <c r="AA212" s="180">
        <v>156939</v>
      </c>
      <c r="AB212" s="180">
        <v>156939</v>
      </c>
      <c r="AC212" s="180">
        <v>156939</v>
      </c>
      <c r="AD212" s="180">
        <v>0</v>
      </c>
      <c r="AE212" s="180">
        <v>0</v>
      </c>
      <c r="AF212" s="180">
        <v>0</v>
      </c>
      <c r="AG212" s="180">
        <v>0</v>
      </c>
      <c r="AH212" s="180">
        <v>-109729</v>
      </c>
      <c r="AI212" s="180">
        <v>-109729</v>
      </c>
      <c r="AJ212" s="180">
        <v>-109729</v>
      </c>
      <c r="AK212" s="180">
        <v>-109729</v>
      </c>
      <c r="AL212" s="180">
        <v>0</v>
      </c>
      <c r="AM212" s="180">
        <v>-10612</v>
      </c>
      <c r="AN212" s="180">
        <v>0</v>
      </c>
      <c r="AO212" s="180">
        <v>-10612</v>
      </c>
      <c r="AP212" s="180">
        <v>0</v>
      </c>
      <c r="AQ212" s="180">
        <v>0</v>
      </c>
      <c r="AR212" s="180">
        <v>0</v>
      </c>
      <c r="AS212" s="180">
        <v>0</v>
      </c>
      <c r="AT212" s="180">
        <v>-39588</v>
      </c>
      <c r="AU212" s="180">
        <v>-39748</v>
      </c>
      <c r="AV212" s="180">
        <v>-39748</v>
      </c>
      <c r="AW212" s="180">
        <v>-39748</v>
      </c>
      <c r="AX212" s="180">
        <v>0</v>
      </c>
      <c r="AY212" s="180">
        <v>-4245</v>
      </c>
      <c r="AZ212" s="180">
        <v>-4245</v>
      </c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80" t="s">
        <v>1313</v>
      </c>
      <c r="B213" s="180">
        <v>0</v>
      </c>
      <c r="C213" s="180">
        <v>0</v>
      </c>
      <c r="D213" s="180">
        <v>0</v>
      </c>
      <c r="E213" s="180">
        <v>0</v>
      </c>
      <c r="F213" s="180">
        <v>0</v>
      </c>
      <c r="G213" s="180">
        <v>1927707</v>
      </c>
      <c r="H213" s="180">
        <v>2074983</v>
      </c>
      <c r="I213" s="180">
        <v>2691091.7</v>
      </c>
      <c r="J213" s="180">
        <v>1517986</v>
      </c>
      <c r="K213" s="180">
        <v>2329619.19</v>
      </c>
      <c r="L213" s="180">
        <v>2505129</v>
      </c>
      <c r="M213" s="180">
        <v>2270518.96</v>
      </c>
      <c r="N213" s="180">
        <v>1850127</v>
      </c>
      <c r="O213" s="180">
        <v>2555832</v>
      </c>
      <c r="P213" s="180">
        <v>3212121</v>
      </c>
      <c r="Q213" s="180">
        <v>3571520</v>
      </c>
      <c r="R213" s="180">
        <v>301743</v>
      </c>
      <c r="S213" s="180">
        <v>2193327</v>
      </c>
      <c r="T213" s="180">
        <v>2855627</v>
      </c>
      <c r="U213" s="180">
        <v>3819897</v>
      </c>
      <c r="V213" s="180">
        <v>799298</v>
      </c>
      <c r="W213" s="180">
        <v>1241716</v>
      </c>
      <c r="X213" s="180">
        <v>1416198</v>
      </c>
      <c r="Y213" s="180">
        <v>2089606</v>
      </c>
      <c r="Z213" s="180">
        <v>172261</v>
      </c>
      <c r="AA213" s="180">
        <v>596149</v>
      </c>
      <c r="AB213" s="180">
        <v>696499</v>
      </c>
      <c r="AC213" s="180">
        <v>921993</v>
      </c>
      <c r="AD213" s="180">
        <v>97669</v>
      </c>
      <c r="AE213" s="180">
        <v>770400</v>
      </c>
      <c r="AF213" s="180">
        <v>1082089</v>
      </c>
      <c r="AG213" s="180">
        <v>1406622</v>
      </c>
      <c r="AH213" s="180">
        <v>584194</v>
      </c>
      <c r="AI213" s="180">
        <v>643630</v>
      </c>
      <c r="AJ213" s="180">
        <v>606732</v>
      </c>
      <c r="AK213" s="180">
        <v>1051494</v>
      </c>
      <c r="AL213" s="180">
        <v>456977</v>
      </c>
      <c r="AM213" s="180">
        <v>974400</v>
      </c>
      <c r="AN213" s="180">
        <v>2294553</v>
      </c>
      <c r="AO213" s="180">
        <v>1951806</v>
      </c>
      <c r="AP213" s="180">
        <v>500410</v>
      </c>
      <c r="AQ213" s="180">
        <v>990235</v>
      </c>
      <c r="AR213" s="180">
        <v>1728190</v>
      </c>
      <c r="AS213" s="180">
        <v>2558663</v>
      </c>
      <c r="AT213" s="180">
        <v>689563</v>
      </c>
      <c r="AU213" s="180">
        <v>1460223</v>
      </c>
      <c r="AV213" s="180">
        <v>1592253</v>
      </c>
      <c r="AW213" s="180">
        <v>1992765</v>
      </c>
      <c r="AX213" s="180">
        <v>142134</v>
      </c>
      <c r="AY213" s="180">
        <v>1492866</v>
      </c>
      <c r="AZ213" s="180">
        <v>4035837</v>
      </c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80" t="s">
        <v>1314</v>
      </c>
      <c r="B214" s="180">
        <v>0</v>
      </c>
      <c r="C214" s="180">
        <v>0</v>
      </c>
      <c r="D214" s="180">
        <v>0</v>
      </c>
      <c r="E214" s="180">
        <v>0</v>
      </c>
      <c r="F214" s="180">
        <v>0</v>
      </c>
      <c r="G214" s="180">
        <v>0</v>
      </c>
      <c r="H214" s="180">
        <v>-5962054</v>
      </c>
      <c r="I214" s="180">
        <v>-6031381.25</v>
      </c>
      <c r="J214" s="180">
        <v>0</v>
      </c>
      <c r="K214" s="180">
        <v>0</v>
      </c>
      <c r="L214" s="180">
        <v>-493622</v>
      </c>
      <c r="M214" s="180">
        <v>0</v>
      </c>
      <c r="N214" s="180">
        <v>0</v>
      </c>
      <c r="O214" s="180">
        <v>0</v>
      </c>
      <c r="P214" s="180">
        <v>0</v>
      </c>
      <c r="Q214" s="180">
        <v>0</v>
      </c>
      <c r="R214" s="180">
        <v>0</v>
      </c>
      <c r="S214" s="180">
        <v>0</v>
      </c>
      <c r="T214" s="180">
        <v>0</v>
      </c>
      <c r="U214" s="180">
        <v>0</v>
      </c>
      <c r="V214" s="180">
        <v>0</v>
      </c>
      <c r="W214" s="180">
        <v>0</v>
      </c>
      <c r="X214" s="180">
        <v>0</v>
      </c>
      <c r="Y214" s="180">
        <v>0</v>
      </c>
      <c r="Z214" s="180">
        <v>0</v>
      </c>
      <c r="AA214" s="180">
        <v>0</v>
      </c>
      <c r="AB214" s="180">
        <v>0</v>
      </c>
      <c r="AC214" s="180">
        <v>0</v>
      </c>
      <c r="AD214" s="180">
        <v>0</v>
      </c>
      <c r="AE214" s="180">
        <v>0</v>
      </c>
      <c r="AF214" s="180">
        <v>0</v>
      </c>
      <c r="AG214" s="180">
        <v>0</v>
      </c>
      <c r="AH214" s="180">
        <v>0</v>
      </c>
      <c r="AI214" s="180">
        <v>0</v>
      </c>
      <c r="AJ214" s="180">
        <v>0</v>
      </c>
      <c r="AK214" s="180">
        <v>0</v>
      </c>
      <c r="AL214" s="180">
        <v>0</v>
      </c>
      <c r="AM214" s="180">
        <v>0</v>
      </c>
      <c r="AN214" s="180">
        <v>0</v>
      </c>
      <c r="AO214" s="180">
        <v>0</v>
      </c>
      <c r="AP214" s="180">
        <v>0</v>
      </c>
      <c r="AQ214" s="180">
        <v>0</v>
      </c>
      <c r="AR214" s="180">
        <v>0</v>
      </c>
      <c r="AS214" s="180">
        <v>0</v>
      </c>
      <c r="AT214" s="180">
        <v>0</v>
      </c>
      <c r="AU214" s="180">
        <v>0</v>
      </c>
      <c r="AV214" s="180">
        <v>0</v>
      </c>
      <c r="AW214" s="180">
        <v>0</v>
      </c>
      <c r="AX214" s="180">
        <v>0</v>
      </c>
      <c r="AY214" s="180">
        <v>0</v>
      </c>
      <c r="AZ214" s="180">
        <v>0</v>
      </c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80" t="s">
        <v>1166</v>
      </c>
      <c r="B215" s="180">
        <v>0</v>
      </c>
      <c r="C215" s="180">
        <v>0</v>
      </c>
      <c r="D215" s="180">
        <v>0</v>
      </c>
      <c r="E215" s="180">
        <v>0</v>
      </c>
      <c r="F215" s="180">
        <v>0</v>
      </c>
      <c r="G215" s="180">
        <v>0</v>
      </c>
      <c r="H215" s="180">
        <v>0</v>
      </c>
      <c r="I215" s="180">
        <v>0</v>
      </c>
      <c r="J215" s="180">
        <v>0</v>
      </c>
      <c r="K215" s="180">
        <v>17.14</v>
      </c>
      <c r="L215" s="180">
        <v>46</v>
      </c>
      <c r="M215" s="180">
        <v>37494.949999999997</v>
      </c>
      <c r="N215" s="180">
        <v>22</v>
      </c>
      <c r="O215" s="180">
        <v>47</v>
      </c>
      <c r="P215" s="180">
        <v>71068</v>
      </c>
      <c r="Q215" s="180">
        <v>236395</v>
      </c>
      <c r="R215" s="180">
        <v>83</v>
      </c>
      <c r="S215" s="180">
        <v>30958</v>
      </c>
      <c r="T215" s="180">
        <v>66463</v>
      </c>
      <c r="U215" s="180">
        <v>130445</v>
      </c>
      <c r="V215" s="180">
        <v>22</v>
      </c>
      <c r="W215" s="180">
        <v>78</v>
      </c>
      <c r="X215" s="180">
        <v>-2825</v>
      </c>
      <c r="Y215" s="180">
        <v>205849</v>
      </c>
      <c r="Z215" s="180">
        <v>7</v>
      </c>
      <c r="AA215" s="180">
        <v>497</v>
      </c>
      <c r="AB215" s="180">
        <v>6139</v>
      </c>
      <c r="AC215" s="180">
        <v>98659</v>
      </c>
      <c r="AD215" s="180">
        <v>474</v>
      </c>
      <c r="AE215" s="180">
        <v>1709</v>
      </c>
      <c r="AF215" s="180">
        <v>9285</v>
      </c>
      <c r="AG215" s="180">
        <v>69659</v>
      </c>
      <c r="AH215" s="180">
        <v>1281</v>
      </c>
      <c r="AI215" s="180">
        <v>17342</v>
      </c>
      <c r="AJ215" s="180">
        <v>31526</v>
      </c>
      <c r="AK215" s="180">
        <v>104834</v>
      </c>
      <c r="AL215" s="180">
        <v>18199</v>
      </c>
      <c r="AM215" s="180">
        <v>43488</v>
      </c>
      <c r="AN215" s="180">
        <v>74329</v>
      </c>
      <c r="AO215" s="180">
        <v>144161</v>
      </c>
      <c r="AP215" s="180">
        <v>0</v>
      </c>
      <c r="AQ215" s="180">
        <v>3477</v>
      </c>
      <c r="AR215" s="180">
        <v>4507</v>
      </c>
      <c r="AS215" s="180">
        <v>18828</v>
      </c>
      <c r="AT215" s="180">
        <v>474</v>
      </c>
      <c r="AU215" s="180">
        <v>5193</v>
      </c>
      <c r="AV215" s="180">
        <v>6076</v>
      </c>
      <c r="AW215" s="180">
        <v>9866</v>
      </c>
      <c r="AX215" s="180">
        <v>78</v>
      </c>
      <c r="AY215" s="180">
        <v>11303</v>
      </c>
      <c r="AZ215" s="180">
        <v>11573</v>
      </c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80" t="s">
        <v>1256</v>
      </c>
      <c r="B216" s="180">
        <v>0</v>
      </c>
      <c r="C216" s="180">
        <v>0</v>
      </c>
      <c r="D216" s="180">
        <v>0</v>
      </c>
      <c r="E216" s="180">
        <v>0</v>
      </c>
      <c r="F216" s="180">
        <v>0</v>
      </c>
      <c r="G216" s="180">
        <v>0</v>
      </c>
      <c r="H216" s="180">
        <v>0</v>
      </c>
      <c r="I216" s="180">
        <v>0</v>
      </c>
      <c r="J216" s="180">
        <v>0</v>
      </c>
      <c r="K216" s="180">
        <v>0</v>
      </c>
      <c r="L216" s="180">
        <v>0</v>
      </c>
      <c r="M216" s="180">
        <v>0</v>
      </c>
      <c r="N216" s="180">
        <v>0</v>
      </c>
      <c r="O216" s="180">
        <v>0</v>
      </c>
      <c r="P216" s="180">
        <v>0</v>
      </c>
      <c r="Q216" s="180">
        <v>104028</v>
      </c>
      <c r="R216" s="180">
        <v>0</v>
      </c>
      <c r="S216" s="180">
        <v>0</v>
      </c>
      <c r="T216" s="180">
        <v>0</v>
      </c>
      <c r="U216" s="180">
        <v>241193</v>
      </c>
      <c r="V216" s="180">
        <v>0</v>
      </c>
      <c r="W216" s="180">
        <v>0</v>
      </c>
      <c r="X216" s="180">
        <v>0</v>
      </c>
      <c r="Y216" s="180">
        <v>0</v>
      </c>
      <c r="Z216" s="180">
        <v>0</v>
      </c>
      <c r="AA216" s="180">
        <v>348553</v>
      </c>
      <c r="AB216" s="180">
        <v>348553</v>
      </c>
      <c r="AC216" s="180">
        <v>0</v>
      </c>
      <c r="AD216" s="180">
        <v>0</v>
      </c>
      <c r="AE216" s="180">
        <v>0</v>
      </c>
      <c r="AF216" s="180">
        <v>0</v>
      </c>
      <c r="AG216" s="180">
        <v>0</v>
      </c>
      <c r="AH216" s="180">
        <v>0</v>
      </c>
      <c r="AI216" s="180">
        <v>0</v>
      </c>
      <c r="AJ216" s="180">
        <v>0</v>
      </c>
      <c r="AK216" s="180">
        <v>0</v>
      </c>
      <c r="AL216" s="180">
        <v>0</v>
      </c>
      <c r="AM216" s="180">
        <v>0</v>
      </c>
      <c r="AN216" s="180">
        <v>0</v>
      </c>
      <c r="AO216" s="180">
        <v>0</v>
      </c>
      <c r="AP216" s="180">
        <v>0</v>
      </c>
      <c r="AQ216" s="180">
        <v>0</v>
      </c>
      <c r="AR216" s="180">
        <v>0</v>
      </c>
      <c r="AS216" s="180">
        <v>0</v>
      </c>
      <c r="AT216" s="180">
        <v>0</v>
      </c>
      <c r="AU216" s="180">
        <v>0</v>
      </c>
      <c r="AV216" s="180">
        <v>0</v>
      </c>
      <c r="AW216" s="180">
        <v>0</v>
      </c>
      <c r="AX216" s="180">
        <v>0</v>
      </c>
      <c r="AY216" s="180">
        <v>0</v>
      </c>
      <c r="AZ216" s="180">
        <v>0</v>
      </c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80" t="s">
        <v>1167</v>
      </c>
      <c r="B217" s="180">
        <v>0</v>
      </c>
      <c r="C217" s="180">
        <v>0</v>
      </c>
      <c r="D217" s="180">
        <v>0</v>
      </c>
      <c r="E217" s="180">
        <v>0</v>
      </c>
      <c r="F217" s="180">
        <v>0</v>
      </c>
      <c r="G217" s="180">
        <v>0</v>
      </c>
      <c r="H217" s="180">
        <v>-16315</v>
      </c>
      <c r="I217" s="180">
        <v>0</v>
      </c>
      <c r="J217" s="180">
        <v>0</v>
      </c>
      <c r="K217" s="180">
        <v>0</v>
      </c>
      <c r="L217" s="180">
        <v>-17932</v>
      </c>
      <c r="M217" s="180">
        <v>0</v>
      </c>
      <c r="N217" s="180">
        <v>0</v>
      </c>
      <c r="O217" s="180">
        <v>0</v>
      </c>
      <c r="P217" s="180">
        <v>0</v>
      </c>
      <c r="Q217" s="180">
        <v>0</v>
      </c>
      <c r="R217" s="180">
        <v>0</v>
      </c>
      <c r="S217" s="180">
        <v>0</v>
      </c>
      <c r="T217" s="180">
        <v>0</v>
      </c>
      <c r="U217" s="180">
        <v>0</v>
      </c>
      <c r="V217" s="180">
        <v>0</v>
      </c>
      <c r="W217" s="180">
        <v>0</v>
      </c>
      <c r="X217" s="180">
        <v>0</v>
      </c>
      <c r="Y217" s="180">
        <v>0</v>
      </c>
      <c r="Z217" s="180">
        <v>0</v>
      </c>
      <c r="AA217" s="180">
        <v>0</v>
      </c>
      <c r="AB217" s="180">
        <v>0</v>
      </c>
      <c r="AC217" s="180">
        <v>357422</v>
      </c>
      <c r="AD217" s="180">
        <v>13176</v>
      </c>
      <c r="AE217" s="180">
        <v>13374</v>
      </c>
      <c r="AF217" s="180">
        <v>13363</v>
      </c>
      <c r="AG217" s="180">
        <v>82418</v>
      </c>
      <c r="AH217" s="180">
        <v>1112</v>
      </c>
      <c r="AI217" s="180">
        <v>52752</v>
      </c>
      <c r="AJ217" s="180">
        <v>56472</v>
      </c>
      <c r="AK217" s="180">
        <v>300135</v>
      </c>
      <c r="AL217" s="180">
        <v>2</v>
      </c>
      <c r="AM217" s="180">
        <v>204</v>
      </c>
      <c r="AN217" s="180">
        <v>33963</v>
      </c>
      <c r="AO217" s="180">
        <v>117227</v>
      </c>
      <c r="AP217" s="180">
        <v>739</v>
      </c>
      <c r="AQ217" s="180">
        <v>179</v>
      </c>
      <c r="AR217" s="180">
        <v>74227</v>
      </c>
      <c r="AS217" s="180">
        <v>223038</v>
      </c>
      <c r="AT217" s="180">
        <v>3231</v>
      </c>
      <c r="AU217" s="180">
        <v>3231</v>
      </c>
      <c r="AV217" s="180">
        <v>34926</v>
      </c>
      <c r="AW217" s="180">
        <v>46335</v>
      </c>
      <c r="AX217" s="180">
        <v>0</v>
      </c>
      <c r="AY217" s="180">
        <v>13030</v>
      </c>
      <c r="AZ217" s="180">
        <v>20</v>
      </c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80" t="s">
        <v>896</v>
      </c>
      <c r="B218" s="180">
        <v>0</v>
      </c>
      <c r="C218" s="180">
        <v>0</v>
      </c>
      <c r="D218" s="180">
        <v>0</v>
      </c>
      <c r="E218" s="180">
        <v>0</v>
      </c>
      <c r="F218" s="180">
        <v>0</v>
      </c>
      <c r="G218" s="180">
        <v>7738115</v>
      </c>
      <c r="H218" s="180">
        <v>-32123983</v>
      </c>
      <c r="I218" s="180">
        <v>-43299977.32</v>
      </c>
      <c r="J218" s="180">
        <v>-11860154</v>
      </c>
      <c r="K218" s="180">
        <v>-24560595.07</v>
      </c>
      <c r="L218" s="180">
        <v>-37663225</v>
      </c>
      <c r="M218" s="180">
        <v>-51233757.490000002</v>
      </c>
      <c r="N218" s="180">
        <v>-13106679</v>
      </c>
      <c r="O218" s="180">
        <v>-27374650</v>
      </c>
      <c r="P218" s="180">
        <v>19314049</v>
      </c>
      <c r="Q218" s="180">
        <v>26609981</v>
      </c>
      <c r="R218" s="180">
        <v>-15085313</v>
      </c>
      <c r="S218" s="180">
        <v>-31480166</v>
      </c>
      <c r="T218" s="180">
        <v>-47930695</v>
      </c>
      <c r="U218" s="180">
        <v>-64989278</v>
      </c>
      <c r="V218" s="180">
        <v>-17440327</v>
      </c>
      <c r="W218" s="180">
        <v>-35733590</v>
      </c>
      <c r="X218" s="180">
        <v>-54453710</v>
      </c>
      <c r="Y218" s="180">
        <v>-73678787</v>
      </c>
      <c r="Z218" s="180">
        <v>-19820889</v>
      </c>
      <c r="AA218" s="180">
        <v>-40714466</v>
      </c>
      <c r="AB218" s="180">
        <v>-62347456</v>
      </c>
      <c r="AC218" s="180">
        <v>-84228918</v>
      </c>
      <c r="AD218" s="180">
        <v>-21407979</v>
      </c>
      <c r="AE218" s="180">
        <v>-42888341</v>
      </c>
      <c r="AF218" s="180">
        <v>-64398919</v>
      </c>
      <c r="AG218" s="180">
        <v>-86357957</v>
      </c>
      <c r="AH218" s="180">
        <v>-22634204</v>
      </c>
      <c r="AI218" s="180">
        <v>-45357411</v>
      </c>
      <c r="AJ218" s="180">
        <v>-68104417</v>
      </c>
      <c r="AK218" s="180">
        <v>-91286996</v>
      </c>
      <c r="AL218" s="180">
        <v>-23554132</v>
      </c>
      <c r="AM218" s="180">
        <v>-47670345</v>
      </c>
      <c r="AN218" s="180">
        <v>14738088</v>
      </c>
      <c r="AO218" s="180">
        <v>-96151992</v>
      </c>
      <c r="AP218" s="180">
        <v>-24195090</v>
      </c>
      <c r="AQ218" s="180">
        <v>-49393005</v>
      </c>
      <c r="AR218" s="180">
        <v>-74898115</v>
      </c>
      <c r="AS218" s="180">
        <v>-100655340</v>
      </c>
      <c r="AT218" s="180">
        <v>-25880743</v>
      </c>
      <c r="AU218" s="180">
        <v>-52545060</v>
      </c>
      <c r="AV218" s="180">
        <v>-79357407</v>
      </c>
      <c r="AW218" s="180">
        <v>-105504604</v>
      </c>
      <c r="AX218" s="180">
        <v>-28857675</v>
      </c>
      <c r="AY218" s="180">
        <v>-56693256</v>
      </c>
      <c r="AZ218" s="180">
        <v>-84451890</v>
      </c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80" t="s">
        <v>897</v>
      </c>
      <c r="B219" s="180">
        <v>0</v>
      </c>
      <c r="C219" s="180">
        <v>0</v>
      </c>
      <c r="D219" s="180">
        <v>0</v>
      </c>
      <c r="E219" s="180">
        <v>0</v>
      </c>
      <c r="F219" s="180">
        <v>0</v>
      </c>
      <c r="G219" s="180">
        <v>0</v>
      </c>
      <c r="H219" s="180">
        <v>75000</v>
      </c>
      <c r="I219" s="180">
        <v>75000</v>
      </c>
      <c r="J219" s="180">
        <v>4200</v>
      </c>
      <c r="K219" s="180">
        <v>4200</v>
      </c>
      <c r="L219" s="180">
        <v>4200</v>
      </c>
      <c r="M219" s="180">
        <v>4200</v>
      </c>
      <c r="N219" s="180">
        <v>-162021</v>
      </c>
      <c r="O219" s="180">
        <v>-485820</v>
      </c>
      <c r="P219" s="180">
        <v>-1349</v>
      </c>
      <c r="Q219" s="180">
        <v>-35136</v>
      </c>
      <c r="R219" s="180">
        <v>-167122</v>
      </c>
      <c r="S219" s="180">
        <v>-1096761</v>
      </c>
      <c r="T219" s="180">
        <v>-1343336</v>
      </c>
      <c r="U219" s="180">
        <v>-1408310</v>
      </c>
      <c r="V219" s="180">
        <v>-235242</v>
      </c>
      <c r="W219" s="180">
        <v>-597196</v>
      </c>
      <c r="X219" s="180">
        <v>-800615</v>
      </c>
      <c r="Y219" s="180">
        <v>-881643</v>
      </c>
      <c r="Z219" s="180">
        <v>-326412</v>
      </c>
      <c r="AA219" s="180">
        <v>-640292</v>
      </c>
      <c r="AB219" s="180">
        <v>-979741</v>
      </c>
      <c r="AC219" s="180">
        <v>-1096669</v>
      </c>
      <c r="AD219" s="180">
        <v>-433011</v>
      </c>
      <c r="AE219" s="180">
        <v>-794460</v>
      </c>
      <c r="AF219" s="180">
        <v>-1210993</v>
      </c>
      <c r="AG219" s="180">
        <v>-1345526</v>
      </c>
      <c r="AH219" s="180">
        <v>-434630</v>
      </c>
      <c r="AI219" s="180">
        <v>-1034906</v>
      </c>
      <c r="AJ219" s="180">
        <v>-1430695</v>
      </c>
      <c r="AK219" s="180">
        <v>-1609208</v>
      </c>
      <c r="AL219" s="180">
        <v>-466302</v>
      </c>
      <c r="AM219" s="180">
        <v>-1239368</v>
      </c>
      <c r="AN219" s="180">
        <v>87751</v>
      </c>
      <c r="AO219" s="180">
        <v>-1990986</v>
      </c>
      <c r="AP219" s="180">
        <v>-499349</v>
      </c>
      <c r="AQ219" s="180">
        <v>-1330583</v>
      </c>
      <c r="AR219" s="180">
        <v>-1831270</v>
      </c>
      <c r="AS219" s="180">
        <v>-2117832</v>
      </c>
      <c r="AT219" s="180">
        <v>-628906</v>
      </c>
      <c r="AU219" s="180">
        <v>-1523533</v>
      </c>
      <c r="AV219" s="180">
        <v>-2239703</v>
      </c>
      <c r="AW219" s="180">
        <v>-2816764</v>
      </c>
      <c r="AX219" s="180">
        <v>-775646</v>
      </c>
      <c r="AY219" s="180">
        <v>-1529256</v>
      </c>
      <c r="AZ219" s="180">
        <v>-2032763</v>
      </c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80" t="s">
        <v>898</v>
      </c>
      <c r="B220" s="180">
        <v>0</v>
      </c>
      <c r="C220" s="180">
        <v>0</v>
      </c>
      <c r="D220" s="180">
        <v>0</v>
      </c>
      <c r="E220" s="180">
        <v>0</v>
      </c>
      <c r="F220" s="180">
        <v>0</v>
      </c>
      <c r="G220" s="180">
        <v>0</v>
      </c>
      <c r="H220" s="180">
        <v>-32198983</v>
      </c>
      <c r="I220" s="180">
        <v>-43374977.32</v>
      </c>
      <c r="J220" s="180">
        <v>-11864354</v>
      </c>
      <c r="K220" s="180">
        <v>-24564795.07</v>
      </c>
      <c r="L220" s="180">
        <v>-37667425</v>
      </c>
      <c r="M220" s="180">
        <v>-51237957.490000002</v>
      </c>
      <c r="N220" s="180">
        <v>-12944658</v>
      </c>
      <c r="O220" s="180">
        <v>-26888830</v>
      </c>
      <c r="P220" s="180">
        <v>19315398</v>
      </c>
      <c r="Q220" s="180">
        <v>26645117</v>
      </c>
      <c r="R220" s="180">
        <v>-14918191</v>
      </c>
      <c r="S220" s="180">
        <v>-30383405</v>
      </c>
      <c r="T220" s="180">
        <v>-46587359</v>
      </c>
      <c r="U220" s="180">
        <v>-63580968</v>
      </c>
      <c r="V220" s="180">
        <v>-17205085</v>
      </c>
      <c r="W220" s="180">
        <v>-35136394</v>
      </c>
      <c r="X220" s="180">
        <v>-53653095</v>
      </c>
      <c r="Y220" s="180">
        <v>-72797144</v>
      </c>
      <c r="Z220" s="180">
        <v>-19494477</v>
      </c>
      <c r="AA220" s="180">
        <v>-40074174</v>
      </c>
      <c r="AB220" s="180">
        <v>-61367715</v>
      </c>
      <c r="AC220" s="180">
        <v>-83132249</v>
      </c>
      <c r="AD220" s="180">
        <v>-20974968</v>
      </c>
      <c r="AE220" s="180">
        <v>-42093881</v>
      </c>
      <c r="AF220" s="180">
        <v>-63187926</v>
      </c>
      <c r="AG220" s="180">
        <v>-85012431</v>
      </c>
      <c r="AH220" s="180">
        <v>-22199574</v>
      </c>
      <c r="AI220" s="180">
        <v>-44322505</v>
      </c>
      <c r="AJ220" s="180">
        <v>-66673722</v>
      </c>
      <c r="AK220" s="180">
        <v>-89677788</v>
      </c>
      <c r="AL220" s="180">
        <v>-23087830</v>
      </c>
      <c r="AM220" s="180">
        <v>-46430977</v>
      </c>
      <c r="AN220" s="180">
        <v>14650337</v>
      </c>
      <c r="AO220" s="180">
        <v>-94161006</v>
      </c>
      <c r="AP220" s="180">
        <v>-23695741</v>
      </c>
      <c r="AQ220" s="180">
        <v>-48062422</v>
      </c>
      <c r="AR220" s="180">
        <v>-73066845</v>
      </c>
      <c r="AS220" s="180">
        <v>-98537508</v>
      </c>
      <c r="AT220" s="180">
        <v>-25251837</v>
      </c>
      <c r="AU220" s="180">
        <v>-51021527</v>
      </c>
      <c r="AV220" s="180">
        <v>-77117704</v>
      </c>
      <c r="AW220" s="180">
        <v>-102687840</v>
      </c>
      <c r="AX220" s="180">
        <v>-28082029</v>
      </c>
      <c r="AY220" s="180">
        <v>-55164000</v>
      </c>
      <c r="AZ220" s="180">
        <v>-82419127</v>
      </c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80" t="s">
        <v>899</v>
      </c>
      <c r="B221" s="180">
        <v>0</v>
      </c>
      <c r="C221" s="180">
        <v>0</v>
      </c>
      <c r="D221" s="180">
        <v>0</v>
      </c>
      <c r="E221" s="180">
        <v>0</v>
      </c>
      <c r="F221" s="180">
        <v>0</v>
      </c>
      <c r="G221" s="180">
        <v>-9665563</v>
      </c>
      <c r="H221" s="180">
        <v>0</v>
      </c>
      <c r="I221" s="180">
        <v>0</v>
      </c>
      <c r="J221" s="180">
        <v>0</v>
      </c>
      <c r="K221" s="180">
        <v>0</v>
      </c>
      <c r="L221" s="180">
        <v>0</v>
      </c>
      <c r="M221" s="180">
        <v>0</v>
      </c>
      <c r="N221" s="180">
        <v>0</v>
      </c>
      <c r="O221" s="180">
        <v>0</v>
      </c>
      <c r="P221" s="180">
        <v>-17017142</v>
      </c>
      <c r="Q221" s="180">
        <v>-24527249</v>
      </c>
      <c r="R221" s="180">
        <v>0</v>
      </c>
      <c r="S221" s="180">
        <v>0</v>
      </c>
      <c r="T221" s="180">
        <v>0</v>
      </c>
      <c r="U221" s="180">
        <v>0</v>
      </c>
      <c r="V221" s="180">
        <v>0</v>
      </c>
      <c r="W221" s="180">
        <v>0</v>
      </c>
      <c r="X221" s="180">
        <v>0</v>
      </c>
      <c r="Y221" s="180">
        <v>0</v>
      </c>
      <c r="Z221" s="180">
        <v>0</v>
      </c>
      <c r="AA221" s="180">
        <v>0</v>
      </c>
      <c r="AB221" s="180">
        <v>0</v>
      </c>
      <c r="AC221" s="180">
        <v>0</v>
      </c>
      <c r="AD221" s="180">
        <v>0</v>
      </c>
      <c r="AE221" s="180">
        <v>0</v>
      </c>
      <c r="AF221" s="180">
        <v>0</v>
      </c>
      <c r="AG221" s="180">
        <v>0</v>
      </c>
      <c r="AH221" s="180">
        <v>0</v>
      </c>
      <c r="AI221" s="180">
        <v>0</v>
      </c>
      <c r="AJ221" s="180">
        <v>0</v>
      </c>
      <c r="AK221" s="180">
        <v>0</v>
      </c>
      <c r="AL221" s="180">
        <v>0</v>
      </c>
      <c r="AM221" s="180">
        <v>0</v>
      </c>
      <c r="AN221" s="180">
        <v>-19117482</v>
      </c>
      <c r="AO221" s="180">
        <v>0</v>
      </c>
      <c r="AP221" s="180">
        <v>0</v>
      </c>
      <c r="AQ221" s="180">
        <v>0</v>
      </c>
      <c r="AR221" s="180">
        <v>0</v>
      </c>
      <c r="AS221" s="180">
        <v>0</v>
      </c>
      <c r="AT221" s="180">
        <v>0</v>
      </c>
      <c r="AU221" s="180">
        <v>0</v>
      </c>
      <c r="AV221" s="180">
        <v>0</v>
      </c>
      <c r="AW221" s="180">
        <v>0</v>
      </c>
      <c r="AX221" s="180">
        <v>0</v>
      </c>
      <c r="AY221" s="180">
        <v>0</v>
      </c>
      <c r="AZ221" s="180">
        <v>0</v>
      </c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80" t="s">
        <v>875</v>
      </c>
      <c r="B222" s="180">
        <v>0</v>
      </c>
      <c r="C222" s="180">
        <v>0</v>
      </c>
      <c r="D222" s="180">
        <v>0</v>
      </c>
      <c r="E222" s="180">
        <v>0</v>
      </c>
      <c r="F222" s="180">
        <v>0</v>
      </c>
      <c r="G222" s="180">
        <v>-3538709</v>
      </c>
      <c r="H222" s="180">
        <v>0</v>
      </c>
      <c r="I222" s="180">
        <v>0</v>
      </c>
      <c r="J222" s="180">
        <v>0</v>
      </c>
      <c r="K222" s="180">
        <v>0</v>
      </c>
      <c r="L222" s="180">
        <v>0</v>
      </c>
      <c r="M222" s="180">
        <v>0</v>
      </c>
      <c r="N222" s="180">
        <v>0</v>
      </c>
      <c r="O222" s="180">
        <v>0</v>
      </c>
      <c r="P222" s="180">
        <v>-10801909</v>
      </c>
      <c r="Q222" s="180">
        <v>-11039023</v>
      </c>
      <c r="R222" s="180">
        <v>0</v>
      </c>
      <c r="S222" s="180">
        <v>0</v>
      </c>
      <c r="T222" s="180">
        <v>0</v>
      </c>
      <c r="U222" s="180">
        <v>0</v>
      </c>
      <c r="V222" s="180">
        <v>0</v>
      </c>
      <c r="W222" s="180">
        <v>0</v>
      </c>
      <c r="X222" s="180">
        <v>0</v>
      </c>
      <c r="Y222" s="180">
        <v>0</v>
      </c>
      <c r="Z222" s="180">
        <v>0</v>
      </c>
      <c r="AA222" s="180">
        <v>0</v>
      </c>
      <c r="AB222" s="180">
        <v>0</v>
      </c>
      <c r="AC222" s="180">
        <v>0</v>
      </c>
      <c r="AD222" s="180">
        <v>0</v>
      </c>
      <c r="AE222" s="180">
        <v>0</v>
      </c>
      <c r="AF222" s="180">
        <v>0</v>
      </c>
      <c r="AG222" s="180">
        <v>0</v>
      </c>
      <c r="AH222" s="180">
        <v>0</v>
      </c>
      <c r="AI222" s="180">
        <v>0</v>
      </c>
      <c r="AJ222" s="180">
        <v>0</v>
      </c>
      <c r="AK222" s="180">
        <v>0</v>
      </c>
      <c r="AL222" s="180">
        <v>0</v>
      </c>
      <c r="AM222" s="180">
        <v>0</v>
      </c>
      <c r="AN222" s="180">
        <v>-11099527</v>
      </c>
      <c r="AO222" s="180">
        <v>0</v>
      </c>
      <c r="AP222" s="180">
        <v>0</v>
      </c>
      <c r="AQ222" s="180">
        <v>0</v>
      </c>
      <c r="AR222" s="180">
        <v>0</v>
      </c>
      <c r="AS222" s="180">
        <v>0</v>
      </c>
      <c r="AT222" s="180">
        <v>0</v>
      </c>
      <c r="AU222" s="180">
        <v>0</v>
      </c>
      <c r="AV222" s="180">
        <v>0</v>
      </c>
      <c r="AW222" s="180">
        <v>0</v>
      </c>
      <c r="AX222" s="180">
        <v>0</v>
      </c>
      <c r="AY222" s="180">
        <v>0</v>
      </c>
      <c r="AZ222" s="180">
        <v>0</v>
      </c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80" t="s">
        <v>900</v>
      </c>
      <c r="B223" s="180">
        <v>5104944</v>
      </c>
      <c r="C223" s="180">
        <v>2518414</v>
      </c>
      <c r="D223" s="180">
        <v>-2523518</v>
      </c>
      <c r="E223" s="180">
        <v>10101110</v>
      </c>
      <c r="F223" s="180">
        <v>5722450</v>
      </c>
      <c r="G223" s="180">
        <v>-833630</v>
      </c>
      <c r="H223" s="180">
        <v>2581</v>
      </c>
      <c r="I223" s="180">
        <v>-77214.210000000006</v>
      </c>
      <c r="J223" s="180">
        <v>-178393</v>
      </c>
      <c r="K223" s="180">
        <v>-418688.49</v>
      </c>
      <c r="L223" s="180">
        <v>2351</v>
      </c>
      <c r="M223" s="180">
        <v>-623837.5</v>
      </c>
      <c r="N223" s="180">
        <v>-300261</v>
      </c>
      <c r="O223" s="180">
        <v>-444542</v>
      </c>
      <c r="P223" s="180">
        <v>294984</v>
      </c>
      <c r="Q223" s="180">
        <v>745030</v>
      </c>
      <c r="R223" s="180">
        <v>42468</v>
      </c>
      <c r="S223" s="180">
        <v>-1156844</v>
      </c>
      <c r="T223" s="180">
        <v>-1191967</v>
      </c>
      <c r="U223" s="180">
        <v>-1424909</v>
      </c>
      <c r="V223" s="180">
        <v>51825</v>
      </c>
      <c r="W223" s="180">
        <v>-2863408</v>
      </c>
      <c r="X223" s="180">
        <v>-2720651</v>
      </c>
      <c r="Y223" s="180">
        <v>-4494782</v>
      </c>
      <c r="Z223" s="180">
        <v>2123203</v>
      </c>
      <c r="AA223" s="180">
        <v>567763</v>
      </c>
      <c r="AB223" s="180">
        <v>941154</v>
      </c>
      <c r="AC223" s="180">
        <v>0</v>
      </c>
      <c r="AD223" s="180">
        <v>0</v>
      </c>
      <c r="AE223" s="180">
        <v>0</v>
      </c>
      <c r="AF223" s="180">
        <v>0</v>
      </c>
      <c r="AG223" s="180">
        <v>0</v>
      </c>
      <c r="AH223" s="180">
        <v>0</v>
      </c>
      <c r="AI223" s="180">
        <v>0</v>
      </c>
      <c r="AJ223" s="180">
        <v>0</v>
      </c>
      <c r="AK223" s="180">
        <v>0</v>
      </c>
      <c r="AL223" s="180">
        <v>0</v>
      </c>
      <c r="AM223" s="180">
        <v>0</v>
      </c>
      <c r="AN223" s="180">
        <v>212848</v>
      </c>
      <c r="AO223" s="180">
        <v>0</v>
      </c>
      <c r="AP223" s="180">
        <v>0</v>
      </c>
      <c r="AQ223" s="180">
        <v>0</v>
      </c>
      <c r="AR223" s="180">
        <v>0</v>
      </c>
      <c r="AS223" s="180">
        <v>0</v>
      </c>
      <c r="AT223" s="180">
        <v>0</v>
      </c>
      <c r="AU223" s="180">
        <v>0</v>
      </c>
      <c r="AV223" s="180">
        <v>0</v>
      </c>
      <c r="AW223" s="180">
        <v>0</v>
      </c>
      <c r="AX223" s="180">
        <v>0</v>
      </c>
      <c r="AY223" s="180">
        <v>0</v>
      </c>
      <c r="AZ223" s="180">
        <v>0</v>
      </c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80" t="s">
        <v>901</v>
      </c>
      <c r="B224" s="180">
        <v>10240789</v>
      </c>
      <c r="C224" s="180">
        <v>11877401</v>
      </c>
      <c r="D224" s="180">
        <v>16242863</v>
      </c>
      <c r="E224" s="180">
        <v>26793026</v>
      </c>
      <c r="F224" s="180">
        <v>9845646</v>
      </c>
      <c r="G224" s="180">
        <v>9835053</v>
      </c>
      <c r="H224" s="180">
        <v>-13302993</v>
      </c>
      <c r="I224" s="180">
        <v>-15697892.99</v>
      </c>
      <c r="J224" s="180">
        <v>-2925899</v>
      </c>
      <c r="K224" s="180">
        <v>-5739340.2800000003</v>
      </c>
      <c r="L224" s="180">
        <v>-8126754</v>
      </c>
      <c r="M224" s="180">
        <v>-10737033.630000001</v>
      </c>
      <c r="N224" s="180">
        <v>-1384887</v>
      </c>
      <c r="O224" s="180">
        <v>-1647437</v>
      </c>
      <c r="P224" s="180">
        <v>32006622</v>
      </c>
      <c r="Q224" s="180">
        <v>43961037</v>
      </c>
      <c r="R224" s="180">
        <v>324499</v>
      </c>
      <c r="S224" s="180">
        <v>-1358346</v>
      </c>
      <c r="T224" s="180">
        <v>-1679450</v>
      </c>
      <c r="U224" s="180">
        <v>-4243560</v>
      </c>
      <c r="V224" s="180">
        <v>930392</v>
      </c>
      <c r="W224" s="180">
        <v>-15035</v>
      </c>
      <c r="X224" s="180">
        <v>-197878</v>
      </c>
      <c r="Y224" s="180">
        <v>-3855369</v>
      </c>
      <c r="Z224" s="180">
        <v>3082687</v>
      </c>
      <c r="AA224" s="180">
        <v>1913746</v>
      </c>
      <c r="AB224" s="180">
        <v>2498619</v>
      </c>
      <c r="AC224" s="180">
        <v>-1143312</v>
      </c>
      <c r="AD224" s="180">
        <v>1291501</v>
      </c>
      <c r="AE224" s="180">
        <v>3526962</v>
      </c>
      <c r="AF224" s="180">
        <v>5595788</v>
      </c>
      <c r="AG224" s="180">
        <v>4627932</v>
      </c>
      <c r="AH224" s="180">
        <v>3009516</v>
      </c>
      <c r="AI224" s="180">
        <v>4159705</v>
      </c>
      <c r="AJ224" s="180">
        <v>4840478</v>
      </c>
      <c r="AK224" s="180">
        <v>4630150</v>
      </c>
      <c r="AL224" s="180">
        <v>1534482</v>
      </c>
      <c r="AM224" s="180">
        <v>2715111</v>
      </c>
      <c r="AN224" s="180">
        <v>59393529</v>
      </c>
      <c r="AO224" s="180">
        <v>-95285</v>
      </c>
      <c r="AP224" s="180">
        <v>995787</v>
      </c>
      <c r="AQ224" s="180">
        <v>858061</v>
      </c>
      <c r="AR224" s="180">
        <v>-841312</v>
      </c>
      <c r="AS224" s="180">
        <v>-5602991</v>
      </c>
      <c r="AT224" s="180">
        <v>-2659569</v>
      </c>
      <c r="AU224" s="180">
        <v>-6234694</v>
      </c>
      <c r="AV224" s="180">
        <v>-8651240</v>
      </c>
      <c r="AW224" s="180">
        <v>-15382014</v>
      </c>
      <c r="AX224" s="180">
        <v>3733042</v>
      </c>
      <c r="AY224" s="180">
        <v>345994</v>
      </c>
      <c r="AZ224" s="180">
        <v>-2428742</v>
      </c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80" t="s">
        <v>902</v>
      </c>
      <c r="B225" s="180">
        <v>-76609440</v>
      </c>
      <c r="C225" s="180">
        <v>-59505974</v>
      </c>
      <c r="D225" s="180">
        <v>-124098219</v>
      </c>
      <c r="E225" s="180">
        <v>-298101866</v>
      </c>
      <c r="F225" s="180">
        <v>160675453</v>
      </c>
      <c r="G225" s="180">
        <v>170813185</v>
      </c>
      <c r="H225" s="180">
        <v>130633928</v>
      </c>
      <c r="I225" s="180">
        <v>110185437.31999999</v>
      </c>
      <c r="J225" s="180">
        <v>-51203581</v>
      </c>
      <c r="K225" s="180">
        <v>-120019531.52</v>
      </c>
      <c r="L225" s="180">
        <v>-114432310</v>
      </c>
      <c r="M225" s="180">
        <v>-189751677.66</v>
      </c>
      <c r="N225" s="180">
        <v>-119849864</v>
      </c>
      <c r="O225" s="180">
        <v>-108538569</v>
      </c>
      <c r="P225" s="180">
        <v>-188380680</v>
      </c>
      <c r="Q225" s="180">
        <v>-136890159</v>
      </c>
      <c r="R225" s="180">
        <v>-40293474</v>
      </c>
      <c r="S225" s="180">
        <v>-76133562</v>
      </c>
      <c r="T225" s="180">
        <v>-214603150</v>
      </c>
      <c r="U225" s="180">
        <v>-261013441</v>
      </c>
      <c r="V225" s="180">
        <v>-85784349</v>
      </c>
      <c r="W225" s="180">
        <v>-106706787</v>
      </c>
      <c r="X225" s="180">
        <v>-95964684</v>
      </c>
      <c r="Y225" s="180">
        <v>-100728779</v>
      </c>
      <c r="Z225" s="180">
        <v>-12699654</v>
      </c>
      <c r="AA225" s="180">
        <v>-35260283</v>
      </c>
      <c r="AB225" s="180">
        <v>-116368778</v>
      </c>
      <c r="AC225" s="180">
        <v>-29503538</v>
      </c>
      <c r="AD225" s="180">
        <v>-116839649</v>
      </c>
      <c r="AE225" s="180">
        <v>-153967632</v>
      </c>
      <c r="AF225" s="180">
        <v>-272558106</v>
      </c>
      <c r="AG225" s="180">
        <v>-272364379</v>
      </c>
      <c r="AH225" s="180">
        <v>-120859645</v>
      </c>
      <c r="AI225" s="180">
        <v>-140139178</v>
      </c>
      <c r="AJ225" s="180">
        <v>-114154909</v>
      </c>
      <c r="AK225" s="180">
        <v>-143836375</v>
      </c>
      <c r="AL225" s="180">
        <v>-16777721</v>
      </c>
      <c r="AM225" s="180">
        <v>-95144183</v>
      </c>
      <c r="AN225" s="180">
        <v>-197739189</v>
      </c>
      <c r="AO225" s="180">
        <v>-223384008</v>
      </c>
      <c r="AP225" s="180">
        <v>-113956967</v>
      </c>
      <c r="AQ225" s="180">
        <v>-70826559</v>
      </c>
      <c r="AR225" s="180">
        <v>-62808932</v>
      </c>
      <c r="AS225" s="180">
        <v>-161376241</v>
      </c>
      <c r="AT225" s="180">
        <v>28721575</v>
      </c>
      <c r="AU225" s="180">
        <v>-30961261</v>
      </c>
      <c r="AV225" s="180">
        <v>-22741416</v>
      </c>
      <c r="AW225" s="180">
        <v>-64927901</v>
      </c>
      <c r="AX225" s="180">
        <v>-159318941</v>
      </c>
      <c r="AY225" s="180">
        <v>-226897686</v>
      </c>
      <c r="AZ225" s="180">
        <v>-187802754</v>
      </c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80" t="s">
        <v>1315</v>
      </c>
      <c r="B226" s="180">
        <v>0</v>
      </c>
      <c r="C226" s="180">
        <v>0</v>
      </c>
      <c r="D226" s="180">
        <v>0</v>
      </c>
      <c r="E226" s="180">
        <v>0</v>
      </c>
      <c r="F226" s="180">
        <v>0</v>
      </c>
      <c r="G226" s="180">
        <v>129528549</v>
      </c>
      <c r="H226" s="180">
        <v>94492175</v>
      </c>
      <c r="I226" s="180">
        <v>135884321.84</v>
      </c>
      <c r="J226" s="180">
        <v>-28268500</v>
      </c>
      <c r="K226" s="180">
        <v>-83494939.650000006</v>
      </c>
      <c r="L226" s="180">
        <v>-24160628</v>
      </c>
      <c r="M226" s="180">
        <v>-34203063.079999998</v>
      </c>
      <c r="N226" s="180">
        <v>-127351747</v>
      </c>
      <c r="O226" s="180">
        <v>-37539813</v>
      </c>
      <c r="P226" s="180">
        <v>-67650854</v>
      </c>
      <c r="Q226" s="180">
        <v>-14201995</v>
      </c>
      <c r="R226" s="180">
        <v>-35630664</v>
      </c>
      <c r="S226" s="180">
        <v>-12895599</v>
      </c>
      <c r="T226" s="180">
        <v>-111012995</v>
      </c>
      <c r="U226" s="180">
        <v>-137834228</v>
      </c>
      <c r="V226" s="180">
        <v>-36511199</v>
      </c>
      <c r="W226" s="180">
        <v>-12039164</v>
      </c>
      <c r="X226" s="180">
        <v>8957608</v>
      </c>
      <c r="Y226" s="180">
        <v>49682823</v>
      </c>
      <c r="Z226" s="180">
        <v>-7069721</v>
      </c>
      <c r="AA226" s="180">
        <v>-3642537</v>
      </c>
      <c r="AB226" s="180">
        <v>-50442493</v>
      </c>
      <c r="AC226" s="180">
        <v>67863909</v>
      </c>
      <c r="AD226" s="180">
        <v>-92671198</v>
      </c>
      <c r="AE226" s="180">
        <v>-90240271</v>
      </c>
      <c r="AF226" s="180">
        <v>-168740775</v>
      </c>
      <c r="AG226" s="180">
        <v>-166887483</v>
      </c>
      <c r="AH226" s="180">
        <v>-96223048</v>
      </c>
      <c r="AI226" s="180">
        <v>-72920227</v>
      </c>
      <c r="AJ226" s="180">
        <v>-46605889</v>
      </c>
      <c r="AK226" s="180">
        <v>-42644690</v>
      </c>
      <c r="AL226" s="180">
        <v>-14431104</v>
      </c>
      <c r="AM226" s="180">
        <v>-29269956</v>
      </c>
      <c r="AN226" s="180">
        <v>-110754705</v>
      </c>
      <c r="AO226" s="180">
        <v>-83229124</v>
      </c>
      <c r="AP226" s="180">
        <v>-65252568</v>
      </c>
      <c r="AQ226" s="180">
        <v>-17338172</v>
      </c>
      <c r="AR226" s="180">
        <v>-3197819</v>
      </c>
      <c r="AS226" s="180">
        <v>-38112115</v>
      </c>
      <c r="AT226" s="180">
        <v>46170468</v>
      </c>
      <c r="AU226" s="180">
        <v>34031717</v>
      </c>
      <c r="AV226" s="180">
        <v>58260593</v>
      </c>
      <c r="AW226" s="180">
        <v>70082444</v>
      </c>
      <c r="AX226" s="180">
        <v>-47597267</v>
      </c>
      <c r="AY226" s="180">
        <v>-62206413</v>
      </c>
      <c r="AZ226" s="180">
        <v>5526581</v>
      </c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80" t="s">
        <v>1316</v>
      </c>
      <c r="B227" s="180">
        <v>0</v>
      </c>
      <c r="C227" s="180">
        <v>0</v>
      </c>
      <c r="D227" s="180">
        <v>0</v>
      </c>
      <c r="E227" s="180">
        <v>0</v>
      </c>
      <c r="F227" s="180">
        <v>0</v>
      </c>
      <c r="G227" s="180">
        <v>5653253</v>
      </c>
      <c r="H227" s="180">
        <v>3948345</v>
      </c>
      <c r="I227" s="180">
        <v>-451099.63</v>
      </c>
      <c r="J227" s="180">
        <v>-966979</v>
      </c>
      <c r="K227" s="180">
        <v>2038244.76</v>
      </c>
      <c r="L227" s="180">
        <v>-11747465</v>
      </c>
      <c r="M227" s="180">
        <v>-7301587.9800000004</v>
      </c>
      <c r="N227" s="180">
        <v>7115308</v>
      </c>
      <c r="O227" s="180">
        <v>9461075</v>
      </c>
      <c r="P227" s="180">
        <v>2626805</v>
      </c>
      <c r="Q227" s="180">
        <v>10184755</v>
      </c>
      <c r="R227" s="180">
        <v>-3194455</v>
      </c>
      <c r="S227" s="180">
        <v>-14465183</v>
      </c>
      <c r="T227" s="180">
        <v>-25545203</v>
      </c>
      <c r="U227" s="180">
        <v>-2172381</v>
      </c>
      <c r="V227" s="180">
        <v>-10436551</v>
      </c>
      <c r="W227" s="180">
        <v>-9651033</v>
      </c>
      <c r="X227" s="180">
        <v>-5121524</v>
      </c>
      <c r="Y227" s="180">
        <v>-4393405</v>
      </c>
      <c r="Z227" s="180">
        <v>-3381348</v>
      </c>
      <c r="AA227" s="180">
        <v>-13382826</v>
      </c>
      <c r="AB227" s="180">
        <v>-10120080</v>
      </c>
      <c r="AC227" s="180">
        <v>-9885840</v>
      </c>
      <c r="AD227" s="180">
        <v>-1490834</v>
      </c>
      <c r="AE227" s="180">
        <v>-5978926</v>
      </c>
      <c r="AF227" s="180">
        <v>-504950</v>
      </c>
      <c r="AG227" s="180">
        <v>10234910</v>
      </c>
      <c r="AH227" s="180">
        <v>-17311261</v>
      </c>
      <c r="AI227" s="180">
        <v>-8130659</v>
      </c>
      <c r="AJ227" s="180">
        <v>-3066424</v>
      </c>
      <c r="AK227" s="180">
        <v>-1715841</v>
      </c>
      <c r="AL227" s="180">
        <v>-1925219</v>
      </c>
      <c r="AM227" s="180">
        <v>-8876937</v>
      </c>
      <c r="AN227" s="180">
        <v>-18976938</v>
      </c>
      <c r="AO227" s="180">
        <v>-10232741</v>
      </c>
      <c r="AP227" s="180">
        <v>8282366</v>
      </c>
      <c r="AQ227" s="180">
        <v>3584258</v>
      </c>
      <c r="AR227" s="180">
        <v>2969527</v>
      </c>
      <c r="AS227" s="180">
        <v>4164079</v>
      </c>
      <c r="AT227" s="180">
        <v>-4466275</v>
      </c>
      <c r="AU227" s="180">
        <v>-8674642</v>
      </c>
      <c r="AV227" s="180">
        <v>-2335013</v>
      </c>
      <c r="AW227" s="180">
        <v>2913148</v>
      </c>
      <c r="AX227" s="180">
        <v>4777364</v>
      </c>
      <c r="AY227" s="180">
        <v>7817688</v>
      </c>
      <c r="AZ227" s="180">
        <v>687778</v>
      </c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80" t="s">
        <v>903</v>
      </c>
      <c r="B228" s="180">
        <v>0</v>
      </c>
      <c r="C228" s="180">
        <v>0</v>
      </c>
      <c r="D228" s="180">
        <v>0</v>
      </c>
      <c r="E228" s="180">
        <v>0</v>
      </c>
      <c r="F228" s="180">
        <v>0</v>
      </c>
      <c r="G228" s="180">
        <v>16817840</v>
      </c>
      <c r="H228" s="180">
        <v>13582496</v>
      </c>
      <c r="I228" s="180">
        <v>-44601904.780000001</v>
      </c>
      <c r="J228" s="180">
        <v>-19821058</v>
      </c>
      <c r="K228" s="180">
        <v>-36575829.030000001</v>
      </c>
      <c r="L228" s="180">
        <v>-64830340</v>
      </c>
      <c r="M228" s="180">
        <v>-142141586.46000001</v>
      </c>
      <c r="N228" s="180">
        <v>-7398201</v>
      </c>
      <c r="O228" s="180">
        <v>-92899294</v>
      </c>
      <c r="P228" s="180">
        <v>-128713222</v>
      </c>
      <c r="Q228" s="180">
        <v>-140522593</v>
      </c>
      <c r="R228" s="180">
        <v>-10095337</v>
      </c>
      <c r="S228" s="180">
        <v>-47500444</v>
      </c>
      <c r="T228" s="180">
        <v>-81059922</v>
      </c>
      <c r="U228" s="180">
        <v>-124721990</v>
      </c>
      <c r="V228" s="180">
        <v>-31871520</v>
      </c>
      <c r="W228" s="180">
        <v>-68762815</v>
      </c>
      <c r="X228" s="180">
        <v>-97316358</v>
      </c>
      <c r="Y228" s="180">
        <v>-126718921</v>
      </c>
      <c r="Z228" s="180">
        <v>-15323200</v>
      </c>
      <c r="AA228" s="180">
        <v>-39310516</v>
      </c>
      <c r="AB228" s="180">
        <v>-71771527</v>
      </c>
      <c r="AC228" s="180">
        <v>-101770115</v>
      </c>
      <c r="AD228" s="180">
        <v>-24136148</v>
      </c>
      <c r="AE228" s="180">
        <v>-45816282</v>
      </c>
      <c r="AF228" s="180">
        <v>-62026132</v>
      </c>
      <c r="AG228" s="180">
        <v>-101987198</v>
      </c>
      <c r="AH228" s="180">
        <v>-9173069</v>
      </c>
      <c r="AI228" s="180">
        <v>-63264978</v>
      </c>
      <c r="AJ228" s="180">
        <v>-73298971</v>
      </c>
      <c r="AK228" s="180">
        <v>-103963050</v>
      </c>
      <c r="AL228" s="180">
        <v>-12179851</v>
      </c>
      <c r="AM228" s="180">
        <v>-68839188</v>
      </c>
      <c r="AN228" s="180">
        <v>-78853531</v>
      </c>
      <c r="AO228" s="180">
        <v>-136330285</v>
      </c>
      <c r="AP228" s="180">
        <v>-44194697</v>
      </c>
      <c r="AQ228" s="180">
        <v>-49834780</v>
      </c>
      <c r="AR228" s="180">
        <v>-66427685</v>
      </c>
      <c r="AS228" s="180">
        <v>-135333394</v>
      </c>
      <c r="AT228" s="180">
        <v>-6701454</v>
      </c>
      <c r="AU228" s="180">
        <v>-35810259</v>
      </c>
      <c r="AV228" s="180">
        <v>-61908750</v>
      </c>
      <c r="AW228" s="180">
        <v>-123618491</v>
      </c>
      <c r="AX228" s="180">
        <v>-61163855</v>
      </c>
      <c r="AY228" s="180">
        <v>-149858413</v>
      </c>
      <c r="AZ228" s="180">
        <v>-183206801</v>
      </c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80" t="s">
        <v>904</v>
      </c>
      <c r="B229" s="180">
        <v>0</v>
      </c>
      <c r="C229" s="180">
        <v>0</v>
      </c>
      <c r="D229" s="180">
        <v>0</v>
      </c>
      <c r="E229" s="180">
        <v>0</v>
      </c>
      <c r="F229" s="180">
        <v>0</v>
      </c>
      <c r="G229" s="180">
        <v>2037323</v>
      </c>
      <c r="H229" s="180">
        <v>3403339</v>
      </c>
      <c r="I229" s="180">
        <v>4521134.32</v>
      </c>
      <c r="J229" s="180">
        <v>1727325</v>
      </c>
      <c r="K229" s="180">
        <v>2497436.69</v>
      </c>
      <c r="L229" s="180">
        <v>3684896</v>
      </c>
      <c r="M229" s="180">
        <v>4755759.4800000004</v>
      </c>
      <c r="N229" s="180">
        <v>1194043</v>
      </c>
      <c r="O229" s="180">
        <v>2694379</v>
      </c>
      <c r="P229" s="180">
        <v>3733930</v>
      </c>
      <c r="Q229" s="180">
        <v>4384810</v>
      </c>
      <c r="R229" s="180">
        <v>924124</v>
      </c>
      <c r="S229" s="180">
        <v>2012987</v>
      </c>
      <c r="T229" s="180">
        <v>2998879</v>
      </c>
      <c r="U229" s="180">
        <v>4189184</v>
      </c>
      <c r="V229" s="180">
        <v>686747</v>
      </c>
      <c r="W229" s="180">
        <v>1887749</v>
      </c>
      <c r="X229" s="180">
        <v>2579704</v>
      </c>
      <c r="Y229" s="180">
        <v>3346397</v>
      </c>
      <c r="Z229" s="180">
        <v>462614</v>
      </c>
      <c r="AA229" s="180">
        <v>1168524</v>
      </c>
      <c r="AB229" s="180">
        <v>1786633</v>
      </c>
      <c r="AC229" s="180">
        <v>2476272</v>
      </c>
      <c r="AD229" s="180">
        <v>801477</v>
      </c>
      <c r="AE229" s="180">
        <v>1417809</v>
      </c>
      <c r="AF229" s="180">
        <v>2079962</v>
      </c>
      <c r="AG229" s="180">
        <v>2868779</v>
      </c>
      <c r="AH229" s="180">
        <v>693202</v>
      </c>
      <c r="AI229" s="180">
        <v>1636039</v>
      </c>
      <c r="AJ229" s="180">
        <v>2384494</v>
      </c>
      <c r="AK229" s="180">
        <v>2906064</v>
      </c>
      <c r="AL229" s="180">
        <v>505999</v>
      </c>
      <c r="AM229" s="180">
        <v>918839</v>
      </c>
      <c r="AN229" s="180">
        <v>1592951</v>
      </c>
      <c r="AO229" s="180">
        <v>2236770</v>
      </c>
      <c r="AP229" s="180">
        <v>533218</v>
      </c>
      <c r="AQ229" s="180">
        <v>1781440</v>
      </c>
      <c r="AR229" s="180">
        <v>2513019</v>
      </c>
      <c r="AS229" s="180">
        <v>3176627</v>
      </c>
      <c r="AT229" s="180">
        <v>733023</v>
      </c>
      <c r="AU229" s="180">
        <v>1651480</v>
      </c>
      <c r="AV229" s="180">
        <v>2687869</v>
      </c>
      <c r="AW229" s="180">
        <v>3651381</v>
      </c>
      <c r="AX229" s="180">
        <v>624362</v>
      </c>
      <c r="AY229" s="180">
        <v>1212648</v>
      </c>
      <c r="AZ229" s="180">
        <v>2450875</v>
      </c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80" t="s">
        <v>905</v>
      </c>
      <c r="B230" s="180">
        <v>0</v>
      </c>
      <c r="C230" s="180">
        <v>0</v>
      </c>
      <c r="D230" s="180">
        <v>0</v>
      </c>
      <c r="E230" s="180">
        <v>0</v>
      </c>
      <c r="F230" s="180">
        <v>0</v>
      </c>
      <c r="G230" s="180">
        <v>16776220</v>
      </c>
      <c r="H230" s="180">
        <v>0</v>
      </c>
      <c r="I230" s="180">
        <v>0</v>
      </c>
      <c r="J230" s="180">
        <v>0</v>
      </c>
      <c r="K230" s="180">
        <v>0</v>
      </c>
      <c r="L230" s="180">
        <v>0</v>
      </c>
      <c r="M230" s="180">
        <v>0</v>
      </c>
      <c r="N230" s="180">
        <v>0</v>
      </c>
      <c r="O230" s="180">
        <v>0</v>
      </c>
      <c r="P230" s="180">
        <v>1622661</v>
      </c>
      <c r="Q230" s="180">
        <v>3264864</v>
      </c>
      <c r="R230" s="180">
        <v>0</v>
      </c>
      <c r="S230" s="180">
        <v>0</v>
      </c>
      <c r="T230" s="180">
        <v>0</v>
      </c>
      <c r="U230" s="180">
        <v>0</v>
      </c>
      <c r="V230" s="180">
        <v>0</v>
      </c>
      <c r="W230" s="180">
        <v>0</v>
      </c>
      <c r="X230" s="180">
        <v>0</v>
      </c>
      <c r="Y230" s="180">
        <v>0</v>
      </c>
      <c r="Z230" s="180">
        <v>0</v>
      </c>
      <c r="AA230" s="180">
        <v>0</v>
      </c>
      <c r="AB230" s="180">
        <v>0</v>
      </c>
      <c r="AC230" s="180">
        <v>0</v>
      </c>
      <c r="AD230" s="180">
        <v>0</v>
      </c>
      <c r="AE230" s="180">
        <v>0</v>
      </c>
      <c r="AF230" s="180">
        <v>0</v>
      </c>
      <c r="AG230" s="180">
        <v>0</v>
      </c>
      <c r="AH230" s="180">
        <v>0</v>
      </c>
      <c r="AI230" s="180">
        <v>0</v>
      </c>
      <c r="AJ230" s="180">
        <v>0</v>
      </c>
      <c r="AK230" s="180">
        <v>0</v>
      </c>
      <c r="AL230" s="180">
        <v>0</v>
      </c>
      <c r="AM230" s="180">
        <v>0</v>
      </c>
      <c r="AN230" s="180">
        <v>9253034</v>
      </c>
      <c r="AO230" s="180">
        <v>0</v>
      </c>
      <c r="AP230" s="180">
        <v>0</v>
      </c>
      <c r="AQ230" s="180">
        <v>0</v>
      </c>
      <c r="AR230" s="180">
        <v>0</v>
      </c>
      <c r="AS230" s="180">
        <v>0</v>
      </c>
      <c r="AT230" s="180">
        <v>0</v>
      </c>
      <c r="AU230" s="180">
        <v>0</v>
      </c>
      <c r="AV230" s="180">
        <v>0</v>
      </c>
      <c r="AW230" s="180">
        <v>0</v>
      </c>
      <c r="AX230" s="180">
        <v>0</v>
      </c>
      <c r="AY230" s="180">
        <v>0</v>
      </c>
      <c r="AZ230" s="180">
        <v>0</v>
      </c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80" t="s">
        <v>906</v>
      </c>
      <c r="B231" s="180">
        <v>0</v>
      </c>
      <c r="C231" s="180">
        <v>0</v>
      </c>
      <c r="D231" s="180">
        <v>0</v>
      </c>
      <c r="E231" s="180">
        <v>0</v>
      </c>
      <c r="F231" s="180">
        <v>0</v>
      </c>
      <c r="G231" s="180">
        <v>0</v>
      </c>
      <c r="H231" s="180">
        <v>15207573</v>
      </c>
      <c r="I231" s="180">
        <v>14832985.57</v>
      </c>
      <c r="J231" s="180">
        <v>-3874369</v>
      </c>
      <c r="K231" s="180">
        <v>-4484444.29</v>
      </c>
      <c r="L231" s="180">
        <v>-17378773</v>
      </c>
      <c r="M231" s="180">
        <v>-10861199.619999999</v>
      </c>
      <c r="N231" s="180">
        <v>6590733</v>
      </c>
      <c r="O231" s="180">
        <v>9745084</v>
      </c>
      <c r="P231" s="180">
        <v>0</v>
      </c>
      <c r="Q231" s="180">
        <v>0</v>
      </c>
      <c r="R231" s="180">
        <v>7702858</v>
      </c>
      <c r="S231" s="180">
        <v>-3285323</v>
      </c>
      <c r="T231" s="180">
        <v>16091</v>
      </c>
      <c r="U231" s="180">
        <v>-474026</v>
      </c>
      <c r="V231" s="180">
        <v>-7651826</v>
      </c>
      <c r="W231" s="180">
        <v>-18141524</v>
      </c>
      <c r="X231" s="180">
        <v>-5064114</v>
      </c>
      <c r="Y231" s="180">
        <v>-22645673</v>
      </c>
      <c r="Z231" s="180">
        <v>12612001</v>
      </c>
      <c r="AA231" s="180">
        <v>19907072</v>
      </c>
      <c r="AB231" s="180">
        <v>14178689</v>
      </c>
      <c r="AC231" s="180">
        <v>11812236</v>
      </c>
      <c r="AD231" s="180">
        <v>657054</v>
      </c>
      <c r="AE231" s="180">
        <v>-13349962</v>
      </c>
      <c r="AF231" s="180">
        <v>-43366211</v>
      </c>
      <c r="AG231" s="180">
        <v>-16593387</v>
      </c>
      <c r="AH231" s="180">
        <v>1154531</v>
      </c>
      <c r="AI231" s="180">
        <v>2540647</v>
      </c>
      <c r="AJ231" s="180">
        <v>6431881</v>
      </c>
      <c r="AK231" s="180">
        <v>1581142</v>
      </c>
      <c r="AL231" s="180">
        <v>11252454</v>
      </c>
      <c r="AM231" s="180">
        <v>10923059</v>
      </c>
      <c r="AN231" s="180">
        <v>0</v>
      </c>
      <c r="AO231" s="180">
        <v>4171372</v>
      </c>
      <c r="AP231" s="180">
        <v>-13325286</v>
      </c>
      <c r="AQ231" s="180">
        <v>-9019305</v>
      </c>
      <c r="AR231" s="180">
        <v>1334026</v>
      </c>
      <c r="AS231" s="180">
        <v>4728562</v>
      </c>
      <c r="AT231" s="180">
        <v>-7014187</v>
      </c>
      <c r="AU231" s="180">
        <v>-22159557</v>
      </c>
      <c r="AV231" s="180">
        <v>-19446115</v>
      </c>
      <c r="AW231" s="180">
        <v>-17956383</v>
      </c>
      <c r="AX231" s="180">
        <v>-55959545</v>
      </c>
      <c r="AY231" s="180">
        <v>-23863196</v>
      </c>
      <c r="AZ231" s="180">
        <v>-13261187</v>
      </c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80" t="s">
        <v>907</v>
      </c>
      <c r="B232" s="180">
        <v>97070522</v>
      </c>
      <c r="C232" s="180">
        <v>75321259</v>
      </c>
      <c r="D232" s="180">
        <v>121304488</v>
      </c>
      <c r="E232" s="180">
        <v>272669330</v>
      </c>
      <c r="F232" s="180">
        <v>-94802995</v>
      </c>
      <c r="G232" s="180">
        <v>-119266129</v>
      </c>
      <c r="H232" s="180">
        <v>-64647769</v>
      </c>
      <c r="I232" s="180">
        <v>-24834890.620000001</v>
      </c>
      <c r="J232" s="180">
        <v>58903275</v>
      </c>
      <c r="K232" s="180">
        <v>86043049.150000006</v>
      </c>
      <c r="L232" s="180">
        <v>96099999</v>
      </c>
      <c r="M232" s="180">
        <v>172023390.55000001</v>
      </c>
      <c r="N232" s="180">
        <v>112355296</v>
      </c>
      <c r="O232" s="180">
        <v>115399732</v>
      </c>
      <c r="P232" s="180">
        <v>205936277</v>
      </c>
      <c r="Q232" s="180">
        <v>149871656</v>
      </c>
      <c r="R232" s="180">
        <v>97363855</v>
      </c>
      <c r="S232" s="180">
        <v>127319882</v>
      </c>
      <c r="T232" s="180">
        <v>217441350</v>
      </c>
      <c r="U232" s="180">
        <v>279131764</v>
      </c>
      <c r="V232" s="180">
        <v>13381254</v>
      </c>
      <c r="W232" s="180">
        <v>132781568</v>
      </c>
      <c r="X232" s="180">
        <v>136961027</v>
      </c>
      <c r="Y232" s="180">
        <v>190162456</v>
      </c>
      <c r="Z232" s="180">
        <v>5058457</v>
      </c>
      <c r="AA232" s="180">
        <v>16380235</v>
      </c>
      <c r="AB232" s="180">
        <v>83913616</v>
      </c>
      <c r="AC232" s="180">
        <v>28690412</v>
      </c>
      <c r="AD232" s="180">
        <v>70980961</v>
      </c>
      <c r="AE232" s="180">
        <v>104068637</v>
      </c>
      <c r="AF232" s="180">
        <v>133716700</v>
      </c>
      <c r="AG232" s="180">
        <v>137798267</v>
      </c>
      <c r="AH232" s="180">
        <v>80991631</v>
      </c>
      <c r="AI232" s="180">
        <v>134223090</v>
      </c>
      <c r="AJ232" s="180">
        <v>158786560</v>
      </c>
      <c r="AK232" s="180">
        <v>232920000</v>
      </c>
      <c r="AL232" s="180">
        <v>12926383</v>
      </c>
      <c r="AM232" s="180">
        <v>20578513</v>
      </c>
      <c r="AN232" s="180">
        <v>23982258</v>
      </c>
      <c r="AO232" s="180">
        <v>53183500</v>
      </c>
      <c r="AP232" s="180">
        <v>86888443</v>
      </c>
      <c r="AQ232" s="180">
        <v>113557772</v>
      </c>
      <c r="AR232" s="180">
        <v>134675412</v>
      </c>
      <c r="AS232" s="180">
        <v>225869754</v>
      </c>
      <c r="AT232" s="180">
        <v>-22320450</v>
      </c>
      <c r="AU232" s="180">
        <v>80638573</v>
      </c>
      <c r="AV232" s="180">
        <v>58670544</v>
      </c>
      <c r="AW232" s="180">
        <v>90348652</v>
      </c>
      <c r="AX232" s="180">
        <v>186464454</v>
      </c>
      <c r="AY232" s="180">
        <v>307007375</v>
      </c>
      <c r="AZ232" s="180">
        <v>252420216</v>
      </c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80" t="s">
        <v>1317</v>
      </c>
      <c r="B233" s="180">
        <v>0</v>
      </c>
      <c r="C233" s="180">
        <v>0</v>
      </c>
      <c r="D233" s="180">
        <v>0</v>
      </c>
      <c r="E233" s="180">
        <v>0</v>
      </c>
      <c r="F233" s="180">
        <v>0</v>
      </c>
      <c r="G233" s="180">
        <v>-58924371</v>
      </c>
      <c r="H233" s="180">
        <v>-29759706</v>
      </c>
      <c r="I233" s="180">
        <v>7542150.8099999996</v>
      </c>
      <c r="J233" s="180">
        <v>32444318</v>
      </c>
      <c r="K233" s="180">
        <v>53035503.829999998</v>
      </c>
      <c r="L233" s="180">
        <v>66824845</v>
      </c>
      <c r="M233" s="180">
        <v>124544549.41</v>
      </c>
      <c r="N233" s="180">
        <v>82353837</v>
      </c>
      <c r="O233" s="180">
        <v>102468172</v>
      </c>
      <c r="P233" s="180">
        <v>155140361</v>
      </c>
      <c r="Q233" s="180">
        <v>142192863</v>
      </c>
      <c r="R233" s="180">
        <v>63457553</v>
      </c>
      <c r="S233" s="180">
        <v>83400940</v>
      </c>
      <c r="T233" s="180">
        <v>156065232</v>
      </c>
      <c r="U233" s="180">
        <v>149150794</v>
      </c>
      <c r="V233" s="180">
        <v>37449791</v>
      </c>
      <c r="W233" s="180">
        <v>75929546</v>
      </c>
      <c r="X233" s="180">
        <v>161053732</v>
      </c>
      <c r="Y233" s="180">
        <v>138337176</v>
      </c>
      <c r="Z233" s="180">
        <v>24360788</v>
      </c>
      <c r="AA233" s="180">
        <v>37951896</v>
      </c>
      <c r="AB233" s="180">
        <v>91461730</v>
      </c>
      <c r="AC233" s="180">
        <v>100119138</v>
      </c>
      <c r="AD233" s="180">
        <v>23689696</v>
      </c>
      <c r="AE233" s="180">
        <v>39078308</v>
      </c>
      <c r="AF233" s="180">
        <v>46370447</v>
      </c>
      <c r="AG233" s="180">
        <v>75056203</v>
      </c>
      <c r="AH233" s="180">
        <v>42353461</v>
      </c>
      <c r="AI233" s="180">
        <v>36981261</v>
      </c>
      <c r="AJ233" s="180">
        <v>69386065</v>
      </c>
      <c r="AK233" s="180">
        <v>89853228</v>
      </c>
      <c r="AL233" s="180">
        <v>473039</v>
      </c>
      <c r="AM233" s="180">
        <v>44482215</v>
      </c>
      <c r="AN233" s="180">
        <v>49891248</v>
      </c>
      <c r="AO233" s="180">
        <v>83969885</v>
      </c>
      <c r="AP233" s="180">
        <v>59662758</v>
      </c>
      <c r="AQ233" s="180">
        <v>23905869</v>
      </c>
      <c r="AR233" s="180">
        <v>43251407</v>
      </c>
      <c r="AS233" s="180">
        <v>116821809</v>
      </c>
      <c r="AT233" s="180">
        <v>-16099575</v>
      </c>
      <c r="AU233" s="180">
        <v>10582717</v>
      </c>
      <c r="AV233" s="180">
        <v>4842670</v>
      </c>
      <c r="AW233" s="180">
        <v>78005771</v>
      </c>
      <c r="AX233" s="180">
        <v>128866657</v>
      </c>
      <c r="AY233" s="180">
        <v>235817616</v>
      </c>
      <c r="AZ233" s="180">
        <v>200889554</v>
      </c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80" t="s">
        <v>1318</v>
      </c>
      <c r="B234" s="180">
        <v>0</v>
      </c>
      <c r="C234" s="180">
        <v>0</v>
      </c>
      <c r="D234" s="180">
        <v>0</v>
      </c>
      <c r="E234" s="180">
        <v>0</v>
      </c>
      <c r="F234" s="180">
        <v>0</v>
      </c>
      <c r="G234" s="180">
        <v>15096614</v>
      </c>
      <c r="H234" s="180">
        <v>32668971</v>
      </c>
      <c r="I234" s="180">
        <v>30685685.859999999</v>
      </c>
      <c r="J234" s="180">
        <v>-3408013</v>
      </c>
      <c r="K234" s="180">
        <v>-3491847.88</v>
      </c>
      <c r="L234" s="180">
        <v>-6727556</v>
      </c>
      <c r="M234" s="180">
        <v>-13085670.859999999</v>
      </c>
      <c r="N234" s="180">
        <v>30181885</v>
      </c>
      <c r="O234" s="180">
        <v>16148025</v>
      </c>
      <c r="P234" s="180">
        <v>61112426</v>
      </c>
      <c r="Q234" s="180">
        <v>20276851</v>
      </c>
      <c r="R234" s="180">
        <v>42890454</v>
      </c>
      <c r="S234" s="180">
        <v>43931030</v>
      </c>
      <c r="T234" s="180">
        <v>55033104</v>
      </c>
      <c r="U234" s="180">
        <v>120663375</v>
      </c>
      <c r="V234" s="180">
        <v>-42270296</v>
      </c>
      <c r="W234" s="180">
        <v>16657045</v>
      </c>
      <c r="X234" s="180">
        <v>-57368282</v>
      </c>
      <c r="Y234" s="180">
        <v>-8079969</v>
      </c>
      <c r="Z234" s="180">
        <v>-8895290</v>
      </c>
      <c r="AA234" s="180">
        <v>-17846192</v>
      </c>
      <c r="AB234" s="180">
        <v>-17943268</v>
      </c>
      <c r="AC234" s="180">
        <v>-91706077</v>
      </c>
      <c r="AD234" s="180">
        <v>36088716</v>
      </c>
      <c r="AE234" s="180">
        <v>33430326</v>
      </c>
      <c r="AF234" s="180">
        <v>11847331</v>
      </c>
      <c r="AG234" s="180">
        <v>-6672877</v>
      </c>
      <c r="AH234" s="180">
        <v>5631424</v>
      </c>
      <c r="AI234" s="180">
        <v>71564320</v>
      </c>
      <c r="AJ234" s="180">
        <v>52660567</v>
      </c>
      <c r="AK234" s="180">
        <v>89574361</v>
      </c>
      <c r="AL234" s="180">
        <v>411306</v>
      </c>
      <c r="AM234" s="180">
        <v>-56659423</v>
      </c>
      <c r="AN234" s="180">
        <v>-74218609</v>
      </c>
      <c r="AO234" s="180">
        <v>-88928202</v>
      </c>
      <c r="AP234" s="180">
        <v>-1116268</v>
      </c>
      <c r="AQ234" s="180">
        <v>63598365</v>
      </c>
      <c r="AR234" s="180">
        <v>53628694</v>
      </c>
      <c r="AS234" s="180">
        <v>58548958</v>
      </c>
      <c r="AT234" s="180">
        <v>-20634976</v>
      </c>
      <c r="AU234" s="180">
        <v>20089370</v>
      </c>
      <c r="AV234" s="180">
        <v>6951993</v>
      </c>
      <c r="AW234" s="180">
        <v>-44756951</v>
      </c>
      <c r="AX234" s="180">
        <v>20448265</v>
      </c>
      <c r="AY234" s="180">
        <v>46132948</v>
      </c>
      <c r="AZ234" s="180">
        <v>30299416</v>
      </c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80" t="s">
        <v>1319</v>
      </c>
      <c r="B235" s="180">
        <v>0</v>
      </c>
      <c r="C235" s="180">
        <v>0</v>
      </c>
      <c r="D235" s="180">
        <v>0</v>
      </c>
      <c r="E235" s="180">
        <v>0</v>
      </c>
      <c r="F235" s="180">
        <v>0</v>
      </c>
      <c r="G235" s="180">
        <v>-179412</v>
      </c>
      <c r="H235" s="180">
        <v>-262226</v>
      </c>
      <c r="I235" s="180">
        <v>1872698.4</v>
      </c>
      <c r="J235" s="180">
        <v>588293</v>
      </c>
      <c r="K235" s="180">
        <v>7552363.3399999999</v>
      </c>
      <c r="L235" s="180">
        <v>483286</v>
      </c>
      <c r="M235" s="180">
        <v>8866302.8000000007</v>
      </c>
      <c r="N235" s="180">
        <v>-7441275</v>
      </c>
      <c r="O235" s="180">
        <v>-8251505</v>
      </c>
      <c r="P235" s="180">
        <v>-9024713</v>
      </c>
      <c r="Q235" s="180">
        <v>-10023763</v>
      </c>
      <c r="R235" s="180">
        <v>3865167</v>
      </c>
      <c r="S235" s="180">
        <v>5525392</v>
      </c>
      <c r="T235" s="180">
        <v>10988949</v>
      </c>
      <c r="U235" s="180">
        <v>4749183</v>
      </c>
      <c r="V235" s="180">
        <v>214545</v>
      </c>
      <c r="W235" s="180">
        <v>265131</v>
      </c>
      <c r="X235" s="180">
        <v>2842171</v>
      </c>
      <c r="Y235" s="180">
        <v>5450417</v>
      </c>
      <c r="Z235" s="180">
        <v>-1450445</v>
      </c>
      <c r="AA235" s="180">
        <v>-2534062</v>
      </c>
      <c r="AB235" s="180">
        <v>-1358046</v>
      </c>
      <c r="AC235" s="180">
        <v>-4454459</v>
      </c>
      <c r="AD235" s="180">
        <v>3010995</v>
      </c>
      <c r="AE235" s="180">
        <v>2076796</v>
      </c>
      <c r="AF235" s="180">
        <v>4718579</v>
      </c>
      <c r="AG235" s="180">
        <v>6201882</v>
      </c>
      <c r="AH235" s="180">
        <v>3895132</v>
      </c>
      <c r="AI235" s="180">
        <v>1040372</v>
      </c>
      <c r="AJ235" s="180">
        <v>-827620</v>
      </c>
      <c r="AK235" s="180">
        <v>-3699193</v>
      </c>
      <c r="AL235" s="180">
        <v>8254356</v>
      </c>
      <c r="AM235" s="180">
        <v>7574762</v>
      </c>
      <c r="AN235" s="180">
        <v>4393449</v>
      </c>
      <c r="AO235" s="180">
        <v>1402009</v>
      </c>
      <c r="AP235" s="180">
        <v>3890975</v>
      </c>
      <c r="AQ235" s="180">
        <v>2549849</v>
      </c>
      <c r="AR235" s="180">
        <v>4845440</v>
      </c>
      <c r="AS235" s="180">
        <v>4240449</v>
      </c>
      <c r="AT235" s="180">
        <v>2045835</v>
      </c>
      <c r="AU235" s="180">
        <v>3172635</v>
      </c>
      <c r="AV235" s="180">
        <v>-1371966</v>
      </c>
      <c r="AW235" s="180">
        <v>-3809451</v>
      </c>
      <c r="AX235" s="180">
        <v>-2257687</v>
      </c>
      <c r="AY235" s="180">
        <v>1145224</v>
      </c>
      <c r="AZ235" s="180">
        <v>735546</v>
      </c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80" t="s">
        <v>908</v>
      </c>
      <c r="B236" s="180">
        <v>0</v>
      </c>
      <c r="C236" s="180">
        <v>0</v>
      </c>
      <c r="D236" s="180">
        <v>0</v>
      </c>
      <c r="E236" s="180">
        <v>0</v>
      </c>
      <c r="F236" s="180">
        <v>0</v>
      </c>
      <c r="G236" s="180">
        <v>-61218985</v>
      </c>
      <c r="H236" s="180">
        <v>-58383003</v>
      </c>
      <c r="I236" s="180">
        <v>-60231928.270000003</v>
      </c>
      <c r="J236" s="180">
        <v>21855865</v>
      </c>
      <c r="K236" s="180">
        <v>16545691.720000001</v>
      </c>
      <c r="L236" s="180">
        <v>5845193</v>
      </c>
      <c r="M236" s="180">
        <v>23760027.829999998</v>
      </c>
      <c r="N236" s="180">
        <v>15355948</v>
      </c>
      <c r="O236" s="180">
        <v>11067747</v>
      </c>
      <c r="P236" s="180">
        <v>-12043247</v>
      </c>
      <c r="Q236" s="180">
        <v>-18635546</v>
      </c>
      <c r="R236" s="180">
        <v>-7713431</v>
      </c>
      <c r="S236" s="180">
        <v>-15570438</v>
      </c>
      <c r="T236" s="180">
        <v>-20217897</v>
      </c>
      <c r="U236" s="180">
        <v>-19532259</v>
      </c>
      <c r="V236" s="180">
        <v>-1409006</v>
      </c>
      <c r="W236" s="180">
        <v>8311191</v>
      </c>
      <c r="X236" s="180">
        <v>184743</v>
      </c>
      <c r="Y236" s="180">
        <v>186100</v>
      </c>
      <c r="Z236" s="180">
        <v>-8345930</v>
      </c>
      <c r="AA236" s="180">
        <v>-8581587</v>
      </c>
      <c r="AB236" s="180">
        <v>-8969611</v>
      </c>
      <c r="AC236" s="180">
        <v>-9178187</v>
      </c>
      <c r="AD236" s="180">
        <v>-2089599</v>
      </c>
      <c r="AE236" s="180">
        <v>-4944484</v>
      </c>
      <c r="AF236" s="180">
        <v>1398457</v>
      </c>
      <c r="AG236" s="180">
        <v>1783581</v>
      </c>
      <c r="AH236" s="180">
        <v>5000375</v>
      </c>
      <c r="AI236" s="180">
        <v>-4343689</v>
      </c>
      <c r="AJ236" s="180">
        <v>-4310436</v>
      </c>
      <c r="AK236" s="180">
        <v>-4350493</v>
      </c>
      <c r="AL236" s="180">
        <v>69206</v>
      </c>
      <c r="AM236" s="180">
        <v>351358</v>
      </c>
      <c r="AN236" s="180">
        <v>84329</v>
      </c>
      <c r="AO236" s="180">
        <v>93081</v>
      </c>
      <c r="AP236" s="180">
        <v>191755</v>
      </c>
      <c r="AQ236" s="180">
        <v>13864</v>
      </c>
      <c r="AR236" s="180">
        <v>-53953</v>
      </c>
      <c r="AS236" s="180">
        <v>-144955</v>
      </c>
      <c r="AT236" s="180">
        <v>124002</v>
      </c>
      <c r="AU236" s="180">
        <v>113376</v>
      </c>
      <c r="AV236" s="180">
        <v>25168</v>
      </c>
      <c r="AW236" s="180">
        <v>37168</v>
      </c>
      <c r="AX236" s="180">
        <v>-54934</v>
      </c>
      <c r="AY236" s="180">
        <v>462018</v>
      </c>
      <c r="AZ236" s="180">
        <v>1157906</v>
      </c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80" t="s">
        <v>909</v>
      </c>
      <c r="B237" s="180">
        <v>0</v>
      </c>
      <c r="C237" s="180">
        <v>0</v>
      </c>
      <c r="D237" s="180">
        <v>0</v>
      </c>
      <c r="E237" s="180">
        <v>0</v>
      </c>
      <c r="F237" s="180">
        <v>0</v>
      </c>
      <c r="G237" s="180">
        <v>0</v>
      </c>
      <c r="H237" s="180">
        <v>486679</v>
      </c>
      <c r="I237" s="180">
        <v>0</v>
      </c>
      <c r="J237" s="180">
        <v>0</v>
      </c>
      <c r="K237" s="180">
        <v>0</v>
      </c>
      <c r="L237" s="180">
        <v>-50438</v>
      </c>
      <c r="M237" s="180">
        <v>0</v>
      </c>
      <c r="N237" s="180">
        <v>0</v>
      </c>
      <c r="O237" s="180">
        <v>0</v>
      </c>
      <c r="P237" s="180">
        <v>0</v>
      </c>
      <c r="Q237" s="180">
        <v>0</v>
      </c>
      <c r="R237" s="180">
        <v>0</v>
      </c>
      <c r="S237" s="180">
        <v>0</v>
      </c>
      <c r="T237" s="180">
        <v>0</v>
      </c>
      <c r="U237" s="180">
        <v>0</v>
      </c>
      <c r="V237" s="180">
        <v>0</v>
      </c>
      <c r="W237" s="180">
        <v>0</v>
      </c>
      <c r="X237" s="180">
        <v>0</v>
      </c>
      <c r="Y237" s="180">
        <v>0</v>
      </c>
      <c r="Z237" s="180">
        <v>121185</v>
      </c>
      <c r="AA237" s="180">
        <v>0</v>
      </c>
      <c r="AB237" s="180">
        <v>0</v>
      </c>
      <c r="AC237" s="180">
        <v>0</v>
      </c>
      <c r="AD237" s="180">
        <v>397335</v>
      </c>
      <c r="AE237" s="180">
        <v>547384</v>
      </c>
      <c r="AF237" s="180">
        <v>1210297</v>
      </c>
      <c r="AG237" s="180">
        <v>1415376</v>
      </c>
      <c r="AH237" s="180">
        <v>249125</v>
      </c>
      <c r="AI237" s="180">
        <v>586221</v>
      </c>
      <c r="AJ237" s="180">
        <v>1089292</v>
      </c>
      <c r="AK237" s="180">
        <v>1236984</v>
      </c>
      <c r="AL237" s="180">
        <v>373864</v>
      </c>
      <c r="AM237" s="180">
        <v>680187</v>
      </c>
      <c r="AN237" s="180">
        <v>1319177</v>
      </c>
      <c r="AO237" s="180">
        <v>2193407</v>
      </c>
      <c r="AP237" s="180">
        <v>344056</v>
      </c>
      <c r="AQ237" s="180">
        <v>649454</v>
      </c>
      <c r="AR237" s="180">
        <v>773175</v>
      </c>
      <c r="AS237" s="180">
        <v>1380546</v>
      </c>
      <c r="AT237" s="180">
        <v>-50271</v>
      </c>
      <c r="AU237" s="180">
        <v>1072749</v>
      </c>
      <c r="AV237" s="180">
        <v>1687767</v>
      </c>
      <c r="AW237" s="180">
        <v>1823531</v>
      </c>
      <c r="AX237" s="180">
        <v>7578237</v>
      </c>
      <c r="AY237" s="180">
        <v>7806368</v>
      </c>
      <c r="AZ237" s="180">
        <v>8162899</v>
      </c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80" t="s">
        <v>1320</v>
      </c>
      <c r="B238" s="180">
        <v>0</v>
      </c>
      <c r="C238" s="180">
        <v>0</v>
      </c>
      <c r="D238" s="180">
        <v>0</v>
      </c>
      <c r="E238" s="180">
        <v>0</v>
      </c>
      <c r="F238" s="180">
        <v>0</v>
      </c>
      <c r="G238" s="180">
        <v>0</v>
      </c>
      <c r="H238" s="180">
        <v>1611838</v>
      </c>
      <c r="I238" s="180">
        <v>1142195.29</v>
      </c>
      <c r="J238" s="180">
        <v>-141129</v>
      </c>
      <c r="K238" s="180">
        <v>1632040.94</v>
      </c>
      <c r="L238" s="180">
        <v>1006119</v>
      </c>
      <c r="M238" s="180">
        <v>3503764.8</v>
      </c>
      <c r="N238" s="180">
        <v>-1400883</v>
      </c>
      <c r="O238" s="180">
        <v>-871983</v>
      </c>
      <c r="P238" s="180">
        <v>95351</v>
      </c>
      <c r="Q238" s="180">
        <v>2128719</v>
      </c>
      <c r="R238" s="180">
        <v>-2390775</v>
      </c>
      <c r="S238" s="180">
        <v>-1015079</v>
      </c>
      <c r="T238" s="180">
        <v>-15551</v>
      </c>
      <c r="U238" s="180">
        <v>2540550</v>
      </c>
      <c r="V238" s="180">
        <v>-4216765</v>
      </c>
      <c r="W238" s="180">
        <v>-3920521</v>
      </c>
      <c r="X238" s="180">
        <v>-2725156</v>
      </c>
      <c r="Y238" s="180">
        <v>-240448</v>
      </c>
      <c r="Z238" s="180">
        <v>-3438851</v>
      </c>
      <c r="AA238" s="180">
        <v>-2700864</v>
      </c>
      <c r="AB238" s="180">
        <v>-1190709</v>
      </c>
      <c r="AC238" s="180">
        <v>1826726</v>
      </c>
      <c r="AD238" s="180">
        <v>-4428540</v>
      </c>
      <c r="AE238" s="180">
        <v>-3532805</v>
      </c>
      <c r="AF238" s="180">
        <v>-2815543</v>
      </c>
      <c r="AG238" s="180">
        <v>-278542</v>
      </c>
      <c r="AH238" s="180">
        <v>-4488334</v>
      </c>
      <c r="AI238" s="180">
        <v>-3815903</v>
      </c>
      <c r="AJ238" s="180">
        <v>-2014263</v>
      </c>
      <c r="AK238" s="180">
        <v>483038</v>
      </c>
      <c r="AL238" s="180">
        <v>-4678588</v>
      </c>
      <c r="AM238" s="180">
        <v>-4031533</v>
      </c>
      <c r="AN238" s="180">
        <v>-2316471</v>
      </c>
      <c r="AO238" s="180">
        <v>290807</v>
      </c>
      <c r="AP238" s="180">
        <v>-5239359</v>
      </c>
      <c r="AQ238" s="180">
        <v>-4596330</v>
      </c>
      <c r="AR238" s="180">
        <v>-3252438</v>
      </c>
      <c r="AS238" s="180">
        <v>-511571</v>
      </c>
      <c r="AT238" s="180">
        <v>-4518993</v>
      </c>
      <c r="AU238" s="180">
        <v>-3758374</v>
      </c>
      <c r="AV238" s="180">
        <v>-2282646</v>
      </c>
      <c r="AW238" s="180">
        <v>765205</v>
      </c>
      <c r="AX238" s="180">
        <v>-5987124</v>
      </c>
      <c r="AY238" s="180">
        <v>-5606606</v>
      </c>
      <c r="AZ238" s="180">
        <v>-4006673</v>
      </c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80" t="s">
        <v>910</v>
      </c>
      <c r="B239" s="180">
        <v>0</v>
      </c>
      <c r="C239" s="180">
        <v>0</v>
      </c>
      <c r="D239" s="180">
        <v>0</v>
      </c>
      <c r="E239" s="180">
        <v>0</v>
      </c>
      <c r="F239" s="180">
        <v>0</v>
      </c>
      <c r="G239" s="180">
        <v>-14039975</v>
      </c>
      <c r="H239" s="180">
        <v>0</v>
      </c>
      <c r="I239" s="180">
        <v>0</v>
      </c>
      <c r="J239" s="180">
        <v>0</v>
      </c>
      <c r="K239" s="180">
        <v>0</v>
      </c>
      <c r="L239" s="180">
        <v>0</v>
      </c>
      <c r="M239" s="180">
        <v>0</v>
      </c>
      <c r="N239" s="180">
        <v>0</v>
      </c>
      <c r="O239" s="180">
        <v>0</v>
      </c>
      <c r="P239" s="180">
        <v>10656099</v>
      </c>
      <c r="Q239" s="180">
        <v>13932532</v>
      </c>
      <c r="R239" s="180">
        <v>0</v>
      </c>
      <c r="S239" s="180">
        <v>0</v>
      </c>
      <c r="T239" s="180">
        <v>0</v>
      </c>
      <c r="U239" s="180">
        <v>0</v>
      </c>
      <c r="V239" s="180">
        <v>0</v>
      </c>
      <c r="W239" s="180">
        <v>0</v>
      </c>
      <c r="X239" s="180">
        <v>0</v>
      </c>
      <c r="Y239" s="180">
        <v>0</v>
      </c>
      <c r="Z239" s="180">
        <v>0</v>
      </c>
      <c r="AA239" s="180">
        <v>0</v>
      </c>
      <c r="AB239" s="180">
        <v>0</v>
      </c>
      <c r="AC239" s="180">
        <v>0</v>
      </c>
      <c r="AD239" s="180">
        <v>0</v>
      </c>
      <c r="AE239" s="180">
        <v>0</v>
      </c>
      <c r="AF239" s="180">
        <v>0</v>
      </c>
      <c r="AG239" s="180">
        <v>0</v>
      </c>
      <c r="AH239" s="180">
        <v>0</v>
      </c>
      <c r="AI239" s="180">
        <v>0</v>
      </c>
      <c r="AJ239" s="180">
        <v>0</v>
      </c>
      <c r="AK239" s="180">
        <v>0</v>
      </c>
      <c r="AL239" s="180">
        <v>0</v>
      </c>
      <c r="AM239" s="180">
        <v>0</v>
      </c>
      <c r="AN239" s="180">
        <v>44829135</v>
      </c>
      <c r="AO239" s="180">
        <v>0</v>
      </c>
      <c r="AP239" s="180">
        <v>0</v>
      </c>
      <c r="AQ239" s="180">
        <v>0</v>
      </c>
      <c r="AR239" s="180">
        <v>0</v>
      </c>
      <c r="AS239" s="180">
        <v>0</v>
      </c>
      <c r="AT239" s="180">
        <v>0</v>
      </c>
      <c r="AU239" s="180">
        <v>0</v>
      </c>
      <c r="AV239" s="180">
        <v>0</v>
      </c>
      <c r="AW239" s="180">
        <v>0</v>
      </c>
      <c r="AX239" s="180">
        <v>0</v>
      </c>
      <c r="AY239" s="180">
        <v>0</v>
      </c>
      <c r="AZ239" s="180">
        <v>0</v>
      </c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80" t="s">
        <v>911</v>
      </c>
      <c r="B240" s="180">
        <v>0</v>
      </c>
      <c r="C240" s="180">
        <v>0</v>
      </c>
      <c r="D240" s="180">
        <v>0</v>
      </c>
      <c r="E240" s="180">
        <v>0</v>
      </c>
      <c r="F240" s="180">
        <v>0</v>
      </c>
      <c r="G240" s="180">
        <v>0</v>
      </c>
      <c r="H240" s="180">
        <v>-11010322</v>
      </c>
      <c r="I240" s="180">
        <v>-5845692.7000000002</v>
      </c>
      <c r="J240" s="180">
        <v>7563941</v>
      </c>
      <c r="K240" s="180">
        <v>10769297.199999999</v>
      </c>
      <c r="L240" s="180">
        <v>28718550</v>
      </c>
      <c r="M240" s="180">
        <v>24434416.57</v>
      </c>
      <c r="N240" s="180">
        <v>-6694216</v>
      </c>
      <c r="O240" s="180">
        <v>-5160724</v>
      </c>
      <c r="P240" s="180">
        <v>0</v>
      </c>
      <c r="Q240" s="180">
        <v>0</v>
      </c>
      <c r="R240" s="180">
        <v>-2745113</v>
      </c>
      <c r="S240" s="180">
        <v>11048037</v>
      </c>
      <c r="T240" s="180">
        <v>15587513</v>
      </c>
      <c r="U240" s="180">
        <v>21560121</v>
      </c>
      <c r="V240" s="180">
        <v>23612985</v>
      </c>
      <c r="W240" s="180">
        <v>35539176</v>
      </c>
      <c r="X240" s="180">
        <v>32973819</v>
      </c>
      <c r="Y240" s="180">
        <v>54509180</v>
      </c>
      <c r="Z240" s="180">
        <v>2707000</v>
      </c>
      <c r="AA240" s="180">
        <v>10091044</v>
      </c>
      <c r="AB240" s="180">
        <v>21913520</v>
      </c>
      <c r="AC240" s="180">
        <v>32083271</v>
      </c>
      <c r="AD240" s="180">
        <v>14312358</v>
      </c>
      <c r="AE240" s="180">
        <v>37413112</v>
      </c>
      <c r="AF240" s="180">
        <v>70987132</v>
      </c>
      <c r="AG240" s="180">
        <v>60292644</v>
      </c>
      <c r="AH240" s="180">
        <v>28350448</v>
      </c>
      <c r="AI240" s="180">
        <v>32210508</v>
      </c>
      <c r="AJ240" s="180">
        <v>42802955</v>
      </c>
      <c r="AK240" s="180">
        <v>59822075</v>
      </c>
      <c r="AL240" s="180">
        <v>8023200</v>
      </c>
      <c r="AM240" s="180">
        <v>28180947</v>
      </c>
      <c r="AN240" s="180">
        <v>0</v>
      </c>
      <c r="AO240" s="180">
        <v>54162513</v>
      </c>
      <c r="AP240" s="180">
        <v>29154526</v>
      </c>
      <c r="AQ240" s="180">
        <v>27436701</v>
      </c>
      <c r="AR240" s="180">
        <v>35483087</v>
      </c>
      <c r="AS240" s="180">
        <v>45534518</v>
      </c>
      <c r="AT240" s="180">
        <v>16813528</v>
      </c>
      <c r="AU240" s="180">
        <v>49366100</v>
      </c>
      <c r="AV240" s="180">
        <v>48817558</v>
      </c>
      <c r="AW240" s="180">
        <v>58283379</v>
      </c>
      <c r="AX240" s="180">
        <v>37871040</v>
      </c>
      <c r="AY240" s="180">
        <v>21249807</v>
      </c>
      <c r="AZ240" s="180">
        <v>15181568</v>
      </c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80" t="s">
        <v>912</v>
      </c>
      <c r="B241" s="180">
        <v>30701871</v>
      </c>
      <c r="C241" s="180">
        <v>27692686</v>
      </c>
      <c r="D241" s="180">
        <v>13449132</v>
      </c>
      <c r="E241" s="180">
        <v>1360490</v>
      </c>
      <c r="F241" s="180">
        <v>75718104</v>
      </c>
      <c r="G241" s="180">
        <v>61382109</v>
      </c>
      <c r="H241" s="180">
        <v>52683166</v>
      </c>
      <c r="I241" s="180">
        <v>69652653.700000003</v>
      </c>
      <c r="J241" s="180">
        <v>4773795</v>
      </c>
      <c r="K241" s="180">
        <v>-39715822.649999999</v>
      </c>
      <c r="L241" s="180">
        <v>-26459065</v>
      </c>
      <c r="M241" s="180">
        <v>-28465320.739999998</v>
      </c>
      <c r="N241" s="180">
        <v>-8879455</v>
      </c>
      <c r="O241" s="180">
        <v>5213726</v>
      </c>
      <c r="P241" s="180">
        <v>49562219</v>
      </c>
      <c r="Q241" s="180">
        <v>56942534</v>
      </c>
      <c r="R241" s="180">
        <v>57394880</v>
      </c>
      <c r="S241" s="180">
        <v>49827974</v>
      </c>
      <c r="T241" s="180">
        <v>1158750</v>
      </c>
      <c r="U241" s="180">
        <v>13874763</v>
      </c>
      <c r="V241" s="180">
        <v>-71472703</v>
      </c>
      <c r="W241" s="180">
        <v>26059746</v>
      </c>
      <c r="X241" s="180">
        <v>40798465</v>
      </c>
      <c r="Y241" s="180">
        <v>85578308</v>
      </c>
      <c r="Z241" s="180">
        <v>-4558510</v>
      </c>
      <c r="AA241" s="180">
        <v>-16966302</v>
      </c>
      <c r="AB241" s="180">
        <v>-29956543</v>
      </c>
      <c r="AC241" s="180">
        <v>-1956438</v>
      </c>
      <c r="AD241" s="180">
        <v>-44567187</v>
      </c>
      <c r="AE241" s="180">
        <v>-46372033</v>
      </c>
      <c r="AF241" s="180">
        <v>-133245618</v>
      </c>
      <c r="AG241" s="180">
        <v>-129938180</v>
      </c>
      <c r="AH241" s="180">
        <v>-36858498</v>
      </c>
      <c r="AI241" s="180">
        <v>-1756383</v>
      </c>
      <c r="AJ241" s="180">
        <v>49472129</v>
      </c>
      <c r="AK241" s="180">
        <v>93713775</v>
      </c>
      <c r="AL241" s="180">
        <v>-2316856</v>
      </c>
      <c r="AM241" s="180">
        <v>-71850559</v>
      </c>
      <c r="AN241" s="180">
        <v>-114363402</v>
      </c>
      <c r="AO241" s="180">
        <v>-170295793</v>
      </c>
      <c r="AP241" s="180">
        <v>-26072737</v>
      </c>
      <c r="AQ241" s="180">
        <v>43589274</v>
      </c>
      <c r="AR241" s="180">
        <v>71025168</v>
      </c>
      <c r="AS241" s="180">
        <v>58890522</v>
      </c>
      <c r="AT241" s="180">
        <v>3741556</v>
      </c>
      <c r="AU241" s="180">
        <v>43442618</v>
      </c>
      <c r="AV241" s="180">
        <v>27277888</v>
      </c>
      <c r="AW241" s="180">
        <v>10038737</v>
      </c>
      <c r="AX241" s="180">
        <v>30878555</v>
      </c>
      <c r="AY241" s="180">
        <v>80455683</v>
      </c>
      <c r="AZ241" s="180">
        <v>62188720</v>
      </c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80" t="s">
        <v>913</v>
      </c>
      <c r="B242" s="180">
        <v>0</v>
      </c>
      <c r="C242" s="180">
        <v>0</v>
      </c>
      <c r="D242" s="180">
        <v>0</v>
      </c>
      <c r="E242" s="180">
        <v>0</v>
      </c>
      <c r="F242" s="180">
        <v>0</v>
      </c>
      <c r="G242" s="180">
        <v>0</v>
      </c>
      <c r="H242" s="180">
        <v>43202617</v>
      </c>
      <c r="I242" s="180">
        <v>55874530.420000002</v>
      </c>
      <c r="J242" s="180">
        <v>14159994</v>
      </c>
      <c r="K242" s="180">
        <v>28793453.43</v>
      </c>
      <c r="L242" s="180">
        <v>43824961</v>
      </c>
      <c r="M242" s="180">
        <v>59659611.170000002</v>
      </c>
      <c r="N242" s="180">
        <v>18005086</v>
      </c>
      <c r="O242" s="180">
        <v>37634543</v>
      </c>
      <c r="P242" s="180">
        <v>0</v>
      </c>
      <c r="Q242" s="180">
        <v>0</v>
      </c>
      <c r="R242" s="180">
        <v>23332693</v>
      </c>
      <c r="S242" s="180">
        <v>47476354</v>
      </c>
      <c r="T242" s="180">
        <v>71945534</v>
      </c>
      <c r="U242" s="180">
        <v>97296188</v>
      </c>
      <c r="V242" s="180">
        <v>25691507</v>
      </c>
      <c r="W242" s="180">
        <v>51342405</v>
      </c>
      <c r="X242" s="180">
        <v>79107657</v>
      </c>
      <c r="Y242" s="180">
        <v>106211578</v>
      </c>
      <c r="Z242" s="180">
        <v>28241856</v>
      </c>
      <c r="AA242" s="180">
        <v>54763516</v>
      </c>
      <c r="AB242" s="180">
        <v>83510850</v>
      </c>
      <c r="AC242" s="180">
        <v>112683954</v>
      </c>
      <c r="AD242" s="180">
        <v>28442989</v>
      </c>
      <c r="AE242" s="180">
        <v>56547859</v>
      </c>
      <c r="AF242" s="180">
        <v>85701823</v>
      </c>
      <c r="AG242" s="180">
        <v>114658572</v>
      </c>
      <c r="AH242" s="180">
        <v>28095399</v>
      </c>
      <c r="AI242" s="180">
        <v>57350811</v>
      </c>
      <c r="AJ242" s="180">
        <v>84812483</v>
      </c>
      <c r="AK242" s="180">
        <v>113155441</v>
      </c>
      <c r="AL242" s="180">
        <v>28309595</v>
      </c>
      <c r="AM242" s="180">
        <v>55557602</v>
      </c>
      <c r="AN242" s="180">
        <v>0</v>
      </c>
      <c r="AO242" s="180">
        <v>116526593</v>
      </c>
      <c r="AP242" s="180">
        <v>40197163</v>
      </c>
      <c r="AQ242" s="180">
        <v>71367986</v>
      </c>
      <c r="AR242" s="180">
        <v>94270513</v>
      </c>
      <c r="AS242" s="180">
        <v>125704797</v>
      </c>
      <c r="AT242" s="180">
        <v>29350939</v>
      </c>
      <c r="AU242" s="180">
        <v>62027817</v>
      </c>
      <c r="AV242" s="180">
        <v>93054522</v>
      </c>
      <c r="AW242" s="180">
        <v>127421756</v>
      </c>
      <c r="AX242" s="180">
        <v>30707980</v>
      </c>
      <c r="AY242" s="180">
        <v>58185681</v>
      </c>
      <c r="AZ242" s="180">
        <v>82476001</v>
      </c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80" t="s">
        <v>914</v>
      </c>
      <c r="B243" s="180">
        <v>0</v>
      </c>
      <c r="C243" s="180">
        <v>0</v>
      </c>
      <c r="D243" s="180">
        <v>0</v>
      </c>
      <c r="E243" s="180">
        <v>0</v>
      </c>
      <c r="F243" s="180">
        <v>0</v>
      </c>
      <c r="G243" s="180">
        <v>0</v>
      </c>
      <c r="H243" s="180">
        <v>-12206242</v>
      </c>
      <c r="I243" s="180">
        <v>-15525119.35</v>
      </c>
      <c r="J243" s="180">
        <v>-2369302</v>
      </c>
      <c r="K243" s="180">
        <v>-5483787.9699999997</v>
      </c>
      <c r="L243" s="180">
        <v>-7936116</v>
      </c>
      <c r="M243" s="180">
        <v>-11523869.25</v>
      </c>
      <c r="N243" s="180">
        <v>-5107864</v>
      </c>
      <c r="O243" s="180">
        <v>-10698013</v>
      </c>
      <c r="P243" s="180">
        <v>0</v>
      </c>
      <c r="Q243" s="180">
        <v>0</v>
      </c>
      <c r="R243" s="180">
        <v>-8449792</v>
      </c>
      <c r="S243" s="180">
        <v>-16107746</v>
      </c>
      <c r="T243" s="180">
        <v>-24226779</v>
      </c>
      <c r="U243" s="180">
        <v>-32059330</v>
      </c>
      <c r="V243" s="180">
        <v>-8838291</v>
      </c>
      <c r="W243" s="180">
        <v>-15898856</v>
      </c>
      <c r="X243" s="180">
        <v>-24027685</v>
      </c>
      <c r="Y243" s="180">
        <v>-33068716</v>
      </c>
      <c r="Z243" s="180">
        <v>-8911382</v>
      </c>
      <c r="AA243" s="180">
        <v>-15552360</v>
      </c>
      <c r="AB243" s="180">
        <v>-24015640</v>
      </c>
      <c r="AC243" s="180">
        <v>-30729347</v>
      </c>
      <c r="AD243" s="180">
        <v>-8179058</v>
      </c>
      <c r="AE243" s="180">
        <v>-14634892</v>
      </c>
      <c r="AF243" s="180">
        <v>-23076778</v>
      </c>
      <c r="AG243" s="180">
        <v>-29448808</v>
      </c>
      <c r="AH243" s="180">
        <v>-7487847</v>
      </c>
      <c r="AI243" s="180">
        <v>-13706357</v>
      </c>
      <c r="AJ243" s="180">
        <v>-20669850</v>
      </c>
      <c r="AK243" s="180">
        <v>-26580779</v>
      </c>
      <c r="AL243" s="180">
        <v>-6885503</v>
      </c>
      <c r="AM243" s="180">
        <v>-12607217</v>
      </c>
      <c r="AN243" s="180">
        <v>0</v>
      </c>
      <c r="AO243" s="180">
        <v>-25163012</v>
      </c>
      <c r="AP243" s="180">
        <v>-6281791</v>
      </c>
      <c r="AQ243" s="180">
        <v>-11970724</v>
      </c>
      <c r="AR243" s="180">
        <v>-18385405</v>
      </c>
      <c r="AS243" s="180">
        <v>-24186416</v>
      </c>
      <c r="AT243" s="180">
        <v>-7008793</v>
      </c>
      <c r="AU243" s="180">
        <v>-13526200</v>
      </c>
      <c r="AV243" s="180">
        <v>-20433927</v>
      </c>
      <c r="AW243" s="180">
        <v>-26536168</v>
      </c>
      <c r="AX243" s="180">
        <v>-7374626</v>
      </c>
      <c r="AY243" s="180">
        <v>-13327103</v>
      </c>
      <c r="AZ243" s="180">
        <v>-17650776</v>
      </c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80" t="s">
        <v>1174</v>
      </c>
      <c r="B244" s="180">
        <v>0</v>
      </c>
      <c r="C244" s="180">
        <v>0</v>
      </c>
      <c r="D244" s="180">
        <v>0</v>
      </c>
      <c r="E244" s="180">
        <v>0</v>
      </c>
      <c r="F244" s="180">
        <v>0</v>
      </c>
      <c r="G244" s="180">
        <v>0</v>
      </c>
      <c r="H244" s="180">
        <v>0</v>
      </c>
      <c r="I244" s="180">
        <v>0</v>
      </c>
      <c r="J244" s="180">
        <v>0</v>
      </c>
      <c r="K244" s="180">
        <v>0</v>
      </c>
      <c r="L244" s="180">
        <v>0</v>
      </c>
      <c r="M244" s="180">
        <v>0</v>
      </c>
      <c r="N244" s="180">
        <v>24078</v>
      </c>
      <c r="O244" s="180">
        <v>379072</v>
      </c>
      <c r="P244" s="180">
        <v>0</v>
      </c>
      <c r="Q244" s="180">
        <v>0</v>
      </c>
      <c r="R244" s="180">
        <v>86718</v>
      </c>
      <c r="S244" s="180">
        <v>1140372</v>
      </c>
      <c r="T244" s="180">
        <v>1383481</v>
      </c>
      <c r="U244" s="180">
        <v>1455943</v>
      </c>
      <c r="V244" s="180">
        <v>99430</v>
      </c>
      <c r="W244" s="180">
        <v>493225</v>
      </c>
      <c r="X244" s="180">
        <v>800922</v>
      </c>
      <c r="Y244" s="180">
        <v>884014</v>
      </c>
      <c r="Z244" s="180">
        <v>152199</v>
      </c>
      <c r="AA244" s="180">
        <v>659066</v>
      </c>
      <c r="AB244" s="180">
        <v>996767</v>
      </c>
      <c r="AC244" s="180">
        <v>1127414</v>
      </c>
      <c r="AD244" s="180">
        <v>190165</v>
      </c>
      <c r="AE244" s="180">
        <v>820966</v>
      </c>
      <c r="AF244" s="180">
        <v>1241840</v>
      </c>
      <c r="AG244" s="180">
        <v>1370546</v>
      </c>
      <c r="AH244" s="180">
        <v>196587</v>
      </c>
      <c r="AI244" s="180">
        <v>1088734</v>
      </c>
      <c r="AJ244" s="180">
        <v>1479470</v>
      </c>
      <c r="AK244" s="180">
        <v>1644458</v>
      </c>
      <c r="AL244" s="180">
        <v>247318</v>
      </c>
      <c r="AM244" s="180">
        <v>1339465</v>
      </c>
      <c r="AN244" s="180">
        <v>0</v>
      </c>
      <c r="AO244" s="180">
        <v>2035520</v>
      </c>
      <c r="AP244" s="180">
        <v>269099</v>
      </c>
      <c r="AQ244" s="180">
        <v>1475329</v>
      </c>
      <c r="AR244" s="180">
        <v>1980842</v>
      </c>
      <c r="AS244" s="180">
        <v>2250526</v>
      </c>
      <c r="AT244" s="180">
        <v>338557</v>
      </c>
      <c r="AU244" s="180">
        <v>1622219</v>
      </c>
      <c r="AV244" s="180">
        <v>2331088</v>
      </c>
      <c r="AW244" s="180">
        <v>2880840</v>
      </c>
      <c r="AX244" s="180">
        <v>480150</v>
      </c>
      <c r="AY244" s="180">
        <v>1582010</v>
      </c>
      <c r="AZ244" s="180">
        <v>2056850</v>
      </c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80" t="s">
        <v>915</v>
      </c>
      <c r="B245" s="180">
        <v>0</v>
      </c>
      <c r="C245" s="180">
        <v>0</v>
      </c>
      <c r="D245" s="180">
        <v>0</v>
      </c>
      <c r="E245" s="180">
        <v>0</v>
      </c>
      <c r="F245" s="180">
        <v>0</v>
      </c>
      <c r="G245" s="180">
        <v>0</v>
      </c>
      <c r="H245" s="180">
        <v>-6268144</v>
      </c>
      <c r="I245" s="180">
        <v>-5912672.0199999996</v>
      </c>
      <c r="J245" s="180">
        <v>-189453</v>
      </c>
      <c r="K245" s="180">
        <v>-3884844.23</v>
      </c>
      <c r="L245" s="180">
        <v>-7813237</v>
      </c>
      <c r="M245" s="180">
        <v>-8003348.2999999998</v>
      </c>
      <c r="N245" s="180">
        <v>-216308</v>
      </c>
      <c r="O245" s="180">
        <v>-5376932</v>
      </c>
      <c r="P245" s="180">
        <v>0</v>
      </c>
      <c r="Q245" s="180">
        <v>0</v>
      </c>
      <c r="R245" s="180">
        <v>-221931</v>
      </c>
      <c r="S245" s="180">
        <v>-7494153</v>
      </c>
      <c r="T245" s="180">
        <v>-11757019</v>
      </c>
      <c r="U245" s="180">
        <v>-12058329</v>
      </c>
      <c r="V245" s="180">
        <v>-209186</v>
      </c>
      <c r="W245" s="180">
        <v>-6216914</v>
      </c>
      <c r="X245" s="180">
        <v>-11428068</v>
      </c>
      <c r="Y245" s="180">
        <v>-13358607</v>
      </c>
      <c r="Z245" s="180">
        <v>-331780</v>
      </c>
      <c r="AA245" s="180">
        <v>-6165528</v>
      </c>
      <c r="AB245" s="180">
        <v>-12209379</v>
      </c>
      <c r="AC245" s="180">
        <v>-12558598</v>
      </c>
      <c r="AD245" s="180">
        <v>-322627</v>
      </c>
      <c r="AE245" s="180">
        <v>-6913505</v>
      </c>
      <c r="AF245" s="180">
        <v>-12816293</v>
      </c>
      <c r="AG245" s="180">
        <v>-13172444</v>
      </c>
      <c r="AH245" s="180">
        <v>-348389</v>
      </c>
      <c r="AI245" s="180">
        <v>-5595728</v>
      </c>
      <c r="AJ245" s="180">
        <v>-10176993</v>
      </c>
      <c r="AK245" s="180">
        <v>-10512977</v>
      </c>
      <c r="AL245" s="180">
        <v>-389611</v>
      </c>
      <c r="AM245" s="180">
        <v>-6499222</v>
      </c>
      <c r="AN245" s="180">
        <v>0</v>
      </c>
      <c r="AO245" s="180">
        <v>-11638743</v>
      </c>
      <c r="AP245" s="180">
        <v>-358143</v>
      </c>
      <c r="AQ245" s="180">
        <v>-5411112</v>
      </c>
      <c r="AR245" s="180">
        <v>-10787245</v>
      </c>
      <c r="AS245" s="180">
        <v>-11261226</v>
      </c>
      <c r="AT245" s="180">
        <v>-620088</v>
      </c>
      <c r="AU245" s="180">
        <v>-5596690</v>
      </c>
      <c r="AV245" s="180">
        <v>-11100770</v>
      </c>
      <c r="AW245" s="180">
        <v>-11590939</v>
      </c>
      <c r="AX245" s="180">
        <v>-531058</v>
      </c>
      <c r="AY245" s="180">
        <v>-5416702</v>
      </c>
      <c r="AZ245" s="180">
        <v>-9751735</v>
      </c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80" t="s">
        <v>916</v>
      </c>
      <c r="B246" s="180">
        <v>30701871</v>
      </c>
      <c r="C246" s="180">
        <v>27692686</v>
      </c>
      <c r="D246" s="180">
        <v>13449132</v>
      </c>
      <c r="E246" s="180">
        <v>1360490</v>
      </c>
      <c r="F246" s="180">
        <v>75718104</v>
      </c>
      <c r="G246" s="180">
        <v>61382109</v>
      </c>
      <c r="H246" s="180">
        <v>77411397</v>
      </c>
      <c r="I246" s="180">
        <v>104089392.75</v>
      </c>
      <c r="J246" s="180">
        <v>16375034</v>
      </c>
      <c r="K246" s="180">
        <v>-20291001.420000002</v>
      </c>
      <c r="L246" s="180">
        <v>1616543</v>
      </c>
      <c r="M246" s="180">
        <v>11667072.880000001</v>
      </c>
      <c r="N246" s="180">
        <v>3825537</v>
      </c>
      <c r="O246" s="180">
        <v>27152396</v>
      </c>
      <c r="P246" s="180">
        <v>49562219</v>
      </c>
      <c r="Q246" s="180">
        <v>56942534</v>
      </c>
      <c r="R246" s="180">
        <v>72142568</v>
      </c>
      <c r="S246" s="180">
        <v>74842801</v>
      </c>
      <c r="T246" s="180">
        <v>38503967</v>
      </c>
      <c r="U246" s="180">
        <v>68509235</v>
      </c>
      <c r="V246" s="180">
        <v>-54729243</v>
      </c>
      <c r="W246" s="180">
        <v>55779606</v>
      </c>
      <c r="X246" s="180">
        <v>85251291</v>
      </c>
      <c r="Y246" s="180">
        <v>146246577</v>
      </c>
      <c r="Z246" s="180">
        <v>14592383</v>
      </c>
      <c r="AA246" s="180">
        <v>16738392</v>
      </c>
      <c r="AB246" s="180">
        <v>18326055</v>
      </c>
      <c r="AC246" s="180">
        <v>68566985</v>
      </c>
      <c r="AD246" s="180">
        <v>-24435718</v>
      </c>
      <c r="AE246" s="180">
        <v>-10551605</v>
      </c>
      <c r="AF246" s="180">
        <v>-82195026</v>
      </c>
      <c r="AG246" s="180">
        <v>-56530314</v>
      </c>
      <c r="AH246" s="180">
        <v>-16402748</v>
      </c>
      <c r="AI246" s="180">
        <v>37381077</v>
      </c>
      <c r="AJ246" s="180">
        <v>104917239</v>
      </c>
      <c r="AK246" s="180">
        <v>171419918</v>
      </c>
      <c r="AL246" s="180">
        <v>18964943</v>
      </c>
      <c r="AM246" s="180">
        <v>-34059931</v>
      </c>
      <c r="AN246" s="180">
        <v>-114363402</v>
      </c>
      <c r="AO246" s="180">
        <v>-88535435</v>
      </c>
      <c r="AP246" s="180">
        <v>7753591</v>
      </c>
      <c r="AQ246" s="180">
        <v>99050753</v>
      </c>
      <c r="AR246" s="180">
        <v>138103873</v>
      </c>
      <c r="AS246" s="180">
        <v>151398203</v>
      </c>
      <c r="AT246" s="180">
        <v>25802171</v>
      </c>
      <c r="AU246" s="180">
        <v>87969764</v>
      </c>
      <c r="AV246" s="180">
        <v>91128801</v>
      </c>
      <c r="AW246" s="180">
        <v>102214226</v>
      </c>
      <c r="AX246" s="180">
        <v>54161001</v>
      </c>
      <c r="AY246" s="180">
        <v>121479569</v>
      </c>
      <c r="AZ246" s="180">
        <v>119319060</v>
      </c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80"/>
      <c r="B247" s="180"/>
      <c r="C247" s="180"/>
      <c r="D247" s="180"/>
      <c r="E247" s="180"/>
      <c r="F247" s="180"/>
      <c r="G247" s="180"/>
      <c r="H247" s="180"/>
      <c r="I247" s="180"/>
      <c r="J247" s="180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80" t="s">
        <v>917</v>
      </c>
      <c r="B248" s="180"/>
      <c r="C248" s="180"/>
      <c r="D248" s="180"/>
      <c r="E248" s="180"/>
      <c r="F248" s="180"/>
      <c r="G248" s="180"/>
      <c r="H248" s="180"/>
      <c r="I248" s="180"/>
      <c r="J248" s="180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80" t="s">
        <v>918</v>
      </c>
      <c r="B249" s="180">
        <v>0</v>
      </c>
      <c r="C249" s="180">
        <v>0</v>
      </c>
      <c r="D249" s="180">
        <v>0</v>
      </c>
      <c r="E249" s="180">
        <v>0</v>
      </c>
      <c r="F249" s="180">
        <v>0</v>
      </c>
      <c r="G249" s="180">
        <v>0</v>
      </c>
      <c r="H249" s="180">
        <v>0</v>
      </c>
      <c r="I249" s="180">
        <v>0</v>
      </c>
      <c r="J249" s="180">
        <v>0</v>
      </c>
      <c r="K249" s="180">
        <v>0</v>
      </c>
      <c r="L249" s="180">
        <v>0</v>
      </c>
      <c r="M249" s="180">
        <v>0</v>
      </c>
      <c r="N249" s="180">
        <v>0</v>
      </c>
      <c r="O249" s="180">
        <v>0</v>
      </c>
      <c r="P249" s="180">
        <v>-23013624</v>
      </c>
      <c r="Q249" s="180">
        <v>-4441814</v>
      </c>
      <c r="R249" s="180">
        <v>0</v>
      </c>
      <c r="S249" s="180">
        <v>0</v>
      </c>
      <c r="T249" s="180">
        <v>0</v>
      </c>
      <c r="U249" s="180">
        <v>0</v>
      </c>
      <c r="V249" s="180">
        <v>0</v>
      </c>
      <c r="W249" s="180">
        <v>0</v>
      </c>
      <c r="X249" s="180">
        <v>0</v>
      </c>
      <c r="Y249" s="180">
        <v>0</v>
      </c>
      <c r="Z249" s="180">
        <v>0</v>
      </c>
      <c r="AA249" s="180">
        <v>0</v>
      </c>
      <c r="AB249" s="180">
        <v>0</v>
      </c>
      <c r="AC249" s="180">
        <v>0</v>
      </c>
      <c r="AD249" s="180">
        <v>0</v>
      </c>
      <c r="AE249" s="180">
        <v>0</v>
      </c>
      <c r="AF249" s="180">
        <v>0</v>
      </c>
      <c r="AG249" s="180">
        <v>0</v>
      </c>
      <c r="AH249" s="180">
        <v>0</v>
      </c>
      <c r="AI249" s="180">
        <v>0</v>
      </c>
      <c r="AJ249" s="180">
        <v>0</v>
      </c>
      <c r="AK249" s="180">
        <v>0</v>
      </c>
      <c r="AL249" s="180">
        <v>0</v>
      </c>
      <c r="AM249" s="180">
        <v>0</v>
      </c>
      <c r="AN249" s="180">
        <v>186562335</v>
      </c>
      <c r="AO249" s="180">
        <v>0</v>
      </c>
      <c r="AP249" s="180">
        <v>0</v>
      </c>
      <c r="AQ249" s="180">
        <v>0</v>
      </c>
      <c r="AR249" s="180">
        <v>0</v>
      </c>
      <c r="AS249" s="180">
        <v>0</v>
      </c>
      <c r="AT249" s="180">
        <v>0</v>
      </c>
      <c r="AU249" s="180">
        <v>0</v>
      </c>
      <c r="AV249" s="180">
        <v>0</v>
      </c>
      <c r="AW249" s="180">
        <v>0</v>
      </c>
      <c r="AX249" s="180">
        <v>0</v>
      </c>
      <c r="AY249" s="180">
        <v>0</v>
      </c>
      <c r="AZ249" s="180">
        <v>0</v>
      </c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80" t="s">
        <v>919</v>
      </c>
      <c r="B250" s="180">
        <v>0</v>
      </c>
      <c r="C250" s="180">
        <v>0</v>
      </c>
      <c r="D250" s="180">
        <v>0</v>
      </c>
      <c r="E250" s="180">
        <v>0</v>
      </c>
      <c r="F250" s="180">
        <v>0</v>
      </c>
      <c r="G250" s="180">
        <v>0</v>
      </c>
      <c r="H250" s="180">
        <v>-75491700</v>
      </c>
      <c r="I250" s="180">
        <v>-83920665.439999998</v>
      </c>
      <c r="J250" s="180">
        <v>-15023970</v>
      </c>
      <c r="K250" s="180">
        <v>20411717.829999998</v>
      </c>
      <c r="L250" s="180">
        <v>13201147</v>
      </c>
      <c r="M250" s="180">
        <v>14480647.77</v>
      </c>
      <c r="N250" s="180">
        <v>-7855538</v>
      </c>
      <c r="O250" s="180">
        <v>-21747866</v>
      </c>
      <c r="P250" s="180">
        <v>0</v>
      </c>
      <c r="Q250" s="180">
        <v>0</v>
      </c>
      <c r="R250" s="180">
        <v>-102988353</v>
      </c>
      <c r="S250" s="180">
        <v>-99643748</v>
      </c>
      <c r="T250" s="180">
        <v>-80956949</v>
      </c>
      <c r="U250" s="180">
        <v>-108898016</v>
      </c>
      <c r="V250" s="180">
        <v>52667756</v>
      </c>
      <c r="W250" s="180">
        <v>-46389081</v>
      </c>
      <c r="X250" s="180">
        <v>-72117221</v>
      </c>
      <c r="Y250" s="180">
        <v>-107169815</v>
      </c>
      <c r="Z250" s="180">
        <v>-12562714</v>
      </c>
      <c r="AA250" s="180">
        <v>-17397498</v>
      </c>
      <c r="AB250" s="180">
        <v>-16951938</v>
      </c>
      <c r="AC250" s="180">
        <v>-55556561</v>
      </c>
      <c r="AD250" s="180">
        <v>10078418</v>
      </c>
      <c r="AE250" s="180">
        <v>10044386</v>
      </c>
      <c r="AF250" s="180">
        <v>92467250</v>
      </c>
      <c r="AG250" s="180">
        <v>79700061</v>
      </c>
      <c r="AH250" s="180">
        <v>15692279</v>
      </c>
      <c r="AI250" s="180">
        <v>-33770280</v>
      </c>
      <c r="AJ250" s="180">
        <v>-97257844</v>
      </c>
      <c r="AK250" s="180">
        <v>-164855979</v>
      </c>
      <c r="AL250" s="180">
        <v>1568072</v>
      </c>
      <c r="AM250" s="180">
        <v>63052798</v>
      </c>
      <c r="AN250" s="180">
        <v>0</v>
      </c>
      <c r="AO250" s="180">
        <v>135410892</v>
      </c>
      <c r="AP250" s="180">
        <v>-6988208</v>
      </c>
      <c r="AQ250" s="180">
        <v>-89406662</v>
      </c>
      <c r="AR250" s="180">
        <v>-129860380</v>
      </c>
      <c r="AS250" s="180">
        <v>-138052360</v>
      </c>
      <c r="AT250" s="180">
        <v>-33651121</v>
      </c>
      <c r="AU250" s="180">
        <v>-94276438</v>
      </c>
      <c r="AV250" s="180">
        <v>-91673914</v>
      </c>
      <c r="AW250" s="180">
        <v>-104195656</v>
      </c>
      <c r="AX250" s="180">
        <v>-33061890</v>
      </c>
      <c r="AY250" s="180">
        <v>-101315121</v>
      </c>
      <c r="AZ250" s="180">
        <v>-101627388</v>
      </c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80" t="s">
        <v>920</v>
      </c>
      <c r="B251" s="180">
        <v>0</v>
      </c>
      <c r="C251" s="180">
        <v>0</v>
      </c>
      <c r="D251" s="180">
        <v>0</v>
      </c>
      <c r="E251" s="180">
        <v>0</v>
      </c>
      <c r="F251" s="180">
        <v>0</v>
      </c>
      <c r="G251" s="180">
        <v>0</v>
      </c>
      <c r="H251" s="180">
        <v>-213002887</v>
      </c>
      <c r="I251" s="180">
        <v>-280822492.30000001</v>
      </c>
      <c r="J251" s="180">
        <v>-92009925</v>
      </c>
      <c r="K251" s="180">
        <v>-113469675.44</v>
      </c>
      <c r="L251" s="180">
        <v>-217979774</v>
      </c>
      <c r="M251" s="180">
        <v>-262449960.58000001</v>
      </c>
      <c r="N251" s="180">
        <v>-48163919</v>
      </c>
      <c r="O251" s="180">
        <v>-90812982</v>
      </c>
      <c r="P251" s="180">
        <v>0</v>
      </c>
      <c r="Q251" s="180">
        <v>0</v>
      </c>
      <c r="R251" s="180">
        <v>-138880464</v>
      </c>
      <c r="S251" s="180">
        <v>-210452770</v>
      </c>
      <c r="T251" s="180">
        <v>-297263409</v>
      </c>
      <c r="U251" s="180">
        <v>-391926657</v>
      </c>
      <c r="V251" s="180">
        <v>-82482635</v>
      </c>
      <c r="W251" s="180">
        <v>-232464226</v>
      </c>
      <c r="X251" s="180">
        <v>-326556972</v>
      </c>
      <c r="Y251" s="180">
        <v>-433884360</v>
      </c>
      <c r="Z251" s="180">
        <v>-119728160</v>
      </c>
      <c r="AA251" s="180">
        <v>-250674941</v>
      </c>
      <c r="AB251" s="180">
        <v>-362432131</v>
      </c>
      <c r="AC251" s="180">
        <v>-499620362</v>
      </c>
      <c r="AD251" s="180">
        <v>-75143933</v>
      </c>
      <c r="AE251" s="180">
        <v>-160748865</v>
      </c>
      <c r="AF251" s="180">
        <v>-224516672</v>
      </c>
      <c r="AG251" s="180">
        <v>-342671531</v>
      </c>
      <c r="AH251" s="180">
        <v>-56555065</v>
      </c>
      <c r="AI251" s="180">
        <v>-204789639</v>
      </c>
      <c r="AJ251" s="180">
        <v>-380844773</v>
      </c>
      <c r="AK251" s="180">
        <v>-509410076</v>
      </c>
      <c r="AL251" s="180">
        <v>-123291094</v>
      </c>
      <c r="AM251" s="180">
        <v>-197455440</v>
      </c>
      <c r="AN251" s="180">
        <v>0</v>
      </c>
      <c r="AO251" s="180">
        <v>-303196308</v>
      </c>
      <c r="AP251" s="180">
        <v>-71173484</v>
      </c>
      <c r="AQ251" s="180">
        <v>-215763941</v>
      </c>
      <c r="AR251" s="180">
        <v>-350935632</v>
      </c>
      <c r="AS251" s="180">
        <v>-403427736</v>
      </c>
      <c r="AT251" s="180">
        <v>-113780902</v>
      </c>
      <c r="AU251" s="180">
        <v>-284854040</v>
      </c>
      <c r="AV251" s="180">
        <v>-415594582</v>
      </c>
      <c r="AW251" s="180">
        <v>-503617523</v>
      </c>
      <c r="AX251" s="180">
        <v>-118615782</v>
      </c>
      <c r="AY251" s="180">
        <v>-280646720</v>
      </c>
      <c r="AZ251" s="180">
        <v>-385215215</v>
      </c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80" t="s">
        <v>1175</v>
      </c>
      <c r="B252" s="180">
        <v>0</v>
      </c>
      <c r="C252" s="180">
        <v>0</v>
      </c>
      <c r="D252" s="180">
        <v>0</v>
      </c>
      <c r="E252" s="180">
        <v>0</v>
      </c>
      <c r="F252" s="180">
        <v>0</v>
      </c>
      <c r="G252" s="180">
        <v>0</v>
      </c>
      <c r="H252" s="180">
        <v>137511187</v>
      </c>
      <c r="I252" s="180">
        <v>196901826.84999999</v>
      </c>
      <c r="J252" s="180">
        <v>76985955</v>
      </c>
      <c r="K252" s="180">
        <v>133881393.27</v>
      </c>
      <c r="L252" s="180">
        <v>231180921</v>
      </c>
      <c r="M252" s="180">
        <v>276930608.35000002</v>
      </c>
      <c r="N252" s="180">
        <v>40308381</v>
      </c>
      <c r="O252" s="180">
        <v>69065116</v>
      </c>
      <c r="P252" s="180">
        <v>0</v>
      </c>
      <c r="Q252" s="180">
        <v>0</v>
      </c>
      <c r="R252" s="180">
        <v>35892111</v>
      </c>
      <c r="S252" s="180">
        <v>110809022</v>
      </c>
      <c r="T252" s="180">
        <v>216306460</v>
      </c>
      <c r="U252" s="180">
        <v>283028641</v>
      </c>
      <c r="V252" s="180">
        <v>135150391</v>
      </c>
      <c r="W252" s="180">
        <v>186075145</v>
      </c>
      <c r="X252" s="180">
        <v>254439751</v>
      </c>
      <c r="Y252" s="180">
        <v>326714545</v>
      </c>
      <c r="Z252" s="180">
        <v>107165446</v>
      </c>
      <c r="AA252" s="180">
        <v>233277443</v>
      </c>
      <c r="AB252" s="180">
        <v>345480193</v>
      </c>
      <c r="AC252" s="180">
        <v>444063801</v>
      </c>
      <c r="AD252" s="180">
        <v>85222351</v>
      </c>
      <c r="AE252" s="180">
        <v>170793251</v>
      </c>
      <c r="AF252" s="180">
        <v>316983922</v>
      </c>
      <c r="AG252" s="180">
        <v>422371592</v>
      </c>
      <c r="AH252" s="180">
        <v>72247344</v>
      </c>
      <c r="AI252" s="180">
        <v>171019359</v>
      </c>
      <c r="AJ252" s="180">
        <v>283586929</v>
      </c>
      <c r="AK252" s="180">
        <v>344554097</v>
      </c>
      <c r="AL252" s="180">
        <v>124859166</v>
      </c>
      <c r="AM252" s="180">
        <v>260508238</v>
      </c>
      <c r="AN252" s="180">
        <v>0</v>
      </c>
      <c r="AO252" s="180">
        <v>438607200</v>
      </c>
      <c r="AP252" s="180">
        <v>64185276</v>
      </c>
      <c r="AQ252" s="180">
        <v>126357279</v>
      </c>
      <c r="AR252" s="180">
        <v>221075252</v>
      </c>
      <c r="AS252" s="180">
        <v>265375376</v>
      </c>
      <c r="AT252" s="180">
        <v>80129781</v>
      </c>
      <c r="AU252" s="180">
        <v>190577602</v>
      </c>
      <c r="AV252" s="180">
        <v>323920668</v>
      </c>
      <c r="AW252" s="180">
        <v>399421867</v>
      </c>
      <c r="AX252" s="180">
        <v>85553892</v>
      </c>
      <c r="AY252" s="180">
        <v>179331599</v>
      </c>
      <c r="AZ252" s="180">
        <v>283587827</v>
      </c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80" t="s">
        <v>1176</v>
      </c>
      <c r="B253" s="180">
        <v>0</v>
      </c>
      <c r="C253" s="180">
        <v>0</v>
      </c>
      <c r="D253" s="180">
        <v>0</v>
      </c>
      <c r="E253" s="180">
        <v>0</v>
      </c>
      <c r="F253" s="180">
        <v>0</v>
      </c>
      <c r="G253" s="180">
        <v>0</v>
      </c>
      <c r="H253" s="180">
        <v>0</v>
      </c>
      <c r="I253" s="180">
        <v>-7533221.3099999996</v>
      </c>
      <c r="J253" s="180">
        <v>0</v>
      </c>
      <c r="K253" s="180">
        <v>0</v>
      </c>
      <c r="L253" s="180">
        <v>0</v>
      </c>
      <c r="M253" s="180">
        <v>0</v>
      </c>
      <c r="N253" s="180">
        <v>0</v>
      </c>
      <c r="O253" s="180">
        <v>0</v>
      </c>
      <c r="P253" s="180">
        <v>-21190</v>
      </c>
      <c r="Q253" s="180">
        <v>19488</v>
      </c>
      <c r="R253" s="180">
        <v>13000</v>
      </c>
      <c r="S253" s="180">
        <v>13000</v>
      </c>
      <c r="T253" s="180">
        <v>-5200</v>
      </c>
      <c r="U253" s="180">
        <v>-4316</v>
      </c>
      <c r="V253" s="180">
        <v>0</v>
      </c>
      <c r="W253" s="180">
        <v>0</v>
      </c>
      <c r="X253" s="180">
        <v>-11071</v>
      </c>
      <c r="Y253" s="180">
        <v>-7333</v>
      </c>
      <c r="Z253" s="180">
        <v>-572</v>
      </c>
      <c r="AA253" s="180">
        <v>6323</v>
      </c>
      <c r="AB253" s="180">
        <v>-44677</v>
      </c>
      <c r="AC253" s="180">
        <v>-43838</v>
      </c>
      <c r="AD253" s="180">
        <v>934</v>
      </c>
      <c r="AE253" s="180">
        <v>934</v>
      </c>
      <c r="AF253" s="180">
        <v>-138545</v>
      </c>
      <c r="AG253" s="180">
        <v>-138021</v>
      </c>
      <c r="AH253" s="180">
        <v>1088</v>
      </c>
      <c r="AI253" s="180">
        <v>1088</v>
      </c>
      <c r="AJ253" s="180">
        <v>1008</v>
      </c>
      <c r="AK253" s="180">
        <v>-50255</v>
      </c>
      <c r="AL253" s="180">
        <v>96</v>
      </c>
      <c r="AM253" s="180">
        <v>238</v>
      </c>
      <c r="AN253" s="180">
        <v>-461</v>
      </c>
      <c r="AO253" s="180">
        <v>-414</v>
      </c>
      <c r="AP253" s="180">
        <v>-46237</v>
      </c>
      <c r="AQ253" s="180">
        <v>-46207</v>
      </c>
      <c r="AR253" s="180">
        <v>-46177</v>
      </c>
      <c r="AS253" s="180">
        <v>-135522</v>
      </c>
      <c r="AT253" s="180">
        <v>-15330</v>
      </c>
      <c r="AU253" s="180">
        <v>-132800</v>
      </c>
      <c r="AV253" s="180">
        <v>-1186827</v>
      </c>
      <c r="AW253" s="180">
        <v>-1186767</v>
      </c>
      <c r="AX253" s="180">
        <v>-754</v>
      </c>
      <c r="AY253" s="180">
        <v>-694</v>
      </c>
      <c r="AZ253" s="180">
        <v>-634</v>
      </c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80" t="s">
        <v>1177</v>
      </c>
      <c r="B254" s="180">
        <v>0</v>
      </c>
      <c r="C254" s="180">
        <v>0</v>
      </c>
      <c r="D254" s="180">
        <v>0</v>
      </c>
      <c r="E254" s="180">
        <v>0</v>
      </c>
      <c r="F254" s="180">
        <v>0</v>
      </c>
      <c r="G254" s="180">
        <v>0</v>
      </c>
      <c r="H254" s="180">
        <v>0</v>
      </c>
      <c r="I254" s="180">
        <v>-7534221.3099999996</v>
      </c>
      <c r="J254" s="180">
        <v>0</v>
      </c>
      <c r="K254" s="180">
        <v>0</v>
      </c>
      <c r="L254" s="180">
        <v>0</v>
      </c>
      <c r="M254" s="180">
        <v>0</v>
      </c>
      <c r="N254" s="180">
        <v>0</v>
      </c>
      <c r="O254" s="180">
        <v>0</v>
      </c>
      <c r="P254" s="180">
        <v>-21190</v>
      </c>
      <c r="Q254" s="180">
        <v>-28700</v>
      </c>
      <c r="R254" s="180">
        <v>0</v>
      </c>
      <c r="S254" s="180">
        <v>0</v>
      </c>
      <c r="T254" s="180">
        <v>-18200</v>
      </c>
      <c r="U254" s="180">
        <v>-18200</v>
      </c>
      <c r="V254" s="180">
        <v>0</v>
      </c>
      <c r="W254" s="180">
        <v>0</v>
      </c>
      <c r="X254" s="180">
        <v>-11071</v>
      </c>
      <c r="Y254" s="180">
        <v>-11071</v>
      </c>
      <c r="Z254" s="180">
        <v>-1202</v>
      </c>
      <c r="AA254" s="180">
        <v>-9000</v>
      </c>
      <c r="AB254" s="180">
        <v>-60000</v>
      </c>
      <c r="AC254" s="180">
        <v>-60000</v>
      </c>
      <c r="AD254" s="180">
        <v>0</v>
      </c>
      <c r="AE254" s="180">
        <v>0</v>
      </c>
      <c r="AF254" s="180">
        <v>-139479</v>
      </c>
      <c r="AG254" s="180">
        <v>-139478</v>
      </c>
      <c r="AH254" s="180">
        <v>0</v>
      </c>
      <c r="AI254" s="180">
        <v>0</v>
      </c>
      <c r="AJ254" s="180">
        <v>-125</v>
      </c>
      <c r="AK254" s="180">
        <v>-51575</v>
      </c>
      <c r="AL254" s="180">
        <v>0</v>
      </c>
      <c r="AM254" s="180">
        <v>0</v>
      </c>
      <c r="AN254" s="180">
        <v>-8533</v>
      </c>
      <c r="AO254" s="180">
        <v>-8533</v>
      </c>
      <c r="AP254" s="180">
        <v>-47040</v>
      </c>
      <c r="AQ254" s="180">
        <v>-47040</v>
      </c>
      <c r="AR254" s="180">
        <v>-47040</v>
      </c>
      <c r="AS254" s="180">
        <v>-136415</v>
      </c>
      <c r="AT254" s="180">
        <v>-15370</v>
      </c>
      <c r="AU254" s="180">
        <v>-132870</v>
      </c>
      <c r="AV254" s="180">
        <v>-1186957</v>
      </c>
      <c r="AW254" s="180">
        <v>-1186957</v>
      </c>
      <c r="AX254" s="180">
        <v>-814</v>
      </c>
      <c r="AY254" s="180">
        <v>-814</v>
      </c>
      <c r="AZ254" s="180">
        <v>-814</v>
      </c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80" t="s">
        <v>1178</v>
      </c>
      <c r="B255" s="180">
        <v>0</v>
      </c>
      <c r="C255" s="180">
        <v>0</v>
      </c>
      <c r="D255" s="180">
        <v>0</v>
      </c>
      <c r="E255" s="180">
        <v>0</v>
      </c>
      <c r="F255" s="180">
        <v>0</v>
      </c>
      <c r="G255" s="180">
        <v>0</v>
      </c>
      <c r="H255" s="180">
        <v>0</v>
      </c>
      <c r="I255" s="180">
        <v>1000</v>
      </c>
      <c r="J255" s="180">
        <v>0</v>
      </c>
      <c r="K255" s="180">
        <v>0</v>
      </c>
      <c r="L255" s="180">
        <v>0</v>
      </c>
      <c r="M255" s="180">
        <v>0</v>
      </c>
      <c r="N255" s="180">
        <v>0</v>
      </c>
      <c r="O255" s="180">
        <v>0</v>
      </c>
      <c r="P255" s="180">
        <v>0</v>
      </c>
      <c r="Q255" s="180">
        <v>48188</v>
      </c>
      <c r="R255" s="180">
        <v>13000</v>
      </c>
      <c r="S255" s="180">
        <v>13000</v>
      </c>
      <c r="T255" s="180">
        <v>13000</v>
      </c>
      <c r="U255" s="180">
        <v>13884</v>
      </c>
      <c r="V255" s="180">
        <v>0</v>
      </c>
      <c r="W255" s="180">
        <v>0</v>
      </c>
      <c r="X255" s="180">
        <v>0</v>
      </c>
      <c r="Y255" s="180">
        <v>3738</v>
      </c>
      <c r="Z255" s="180">
        <v>630</v>
      </c>
      <c r="AA255" s="180">
        <v>15323</v>
      </c>
      <c r="AB255" s="180">
        <v>15323</v>
      </c>
      <c r="AC255" s="180">
        <v>16162</v>
      </c>
      <c r="AD255" s="180">
        <v>934</v>
      </c>
      <c r="AE255" s="180">
        <v>934</v>
      </c>
      <c r="AF255" s="180">
        <v>934</v>
      </c>
      <c r="AG255" s="180">
        <v>1457</v>
      </c>
      <c r="AH255" s="180">
        <v>1088</v>
      </c>
      <c r="AI255" s="180">
        <v>1088</v>
      </c>
      <c r="AJ255" s="180">
        <v>1133</v>
      </c>
      <c r="AK255" s="180">
        <v>1320</v>
      </c>
      <c r="AL255" s="180">
        <v>96</v>
      </c>
      <c r="AM255" s="180">
        <v>238</v>
      </c>
      <c r="AN255" s="180">
        <v>8072</v>
      </c>
      <c r="AO255" s="180">
        <v>8119</v>
      </c>
      <c r="AP255" s="180">
        <v>803</v>
      </c>
      <c r="AQ255" s="180">
        <v>833</v>
      </c>
      <c r="AR255" s="180">
        <v>863</v>
      </c>
      <c r="AS255" s="180">
        <v>893</v>
      </c>
      <c r="AT255" s="180">
        <v>40</v>
      </c>
      <c r="AU255" s="180">
        <v>70</v>
      </c>
      <c r="AV255" s="180">
        <v>130</v>
      </c>
      <c r="AW255" s="180">
        <v>190</v>
      </c>
      <c r="AX255" s="180">
        <v>60</v>
      </c>
      <c r="AY255" s="180">
        <v>120</v>
      </c>
      <c r="AZ255" s="180">
        <v>180</v>
      </c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80" t="s">
        <v>1179</v>
      </c>
      <c r="B256" s="180">
        <v>-29228846</v>
      </c>
      <c r="C256" s="180">
        <v>-20311765</v>
      </c>
      <c r="D256" s="180">
        <v>-8674406</v>
      </c>
      <c r="E256" s="180">
        <v>-1051942</v>
      </c>
      <c r="F256" s="180">
        <v>-90950251</v>
      </c>
      <c r="G256" s="180">
        <v>-70570846</v>
      </c>
      <c r="H256" s="180">
        <v>62990</v>
      </c>
      <c r="I256" s="180">
        <v>69748.88</v>
      </c>
      <c r="J256" s="180">
        <v>5956</v>
      </c>
      <c r="K256" s="180">
        <v>117683.39</v>
      </c>
      <c r="L256" s="180">
        <v>125531</v>
      </c>
      <c r="M256" s="180">
        <v>163811.87</v>
      </c>
      <c r="N256" s="180">
        <v>0</v>
      </c>
      <c r="O256" s="180">
        <v>0</v>
      </c>
      <c r="P256" s="180">
        <v>-137196</v>
      </c>
      <c r="Q256" s="180">
        <v>-51138</v>
      </c>
      <c r="R256" s="180">
        <v>0</v>
      </c>
      <c r="S256" s="180">
        <v>0</v>
      </c>
      <c r="T256" s="180">
        <v>0</v>
      </c>
      <c r="U256" s="180">
        <v>0</v>
      </c>
      <c r="V256" s="180">
        <v>0</v>
      </c>
      <c r="W256" s="180">
        <v>0</v>
      </c>
      <c r="X256" s="180">
        <v>0</v>
      </c>
      <c r="Y256" s="180">
        <v>0</v>
      </c>
      <c r="Z256" s="180">
        <v>0</v>
      </c>
      <c r="AA256" s="180">
        <v>0</v>
      </c>
      <c r="AB256" s="180">
        <v>0</v>
      </c>
      <c r="AC256" s="180">
        <v>0</v>
      </c>
      <c r="AD256" s="180">
        <v>0</v>
      </c>
      <c r="AE256" s="180">
        <v>0</v>
      </c>
      <c r="AF256" s="180">
        <v>0</v>
      </c>
      <c r="AG256" s="180">
        <v>0</v>
      </c>
      <c r="AH256" s="180">
        <v>0</v>
      </c>
      <c r="AI256" s="180">
        <v>0</v>
      </c>
      <c r="AJ256" s="180">
        <v>0</v>
      </c>
      <c r="AK256" s="180">
        <v>0</v>
      </c>
      <c r="AL256" s="180">
        <v>0</v>
      </c>
      <c r="AM256" s="180">
        <v>0</v>
      </c>
      <c r="AN256" s="180">
        <v>-628804</v>
      </c>
      <c r="AO256" s="180">
        <v>0</v>
      </c>
      <c r="AP256" s="180">
        <v>0</v>
      </c>
      <c r="AQ256" s="180">
        <v>0</v>
      </c>
      <c r="AR256" s="180">
        <v>0</v>
      </c>
      <c r="AS256" s="180">
        <v>0</v>
      </c>
      <c r="AT256" s="180">
        <v>0</v>
      </c>
      <c r="AU256" s="180">
        <v>0</v>
      </c>
      <c r="AV256" s="180">
        <v>0</v>
      </c>
      <c r="AW256" s="180">
        <v>0</v>
      </c>
      <c r="AX256" s="180">
        <v>0</v>
      </c>
      <c r="AY256" s="180">
        <v>0</v>
      </c>
      <c r="AZ256" s="180">
        <v>0</v>
      </c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80" t="s">
        <v>1180</v>
      </c>
      <c r="B257" s="180">
        <v>0</v>
      </c>
      <c r="C257" s="180">
        <v>0</v>
      </c>
      <c r="D257" s="180">
        <v>0</v>
      </c>
      <c r="E257" s="180">
        <v>0</v>
      </c>
      <c r="F257" s="180">
        <v>0</v>
      </c>
      <c r="G257" s="180">
        <v>-175909378</v>
      </c>
      <c r="H257" s="180">
        <v>0</v>
      </c>
      <c r="I257" s="180">
        <v>0</v>
      </c>
      <c r="J257" s="180">
        <v>0</v>
      </c>
      <c r="K257" s="180">
        <v>0</v>
      </c>
      <c r="L257" s="180">
        <v>0</v>
      </c>
      <c r="M257" s="180">
        <v>0</v>
      </c>
      <c r="N257" s="180">
        <v>0</v>
      </c>
      <c r="O257" s="180">
        <v>0</v>
      </c>
      <c r="P257" s="180">
        <v>-260455</v>
      </c>
      <c r="Q257" s="180">
        <v>-260455</v>
      </c>
      <c r="R257" s="180">
        <v>0</v>
      </c>
      <c r="S257" s="180">
        <v>0</v>
      </c>
      <c r="T257" s="180">
        <v>0</v>
      </c>
      <c r="U257" s="180">
        <v>0</v>
      </c>
      <c r="V257" s="180">
        <v>0</v>
      </c>
      <c r="W257" s="180">
        <v>0</v>
      </c>
      <c r="X257" s="180">
        <v>0</v>
      </c>
      <c r="Y257" s="180">
        <v>0</v>
      </c>
      <c r="Z257" s="180">
        <v>0</v>
      </c>
      <c r="AA257" s="180">
        <v>0</v>
      </c>
      <c r="AB257" s="180">
        <v>0</v>
      </c>
      <c r="AC257" s="180">
        <v>0</v>
      </c>
      <c r="AD257" s="180">
        <v>0</v>
      </c>
      <c r="AE257" s="180">
        <v>0</v>
      </c>
      <c r="AF257" s="180">
        <v>0</v>
      </c>
      <c r="AG257" s="180">
        <v>0</v>
      </c>
      <c r="AH257" s="180">
        <v>0</v>
      </c>
      <c r="AI257" s="180">
        <v>0</v>
      </c>
      <c r="AJ257" s="180">
        <v>0</v>
      </c>
      <c r="AK257" s="180">
        <v>0</v>
      </c>
      <c r="AL257" s="180">
        <v>0</v>
      </c>
      <c r="AM257" s="180">
        <v>0</v>
      </c>
      <c r="AN257" s="180">
        <v>-699817</v>
      </c>
      <c r="AO257" s="180">
        <v>0</v>
      </c>
      <c r="AP257" s="180">
        <v>0</v>
      </c>
      <c r="AQ257" s="180">
        <v>0</v>
      </c>
      <c r="AR257" s="180">
        <v>0</v>
      </c>
      <c r="AS257" s="180">
        <v>0</v>
      </c>
      <c r="AT257" s="180">
        <v>0</v>
      </c>
      <c r="AU257" s="180">
        <v>0</v>
      </c>
      <c r="AV257" s="180">
        <v>0</v>
      </c>
      <c r="AW257" s="180">
        <v>0</v>
      </c>
      <c r="AX257" s="180">
        <v>0</v>
      </c>
      <c r="AY257" s="180">
        <v>0</v>
      </c>
      <c r="AZ257" s="180">
        <v>0</v>
      </c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80" t="s">
        <v>1181</v>
      </c>
      <c r="B258" s="180">
        <v>0</v>
      </c>
      <c r="C258" s="180">
        <v>0</v>
      </c>
      <c r="D258" s="180">
        <v>0</v>
      </c>
      <c r="E258" s="180">
        <v>0</v>
      </c>
      <c r="F258" s="180">
        <v>0</v>
      </c>
      <c r="G258" s="180">
        <v>105338532</v>
      </c>
      <c r="H258" s="180">
        <v>62990</v>
      </c>
      <c r="I258" s="180">
        <v>69748.88</v>
      </c>
      <c r="J258" s="180">
        <v>5956</v>
      </c>
      <c r="K258" s="180">
        <v>117683.39</v>
      </c>
      <c r="L258" s="180">
        <v>125531</v>
      </c>
      <c r="M258" s="180">
        <v>163811.87</v>
      </c>
      <c r="N258" s="180">
        <v>0</v>
      </c>
      <c r="O258" s="180">
        <v>0</v>
      </c>
      <c r="P258" s="180">
        <v>123259</v>
      </c>
      <c r="Q258" s="180">
        <v>209317</v>
      </c>
      <c r="R258" s="180">
        <v>0</v>
      </c>
      <c r="S258" s="180">
        <v>0</v>
      </c>
      <c r="T258" s="180">
        <v>0</v>
      </c>
      <c r="U258" s="180">
        <v>0</v>
      </c>
      <c r="V258" s="180">
        <v>0</v>
      </c>
      <c r="W258" s="180">
        <v>0</v>
      </c>
      <c r="X258" s="180">
        <v>0</v>
      </c>
      <c r="Y258" s="180">
        <v>0</v>
      </c>
      <c r="Z258" s="180">
        <v>0</v>
      </c>
      <c r="AA258" s="180">
        <v>0</v>
      </c>
      <c r="AB258" s="180">
        <v>0</v>
      </c>
      <c r="AC258" s="180">
        <v>0</v>
      </c>
      <c r="AD258" s="180">
        <v>0</v>
      </c>
      <c r="AE258" s="180">
        <v>0</v>
      </c>
      <c r="AF258" s="180">
        <v>0</v>
      </c>
      <c r="AG258" s="180">
        <v>0</v>
      </c>
      <c r="AH258" s="180">
        <v>0</v>
      </c>
      <c r="AI258" s="180">
        <v>0</v>
      </c>
      <c r="AJ258" s="180">
        <v>0</v>
      </c>
      <c r="AK258" s="180">
        <v>0</v>
      </c>
      <c r="AL258" s="180">
        <v>0</v>
      </c>
      <c r="AM258" s="180">
        <v>0</v>
      </c>
      <c r="AN258" s="180">
        <v>71013</v>
      </c>
      <c r="AO258" s="180">
        <v>0</v>
      </c>
      <c r="AP258" s="180">
        <v>0</v>
      </c>
      <c r="AQ258" s="180">
        <v>0</v>
      </c>
      <c r="AR258" s="180">
        <v>0</v>
      </c>
      <c r="AS258" s="180">
        <v>0</v>
      </c>
      <c r="AT258" s="180">
        <v>0</v>
      </c>
      <c r="AU258" s="180">
        <v>0</v>
      </c>
      <c r="AV258" s="180">
        <v>0</v>
      </c>
      <c r="AW258" s="180">
        <v>0</v>
      </c>
      <c r="AX258" s="180">
        <v>0</v>
      </c>
      <c r="AY258" s="180">
        <v>0</v>
      </c>
      <c r="AZ258" s="180">
        <v>0</v>
      </c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80" t="s">
        <v>1182</v>
      </c>
      <c r="B259" s="180">
        <v>0</v>
      </c>
      <c r="C259" s="180">
        <v>0</v>
      </c>
      <c r="D259" s="180">
        <v>0</v>
      </c>
      <c r="E259" s="180">
        <v>0</v>
      </c>
      <c r="F259" s="180">
        <v>0</v>
      </c>
      <c r="G259" s="180">
        <v>3868806</v>
      </c>
      <c r="H259" s="180">
        <v>0</v>
      </c>
      <c r="I259" s="180">
        <v>0</v>
      </c>
      <c r="J259" s="180">
        <v>0</v>
      </c>
      <c r="K259" s="180">
        <v>0</v>
      </c>
      <c r="L259" s="180">
        <v>0</v>
      </c>
      <c r="M259" s="180">
        <v>0</v>
      </c>
      <c r="N259" s="180">
        <v>0</v>
      </c>
      <c r="O259" s="180">
        <v>0</v>
      </c>
      <c r="P259" s="180">
        <v>-16027563</v>
      </c>
      <c r="Q259" s="180">
        <v>-18318594</v>
      </c>
      <c r="R259" s="180">
        <v>0</v>
      </c>
      <c r="S259" s="180">
        <v>0</v>
      </c>
      <c r="T259" s="180">
        <v>0</v>
      </c>
      <c r="U259" s="180">
        <v>0</v>
      </c>
      <c r="V259" s="180">
        <v>0</v>
      </c>
      <c r="W259" s="180">
        <v>0</v>
      </c>
      <c r="X259" s="180">
        <v>0</v>
      </c>
      <c r="Y259" s="180">
        <v>0</v>
      </c>
      <c r="Z259" s="180">
        <v>0</v>
      </c>
      <c r="AA259" s="180">
        <v>0</v>
      </c>
      <c r="AB259" s="180">
        <v>0</v>
      </c>
      <c r="AC259" s="180">
        <v>0</v>
      </c>
      <c r="AD259" s="180">
        <v>0</v>
      </c>
      <c r="AE259" s="180">
        <v>0</v>
      </c>
      <c r="AF259" s="180">
        <v>0</v>
      </c>
      <c r="AG259" s="180">
        <v>0</v>
      </c>
      <c r="AH259" s="180">
        <v>0</v>
      </c>
      <c r="AI259" s="180">
        <v>0</v>
      </c>
      <c r="AJ259" s="180">
        <v>0</v>
      </c>
      <c r="AK259" s="180">
        <v>0</v>
      </c>
      <c r="AL259" s="180">
        <v>0</v>
      </c>
      <c r="AM259" s="180">
        <v>0</v>
      </c>
      <c r="AN259" s="180">
        <v>-38215821</v>
      </c>
      <c r="AO259" s="180">
        <v>0</v>
      </c>
      <c r="AP259" s="180">
        <v>0</v>
      </c>
      <c r="AQ259" s="180">
        <v>0</v>
      </c>
      <c r="AR259" s="180">
        <v>0</v>
      </c>
      <c r="AS259" s="180">
        <v>0</v>
      </c>
      <c r="AT259" s="180">
        <v>0</v>
      </c>
      <c r="AU259" s="180">
        <v>0</v>
      </c>
      <c r="AV259" s="180">
        <v>0</v>
      </c>
      <c r="AW259" s="180">
        <v>0</v>
      </c>
      <c r="AX259" s="180">
        <v>0</v>
      </c>
      <c r="AY259" s="180">
        <v>0</v>
      </c>
      <c r="AZ259" s="180">
        <v>0</v>
      </c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80" t="s">
        <v>1183</v>
      </c>
      <c r="B260" s="180">
        <v>0</v>
      </c>
      <c r="C260" s="180">
        <v>0</v>
      </c>
      <c r="D260" s="180">
        <v>0</v>
      </c>
      <c r="E260" s="180">
        <v>0</v>
      </c>
      <c r="F260" s="180">
        <v>0</v>
      </c>
      <c r="G260" s="180">
        <v>-210982</v>
      </c>
      <c r="H260" s="180">
        <v>0</v>
      </c>
      <c r="I260" s="180">
        <v>0</v>
      </c>
      <c r="J260" s="180">
        <v>0</v>
      </c>
      <c r="K260" s="180">
        <v>0</v>
      </c>
      <c r="L260" s="180">
        <v>0</v>
      </c>
      <c r="M260" s="180">
        <v>0</v>
      </c>
      <c r="N260" s="180">
        <v>0</v>
      </c>
      <c r="O260" s="180">
        <v>0</v>
      </c>
      <c r="P260" s="180">
        <v>-23141984</v>
      </c>
      <c r="Q260" s="180">
        <v>-26671366</v>
      </c>
      <c r="R260" s="180">
        <v>0</v>
      </c>
      <c r="S260" s="180">
        <v>0</v>
      </c>
      <c r="T260" s="180">
        <v>0</v>
      </c>
      <c r="U260" s="180">
        <v>0</v>
      </c>
      <c r="V260" s="180">
        <v>0</v>
      </c>
      <c r="W260" s="180">
        <v>0</v>
      </c>
      <c r="X260" s="180">
        <v>0</v>
      </c>
      <c r="Y260" s="180">
        <v>0</v>
      </c>
      <c r="Z260" s="180">
        <v>0</v>
      </c>
      <c r="AA260" s="180">
        <v>0</v>
      </c>
      <c r="AB260" s="180">
        <v>0</v>
      </c>
      <c r="AC260" s="180">
        <v>0</v>
      </c>
      <c r="AD260" s="180">
        <v>0</v>
      </c>
      <c r="AE260" s="180">
        <v>0</v>
      </c>
      <c r="AF260" s="180">
        <v>0</v>
      </c>
      <c r="AG260" s="180">
        <v>0</v>
      </c>
      <c r="AH260" s="180">
        <v>0</v>
      </c>
      <c r="AI260" s="180">
        <v>0</v>
      </c>
      <c r="AJ260" s="180">
        <v>0</v>
      </c>
      <c r="AK260" s="180">
        <v>0</v>
      </c>
      <c r="AL260" s="180">
        <v>0</v>
      </c>
      <c r="AM260" s="180">
        <v>0</v>
      </c>
      <c r="AN260" s="180">
        <v>-78674647</v>
      </c>
      <c r="AO260" s="180">
        <v>0</v>
      </c>
      <c r="AP260" s="180">
        <v>0</v>
      </c>
      <c r="AQ260" s="180">
        <v>0</v>
      </c>
      <c r="AR260" s="180">
        <v>0</v>
      </c>
      <c r="AS260" s="180">
        <v>0</v>
      </c>
      <c r="AT260" s="180">
        <v>0</v>
      </c>
      <c r="AU260" s="180">
        <v>0</v>
      </c>
      <c r="AV260" s="180">
        <v>0</v>
      </c>
      <c r="AW260" s="180">
        <v>0</v>
      </c>
      <c r="AX260" s="180">
        <v>0</v>
      </c>
      <c r="AY260" s="180">
        <v>0</v>
      </c>
      <c r="AZ260" s="180">
        <v>0</v>
      </c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80" t="s">
        <v>1274</v>
      </c>
      <c r="B261" s="180">
        <v>0</v>
      </c>
      <c r="C261" s="180">
        <v>0</v>
      </c>
      <c r="D261" s="180">
        <v>0</v>
      </c>
      <c r="E261" s="180">
        <v>0</v>
      </c>
      <c r="F261" s="180">
        <v>0</v>
      </c>
      <c r="G261" s="180">
        <v>4079788</v>
      </c>
      <c r="H261" s="180">
        <v>0</v>
      </c>
      <c r="I261" s="180">
        <v>0</v>
      </c>
      <c r="J261" s="180">
        <v>0</v>
      </c>
      <c r="K261" s="180">
        <v>0</v>
      </c>
      <c r="L261" s="180">
        <v>0</v>
      </c>
      <c r="M261" s="180">
        <v>0</v>
      </c>
      <c r="N261" s="180">
        <v>0</v>
      </c>
      <c r="O261" s="180">
        <v>0</v>
      </c>
      <c r="P261" s="180">
        <v>7114421</v>
      </c>
      <c r="Q261" s="180">
        <v>8352772</v>
      </c>
      <c r="R261" s="180">
        <v>0</v>
      </c>
      <c r="S261" s="180">
        <v>0</v>
      </c>
      <c r="T261" s="180">
        <v>0</v>
      </c>
      <c r="U261" s="180">
        <v>0</v>
      </c>
      <c r="V261" s="180">
        <v>0</v>
      </c>
      <c r="W261" s="180">
        <v>0</v>
      </c>
      <c r="X261" s="180">
        <v>0</v>
      </c>
      <c r="Y261" s="180">
        <v>0</v>
      </c>
      <c r="Z261" s="180">
        <v>0</v>
      </c>
      <c r="AA261" s="180">
        <v>0</v>
      </c>
      <c r="AB261" s="180">
        <v>0</v>
      </c>
      <c r="AC261" s="180">
        <v>0</v>
      </c>
      <c r="AD261" s="180">
        <v>0</v>
      </c>
      <c r="AE261" s="180">
        <v>0</v>
      </c>
      <c r="AF261" s="180">
        <v>0</v>
      </c>
      <c r="AG261" s="180">
        <v>0</v>
      </c>
      <c r="AH261" s="180">
        <v>0</v>
      </c>
      <c r="AI261" s="180">
        <v>0</v>
      </c>
      <c r="AJ261" s="180">
        <v>0</v>
      </c>
      <c r="AK261" s="180">
        <v>0</v>
      </c>
      <c r="AL261" s="180">
        <v>0</v>
      </c>
      <c r="AM261" s="180">
        <v>0</v>
      </c>
      <c r="AN261" s="180">
        <v>40458826</v>
      </c>
      <c r="AO261" s="180">
        <v>0</v>
      </c>
      <c r="AP261" s="180">
        <v>0</v>
      </c>
      <c r="AQ261" s="180">
        <v>0</v>
      </c>
      <c r="AR261" s="180">
        <v>0</v>
      </c>
      <c r="AS261" s="180">
        <v>0</v>
      </c>
      <c r="AT261" s="180">
        <v>0</v>
      </c>
      <c r="AU261" s="180">
        <v>0</v>
      </c>
      <c r="AV261" s="180">
        <v>0</v>
      </c>
      <c r="AW261" s="180">
        <v>0</v>
      </c>
      <c r="AX261" s="180">
        <v>0</v>
      </c>
      <c r="AY261" s="180">
        <v>0</v>
      </c>
      <c r="AZ261" s="180">
        <v>0</v>
      </c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80" t="s">
        <v>921</v>
      </c>
      <c r="B262" s="180">
        <v>-1166879</v>
      </c>
      <c r="C262" s="180">
        <v>-2543805</v>
      </c>
      <c r="D262" s="180">
        <v>-3888066</v>
      </c>
      <c r="E262" s="180">
        <v>-5748655</v>
      </c>
      <c r="F262" s="180">
        <v>-1597659</v>
      </c>
      <c r="G262" s="180">
        <v>-2780463</v>
      </c>
      <c r="H262" s="180">
        <v>-4512326</v>
      </c>
      <c r="I262" s="180">
        <v>-6413676.3200000003</v>
      </c>
      <c r="J262" s="180">
        <v>-1886708</v>
      </c>
      <c r="K262" s="180">
        <v>-2719633.93</v>
      </c>
      <c r="L262" s="180">
        <v>-3668237</v>
      </c>
      <c r="M262" s="180">
        <v>-5389719.9199999999</v>
      </c>
      <c r="N262" s="180">
        <v>-747589</v>
      </c>
      <c r="O262" s="180">
        <v>-1844882</v>
      </c>
      <c r="P262" s="180">
        <v>-2275215</v>
      </c>
      <c r="Q262" s="180">
        <v>-3127615</v>
      </c>
      <c r="R262" s="180">
        <v>-831986</v>
      </c>
      <c r="S262" s="180">
        <v>-1642202</v>
      </c>
      <c r="T262" s="180">
        <v>-2922672</v>
      </c>
      <c r="U262" s="180">
        <v>-3633748</v>
      </c>
      <c r="V262" s="180">
        <v>-1076924</v>
      </c>
      <c r="W262" s="180">
        <v>-1039995</v>
      </c>
      <c r="X262" s="180">
        <v>-3293730</v>
      </c>
      <c r="Y262" s="180">
        <v>-4580250</v>
      </c>
      <c r="Z262" s="180">
        <v>-1409433</v>
      </c>
      <c r="AA262" s="180">
        <v>-2713106</v>
      </c>
      <c r="AB262" s="180">
        <v>-4214794</v>
      </c>
      <c r="AC262" s="180">
        <v>-6255512</v>
      </c>
      <c r="AD262" s="180">
        <v>-1252120</v>
      </c>
      <c r="AE262" s="180">
        <v>-2543536</v>
      </c>
      <c r="AF262" s="180">
        <v>-3383404</v>
      </c>
      <c r="AG262" s="180">
        <v>-4389220</v>
      </c>
      <c r="AH262" s="180">
        <v>-1125462</v>
      </c>
      <c r="AI262" s="180">
        <v>-1734363</v>
      </c>
      <c r="AJ262" s="180">
        <v>-2649326</v>
      </c>
      <c r="AK262" s="180">
        <v>-3998622</v>
      </c>
      <c r="AL262" s="180">
        <v>-1128347</v>
      </c>
      <c r="AM262" s="180">
        <v>-3442895</v>
      </c>
      <c r="AN262" s="180">
        <v>-2283895</v>
      </c>
      <c r="AO262" s="180">
        <v>-3975876</v>
      </c>
      <c r="AP262" s="180">
        <v>-490488</v>
      </c>
      <c r="AQ262" s="180">
        <v>-917530</v>
      </c>
      <c r="AR262" s="180">
        <v>-1695892</v>
      </c>
      <c r="AS262" s="180">
        <v>-2174165</v>
      </c>
      <c r="AT262" s="180">
        <v>-1101220</v>
      </c>
      <c r="AU262" s="180">
        <v>-1805684</v>
      </c>
      <c r="AV262" s="180">
        <v>-2942401</v>
      </c>
      <c r="AW262" s="180">
        <v>-3393648</v>
      </c>
      <c r="AX262" s="180">
        <v>-626125</v>
      </c>
      <c r="AY262" s="180">
        <v>-2011429</v>
      </c>
      <c r="AZ262" s="180">
        <v>-3041207</v>
      </c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80" t="s">
        <v>922</v>
      </c>
      <c r="B263" s="180">
        <v>239</v>
      </c>
      <c r="C263" s="180">
        <v>789</v>
      </c>
      <c r="D263" s="180">
        <v>1168</v>
      </c>
      <c r="E263" s="180">
        <v>4848</v>
      </c>
      <c r="F263" s="180">
        <v>452</v>
      </c>
      <c r="G263" s="180">
        <v>1237</v>
      </c>
      <c r="H263" s="180">
        <v>9377</v>
      </c>
      <c r="I263" s="180">
        <v>21003.23</v>
      </c>
      <c r="J263" s="180">
        <v>8853</v>
      </c>
      <c r="K263" s="180">
        <v>7861.21</v>
      </c>
      <c r="L263" s="180">
        <v>15239</v>
      </c>
      <c r="M263" s="180">
        <v>16128.77</v>
      </c>
      <c r="N263" s="180">
        <v>387</v>
      </c>
      <c r="O263" s="180">
        <v>260</v>
      </c>
      <c r="P263" s="180">
        <v>12296</v>
      </c>
      <c r="Q263" s="180">
        <v>13751</v>
      </c>
      <c r="R263" s="180">
        <v>34511</v>
      </c>
      <c r="S263" s="180">
        <v>18937</v>
      </c>
      <c r="T263" s="180">
        <v>40703</v>
      </c>
      <c r="U263" s="180">
        <v>103759</v>
      </c>
      <c r="V263" s="180">
        <v>28358</v>
      </c>
      <c r="W263" s="180">
        <v>25419</v>
      </c>
      <c r="X263" s="180">
        <v>81311</v>
      </c>
      <c r="Y263" s="180">
        <v>87732</v>
      </c>
      <c r="Z263" s="180">
        <v>4832</v>
      </c>
      <c r="AA263" s="180">
        <v>5354</v>
      </c>
      <c r="AB263" s="180">
        <v>4471</v>
      </c>
      <c r="AC263" s="180">
        <v>8870</v>
      </c>
      <c r="AD263" s="180">
        <v>1541</v>
      </c>
      <c r="AE263" s="180">
        <v>9424</v>
      </c>
      <c r="AF263" s="180">
        <v>13350</v>
      </c>
      <c r="AG263" s="180">
        <v>18755</v>
      </c>
      <c r="AH263" s="180">
        <v>6618</v>
      </c>
      <c r="AI263" s="180">
        <v>3789</v>
      </c>
      <c r="AJ263" s="180">
        <v>5172</v>
      </c>
      <c r="AK263" s="180">
        <v>11547</v>
      </c>
      <c r="AL263" s="180">
        <v>1007</v>
      </c>
      <c r="AM263" s="180">
        <v>4396</v>
      </c>
      <c r="AN263" s="180">
        <v>13757</v>
      </c>
      <c r="AO263" s="180">
        <v>130863</v>
      </c>
      <c r="AP263" s="180">
        <v>7640</v>
      </c>
      <c r="AQ263" s="180">
        <v>9833</v>
      </c>
      <c r="AR263" s="180">
        <v>23808</v>
      </c>
      <c r="AS263" s="180">
        <v>26158</v>
      </c>
      <c r="AT263" s="180">
        <v>8424</v>
      </c>
      <c r="AU263" s="180">
        <v>12568</v>
      </c>
      <c r="AV263" s="180">
        <v>18715</v>
      </c>
      <c r="AW263" s="180">
        <v>32354</v>
      </c>
      <c r="AX263" s="180">
        <v>2857</v>
      </c>
      <c r="AY263" s="180">
        <v>12768</v>
      </c>
      <c r="AZ263" s="180">
        <v>38443</v>
      </c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80" t="s">
        <v>923</v>
      </c>
      <c r="B264" s="180">
        <v>-1167118</v>
      </c>
      <c r="C264" s="180">
        <v>-2544594</v>
      </c>
      <c r="D264" s="180">
        <v>-3889234</v>
      </c>
      <c r="E264" s="180">
        <v>-5753503</v>
      </c>
      <c r="F264" s="180">
        <v>-1598111</v>
      </c>
      <c r="G264" s="180">
        <v>-2781700</v>
      </c>
      <c r="H264" s="180">
        <v>-4521703</v>
      </c>
      <c r="I264" s="180">
        <v>-6434679.54</v>
      </c>
      <c r="J264" s="180">
        <v>-1895561</v>
      </c>
      <c r="K264" s="180">
        <v>-2727495.14</v>
      </c>
      <c r="L264" s="180">
        <v>-3683476</v>
      </c>
      <c r="M264" s="180">
        <v>-5405848.6900000004</v>
      </c>
      <c r="N264" s="180">
        <v>-747976</v>
      </c>
      <c r="O264" s="180">
        <v>-1845142</v>
      </c>
      <c r="P264" s="180">
        <v>-2287511</v>
      </c>
      <c r="Q264" s="180">
        <v>-3141366</v>
      </c>
      <c r="R264" s="180">
        <v>-866497</v>
      </c>
      <c r="S264" s="180">
        <v>-1661139</v>
      </c>
      <c r="T264" s="180">
        <v>-2963375</v>
      </c>
      <c r="U264" s="180">
        <v>-3737507</v>
      </c>
      <c r="V264" s="180">
        <v>-1105282</v>
      </c>
      <c r="W264" s="180">
        <v>-1065414</v>
      </c>
      <c r="X264" s="180">
        <v>-3375041</v>
      </c>
      <c r="Y264" s="180">
        <v>-4667982</v>
      </c>
      <c r="Z264" s="180">
        <v>-1414265</v>
      </c>
      <c r="AA264" s="180">
        <v>-2718460</v>
      </c>
      <c r="AB264" s="180">
        <v>-4219265</v>
      </c>
      <c r="AC264" s="180">
        <v>-6264382</v>
      </c>
      <c r="AD264" s="180">
        <v>-1253661</v>
      </c>
      <c r="AE264" s="180">
        <v>-2552960</v>
      </c>
      <c r="AF264" s="180">
        <v>-3396754</v>
      </c>
      <c r="AG264" s="180">
        <v>-4407975</v>
      </c>
      <c r="AH264" s="180">
        <v>-1132080</v>
      </c>
      <c r="AI264" s="180">
        <v>-1738152</v>
      </c>
      <c r="AJ264" s="180">
        <v>-2654498</v>
      </c>
      <c r="AK264" s="180">
        <v>-4010169</v>
      </c>
      <c r="AL264" s="180">
        <v>-1129354</v>
      </c>
      <c r="AM264" s="180">
        <v>-3447291</v>
      </c>
      <c r="AN264" s="180">
        <v>-2297652</v>
      </c>
      <c r="AO264" s="180">
        <v>-4106739</v>
      </c>
      <c r="AP264" s="180">
        <v>-498128</v>
      </c>
      <c r="AQ264" s="180">
        <v>-927363</v>
      </c>
      <c r="AR264" s="180">
        <v>-1719700</v>
      </c>
      <c r="AS264" s="180">
        <v>-2200323</v>
      </c>
      <c r="AT264" s="180">
        <v>-1109644</v>
      </c>
      <c r="AU264" s="180">
        <v>-1818252</v>
      </c>
      <c r="AV264" s="180">
        <v>-2961116</v>
      </c>
      <c r="AW264" s="180">
        <v>-3426002</v>
      </c>
      <c r="AX264" s="180">
        <v>-628982</v>
      </c>
      <c r="AY264" s="180">
        <v>-2024197</v>
      </c>
      <c r="AZ264" s="180">
        <v>-3079650</v>
      </c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80" t="s">
        <v>924</v>
      </c>
      <c r="B265" s="180">
        <v>0</v>
      </c>
      <c r="C265" s="180">
        <v>0</v>
      </c>
      <c r="D265" s="180">
        <v>0</v>
      </c>
      <c r="E265" s="180">
        <v>0</v>
      </c>
      <c r="F265" s="180">
        <v>0</v>
      </c>
      <c r="G265" s="180">
        <v>-2109208</v>
      </c>
      <c r="H265" s="180">
        <v>-3056693</v>
      </c>
      <c r="I265" s="180">
        <v>-3889409.4</v>
      </c>
      <c r="J265" s="180">
        <v>-1123702</v>
      </c>
      <c r="K265" s="180">
        <v>-2171544.37</v>
      </c>
      <c r="L265" s="180">
        <v>-2555542</v>
      </c>
      <c r="M265" s="180">
        <v>-3730193.79</v>
      </c>
      <c r="N265" s="180">
        <v>-1094356</v>
      </c>
      <c r="O265" s="180">
        <v>-1862606</v>
      </c>
      <c r="P265" s="180">
        <v>-2609641</v>
      </c>
      <c r="Q265" s="180">
        <v>-3585191</v>
      </c>
      <c r="R265" s="180">
        <v>-968950</v>
      </c>
      <c r="S265" s="180">
        <v>-1933039</v>
      </c>
      <c r="T265" s="180">
        <v>-3410142</v>
      </c>
      <c r="U265" s="180">
        <v>-4681314</v>
      </c>
      <c r="V265" s="180">
        <v>-748098</v>
      </c>
      <c r="W265" s="180">
        <v>-1264350</v>
      </c>
      <c r="X265" s="180">
        <v>-2431285</v>
      </c>
      <c r="Y265" s="180">
        <v>-3827570</v>
      </c>
      <c r="Z265" s="180">
        <v>-1357498</v>
      </c>
      <c r="AA265" s="180">
        <v>-2323924</v>
      </c>
      <c r="AB265" s="180">
        <v>-3736793</v>
      </c>
      <c r="AC265" s="180">
        <v>-4912954</v>
      </c>
      <c r="AD265" s="180">
        <v>-745826</v>
      </c>
      <c r="AE265" s="180">
        <v>-1390459</v>
      </c>
      <c r="AF265" s="180">
        <v>-2161444</v>
      </c>
      <c r="AG265" s="180">
        <v>-3083424</v>
      </c>
      <c r="AH265" s="180">
        <v>-429816</v>
      </c>
      <c r="AI265" s="180">
        <v>-1032727</v>
      </c>
      <c r="AJ265" s="180">
        <v>-1622574</v>
      </c>
      <c r="AK265" s="180">
        <v>-2935290</v>
      </c>
      <c r="AL265" s="180">
        <v>-646241</v>
      </c>
      <c r="AM265" s="180">
        <v>-1389035</v>
      </c>
      <c r="AN265" s="180">
        <v>-2642218</v>
      </c>
      <c r="AO265" s="180">
        <v>-3498982</v>
      </c>
      <c r="AP265" s="180">
        <v>-371550</v>
      </c>
      <c r="AQ265" s="180">
        <v>-729604</v>
      </c>
      <c r="AR265" s="180">
        <v>-1578496</v>
      </c>
      <c r="AS265" s="180">
        <v>-2533873</v>
      </c>
      <c r="AT265" s="180">
        <v>-546787</v>
      </c>
      <c r="AU265" s="180">
        <v>-1356980</v>
      </c>
      <c r="AV265" s="180">
        <v>-1990965</v>
      </c>
      <c r="AW265" s="180">
        <v>-2636260</v>
      </c>
      <c r="AX265" s="180">
        <v>-704891</v>
      </c>
      <c r="AY265" s="180">
        <v>-1701665</v>
      </c>
      <c r="AZ265" s="180">
        <v>-2772053</v>
      </c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80" t="s">
        <v>925</v>
      </c>
      <c r="B266" s="180">
        <v>0</v>
      </c>
      <c r="C266" s="180">
        <v>0</v>
      </c>
      <c r="D266" s="180">
        <v>0</v>
      </c>
      <c r="E266" s="180">
        <v>0</v>
      </c>
      <c r="F266" s="180">
        <v>0</v>
      </c>
      <c r="G266" s="180">
        <v>-2109208</v>
      </c>
      <c r="H266" s="180">
        <v>-3056693</v>
      </c>
      <c r="I266" s="180">
        <v>-3889409.4</v>
      </c>
      <c r="J266" s="180">
        <v>-1123702</v>
      </c>
      <c r="K266" s="180">
        <v>-2171544.37</v>
      </c>
      <c r="L266" s="180">
        <v>-2555542</v>
      </c>
      <c r="M266" s="180">
        <v>-3730193.79</v>
      </c>
      <c r="N266" s="180">
        <v>-1094356</v>
      </c>
      <c r="O266" s="180">
        <v>-1862606</v>
      </c>
      <c r="P266" s="180">
        <v>-2609641</v>
      </c>
      <c r="Q266" s="180">
        <v>-3585191</v>
      </c>
      <c r="R266" s="180">
        <v>-968950</v>
      </c>
      <c r="S266" s="180">
        <v>-1933039</v>
      </c>
      <c r="T266" s="180">
        <v>-3410142</v>
      </c>
      <c r="U266" s="180">
        <v>-4681314</v>
      </c>
      <c r="V266" s="180">
        <v>-748098</v>
      </c>
      <c r="W266" s="180">
        <v>-1264350</v>
      </c>
      <c r="X266" s="180">
        <v>-2431285</v>
      </c>
      <c r="Y266" s="180">
        <v>-3827570</v>
      </c>
      <c r="Z266" s="180">
        <v>-1357498</v>
      </c>
      <c r="AA266" s="180">
        <v>-2323924</v>
      </c>
      <c r="AB266" s="180">
        <v>-3736793</v>
      </c>
      <c r="AC266" s="180">
        <v>-4912954</v>
      </c>
      <c r="AD266" s="180">
        <v>-745826</v>
      </c>
      <c r="AE266" s="180">
        <v>-1390459</v>
      </c>
      <c r="AF266" s="180">
        <v>-2161444</v>
      </c>
      <c r="AG266" s="180">
        <v>-3083424</v>
      </c>
      <c r="AH266" s="180">
        <v>-429816</v>
      </c>
      <c r="AI266" s="180">
        <v>-1032727</v>
      </c>
      <c r="AJ266" s="180">
        <v>-1622574</v>
      </c>
      <c r="AK266" s="180">
        <v>-2935290</v>
      </c>
      <c r="AL266" s="180">
        <v>-646241</v>
      </c>
      <c r="AM266" s="180">
        <v>-1389035</v>
      </c>
      <c r="AN266" s="180">
        <v>-2642218</v>
      </c>
      <c r="AO266" s="180">
        <v>-3498982</v>
      </c>
      <c r="AP266" s="180">
        <v>-371550</v>
      </c>
      <c r="AQ266" s="180">
        <v>-729604</v>
      </c>
      <c r="AR266" s="180">
        <v>-1578496</v>
      </c>
      <c r="AS266" s="180">
        <v>-2533873</v>
      </c>
      <c r="AT266" s="180">
        <v>-546787</v>
      </c>
      <c r="AU266" s="180">
        <v>-1418219</v>
      </c>
      <c r="AV266" s="180">
        <v>-2052204</v>
      </c>
      <c r="AW266" s="180">
        <v>-2740371</v>
      </c>
      <c r="AX266" s="180">
        <v>-704891</v>
      </c>
      <c r="AY266" s="180">
        <v>-1701665</v>
      </c>
      <c r="AZ266" s="180">
        <v>-2772053</v>
      </c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80" t="s">
        <v>1261</v>
      </c>
      <c r="B267" s="180">
        <v>0</v>
      </c>
      <c r="C267" s="180">
        <v>0</v>
      </c>
      <c r="D267" s="180">
        <v>0</v>
      </c>
      <c r="E267" s="180">
        <v>0</v>
      </c>
      <c r="F267" s="180">
        <v>0</v>
      </c>
      <c r="G267" s="180">
        <v>0</v>
      </c>
      <c r="H267" s="180">
        <v>0</v>
      </c>
      <c r="I267" s="180">
        <v>0</v>
      </c>
      <c r="J267" s="180">
        <v>0</v>
      </c>
      <c r="K267" s="180">
        <v>0</v>
      </c>
      <c r="L267" s="180">
        <v>0</v>
      </c>
      <c r="M267" s="180">
        <v>0</v>
      </c>
      <c r="N267" s="180">
        <v>0</v>
      </c>
      <c r="O267" s="180">
        <v>0</v>
      </c>
      <c r="P267" s="180">
        <v>0</v>
      </c>
      <c r="Q267" s="180">
        <v>0</v>
      </c>
      <c r="R267" s="180">
        <v>0</v>
      </c>
      <c r="S267" s="180">
        <v>0</v>
      </c>
      <c r="T267" s="180">
        <v>0</v>
      </c>
      <c r="U267" s="180">
        <v>0</v>
      </c>
      <c r="V267" s="180">
        <v>0</v>
      </c>
      <c r="W267" s="180">
        <v>0</v>
      </c>
      <c r="X267" s="180">
        <v>0</v>
      </c>
      <c r="Y267" s="180">
        <v>0</v>
      </c>
      <c r="Z267" s="180">
        <v>0</v>
      </c>
      <c r="AA267" s="180">
        <v>0</v>
      </c>
      <c r="AB267" s="180">
        <v>0</v>
      </c>
      <c r="AC267" s="180">
        <v>0</v>
      </c>
      <c r="AD267" s="180">
        <v>0</v>
      </c>
      <c r="AE267" s="180">
        <v>0</v>
      </c>
      <c r="AF267" s="180">
        <v>0</v>
      </c>
      <c r="AG267" s="180">
        <v>0</v>
      </c>
      <c r="AH267" s="180">
        <v>0</v>
      </c>
      <c r="AI267" s="180">
        <v>0</v>
      </c>
      <c r="AJ267" s="180">
        <v>0</v>
      </c>
      <c r="AK267" s="180">
        <v>0</v>
      </c>
      <c r="AL267" s="180">
        <v>0</v>
      </c>
      <c r="AM267" s="180">
        <v>0</v>
      </c>
      <c r="AN267" s="180">
        <v>0</v>
      </c>
      <c r="AO267" s="180">
        <v>0</v>
      </c>
      <c r="AP267" s="180">
        <v>0</v>
      </c>
      <c r="AQ267" s="180">
        <v>0</v>
      </c>
      <c r="AR267" s="180">
        <v>0</v>
      </c>
      <c r="AS267" s="180">
        <v>0</v>
      </c>
      <c r="AT267" s="180">
        <v>0</v>
      </c>
      <c r="AU267" s="180">
        <v>61239</v>
      </c>
      <c r="AV267" s="180">
        <v>61239</v>
      </c>
      <c r="AW267" s="180">
        <v>104111</v>
      </c>
      <c r="AX267" s="180">
        <v>0</v>
      </c>
      <c r="AY267" s="180">
        <v>0</v>
      </c>
      <c r="AZ267" s="180">
        <v>0</v>
      </c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80" t="s">
        <v>928</v>
      </c>
      <c r="B268" s="180">
        <v>-219752</v>
      </c>
      <c r="C268" s="180">
        <v>264364</v>
      </c>
      <c r="D268" s="180">
        <v>-447197</v>
      </c>
      <c r="E268" s="180">
        <v>-1473528</v>
      </c>
      <c r="F268" s="180">
        <v>2203362</v>
      </c>
      <c r="G268" s="180">
        <v>17341</v>
      </c>
      <c r="H268" s="180">
        <v>0</v>
      </c>
      <c r="I268" s="180">
        <v>0</v>
      </c>
      <c r="J268" s="180">
        <v>0</v>
      </c>
      <c r="K268" s="180">
        <v>0</v>
      </c>
      <c r="L268" s="180">
        <v>-49624</v>
      </c>
      <c r="M268" s="180">
        <v>0</v>
      </c>
      <c r="N268" s="180">
        <v>-44795</v>
      </c>
      <c r="O268" s="180">
        <v>-85825</v>
      </c>
      <c r="P268" s="180">
        <v>-100021</v>
      </c>
      <c r="Q268" s="180">
        <v>-195511</v>
      </c>
      <c r="R268" s="180">
        <v>-13218</v>
      </c>
      <c r="S268" s="180">
        <v>-25903</v>
      </c>
      <c r="T268" s="180">
        <v>-30134</v>
      </c>
      <c r="U268" s="180">
        <v>-41882</v>
      </c>
      <c r="V268" s="180">
        <v>-13893</v>
      </c>
      <c r="W268" s="180">
        <v>-32082</v>
      </c>
      <c r="X268" s="180">
        <v>-32916</v>
      </c>
      <c r="Y268" s="180">
        <v>-65624</v>
      </c>
      <c r="Z268" s="180">
        <v>-10229</v>
      </c>
      <c r="AA268" s="180">
        <v>-14480</v>
      </c>
      <c r="AB268" s="180">
        <v>-45107</v>
      </c>
      <c r="AC268" s="180">
        <v>-83036</v>
      </c>
      <c r="AD268" s="180">
        <v>-171787</v>
      </c>
      <c r="AE268" s="180">
        <v>-281485</v>
      </c>
      <c r="AF268" s="180">
        <v>-315639</v>
      </c>
      <c r="AG268" s="180">
        <v>-316882</v>
      </c>
      <c r="AH268" s="180">
        <v>-612</v>
      </c>
      <c r="AI268" s="180">
        <v>-4709</v>
      </c>
      <c r="AJ268" s="180">
        <v>-30626</v>
      </c>
      <c r="AK268" s="180">
        <v>-132501</v>
      </c>
      <c r="AL268" s="180">
        <v>-1526</v>
      </c>
      <c r="AM268" s="180">
        <v>-31107</v>
      </c>
      <c r="AN268" s="180">
        <v>-20430</v>
      </c>
      <c r="AO268" s="180">
        <v>-75607</v>
      </c>
      <c r="AP268" s="180">
        <v>0</v>
      </c>
      <c r="AQ268" s="180">
        <v>-5469</v>
      </c>
      <c r="AR268" s="180">
        <v>-5469</v>
      </c>
      <c r="AS268" s="180">
        <v>-8069</v>
      </c>
      <c r="AT268" s="180">
        <v>0</v>
      </c>
      <c r="AU268" s="180">
        <v>-36530</v>
      </c>
      <c r="AV268" s="180">
        <v>-37830</v>
      </c>
      <c r="AW268" s="180">
        <v>-50536</v>
      </c>
      <c r="AX268" s="180">
        <v>0</v>
      </c>
      <c r="AY268" s="180">
        <v>-1207</v>
      </c>
      <c r="AZ268" s="180">
        <v>-4461</v>
      </c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80" t="s">
        <v>929</v>
      </c>
      <c r="B269" s="180">
        <v>-30615477</v>
      </c>
      <c r="C269" s="180">
        <v>-22591206</v>
      </c>
      <c r="D269" s="180">
        <v>-13009669</v>
      </c>
      <c r="E269" s="180">
        <v>-8274125</v>
      </c>
      <c r="F269" s="180">
        <v>-90344548</v>
      </c>
      <c r="G269" s="180">
        <v>-71574370</v>
      </c>
      <c r="H269" s="180">
        <v>-82997729</v>
      </c>
      <c r="I269" s="180">
        <v>-101687223.58</v>
      </c>
      <c r="J269" s="180">
        <v>-18028424</v>
      </c>
      <c r="K269" s="180">
        <v>15638222.92</v>
      </c>
      <c r="L269" s="180">
        <v>7053275</v>
      </c>
      <c r="M269" s="180">
        <v>5524545.9400000004</v>
      </c>
      <c r="N269" s="180">
        <v>-9742278</v>
      </c>
      <c r="O269" s="180">
        <v>-25541179</v>
      </c>
      <c r="P269" s="180">
        <v>-44184450</v>
      </c>
      <c r="Q269" s="180">
        <v>-29700375</v>
      </c>
      <c r="R269" s="180">
        <v>-104789507</v>
      </c>
      <c r="S269" s="180">
        <v>-103231892</v>
      </c>
      <c r="T269" s="180">
        <v>-87325097</v>
      </c>
      <c r="U269" s="180">
        <v>-117259276</v>
      </c>
      <c r="V269" s="180">
        <v>50828841</v>
      </c>
      <c r="W269" s="180">
        <v>-48725508</v>
      </c>
      <c r="X269" s="180">
        <v>-77886223</v>
      </c>
      <c r="Y269" s="180">
        <v>-115650592</v>
      </c>
      <c r="Z269" s="180">
        <v>-15340446</v>
      </c>
      <c r="AA269" s="180">
        <v>-22442685</v>
      </c>
      <c r="AB269" s="180">
        <v>-24993309</v>
      </c>
      <c r="AC269" s="180">
        <v>-66851901</v>
      </c>
      <c r="AD269" s="180">
        <v>7909619</v>
      </c>
      <c r="AE269" s="180">
        <v>5829840</v>
      </c>
      <c r="AF269" s="180">
        <v>86468218</v>
      </c>
      <c r="AG269" s="180">
        <v>71772514</v>
      </c>
      <c r="AH269" s="180">
        <v>14137477</v>
      </c>
      <c r="AI269" s="180">
        <v>-36540991</v>
      </c>
      <c r="AJ269" s="180">
        <v>-101559362</v>
      </c>
      <c r="AK269" s="180">
        <v>-171972647</v>
      </c>
      <c r="AL269" s="180">
        <v>-207946</v>
      </c>
      <c r="AM269" s="180">
        <v>58189999</v>
      </c>
      <c r="AN269" s="180">
        <v>142770706</v>
      </c>
      <c r="AO269" s="180">
        <v>127860013</v>
      </c>
      <c r="AP269" s="180">
        <v>-7896483</v>
      </c>
      <c r="AQ269" s="180">
        <v>-91105472</v>
      </c>
      <c r="AR269" s="180">
        <v>-133186414</v>
      </c>
      <c r="AS269" s="180">
        <v>-142903989</v>
      </c>
      <c r="AT269" s="180">
        <v>-35314458</v>
      </c>
      <c r="AU269" s="180">
        <v>-97608432</v>
      </c>
      <c r="AV269" s="180">
        <v>-97831937</v>
      </c>
      <c r="AW269" s="180">
        <v>-111462867</v>
      </c>
      <c r="AX269" s="180">
        <v>-34393660</v>
      </c>
      <c r="AY269" s="180">
        <v>-105030116</v>
      </c>
      <c r="AZ269" s="180">
        <v>-107445743</v>
      </c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80"/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80" t="s">
        <v>930</v>
      </c>
      <c r="B271" s="180"/>
      <c r="C271" s="180"/>
      <c r="D271" s="180"/>
      <c r="E271" s="180"/>
      <c r="F271" s="180"/>
      <c r="G271" s="180"/>
      <c r="H271" s="180"/>
      <c r="I271" s="180"/>
      <c r="J271" s="180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80" t="s">
        <v>1275</v>
      </c>
      <c r="B272" s="180">
        <v>0</v>
      </c>
      <c r="C272" s="180">
        <v>0</v>
      </c>
      <c r="D272" s="180">
        <v>0</v>
      </c>
      <c r="E272" s="180">
        <v>0</v>
      </c>
      <c r="F272" s="180">
        <v>0</v>
      </c>
      <c r="G272" s="180">
        <v>3386676</v>
      </c>
      <c r="H272" s="180">
        <v>1099299</v>
      </c>
      <c r="I272" s="180">
        <v>1307569.3500000001</v>
      </c>
      <c r="J272" s="180">
        <v>-1903944</v>
      </c>
      <c r="K272" s="180">
        <v>5537107.3099999996</v>
      </c>
      <c r="L272" s="180">
        <v>-5646610</v>
      </c>
      <c r="M272" s="180">
        <v>-5427073.1699999999</v>
      </c>
      <c r="N272" s="180">
        <v>180412</v>
      </c>
      <c r="O272" s="180">
        <v>-192893</v>
      </c>
      <c r="P272" s="180">
        <v>0</v>
      </c>
      <c r="Q272" s="180">
        <v>-277823</v>
      </c>
      <c r="R272" s="180">
        <v>21895045</v>
      </c>
      <c r="S272" s="180">
        <v>21788247</v>
      </c>
      <c r="T272" s="180">
        <v>37054871</v>
      </c>
      <c r="U272" s="180">
        <v>36945059</v>
      </c>
      <c r="V272" s="180">
        <v>-511594</v>
      </c>
      <c r="W272" s="180">
        <v>-529346</v>
      </c>
      <c r="X272" s="180">
        <v>-542285</v>
      </c>
      <c r="Y272" s="180">
        <v>-17558003</v>
      </c>
      <c r="Z272" s="180">
        <v>373951</v>
      </c>
      <c r="AA272" s="180">
        <v>11242641</v>
      </c>
      <c r="AB272" s="180">
        <v>10654594</v>
      </c>
      <c r="AC272" s="180">
        <v>24636200</v>
      </c>
      <c r="AD272" s="180">
        <v>-12786</v>
      </c>
      <c r="AE272" s="180">
        <v>-22817</v>
      </c>
      <c r="AF272" s="180">
        <v>-13159045</v>
      </c>
      <c r="AG272" s="180">
        <v>-6771726</v>
      </c>
      <c r="AH272" s="180">
        <v>-7318</v>
      </c>
      <c r="AI272" s="180">
        <v>-12786</v>
      </c>
      <c r="AJ272" s="180">
        <v>1276381</v>
      </c>
      <c r="AK272" s="180">
        <v>15225671</v>
      </c>
      <c r="AL272" s="180">
        <v>-21963854</v>
      </c>
      <c r="AM272" s="180">
        <v>-21929703</v>
      </c>
      <c r="AN272" s="180">
        <v>-21828952</v>
      </c>
      <c r="AO272" s="180">
        <v>-21595509</v>
      </c>
      <c r="AP272" s="180">
        <v>-2769560</v>
      </c>
      <c r="AQ272" s="180">
        <v>-2714181</v>
      </c>
      <c r="AR272" s="180">
        <v>-2801004</v>
      </c>
      <c r="AS272" s="180">
        <v>940482</v>
      </c>
      <c r="AT272" s="180">
        <v>66207</v>
      </c>
      <c r="AU272" s="180">
        <v>104820</v>
      </c>
      <c r="AV272" s="180">
        <v>215484</v>
      </c>
      <c r="AW272" s="180">
        <v>14519555</v>
      </c>
      <c r="AX272" s="180">
        <v>-138402</v>
      </c>
      <c r="AY272" s="180">
        <v>-14215512</v>
      </c>
      <c r="AZ272" s="180">
        <v>-14233954</v>
      </c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80" t="s">
        <v>1276</v>
      </c>
      <c r="B273" s="180">
        <v>0</v>
      </c>
      <c r="C273" s="180">
        <v>0</v>
      </c>
      <c r="D273" s="180">
        <v>0</v>
      </c>
      <c r="E273" s="180">
        <v>0</v>
      </c>
      <c r="F273" s="180">
        <v>0</v>
      </c>
      <c r="G273" s="180">
        <v>3386676</v>
      </c>
      <c r="H273" s="180">
        <v>1099299</v>
      </c>
      <c r="I273" s="180">
        <v>1307569.3500000001</v>
      </c>
      <c r="J273" s="180">
        <v>-1903944</v>
      </c>
      <c r="K273" s="180">
        <v>5537107.3099999996</v>
      </c>
      <c r="L273" s="180">
        <v>0</v>
      </c>
      <c r="M273" s="180">
        <v>-5427073.1699999999</v>
      </c>
      <c r="N273" s="180">
        <v>180412</v>
      </c>
      <c r="O273" s="180">
        <v>0</v>
      </c>
      <c r="P273" s="180">
        <v>0</v>
      </c>
      <c r="Q273" s="180">
        <v>0</v>
      </c>
      <c r="R273" s="180">
        <v>21895045</v>
      </c>
      <c r="S273" s="180">
        <v>21788247</v>
      </c>
      <c r="T273" s="180">
        <v>37054871</v>
      </c>
      <c r="U273" s="180">
        <v>36945059</v>
      </c>
      <c r="V273" s="180">
        <v>0</v>
      </c>
      <c r="W273" s="180">
        <v>-529346</v>
      </c>
      <c r="X273" s="180">
        <v>-542285</v>
      </c>
      <c r="Y273" s="180">
        <v>-17558003</v>
      </c>
      <c r="Z273" s="180">
        <v>373951</v>
      </c>
      <c r="AA273" s="180">
        <v>11242641</v>
      </c>
      <c r="AB273" s="180">
        <v>10654594</v>
      </c>
      <c r="AC273" s="180">
        <v>24636200</v>
      </c>
      <c r="AD273" s="180">
        <v>-12786</v>
      </c>
      <c r="AE273" s="180">
        <v>-22817</v>
      </c>
      <c r="AF273" s="180">
        <v>0</v>
      </c>
      <c r="AG273" s="180">
        <v>-6771726</v>
      </c>
      <c r="AH273" s="180">
        <v>0</v>
      </c>
      <c r="AI273" s="180">
        <v>0</v>
      </c>
      <c r="AJ273" s="180">
        <v>7629400</v>
      </c>
      <c r="AK273" s="180">
        <v>21578690</v>
      </c>
      <c r="AL273" s="180">
        <v>36146</v>
      </c>
      <c r="AM273" s="180">
        <v>100425</v>
      </c>
      <c r="AN273" s="180">
        <v>208483</v>
      </c>
      <c r="AO273" s="180">
        <v>470360</v>
      </c>
      <c r="AP273" s="180">
        <v>12859077</v>
      </c>
      <c r="AQ273" s="180">
        <v>12955284</v>
      </c>
      <c r="AR273" s="180">
        <v>13077321</v>
      </c>
      <c r="AS273" s="180">
        <v>17232803</v>
      </c>
      <c r="AT273" s="180">
        <v>138108</v>
      </c>
      <c r="AU273" s="180">
        <v>254009</v>
      </c>
      <c r="AV273" s="180">
        <v>453907</v>
      </c>
      <c r="AW273" s="180">
        <v>25441885</v>
      </c>
      <c r="AX273" s="180">
        <v>4391</v>
      </c>
      <c r="AY273" s="180">
        <v>108868</v>
      </c>
      <c r="AZ273" s="180">
        <v>190124</v>
      </c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80" t="s">
        <v>1321</v>
      </c>
      <c r="B274" s="180">
        <v>0</v>
      </c>
      <c r="C274" s="180">
        <v>0</v>
      </c>
      <c r="D274" s="180">
        <v>0</v>
      </c>
      <c r="E274" s="180">
        <v>0</v>
      </c>
      <c r="F274" s="180">
        <v>0</v>
      </c>
      <c r="G274" s="180">
        <v>0</v>
      </c>
      <c r="H274" s="180">
        <v>0</v>
      </c>
      <c r="I274" s="180">
        <v>0</v>
      </c>
      <c r="J274" s="180">
        <v>0</v>
      </c>
      <c r="K274" s="180">
        <v>0</v>
      </c>
      <c r="L274" s="180">
        <v>-5646610</v>
      </c>
      <c r="M274" s="180">
        <v>0</v>
      </c>
      <c r="N274" s="180">
        <v>0</v>
      </c>
      <c r="O274" s="180">
        <v>-192893</v>
      </c>
      <c r="P274" s="180">
        <v>0</v>
      </c>
      <c r="Q274" s="180">
        <v>-277823</v>
      </c>
      <c r="R274" s="180">
        <v>0</v>
      </c>
      <c r="S274" s="180">
        <v>0</v>
      </c>
      <c r="T274" s="180">
        <v>0</v>
      </c>
      <c r="U274" s="180">
        <v>0</v>
      </c>
      <c r="V274" s="180">
        <v>-511594</v>
      </c>
      <c r="W274" s="180">
        <v>0</v>
      </c>
      <c r="X274" s="180">
        <v>0</v>
      </c>
      <c r="Y274" s="180">
        <v>0</v>
      </c>
      <c r="Z274" s="180">
        <v>0</v>
      </c>
      <c r="AA274" s="180">
        <v>0</v>
      </c>
      <c r="AB274" s="180">
        <v>0</v>
      </c>
      <c r="AC274" s="180">
        <v>0</v>
      </c>
      <c r="AD274" s="180">
        <v>0</v>
      </c>
      <c r="AE274" s="180">
        <v>0</v>
      </c>
      <c r="AF274" s="180">
        <v>-13159045</v>
      </c>
      <c r="AG274" s="180">
        <v>0</v>
      </c>
      <c r="AH274" s="180">
        <v>-7318</v>
      </c>
      <c r="AI274" s="180">
        <v>-12786</v>
      </c>
      <c r="AJ274" s="180">
        <v>-6353019</v>
      </c>
      <c r="AK274" s="180">
        <v>-6353019</v>
      </c>
      <c r="AL274" s="180">
        <v>-22000000</v>
      </c>
      <c r="AM274" s="180">
        <v>-22030128</v>
      </c>
      <c r="AN274" s="180">
        <v>-22037435</v>
      </c>
      <c r="AO274" s="180">
        <v>-22065869</v>
      </c>
      <c r="AP274" s="180">
        <v>-15628637</v>
      </c>
      <c r="AQ274" s="180">
        <v>-15669465</v>
      </c>
      <c r="AR274" s="180">
        <v>-15878325</v>
      </c>
      <c r="AS274" s="180">
        <v>-16292321</v>
      </c>
      <c r="AT274" s="180">
        <v>-71901</v>
      </c>
      <c r="AU274" s="180">
        <v>-149189</v>
      </c>
      <c r="AV274" s="180">
        <v>-238423</v>
      </c>
      <c r="AW274" s="180">
        <v>-10922330</v>
      </c>
      <c r="AX274" s="180">
        <v>-142793</v>
      </c>
      <c r="AY274" s="180">
        <v>-14324380</v>
      </c>
      <c r="AZ274" s="180">
        <v>-14424078</v>
      </c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80" t="s">
        <v>943</v>
      </c>
      <c r="B275" s="180">
        <v>0</v>
      </c>
      <c r="C275" s="180">
        <v>0</v>
      </c>
      <c r="D275" s="180">
        <v>0</v>
      </c>
      <c r="E275" s="180">
        <v>0</v>
      </c>
      <c r="F275" s="180">
        <v>0</v>
      </c>
      <c r="G275" s="180">
        <v>0</v>
      </c>
      <c r="H275" s="180">
        <v>0</v>
      </c>
      <c r="I275" s="180">
        <v>0</v>
      </c>
      <c r="J275" s="180">
        <v>0</v>
      </c>
      <c r="K275" s="180">
        <v>0</v>
      </c>
      <c r="L275" s="180">
        <v>0</v>
      </c>
      <c r="M275" s="180">
        <v>0</v>
      </c>
      <c r="N275" s="180">
        <v>0</v>
      </c>
      <c r="O275" s="180">
        <v>0</v>
      </c>
      <c r="P275" s="180">
        <v>0</v>
      </c>
      <c r="Q275" s="180">
        <v>0</v>
      </c>
      <c r="R275" s="180">
        <v>0</v>
      </c>
      <c r="S275" s="180">
        <v>0</v>
      </c>
      <c r="T275" s="180">
        <v>0</v>
      </c>
      <c r="U275" s="180">
        <v>0</v>
      </c>
      <c r="V275" s="180">
        <v>0</v>
      </c>
      <c r="W275" s="180">
        <v>0</v>
      </c>
      <c r="X275" s="180">
        <v>0</v>
      </c>
      <c r="Y275" s="180">
        <v>0</v>
      </c>
      <c r="Z275" s="180">
        <v>0</v>
      </c>
      <c r="AA275" s="180">
        <v>0</v>
      </c>
      <c r="AB275" s="180">
        <v>0</v>
      </c>
      <c r="AC275" s="180">
        <v>0</v>
      </c>
      <c r="AD275" s="180">
        <v>0</v>
      </c>
      <c r="AE275" s="180">
        <v>0</v>
      </c>
      <c r="AF275" s="180">
        <v>0</v>
      </c>
      <c r="AG275" s="180">
        <v>0</v>
      </c>
      <c r="AH275" s="180">
        <v>0</v>
      </c>
      <c r="AI275" s="180">
        <v>0</v>
      </c>
      <c r="AJ275" s="180">
        <v>0</v>
      </c>
      <c r="AK275" s="180">
        <v>0</v>
      </c>
      <c r="AL275" s="180">
        <v>0</v>
      </c>
      <c r="AM275" s="180">
        <v>0</v>
      </c>
      <c r="AN275" s="180">
        <v>0</v>
      </c>
      <c r="AO275" s="180">
        <v>0</v>
      </c>
      <c r="AP275" s="180">
        <v>0</v>
      </c>
      <c r="AQ275" s="180">
        <v>0</v>
      </c>
      <c r="AR275" s="180">
        <v>0</v>
      </c>
      <c r="AS275" s="180">
        <v>0</v>
      </c>
      <c r="AT275" s="180">
        <v>0</v>
      </c>
      <c r="AU275" s="180">
        <v>0</v>
      </c>
      <c r="AV275" s="180">
        <v>0</v>
      </c>
      <c r="AW275" s="180">
        <v>0</v>
      </c>
      <c r="AX275" s="180">
        <v>-421828</v>
      </c>
      <c r="AY275" s="180">
        <v>-712479</v>
      </c>
      <c r="AZ275" s="180">
        <v>-1024848</v>
      </c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80" t="s">
        <v>944</v>
      </c>
      <c r="B276" s="180">
        <v>0</v>
      </c>
      <c r="C276" s="180">
        <v>0</v>
      </c>
      <c r="D276" s="180">
        <v>0</v>
      </c>
      <c r="E276" s="180">
        <v>0</v>
      </c>
      <c r="F276" s="180">
        <v>0</v>
      </c>
      <c r="G276" s="180">
        <v>0</v>
      </c>
      <c r="H276" s="180">
        <v>0</v>
      </c>
      <c r="I276" s="180">
        <v>0</v>
      </c>
      <c r="J276" s="180">
        <v>0</v>
      </c>
      <c r="K276" s="180">
        <v>0</v>
      </c>
      <c r="L276" s="180">
        <v>0</v>
      </c>
      <c r="M276" s="180">
        <v>0</v>
      </c>
      <c r="N276" s="180">
        <v>0</v>
      </c>
      <c r="O276" s="180">
        <v>0</v>
      </c>
      <c r="P276" s="180">
        <v>0</v>
      </c>
      <c r="Q276" s="180">
        <v>0</v>
      </c>
      <c r="R276" s="180">
        <v>0</v>
      </c>
      <c r="S276" s="180">
        <v>0</v>
      </c>
      <c r="T276" s="180">
        <v>0</v>
      </c>
      <c r="U276" s="180">
        <v>0</v>
      </c>
      <c r="V276" s="180">
        <v>0</v>
      </c>
      <c r="W276" s="180">
        <v>0</v>
      </c>
      <c r="X276" s="180">
        <v>0</v>
      </c>
      <c r="Y276" s="180">
        <v>0</v>
      </c>
      <c r="Z276" s="180">
        <v>0</v>
      </c>
      <c r="AA276" s="180">
        <v>0</v>
      </c>
      <c r="AB276" s="180">
        <v>0</v>
      </c>
      <c r="AC276" s="180">
        <v>0</v>
      </c>
      <c r="AD276" s="180">
        <v>0</v>
      </c>
      <c r="AE276" s="180">
        <v>0</v>
      </c>
      <c r="AF276" s="180">
        <v>0</v>
      </c>
      <c r="AG276" s="180">
        <v>0</v>
      </c>
      <c r="AH276" s="180">
        <v>0</v>
      </c>
      <c r="AI276" s="180">
        <v>0</v>
      </c>
      <c r="AJ276" s="180">
        <v>0</v>
      </c>
      <c r="AK276" s="180">
        <v>0</v>
      </c>
      <c r="AL276" s="180">
        <v>0</v>
      </c>
      <c r="AM276" s="180">
        <v>0</v>
      </c>
      <c r="AN276" s="180">
        <v>0</v>
      </c>
      <c r="AO276" s="180">
        <v>0</v>
      </c>
      <c r="AP276" s="180">
        <v>0</v>
      </c>
      <c r="AQ276" s="180">
        <v>0</v>
      </c>
      <c r="AR276" s="180">
        <v>0</v>
      </c>
      <c r="AS276" s="180">
        <v>0</v>
      </c>
      <c r="AT276" s="180">
        <v>0</v>
      </c>
      <c r="AU276" s="180">
        <v>0</v>
      </c>
      <c r="AV276" s="180">
        <v>0</v>
      </c>
      <c r="AW276" s="180">
        <v>0</v>
      </c>
      <c r="AX276" s="180">
        <v>-421828</v>
      </c>
      <c r="AY276" s="180">
        <v>-712479</v>
      </c>
      <c r="AZ276" s="180">
        <v>-1024848</v>
      </c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80" t="s">
        <v>945</v>
      </c>
      <c r="B277" s="180">
        <v>0</v>
      </c>
      <c r="C277" s="180">
        <v>0</v>
      </c>
      <c r="D277" s="180">
        <v>0</v>
      </c>
      <c r="E277" s="180">
        <v>0</v>
      </c>
      <c r="F277" s="180">
        <v>0</v>
      </c>
      <c r="G277" s="180">
        <v>0</v>
      </c>
      <c r="H277" s="180">
        <v>0</v>
      </c>
      <c r="I277" s="180">
        <v>0</v>
      </c>
      <c r="J277" s="180">
        <v>0</v>
      </c>
      <c r="K277" s="180">
        <v>0</v>
      </c>
      <c r="L277" s="180">
        <v>0</v>
      </c>
      <c r="M277" s="180">
        <v>0</v>
      </c>
      <c r="N277" s="180">
        <v>0</v>
      </c>
      <c r="O277" s="180">
        <v>0</v>
      </c>
      <c r="P277" s="180">
        <v>-348176</v>
      </c>
      <c r="Q277" s="180">
        <v>0</v>
      </c>
      <c r="R277" s="180">
        <v>0</v>
      </c>
      <c r="S277" s="180">
        <v>0</v>
      </c>
      <c r="T277" s="180">
        <v>0</v>
      </c>
      <c r="U277" s="180">
        <v>0</v>
      </c>
      <c r="V277" s="180">
        <v>0</v>
      </c>
      <c r="W277" s="180">
        <v>0</v>
      </c>
      <c r="X277" s="180">
        <v>0</v>
      </c>
      <c r="Y277" s="180">
        <v>0</v>
      </c>
      <c r="Z277" s="180">
        <v>0</v>
      </c>
      <c r="AA277" s="180">
        <v>0</v>
      </c>
      <c r="AB277" s="180">
        <v>0</v>
      </c>
      <c r="AC277" s="180">
        <v>0</v>
      </c>
      <c r="AD277" s="180">
        <v>0</v>
      </c>
      <c r="AE277" s="180">
        <v>0</v>
      </c>
      <c r="AF277" s="180">
        <v>0</v>
      </c>
      <c r="AG277" s="180">
        <v>0</v>
      </c>
      <c r="AH277" s="180">
        <v>0</v>
      </c>
      <c r="AI277" s="180">
        <v>0</v>
      </c>
      <c r="AJ277" s="180">
        <v>0</v>
      </c>
      <c r="AK277" s="180">
        <v>0</v>
      </c>
      <c r="AL277" s="180">
        <v>0</v>
      </c>
      <c r="AM277" s="180">
        <v>0</v>
      </c>
      <c r="AN277" s="180">
        <v>0</v>
      </c>
      <c r="AO277" s="180">
        <v>0</v>
      </c>
      <c r="AP277" s="180">
        <v>0</v>
      </c>
      <c r="AQ277" s="180">
        <v>0</v>
      </c>
      <c r="AR277" s="180">
        <v>0</v>
      </c>
      <c r="AS277" s="180">
        <v>0</v>
      </c>
      <c r="AT277" s="180">
        <v>0</v>
      </c>
      <c r="AU277" s="180">
        <v>0</v>
      </c>
      <c r="AV277" s="180">
        <v>0</v>
      </c>
      <c r="AW277" s="180">
        <v>0</v>
      </c>
      <c r="AX277" s="180">
        <v>0</v>
      </c>
      <c r="AY277" s="180">
        <v>0</v>
      </c>
      <c r="AZ277" s="180">
        <v>0</v>
      </c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80" t="s">
        <v>946</v>
      </c>
      <c r="B278" s="180">
        <v>0</v>
      </c>
      <c r="C278" s="180">
        <v>0</v>
      </c>
      <c r="D278" s="180">
        <v>0</v>
      </c>
      <c r="E278" s="180">
        <v>0</v>
      </c>
      <c r="F278" s="180">
        <v>0</v>
      </c>
      <c r="G278" s="180">
        <v>0</v>
      </c>
      <c r="H278" s="180">
        <v>0</v>
      </c>
      <c r="I278" s="180">
        <v>0</v>
      </c>
      <c r="J278" s="180">
        <v>0</v>
      </c>
      <c r="K278" s="180">
        <v>0</v>
      </c>
      <c r="L278" s="180">
        <v>0</v>
      </c>
      <c r="M278" s="180">
        <v>0</v>
      </c>
      <c r="N278" s="180">
        <v>0</v>
      </c>
      <c r="O278" s="180">
        <v>0</v>
      </c>
      <c r="P278" s="180">
        <v>-348176</v>
      </c>
      <c r="Q278" s="180">
        <v>0</v>
      </c>
      <c r="R278" s="180">
        <v>0</v>
      </c>
      <c r="S278" s="180">
        <v>0</v>
      </c>
      <c r="T278" s="180">
        <v>0</v>
      </c>
      <c r="U278" s="180">
        <v>0</v>
      </c>
      <c r="V278" s="180">
        <v>0</v>
      </c>
      <c r="W278" s="180">
        <v>0</v>
      </c>
      <c r="X278" s="180">
        <v>0</v>
      </c>
      <c r="Y278" s="180">
        <v>0</v>
      </c>
      <c r="Z278" s="180">
        <v>0</v>
      </c>
      <c r="AA278" s="180">
        <v>0</v>
      </c>
      <c r="AB278" s="180">
        <v>0</v>
      </c>
      <c r="AC278" s="180">
        <v>0</v>
      </c>
      <c r="AD278" s="180">
        <v>0</v>
      </c>
      <c r="AE278" s="180">
        <v>0</v>
      </c>
      <c r="AF278" s="180">
        <v>0</v>
      </c>
      <c r="AG278" s="180">
        <v>0</v>
      </c>
      <c r="AH278" s="180">
        <v>0</v>
      </c>
      <c r="AI278" s="180">
        <v>0</v>
      </c>
      <c r="AJ278" s="180">
        <v>0</v>
      </c>
      <c r="AK278" s="180">
        <v>0</v>
      </c>
      <c r="AL278" s="180">
        <v>0</v>
      </c>
      <c r="AM278" s="180">
        <v>0</v>
      </c>
      <c r="AN278" s="180">
        <v>0</v>
      </c>
      <c r="AO278" s="180">
        <v>0</v>
      </c>
      <c r="AP278" s="180">
        <v>0</v>
      </c>
      <c r="AQ278" s="180">
        <v>0</v>
      </c>
      <c r="AR278" s="180">
        <v>0</v>
      </c>
      <c r="AS278" s="180">
        <v>0</v>
      </c>
      <c r="AT278" s="180">
        <v>0</v>
      </c>
      <c r="AU278" s="180">
        <v>0</v>
      </c>
      <c r="AV278" s="180">
        <v>0</v>
      </c>
      <c r="AW278" s="180">
        <v>0</v>
      </c>
      <c r="AX278" s="180">
        <v>0</v>
      </c>
      <c r="AY278" s="180">
        <v>0</v>
      </c>
      <c r="AZ278" s="180">
        <v>0</v>
      </c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80" t="s">
        <v>948</v>
      </c>
      <c r="B279" s="180">
        <v>140710</v>
      </c>
      <c r="C279" s="180">
        <v>140710</v>
      </c>
      <c r="D279" s="180">
        <v>140710</v>
      </c>
      <c r="E279" s="180">
        <v>140710</v>
      </c>
      <c r="F279" s="180">
        <v>0</v>
      </c>
      <c r="G279" s="180">
        <v>0</v>
      </c>
      <c r="H279" s="180">
        <v>0</v>
      </c>
      <c r="I279" s="180">
        <v>0</v>
      </c>
      <c r="J279" s="180">
        <v>501747</v>
      </c>
      <c r="K279" s="180">
        <v>501747.99</v>
      </c>
      <c r="L279" s="180">
        <v>0</v>
      </c>
      <c r="M279" s="180">
        <v>501747.99</v>
      </c>
      <c r="N279" s="180">
        <v>0</v>
      </c>
      <c r="O279" s="180">
        <v>0</v>
      </c>
      <c r="P279" s="180">
        <v>0</v>
      </c>
      <c r="Q279" s="180">
        <v>0</v>
      </c>
      <c r="R279" s="180">
        <v>9</v>
      </c>
      <c r="S279" s="180">
        <v>9</v>
      </c>
      <c r="T279" s="180">
        <v>9</v>
      </c>
      <c r="U279" s="180">
        <v>0</v>
      </c>
      <c r="V279" s="180">
        <v>0</v>
      </c>
      <c r="W279" s="180">
        <v>0</v>
      </c>
      <c r="X279" s="180">
        <v>0</v>
      </c>
      <c r="Y279" s="180">
        <v>0</v>
      </c>
      <c r="Z279" s="180">
        <v>0</v>
      </c>
      <c r="AA279" s="180">
        <v>0</v>
      </c>
      <c r="AB279" s="180">
        <v>0</v>
      </c>
      <c r="AC279" s="180">
        <v>0</v>
      </c>
      <c r="AD279" s="180">
        <v>0</v>
      </c>
      <c r="AE279" s="180">
        <v>0</v>
      </c>
      <c r="AF279" s="180">
        <v>0</v>
      </c>
      <c r="AG279" s="180">
        <v>0</v>
      </c>
      <c r="AH279" s="180">
        <v>0</v>
      </c>
      <c r="AI279" s="180">
        <v>0</v>
      </c>
      <c r="AJ279" s="180">
        <v>0</v>
      </c>
      <c r="AK279" s="180">
        <v>0</v>
      </c>
      <c r="AL279" s="180">
        <v>0</v>
      </c>
      <c r="AM279" s="180">
        <v>0</v>
      </c>
      <c r="AN279" s="180">
        <v>0</v>
      </c>
      <c r="AO279" s="180">
        <v>75001</v>
      </c>
      <c r="AP279" s="180">
        <v>0</v>
      </c>
      <c r="AQ279" s="180">
        <v>0</v>
      </c>
      <c r="AR279" s="180">
        <v>0</v>
      </c>
      <c r="AS279" s="180">
        <v>0</v>
      </c>
      <c r="AT279" s="180">
        <v>0</v>
      </c>
      <c r="AU279" s="180">
        <v>175000</v>
      </c>
      <c r="AV279" s="180">
        <v>175000</v>
      </c>
      <c r="AW279" s="180">
        <v>175000</v>
      </c>
      <c r="AX279" s="180">
        <v>0</v>
      </c>
      <c r="AY279" s="180">
        <v>0</v>
      </c>
      <c r="AZ279" s="180">
        <v>0</v>
      </c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80" t="s">
        <v>1322</v>
      </c>
      <c r="B280" s="180">
        <v>0</v>
      </c>
      <c r="C280" s="180">
        <v>0</v>
      </c>
      <c r="D280" s="180">
        <v>0</v>
      </c>
      <c r="E280" s="180">
        <v>0</v>
      </c>
      <c r="F280" s="180">
        <v>0</v>
      </c>
      <c r="G280" s="180">
        <v>0</v>
      </c>
      <c r="H280" s="180">
        <v>0</v>
      </c>
      <c r="I280" s="180">
        <v>0</v>
      </c>
      <c r="J280" s="180">
        <v>0</v>
      </c>
      <c r="K280" s="180">
        <v>0</v>
      </c>
      <c r="L280" s="180">
        <v>0</v>
      </c>
      <c r="M280" s="180">
        <v>0</v>
      </c>
      <c r="N280" s="180">
        <v>0</v>
      </c>
      <c r="O280" s="180">
        <v>0</v>
      </c>
      <c r="P280" s="180">
        <v>0</v>
      </c>
      <c r="Q280" s="180">
        <v>0</v>
      </c>
      <c r="R280" s="180">
        <v>0</v>
      </c>
      <c r="S280" s="180">
        <v>0</v>
      </c>
      <c r="T280" s="180">
        <v>0</v>
      </c>
      <c r="U280" s="180">
        <v>0</v>
      </c>
      <c r="V280" s="180">
        <v>0</v>
      </c>
      <c r="W280" s="180">
        <v>0</v>
      </c>
      <c r="X280" s="180">
        <v>0</v>
      </c>
      <c r="Y280" s="180">
        <v>0</v>
      </c>
      <c r="Z280" s="180">
        <v>0</v>
      </c>
      <c r="AA280" s="180">
        <v>0</v>
      </c>
      <c r="AB280" s="180">
        <v>0</v>
      </c>
      <c r="AC280" s="180">
        <v>0</v>
      </c>
      <c r="AD280" s="180">
        <v>0</v>
      </c>
      <c r="AE280" s="180">
        <v>0</v>
      </c>
      <c r="AF280" s="180">
        <v>0</v>
      </c>
      <c r="AG280" s="180">
        <v>0</v>
      </c>
      <c r="AH280" s="180">
        <v>0</v>
      </c>
      <c r="AI280" s="180">
        <v>0</v>
      </c>
      <c r="AJ280" s="180">
        <v>0</v>
      </c>
      <c r="AK280" s="180">
        <v>0</v>
      </c>
      <c r="AL280" s="180">
        <v>0</v>
      </c>
      <c r="AM280" s="180">
        <v>0</v>
      </c>
      <c r="AN280" s="180">
        <v>0</v>
      </c>
      <c r="AO280" s="180">
        <v>0</v>
      </c>
      <c r="AP280" s="180">
        <v>0</v>
      </c>
      <c r="AQ280" s="180">
        <v>0</v>
      </c>
      <c r="AR280" s="180">
        <v>0</v>
      </c>
      <c r="AS280" s="180">
        <v>0</v>
      </c>
      <c r="AT280" s="180">
        <v>0</v>
      </c>
      <c r="AU280" s="180">
        <v>0</v>
      </c>
      <c r="AV280" s="180">
        <v>0</v>
      </c>
      <c r="AW280" s="180">
        <v>0</v>
      </c>
      <c r="AX280" s="180">
        <v>-3207966</v>
      </c>
      <c r="AY280" s="180">
        <v>-3207966</v>
      </c>
      <c r="AZ280" s="180">
        <v>-3207966</v>
      </c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80" t="s">
        <v>949</v>
      </c>
      <c r="B281" s="180">
        <v>0</v>
      </c>
      <c r="C281" s="180">
        <v>-3589890</v>
      </c>
      <c r="D281" s="180">
        <v>-4786520</v>
      </c>
      <c r="E281" s="180">
        <v>-4786520</v>
      </c>
      <c r="F281" s="180">
        <v>0</v>
      </c>
      <c r="G281" s="180">
        <v>-3589890</v>
      </c>
      <c r="H281" s="180">
        <v>-4786520</v>
      </c>
      <c r="I281" s="180">
        <v>-4786520.3899999997</v>
      </c>
      <c r="J281" s="180">
        <v>-500012</v>
      </c>
      <c r="K281" s="180">
        <v>-5286532.3899999997</v>
      </c>
      <c r="L281" s="180">
        <v>-6483163</v>
      </c>
      <c r="M281" s="180">
        <v>-6483162.4800000004</v>
      </c>
      <c r="N281" s="180">
        <v>0</v>
      </c>
      <c r="O281" s="180">
        <v>-5014584</v>
      </c>
      <c r="P281" s="180">
        <v>-6211214</v>
      </c>
      <c r="Q281" s="180">
        <v>-6211228</v>
      </c>
      <c r="R281" s="180">
        <v>0</v>
      </c>
      <c r="S281" s="180">
        <v>-5081920</v>
      </c>
      <c r="T281" s="180">
        <v>-6278550</v>
      </c>
      <c r="U281" s="180">
        <v>-6278550</v>
      </c>
      <c r="V281" s="180">
        <v>0</v>
      </c>
      <c r="W281" s="180">
        <v>-6358499</v>
      </c>
      <c r="X281" s="180">
        <v>-7555130</v>
      </c>
      <c r="Y281" s="180">
        <v>-7555130</v>
      </c>
      <c r="Z281" s="180">
        <v>0</v>
      </c>
      <c r="AA281" s="180">
        <v>-7761378</v>
      </c>
      <c r="AB281" s="180">
        <v>-8958008</v>
      </c>
      <c r="AC281" s="180">
        <v>-8958008</v>
      </c>
      <c r="AD281" s="180">
        <v>0</v>
      </c>
      <c r="AE281" s="180">
        <v>-9054843</v>
      </c>
      <c r="AF281" s="180">
        <v>-10251474</v>
      </c>
      <c r="AG281" s="180">
        <v>-10251474</v>
      </c>
      <c r="AH281" s="180">
        <v>-8376411</v>
      </c>
      <c r="AI281" s="180">
        <v>-9116163</v>
      </c>
      <c r="AJ281" s="180">
        <v>-10312793</v>
      </c>
      <c r="AK281" s="180">
        <v>-10312793</v>
      </c>
      <c r="AL281" s="180">
        <v>0</v>
      </c>
      <c r="AM281" s="180">
        <v>-9365396</v>
      </c>
      <c r="AN281" s="180">
        <v>-10562026</v>
      </c>
      <c r="AO281" s="180">
        <v>-10562026</v>
      </c>
      <c r="AP281" s="180">
        <v>0</v>
      </c>
      <c r="AQ281" s="180">
        <v>-9321121</v>
      </c>
      <c r="AR281" s="180">
        <v>-10517751</v>
      </c>
      <c r="AS281" s="180">
        <v>-10517751</v>
      </c>
      <c r="AT281" s="180">
        <v>0</v>
      </c>
      <c r="AU281" s="180">
        <v>-9597877</v>
      </c>
      <c r="AV281" s="180">
        <v>-10794507</v>
      </c>
      <c r="AW281" s="180">
        <v>-10794507</v>
      </c>
      <c r="AX281" s="180">
        <v>-58</v>
      </c>
      <c r="AY281" s="180">
        <v>-11125223</v>
      </c>
      <c r="AZ281" s="180">
        <v>-11125223</v>
      </c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80" t="s">
        <v>928</v>
      </c>
      <c r="B282" s="180">
        <v>177799</v>
      </c>
      <c r="C282" s="180">
        <v>798849</v>
      </c>
      <c r="D282" s="180">
        <v>4377271</v>
      </c>
      <c r="E282" s="180">
        <v>21259668</v>
      </c>
      <c r="F282" s="180">
        <v>2170532</v>
      </c>
      <c r="G282" s="180">
        <v>0</v>
      </c>
      <c r="H282" s="180">
        <v>0</v>
      </c>
      <c r="I282" s="180">
        <v>0</v>
      </c>
      <c r="J282" s="180">
        <v>0</v>
      </c>
      <c r="K282" s="180">
        <v>0</v>
      </c>
      <c r="L282" s="180">
        <v>501748</v>
      </c>
      <c r="M282" s="180">
        <v>0</v>
      </c>
      <c r="N282" s="180">
        <v>0</v>
      </c>
      <c r="O282" s="180">
        <v>0</v>
      </c>
      <c r="P282" s="180">
        <v>0</v>
      </c>
      <c r="Q282" s="180">
        <v>0</v>
      </c>
      <c r="R282" s="180">
        <v>0</v>
      </c>
      <c r="S282" s="180">
        <v>0</v>
      </c>
      <c r="T282" s="180">
        <v>0</v>
      </c>
      <c r="U282" s="180">
        <v>0</v>
      </c>
      <c r="V282" s="180">
        <v>0</v>
      </c>
      <c r="W282" s="180">
        <v>0</v>
      </c>
      <c r="X282" s="180">
        <v>0</v>
      </c>
      <c r="Y282" s="180">
        <v>0</v>
      </c>
      <c r="Z282" s="180">
        <v>0</v>
      </c>
      <c r="AA282" s="180">
        <v>0</v>
      </c>
      <c r="AB282" s="180">
        <v>0</v>
      </c>
      <c r="AC282" s="180">
        <v>0</v>
      </c>
      <c r="AD282" s="180">
        <v>0</v>
      </c>
      <c r="AE282" s="180">
        <v>0</v>
      </c>
      <c r="AF282" s="180">
        <v>0</v>
      </c>
      <c r="AG282" s="180">
        <v>0</v>
      </c>
      <c r="AH282" s="180">
        <v>0</v>
      </c>
      <c r="AI282" s="180">
        <v>0</v>
      </c>
      <c r="AJ282" s="180">
        <v>0</v>
      </c>
      <c r="AK282" s="180">
        <v>0</v>
      </c>
      <c r="AL282" s="180">
        <v>0</v>
      </c>
      <c r="AM282" s="180">
        <v>0</v>
      </c>
      <c r="AN282" s="180">
        <v>75001</v>
      </c>
      <c r="AO282" s="180">
        <v>0</v>
      </c>
      <c r="AP282" s="180">
        <v>0</v>
      </c>
      <c r="AQ282" s="180">
        <v>0</v>
      </c>
      <c r="AR282" s="180">
        <v>0</v>
      </c>
      <c r="AS282" s="180">
        <v>0</v>
      </c>
      <c r="AT282" s="180">
        <v>0</v>
      </c>
      <c r="AU282" s="180">
        <v>0</v>
      </c>
      <c r="AV282" s="180">
        <v>0</v>
      </c>
      <c r="AW282" s="180">
        <v>0</v>
      </c>
      <c r="AX282" s="180">
        <v>0</v>
      </c>
      <c r="AY282" s="180">
        <v>0</v>
      </c>
      <c r="AZ282" s="180">
        <v>0</v>
      </c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80" t="s">
        <v>950</v>
      </c>
      <c r="B283" s="180">
        <v>318509</v>
      </c>
      <c r="C283" s="180">
        <v>-2650331</v>
      </c>
      <c r="D283" s="180">
        <v>-268539</v>
      </c>
      <c r="E283" s="180">
        <v>16613858</v>
      </c>
      <c r="F283" s="180">
        <v>2170532</v>
      </c>
      <c r="G283" s="180">
        <v>-203214</v>
      </c>
      <c r="H283" s="180">
        <v>-3687221</v>
      </c>
      <c r="I283" s="180">
        <v>-3478951.03</v>
      </c>
      <c r="J283" s="180">
        <v>-1902209</v>
      </c>
      <c r="K283" s="180">
        <v>752322.91</v>
      </c>
      <c r="L283" s="180">
        <v>-11628025</v>
      </c>
      <c r="M283" s="180">
        <v>-11408487.66</v>
      </c>
      <c r="N283" s="180">
        <v>180412</v>
      </c>
      <c r="O283" s="180">
        <v>-5207477</v>
      </c>
      <c r="P283" s="180">
        <v>-6559390</v>
      </c>
      <c r="Q283" s="180">
        <v>-6489051</v>
      </c>
      <c r="R283" s="180">
        <v>21895054</v>
      </c>
      <c r="S283" s="180">
        <v>16706336</v>
      </c>
      <c r="T283" s="180">
        <v>30776330</v>
      </c>
      <c r="U283" s="180">
        <v>30666509</v>
      </c>
      <c r="V283" s="180">
        <v>-511594</v>
      </c>
      <c r="W283" s="180">
        <v>-6887845</v>
      </c>
      <c r="X283" s="180">
        <v>-8097415</v>
      </c>
      <c r="Y283" s="180">
        <v>-25113133</v>
      </c>
      <c r="Z283" s="180">
        <v>373951</v>
      </c>
      <c r="AA283" s="180">
        <v>3481263</v>
      </c>
      <c r="AB283" s="180">
        <v>1696586</v>
      </c>
      <c r="AC283" s="180">
        <v>15678192</v>
      </c>
      <c r="AD283" s="180">
        <v>-12786</v>
      </c>
      <c r="AE283" s="180">
        <v>-9077660</v>
      </c>
      <c r="AF283" s="180">
        <v>-23410519</v>
      </c>
      <c r="AG283" s="180">
        <v>-17023200</v>
      </c>
      <c r="AH283" s="180">
        <v>-8383729</v>
      </c>
      <c r="AI283" s="180">
        <v>-9128949</v>
      </c>
      <c r="AJ283" s="180">
        <v>-9036412</v>
      </c>
      <c r="AK283" s="180">
        <v>4912878</v>
      </c>
      <c r="AL283" s="180">
        <v>-21963854</v>
      </c>
      <c r="AM283" s="180">
        <v>-31295099</v>
      </c>
      <c r="AN283" s="180">
        <v>-32315977</v>
      </c>
      <c r="AO283" s="180">
        <v>-32082534</v>
      </c>
      <c r="AP283" s="180">
        <v>-2769560</v>
      </c>
      <c r="AQ283" s="180">
        <v>-12035302</v>
      </c>
      <c r="AR283" s="180">
        <v>-13318755</v>
      </c>
      <c r="AS283" s="180">
        <v>-9577269</v>
      </c>
      <c r="AT283" s="180">
        <v>66207</v>
      </c>
      <c r="AU283" s="180">
        <v>-9318057</v>
      </c>
      <c r="AV283" s="180">
        <v>-10404023</v>
      </c>
      <c r="AW283" s="180">
        <v>3900048</v>
      </c>
      <c r="AX283" s="180">
        <v>-3768254</v>
      </c>
      <c r="AY283" s="180">
        <v>-29261180</v>
      </c>
      <c r="AZ283" s="180">
        <v>-29591991</v>
      </c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80"/>
      <c r="B284" s="180"/>
      <c r="C284" s="180"/>
      <c r="D284" s="180"/>
      <c r="E284" s="180"/>
      <c r="F284" s="180"/>
      <c r="G284" s="180"/>
      <c r="H284" s="180"/>
      <c r="I284" s="180"/>
      <c r="J284" s="180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80" t="s">
        <v>951</v>
      </c>
      <c r="B285" s="180"/>
      <c r="C285" s="180"/>
      <c r="D285" s="180"/>
      <c r="E285" s="180"/>
      <c r="F285" s="180"/>
      <c r="G285" s="180"/>
      <c r="H285" s="180"/>
      <c r="I285" s="180"/>
      <c r="J285" s="180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80" t="s">
        <v>952</v>
      </c>
      <c r="B286" s="180">
        <v>404903</v>
      </c>
      <c r="C286" s="180">
        <v>2451149</v>
      </c>
      <c r="D286" s="180">
        <v>170924</v>
      </c>
      <c r="E286" s="180">
        <v>9700223</v>
      </c>
      <c r="F286" s="180">
        <v>-12455912</v>
      </c>
      <c r="G286" s="180">
        <v>-10395475</v>
      </c>
      <c r="H286" s="180">
        <v>-9273553</v>
      </c>
      <c r="I286" s="180">
        <v>-1076781.8700000001</v>
      </c>
      <c r="J286" s="180">
        <v>-3555599</v>
      </c>
      <c r="K286" s="180">
        <v>-3900455.58</v>
      </c>
      <c r="L286" s="180">
        <v>-2958207</v>
      </c>
      <c r="M286" s="180">
        <v>5783131.1500000004</v>
      </c>
      <c r="N286" s="180">
        <v>-5736329</v>
      </c>
      <c r="O286" s="180">
        <v>-3596260</v>
      </c>
      <c r="P286" s="180">
        <v>-1181621</v>
      </c>
      <c r="Q286" s="180">
        <v>20753108</v>
      </c>
      <c r="R286" s="180">
        <v>-10751885</v>
      </c>
      <c r="S286" s="180">
        <v>-11682755</v>
      </c>
      <c r="T286" s="180">
        <v>-18044800</v>
      </c>
      <c r="U286" s="180">
        <v>-18083532</v>
      </c>
      <c r="V286" s="180">
        <v>-4411996</v>
      </c>
      <c r="W286" s="180">
        <v>166253</v>
      </c>
      <c r="X286" s="180">
        <v>-732347</v>
      </c>
      <c r="Y286" s="180">
        <v>5482852</v>
      </c>
      <c r="Z286" s="180">
        <v>-374112</v>
      </c>
      <c r="AA286" s="180">
        <v>-2223030</v>
      </c>
      <c r="AB286" s="180">
        <v>-4970668</v>
      </c>
      <c r="AC286" s="180">
        <v>17393276</v>
      </c>
      <c r="AD286" s="180">
        <v>-16538885</v>
      </c>
      <c r="AE286" s="180">
        <v>-13799425</v>
      </c>
      <c r="AF286" s="180">
        <v>-19137327</v>
      </c>
      <c r="AG286" s="180">
        <v>-1781000</v>
      </c>
      <c r="AH286" s="180">
        <v>-10649000</v>
      </c>
      <c r="AI286" s="180">
        <v>-8288863</v>
      </c>
      <c r="AJ286" s="180">
        <v>-5678535</v>
      </c>
      <c r="AK286" s="180">
        <v>4360149</v>
      </c>
      <c r="AL286" s="180">
        <v>-3206857</v>
      </c>
      <c r="AM286" s="180">
        <v>-7165031</v>
      </c>
      <c r="AN286" s="180">
        <v>-3908673</v>
      </c>
      <c r="AO286" s="180">
        <v>7242044</v>
      </c>
      <c r="AP286" s="180">
        <v>-2912452</v>
      </c>
      <c r="AQ286" s="180">
        <v>-4090021</v>
      </c>
      <c r="AR286" s="180">
        <v>-8401296</v>
      </c>
      <c r="AS286" s="180">
        <v>-1083055</v>
      </c>
      <c r="AT286" s="180">
        <v>-9446080</v>
      </c>
      <c r="AU286" s="180">
        <v>-18956725</v>
      </c>
      <c r="AV286" s="180">
        <v>-17107159</v>
      </c>
      <c r="AW286" s="180">
        <v>-5348593</v>
      </c>
      <c r="AX286" s="180">
        <v>15999087</v>
      </c>
      <c r="AY286" s="180">
        <v>-12811727</v>
      </c>
      <c r="AZ286" s="180">
        <v>-17718674</v>
      </c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80" t="s">
        <v>1262</v>
      </c>
      <c r="B287" s="180">
        <v>0</v>
      </c>
      <c r="C287" s="180">
        <v>0</v>
      </c>
      <c r="D287" s="180">
        <v>0</v>
      </c>
      <c r="E287" s="180">
        <v>0</v>
      </c>
      <c r="F287" s="180">
        <v>0</v>
      </c>
      <c r="G287" s="180">
        <v>0</v>
      </c>
      <c r="H287" s="180">
        <v>0</v>
      </c>
      <c r="I287" s="180">
        <v>0</v>
      </c>
      <c r="J287" s="180">
        <v>0</v>
      </c>
      <c r="K287" s="180">
        <v>0</v>
      </c>
      <c r="L287" s="180">
        <v>0</v>
      </c>
      <c r="M287" s="180">
        <v>0</v>
      </c>
      <c r="N287" s="180">
        <v>0</v>
      </c>
      <c r="O287" s="180">
        <v>0</v>
      </c>
      <c r="P287" s="180">
        <v>0</v>
      </c>
      <c r="Q287" s="180">
        <v>0</v>
      </c>
      <c r="R287" s="180">
        <v>0</v>
      </c>
      <c r="S287" s="180">
        <v>0</v>
      </c>
      <c r="T287" s="180">
        <v>0</v>
      </c>
      <c r="U287" s="180">
        <v>0</v>
      </c>
      <c r="V287" s="180">
        <v>-3</v>
      </c>
      <c r="W287" s="180">
        <v>1</v>
      </c>
      <c r="X287" s="180">
        <v>2</v>
      </c>
      <c r="Y287" s="180">
        <v>6</v>
      </c>
      <c r="Z287" s="180">
        <v>-2</v>
      </c>
      <c r="AA287" s="180">
        <v>-2</v>
      </c>
      <c r="AB287" s="180">
        <v>-2</v>
      </c>
      <c r="AC287" s="180">
        <v>2458</v>
      </c>
      <c r="AD287" s="180">
        <v>1</v>
      </c>
      <c r="AE287" s="180">
        <v>716</v>
      </c>
      <c r="AF287" s="180">
        <v>1068</v>
      </c>
      <c r="AG287" s="180">
        <v>1580</v>
      </c>
      <c r="AH287" s="180">
        <v>2145</v>
      </c>
      <c r="AI287" s="180">
        <v>2766</v>
      </c>
      <c r="AJ287" s="180">
        <v>349</v>
      </c>
      <c r="AK287" s="180">
        <v>2419</v>
      </c>
      <c r="AL287" s="180">
        <v>-2179</v>
      </c>
      <c r="AM287" s="180">
        <v>-3680</v>
      </c>
      <c r="AN287" s="180">
        <v>-4863</v>
      </c>
      <c r="AO287" s="180">
        <v>-6214</v>
      </c>
      <c r="AP287" s="180">
        <v>-3040</v>
      </c>
      <c r="AQ287" s="180">
        <v>-241</v>
      </c>
      <c r="AR287" s="180">
        <v>-2434</v>
      </c>
      <c r="AS287" s="180">
        <v>-1975</v>
      </c>
      <c r="AT287" s="180">
        <v>-2563</v>
      </c>
      <c r="AU287" s="180">
        <v>-7483</v>
      </c>
      <c r="AV287" s="180">
        <v>-5215</v>
      </c>
      <c r="AW287" s="180">
        <v>-6123</v>
      </c>
      <c r="AX287" s="180">
        <v>8575</v>
      </c>
      <c r="AY287" s="180">
        <v>-729</v>
      </c>
      <c r="AZ287" s="180">
        <v>-874</v>
      </c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80" t="s">
        <v>953</v>
      </c>
      <c r="B288" s="180">
        <v>18050910</v>
      </c>
      <c r="C288" s="180">
        <v>18050910</v>
      </c>
      <c r="D288" s="180">
        <v>18050910</v>
      </c>
      <c r="E288" s="180">
        <v>18050910</v>
      </c>
      <c r="F288" s="180">
        <v>27751133</v>
      </c>
      <c r="G288" s="180">
        <v>27751133</v>
      </c>
      <c r="H288" s="180">
        <v>27751133</v>
      </c>
      <c r="I288" s="180">
        <v>27751132.800000001</v>
      </c>
      <c r="J288" s="180">
        <v>26674351</v>
      </c>
      <c r="K288" s="180">
        <v>26674350.93</v>
      </c>
      <c r="L288" s="180">
        <v>26674351</v>
      </c>
      <c r="M288" s="180">
        <v>26674350.93</v>
      </c>
      <c r="N288" s="180">
        <v>32457482</v>
      </c>
      <c r="O288" s="180">
        <v>32457482</v>
      </c>
      <c r="P288" s="180">
        <v>32457482</v>
      </c>
      <c r="Q288" s="180">
        <v>32457482</v>
      </c>
      <c r="R288" s="180">
        <v>53210590</v>
      </c>
      <c r="S288" s="180">
        <v>53210590</v>
      </c>
      <c r="T288" s="180">
        <v>53210590</v>
      </c>
      <c r="U288" s="180">
        <v>53210590</v>
      </c>
      <c r="V288" s="180">
        <v>35127058</v>
      </c>
      <c r="W288" s="180">
        <v>35127058</v>
      </c>
      <c r="X288" s="180">
        <v>35127058</v>
      </c>
      <c r="Y288" s="180">
        <v>35127058</v>
      </c>
      <c r="Z288" s="180">
        <v>40609916</v>
      </c>
      <c r="AA288" s="180">
        <v>40609916</v>
      </c>
      <c r="AB288" s="180">
        <v>40609916</v>
      </c>
      <c r="AC288" s="180">
        <v>40609916</v>
      </c>
      <c r="AD288" s="180">
        <v>58005650</v>
      </c>
      <c r="AE288" s="180">
        <v>58005650</v>
      </c>
      <c r="AF288" s="180">
        <v>58005650</v>
      </c>
      <c r="AG288" s="180">
        <v>58005650</v>
      </c>
      <c r="AH288" s="180">
        <v>56226230</v>
      </c>
      <c r="AI288" s="180">
        <v>56226230</v>
      </c>
      <c r="AJ288" s="180">
        <v>56226230</v>
      </c>
      <c r="AK288" s="180">
        <v>56226230</v>
      </c>
      <c r="AL288" s="180">
        <v>60588798</v>
      </c>
      <c r="AM288" s="180">
        <v>60588798</v>
      </c>
      <c r="AN288" s="180">
        <v>60588798</v>
      </c>
      <c r="AO288" s="180">
        <v>60588798</v>
      </c>
      <c r="AP288" s="180">
        <v>67824628</v>
      </c>
      <c r="AQ288" s="180">
        <v>67824628</v>
      </c>
      <c r="AR288" s="180">
        <v>67824628</v>
      </c>
      <c r="AS288" s="180">
        <v>67824628</v>
      </c>
      <c r="AT288" s="180">
        <v>66739598</v>
      </c>
      <c r="AU288" s="180">
        <v>66739598</v>
      </c>
      <c r="AV288" s="180">
        <v>66739598</v>
      </c>
      <c r="AW288" s="180">
        <v>66739598</v>
      </c>
      <c r="AX288" s="180">
        <v>61384882</v>
      </c>
      <c r="AY288" s="180">
        <v>61384882</v>
      </c>
      <c r="AZ288" s="180">
        <v>61384882</v>
      </c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80" t="s">
        <v>954</v>
      </c>
      <c r="B289" s="180">
        <v>18455813</v>
      </c>
      <c r="C289" s="180">
        <v>20502059</v>
      </c>
      <c r="D289" s="180">
        <v>18221834</v>
      </c>
      <c r="E289" s="180">
        <v>27751133</v>
      </c>
      <c r="F289" s="180">
        <v>15295221</v>
      </c>
      <c r="G289" s="180">
        <v>17355658</v>
      </c>
      <c r="H289" s="180">
        <v>18477580</v>
      </c>
      <c r="I289" s="180">
        <v>26674350.93</v>
      </c>
      <c r="J289" s="180">
        <v>23118752</v>
      </c>
      <c r="K289" s="180">
        <v>22773895.350000001</v>
      </c>
      <c r="L289" s="180">
        <v>23716144</v>
      </c>
      <c r="M289" s="180">
        <v>32457482.079999998</v>
      </c>
      <c r="N289" s="180">
        <v>26721153</v>
      </c>
      <c r="O289" s="180">
        <v>28861222</v>
      </c>
      <c r="P289" s="180">
        <v>31275861</v>
      </c>
      <c r="Q289" s="180">
        <v>53210590</v>
      </c>
      <c r="R289" s="180">
        <v>42458705</v>
      </c>
      <c r="S289" s="180">
        <v>41527835</v>
      </c>
      <c r="T289" s="180">
        <v>35165790</v>
      </c>
      <c r="U289" s="180">
        <v>35127058</v>
      </c>
      <c r="V289" s="180">
        <v>30715059</v>
      </c>
      <c r="W289" s="180">
        <v>35293312</v>
      </c>
      <c r="X289" s="180">
        <v>34394713</v>
      </c>
      <c r="Y289" s="180">
        <v>40609916</v>
      </c>
      <c r="Z289" s="180">
        <v>40235802</v>
      </c>
      <c r="AA289" s="180">
        <v>38386884</v>
      </c>
      <c r="AB289" s="180">
        <v>35639246</v>
      </c>
      <c r="AC289" s="180">
        <v>58005650</v>
      </c>
      <c r="AD289" s="180">
        <v>41466766</v>
      </c>
      <c r="AE289" s="180">
        <v>44206941</v>
      </c>
      <c r="AF289" s="180">
        <v>38869391</v>
      </c>
      <c r="AG289" s="180">
        <v>56226230</v>
      </c>
      <c r="AH289" s="180">
        <v>45579375</v>
      </c>
      <c r="AI289" s="180">
        <v>47940133</v>
      </c>
      <c r="AJ289" s="180">
        <v>50548044</v>
      </c>
      <c r="AK289" s="180">
        <v>60588798</v>
      </c>
      <c r="AL289" s="180">
        <v>57379762</v>
      </c>
      <c r="AM289" s="180">
        <v>53420087</v>
      </c>
      <c r="AN289" s="180">
        <v>56675262</v>
      </c>
      <c r="AO289" s="180">
        <v>67824628</v>
      </c>
      <c r="AP289" s="180">
        <v>64909136</v>
      </c>
      <c r="AQ289" s="180">
        <v>63734366</v>
      </c>
      <c r="AR289" s="180">
        <v>59420898</v>
      </c>
      <c r="AS289" s="180">
        <v>66739598</v>
      </c>
      <c r="AT289" s="180">
        <v>57290955</v>
      </c>
      <c r="AU289" s="180">
        <v>47775390</v>
      </c>
      <c r="AV289" s="180">
        <v>49627224</v>
      </c>
      <c r="AW289" s="180">
        <v>61384882</v>
      </c>
      <c r="AX289" s="180">
        <v>77392544</v>
      </c>
      <c r="AY289" s="180">
        <v>48572426</v>
      </c>
      <c r="AZ289" s="180">
        <v>43665334</v>
      </c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70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70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70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70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70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3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  <c r="AM295" s="70"/>
      <c r="AN295" s="70"/>
      <c r="AO295" s="70"/>
      <c r="AP295" s="70"/>
      <c r="AQ295" s="70"/>
      <c r="AR295" s="70"/>
      <c r="AS295" s="70"/>
      <c r="AT295" s="70"/>
      <c r="AU295" s="70"/>
      <c r="AV295" s="70"/>
      <c r="AW295" s="70"/>
      <c r="AX295" s="70"/>
      <c r="AY295" s="70"/>
      <c r="AZ295" s="70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3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  <c r="AM296" s="70"/>
      <c r="AN296" s="70"/>
      <c r="AO296" s="70"/>
      <c r="AP296" s="70"/>
      <c r="AQ296" s="70"/>
      <c r="AR296" s="70"/>
      <c r="AS296" s="70"/>
      <c r="AT296" s="70"/>
      <c r="AU296" s="70"/>
      <c r="AV296" s="70"/>
      <c r="AW296" s="70"/>
      <c r="AX296" s="70"/>
      <c r="AY296" s="70"/>
      <c r="AZ296" s="70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3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  <c r="AM297" s="70"/>
      <c r="AN297" s="70"/>
      <c r="AO297" s="70"/>
      <c r="AP297" s="70"/>
      <c r="AQ297" s="70"/>
      <c r="AR297" s="70"/>
      <c r="AS297" s="70"/>
      <c r="AT297" s="70"/>
      <c r="AU297" s="70"/>
      <c r="AV297" s="70"/>
      <c r="AW297" s="70"/>
      <c r="AX297" s="70"/>
      <c r="AY297" s="70"/>
      <c r="AZ297" s="70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3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  <c r="AM298" s="70"/>
      <c r="AN298" s="70"/>
      <c r="AO298" s="70"/>
      <c r="AP298" s="70"/>
      <c r="AQ298" s="70"/>
      <c r="AR298" s="70"/>
      <c r="AS298" s="70"/>
      <c r="AT298" s="70"/>
      <c r="AU298" s="70"/>
      <c r="AV298" s="70"/>
      <c r="AW298" s="70"/>
      <c r="AX298" s="70"/>
      <c r="AY298" s="70"/>
      <c r="AZ298" s="70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3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  <c r="AM299" s="70"/>
      <c r="AN299" s="70"/>
      <c r="AO299" s="70"/>
      <c r="AP299" s="70"/>
      <c r="AQ299" s="70"/>
      <c r="AR299" s="70"/>
      <c r="AS299" s="70"/>
      <c r="AT299" s="70"/>
      <c r="AU299" s="70"/>
      <c r="AV299" s="70"/>
      <c r="AW299" s="70"/>
      <c r="AX299" s="70"/>
      <c r="AY299" s="70"/>
      <c r="AZ299" s="70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3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  <c r="AM300" s="70"/>
      <c r="AN300" s="70"/>
      <c r="AO300" s="70"/>
      <c r="AP300" s="70"/>
      <c r="AQ300" s="70"/>
      <c r="AR300" s="70"/>
      <c r="AS300" s="70"/>
      <c r="AT300" s="70"/>
      <c r="AU300" s="70"/>
      <c r="AV300" s="70"/>
      <c r="AW300" s="70"/>
      <c r="AX300" s="70"/>
      <c r="AY300" s="70"/>
      <c r="AZ300" s="70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3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  <c r="AM301" s="70"/>
      <c r="AN301" s="70"/>
      <c r="AO301" s="70"/>
      <c r="AP301" s="70"/>
      <c r="AQ301" s="70"/>
      <c r="AR301" s="70"/>
      <c r="AS301" s="70"/>
      <c r="AT301" s="70"/>
      <c r="AU301" s="70"/>
      <c r="AV301" s="70"/>
      <c r="AW301" s="70"/>
      <c r="AX301" s="70"/>
      <c r="AY301" s="70"/>
      <c r="AZ301" s="70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3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  <c r="AM302" s="70"/>
      <c r="AN302" s="70"/>
      <c r="AO302" s="70"/>
      <c r="AP302" s="70"/>
      <c r="AQ302" s="70"/>
      <c r="AR302" s="70"/>
      <c r="AS302" s="70"/>
      <c r="AT302" s="70"/>
      <c r="AU302" s="70"/>
      <c r="AV302" s="70"/>
      <c r="AW302" s="70"/>
      <c r="AX302" s="70"/>
      <c r="AY302" s="70"/>
      <c r="AZ302" s="70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3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  <c r="AM303" s="70"/>
      <c r="AN303" s="70"/>
      <c r="AO303" s="70"/>
      <c r="AP303" s="70"/>
      <c r="AQ303" s="70"/>
      <c r="AR303" s="70"/>
      <c r="AS303" s="70"/>
      <c r="AT303" s="70"/>
      <c r="AU303" s="70"/>
      <c r="AV303" s="70"/>
      <c r="AW303" s="70"/>
      <c r="AX303" s="70"/>
      <c r="AY303" s="70"/>
      <c r="AZ303" s="70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3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  <c r="AM304" s="70"/>
      <c r="AN304" s="70"/>
      <c r="AO304" s="70"/>
      <c r="AP304" s="70"/>
      <c r="AQ304" s="70"/>
      <c r="AR304" s="70"/>
      <c r="AS304" s="70"/>
      <c r="AT304" s="70"/>
      <c r="AU304" s="70"/>
      <c r="AV304" s="70"/>
      <c r="AW304" s="70"/>
      <c r="AX304" s="70"/>
      <c r="AY304" s="70"/>
      <c r="AZ304" s="70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3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8"/>
      <c r="B310" s="9">
        <v>2008</v>
      </c>
      <c r="C310" s="9">
        <v>2009</v>
      </c>
      <c r="D310" s="9">
        <v>2010</v>
      </c>
      <c r="E310" s="9">
        <v>2011</v>
      </c>
      <c r="F310" s="9">
        <v>2012</v>
      </c>
      <c r="G310" s="9">
        <v>2013</v>
      </c>
      <c r="H310" s="9">
        <v>2014</v>
      </c>
      <c r="I310" s="9">
        <v>2015</v>
      </c>
      <c r="J310" s="9">
        <v>2016</v>
      </c>
      <c r="K310" s="9">
        <v>2017</v>
      </c>
      <c r="L310" s="9">
        <v>2018</v>
      </c>
      <c r="M310" s="9">
        <v>2019</v>
      </c>
      <c r="N310" s="9">
        <v>2020</v>
      </c>
      <c r="O310" s="10"/>
      <c r="P310" s="9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</row>
    <row r="311" spans="1:71" x14ac:dyDescent="0.25">
      <c r="A311" s="11"/>
      <c r="B311" s="210" t="s">
        <v>955</v>
      </c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3"/>
      <c r="O311" s="12"/>
      <c r="P311" s="5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3"/>
      <c r="B312" s="211" t="s">
        <v>784</v>
      </c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3"/>
      <c r="O312" s="12"/>
      <c r="P312" s="5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3"/>
      <c r="B313" s="13">
        <f t="shared" ref="B313:N315" si="6">IFERROR(VLOOKUP($B$312,$4:$112,MATCH($P313&amp;"/"&amp;B$310,$2:$2,0),FALSE),"")</f>
        <v>18455813</v>
      </c>
      <c r="C313" s="13">
        <f t="shared" si="6"/>
        <v>15295221</v>
      </c>
      <c r="D313" s="13">
        <f t="shared" si="6"/>
        <v>23118752</v>
      </c>
      <c r="E313" s="13">
        <f t="shared" si="6"/>
        <v>26721153</v>
      </c>
      <c r="F313" s="13">
        <f t="shared" si="6"/>
        <v>42458705</v>
      </c>
      <c r="G313" s="13">
        <f t="shared" si="6"/>
        <v>30715059</v>
      </c>
      <c r="H313" s="13">
        <f t="shared" si="6"/>
        <v>40235802</v>
      </c>
      <c r="I313" s="13">
        <f t="shared" si="6"/>
        <v>41466766</v>
      </c>
      <c r="J313" s="13">
        <f t="shared" si="6"/>
        <v>45579375</v>
      </c>
      <c r="K313" s="13">
        <f t="shared" si="6"/>
        <v>57379762</v>
      </c>
      <c r="L313" s="13">
        <f t="shared" si="6"/>
        <v>64909136</v>
      </c>
      <c r="M313" s="13">
        <f t="shared" si="6"/>
        <v>57290955</v>
      </c>
      <c r="N313" s="14">
        <f t="shared" si="6"/>
        <v>77392544</v>
      </c>
      <c r="O313" s="12"/>
      <c r="P313" s="15" t="s">
        <v>956</v>
      </c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3"/>
      <c r="B314" s="13">
        <f t="shared" si="6"/>
        <v>20502059</v>
      </c>
      <c r="C314" s="13">
        <f t="shared" si="6"/>
        <v>17355659</v>
      </c>
      <c r="D314" s="13">
        <f t="shared" si="6"/>
        <v>22773895.350000001</v>
      </c>
      <c r="E314" s="13">
        <f t="shared" si="6"/>
        <v>28861222</v>
      </c>
      <c r="F314" s="13">
        <f t="shared" si="6"/>
        <v>41527835</v>
      </c>
      <c r="G314" s="13">
        <f t="shared" si="6"/>
        <v>35293312</v>
      </c>
      <c r="H314" s="13">
        <f t="shared" si="6"/>
        <v>38386884</v>
      </c>
      <c r="I314" s="13">
        <f t="shared" si="6"/>
        <v>44206941</v>
      </c>
      <c r="J314" s="13">
        <f t="shared" si="6"/>
        <v>47940133</v>
      </c>
      <c r="K314" s="13">
        <f t="shared" si="6"/>
        <v>53420087</v>
      </c>
      <c r="L314" s="13">
        <f t="shared" si="6"/>
        <v>63734366</v>
      </c>
      <c r="M314" s="13">
        <f t="shared" si="6"/>
        <v>47775390</v>
      </c>
      <c r="N314" s="14">
        <f t="shared" si="6"/>
        <v>48572426</v>
      </c>
      <c r="O314" s="12"/>
      <c r="P314" s="15" t="s">
        <v>957</v>
      </c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3"/>
      <c r="B315" s="13">
        <f t="shared" si="6"/>
        <v>18221834</v>
      </c>
      <c r="C315" s="13">
        <f t="shared" si="6"/>
        <v>18477580</v>
      </c>
      <c r="D315" s="13">
        <f t="shared" si="6"/>
        <v>23716144</v>
      </c>
      <c r="E315" s="13">
        <f t="shared" si="6"/>
        <v>31275861</v>
      </c>
      <c r="F315" s="13">
        <f t="shared" si="6"/>
        <v>35165790</v>
      </c>
      <c r="G315" s="13">
        <f t="shared" si="6"/>
        <v>34394713</v>
      </c>
      <c r="H315" s="13">
        <f t="shared" si="6"/>
        <v>35639246</v>
      </c>
      <c r="I315" s="13">
        <f t="shared" si="6"/>
        <v>38869391</v>
      </c>
      <c r="J315" s="13">
        <f t="shared" si="6"/>
        <v>50548044</v>
      </c>
      <c r="K315" s="13">
        <f t="shared" si="6"/>
        <v>56675262</v>
      </c>
      <c r="L315" s="13">
        <f t="shared" si="6"/>
        <v>59420898</v>
      </c>
      <c r="M315" s="13">
        <f t="shared" si="6"/>
        <v>49627224</v>
      </c>
      <c r="N315" s="14">
        <f t="shared" si="6"/>
        <v>43665334</v>
      </c>
      <c r="O315" s="12"/>
      <c r="P315" s="15" t="s">
        <v>958</v>
      </c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3"/>
      <c r="B316" s="13">
        <f t="shared" ref="B316:M316" si="7">IFERROR(VLOOKUP($B$312,$4:$112,MATCH($P316&amp;"/"&amp;B$310,$2:$2,0),FALSE),"")</f>
        <v>27751133</v>
      </c>
      <c r="C316" s="13">
        <f t="shared" si="7"/>
        <v>26674350.93</v>
      </c>
      <c r="D316" s="13">
        <f t="shared" si="7"/>
        <v>32457482.079999998</v>
      </c>
      <c r="E316" s="13">
        <f t="shared" si="7"/>
        <v>53210590</v>
      </c>
      <c r="F316" s="13">
        <f t="shared" si="7"/>
        <v>35127058</v>
      </c>
      <c r="G316" s="13">
        <f t="shared" si="7"/>
        <v>40609916</v>
      </c>
      <c r="H316" s="13">
        <f t="shared" si="7"/>
        <v>58005650</v>
      </c>
      <c r="I316" s="13">
        <f t="shared" si="7"/>
        <v>56226230</v>
      </c>
      <c r="J316" s="13">
        <f t="shared" si="7"/>
        <v>60588798</v>
      </c>
      <c r="K316" s="13">
        <f t="shared" si="7"/>
        <v>67824628</v>
      </c>
      <c r="L316" s="13">
        <f t="shared" si="7"/>
        <v>66739598</v>
      </c>
      <c r="M316" s="13">
        <f t="shared" si="7"/>
        <v>61384882</v>
      </c>
      <c r="N316" s="14">
        <f>IFERROR(VLOOKUP($B$312,$4:$112,MATCH($P316&amp;"/"&amp;N$310,$2:$2,0),FALSE),IFERROR(VLOOKUP($B$312,$4:$112,MATCH($P315&amp;"/"&amp;N$310,$2:$2,0),FALSE),IFERROR(VLOOKUP($B$312,$4:$112,MATCH($P314&amp;"/"&amp;N$310,$2:$2,0),FALSE),IFERROR(VLOOKUP($B$312,$4:$112,MATCH($P313&amp;"/"&amp;N$310,$2:$2,0),FALSE),""))))</f>
        <v>43665334</v>
      </c>
      <c r="O316" s="12"/>
      <c r="P316" s="15" t="s">
        <v>959</v>
      </c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3"/>
      <c r="B317" s="16">
        <f t="shared" ref="B317:N317" si="8">+B316/B$364</f>
        <v>2.1288817009866616E-2</v>
      </c>
      <c r="C317" s="16">
        <f t="shared" si="8"/>
        <v>1.9634685984155072E-2</v>
      </c>
      <c r="D317" s="16">
        <f t="shared" si="8"/>
        <v>2.0919694094238668E-2</v>
      </c>
      <c r="E317" s="16">
        <f t="shared" si="8"/>
        <v>3.088360229428528E-2</v>
      </c>
      <c r="F317" s="16">
        <f t="shared" si="8"/>
        <v>1.6908799282594821E-2</v>
      </c>
      <c r="G317" s="16">
        <f t="shared" si="8"/>
        <v>1.7733237080739005E-2</v>
      </c>
      <c r="H317" s="16">
        <f t="shared" si="8"/>
        <v>2.427891741067938E-2</v>
      </c>
      <c r="I317" s="16">
        <f t="shared" si="8"/>
        <v>2.2003722379369695E-2</v>
      </c>
      <c r="J317" s="16">
        <f t="shared" si="8"/>
        <v>2.1290097434494931E-2</v>
      </c>
      <c r="K317" s="16">
        <f t="shared" si="8"/>
        <v>2.3381024083743797E-2</v>
      </c>
      <c r="L317" s="16">
        <f t="shared" si="8"/>
        <v>2.1152987993126253E-2</v>
      </c>
      <c r="M317" s="16">
        <f t="shared" si="8"/>
        <v>1.8635989921031305E-2</v>
      </c>
      <c r="N317" s="16">
        <f t="shared" si="8"/>
        <v>1.2315191569253507E-2</v>
      </c>
      <c r="O317" s="12">
        <f>RATE(M$310-B$310,,-B317,M317)</f>
        <v>-1.2025945000167713E-2</v>
      </c>
      <c r="P317" s="17" t="s">
        <v>960</v>
      </c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3"/>
      <c r="B318" s="212" t="s">
        <v>1058</v>
      </c>
      <c r="C318" s="199"/>
      <c r="D318" s="199"/>
      <c r="E318" s="199"/>
      <c r="F318" s="199"/>
      <c r="G318" s="199"/>
      <c r="H318" s="199"/>
      <c r="I318" s="199"/>
      <c r="J318" s="199"/>
      <c r="K318" s="199"/>
      <c r="L318" s="199"/>
      <c r="M318" s="199"/>
      <c r="N318" s="200"/>
      <c r="O318" s="12"/>
      <c r="P318" s="5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3"/>
      <c r="B319" s="14" t="str">
        <f t="shared" ref="B319:N322" si="9">IFERROR(VLOOKUP($B$318,$4:$112,MATCH($P319&amp;"/"&amp;B$310,$2:$2,0),FALSE),IFERROR(VLOOKUP($B$318,$4:$112,MATCH($P318&amp;"/"&amp;B$310,$2:$2,0),FALSE),IFERROR(VLOOKUP($B$318,$4:$112,MATCH($P317&amp;"/"&amp;B$310,$2:$2,0),FALSE),IFERROR(VLOOKUP($B$318,$4:$112,MATCH($P316&amp;"/"&amp;B$310,$2:$2,0),FALSE),"0"))))</f>
        <v>0</v>
      </c>
      <c r="C319" s="14" t="str">
        <f t="shared" si="9"/>
        <v>0</v>
      </c>
      <c r="D319" s="14" t="str">
        <f t="shared" si="9"/>
        <v>0</v>
      </c>
      <c r="E319" s="14" t="str">
        <f t="shared" si="9"/>
        <v>0</v>
      </c>
      <c r="F319" s="14" t="str">
        <f t="shared" si="9"/>
        <v>0</v>
      </c>
      <c r="G319" s="14" t="str">
        <f t="shared" si="9"/>
        <v>0</v>
      </c>
      <c r="H319" s="14" t="str">
        <f t="shared" si="9"/>
        <v>0</v>
      </c>
      <c r="I319" s="14" t="str">
        <f t="shared" si="9"/>
        <v>0</v>
      </c>
      <c r="J319" s="14" t="str">
        <f t="shared" si="9"/>
        <v>0</v>
      </c>
      <c r="K319" s="14" t="str">
        <f t="shared" si="9"/>
        <v>0</v>
      </c>
      <c r="L319" s="14" t="str">
        <f t="shared" si="9"/>
        <v>0</v>
      </c>
      <c r="M319" s="14" t="str">
        <f t="shared" si="9"/>
        <v>0</v>
      </c>
      <c r="N319" s="14" t="str">
        <f t="shared" si="9"/>
        <v>0</v>
      </c>
      <c r="O319" s="12"/>
      <c r="P319" s="15" t="s">
        <v>956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3"/>
      <c r="B320" s="14" t="str">
        <f t="shared" si="9"/>
        <v>0</v>
      </c>
      <c r="C320" s="14" t="str">
        <f t="shared" si="9"/>
        <v>0</v>
      </c>
      <c r="D320" s="14" t="str">
        <f t="shared" si="9"/>
        <v>0</v>
      </c>
      <c r="E320" s="14" t="str">
        <f t="shared" si="9"/>
        <v>0</v>
      </c>
      <c r="F320" s="14" t="str">
        <f t="shared" si="9"/>
        <v>0</v>
      </c>
      <c r="G320" s="14" t="str">
        <f t="shared" si="9"/>
        <v>0</v>
      </c>
      <c r="H320" s="14" t="str">
        <f t="shared" si="9"/>
        <v>0</v>
      </c>
      <c r="I320" s="14" t="str">
        <f t="shared" si="9"/>
        <v>0</v>
      </c>
      <c r="J320" s="14" t="str">
        <f t="shared" si="9"/>
        <v>0</v>
      </c>
      <c r="K320" s="14" t="str">
        <f t="shared" si="9"/>
        <v>0</v>
      </c>
      <c r="L320" s="14" t="str">
        <f t="shared" si="9"/>
        <v>0</v>
      </c>
      <c r="M320" s="14" t="str">
        <f t="shared" si="9"/>
        <v>0</v>
      </c>
      <c r="N320" s="14" t="str">
        <f t="shared" si="9"/>
        <v>0</v>
      </c>
      <c r="O320" s="12"/>
      <c r="P320" s="15" t="s">
        <v>957</v>
      </c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3"/>
      <c r="B321" s="14" t="str">
        <f t="shared" si="9"/>
        <v>0</v>
      </c>
      <c r="C321" s="14" t="str">
        <f t="shared" si="9"/>
        <v>0</v>
      </c>
      <c r="D321" s="14" t="str">
        <f t="shared" si="9"/>
        <v>0</v>
      </c>
      <c r="E321" s="14" t="str">
        <f t="shared" si="9"/>
        <v>0</v>
      </c>
      <c r="F321" s="14" t="str">
        <f t="shared" si="9"/>
        <v>0</v>
      </c>
      <c r="G321" s="14" t="str">
        <f t="shared" si="9"/>
        <v>0</v>
      </c>
      <c r="H321" s="14" t="str">
        <f t="shared" si="9"/>
        <v>0</v>
      </c>
      <c r="I321" s="14" t="str">
        <f t="shared" si="9"/>
        <v>0</v>
      </c>
      <c r="J321" s="14" t="str">
        <f t="shared" si="9"/>
        <v>0</v>
      </c>
      <c r="K321" s="14" t="str">
        <f t="shared" si="9"/>
        <v>0</v>
      </c>
      <c r="L321" s="14" t="str">
        <f t="shared" si="9"/>
        <v>0</v>
      </c>
      <c r="M321" s="14" t="str">
        <f t="shared" si="9"/>
        <v>0</v>
      </c>
      <c r="N321" s="14" t="str">
        <f t="shared" si="9"/>
        <v>0</v>
      </c>
      <c r="O321" s="12"/>
      <c r="P321" s="15" t="s">
        <v>958</v>
      </c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3"/>
      <c r="B322" s="14" t="str">
        <f t="shared" si="9"/>
        <v>0</v>
      </c>
      <c r="C322" s="14" t="str">
        <f t="shared" si="9"/>
        <v>0</v>
      </c>
      <c r="D322" s="14" t="str">
        <f t="shared" si="9"/>
        <v>0</v>
      </c>
      <c r="E322" s="14" t="str">
        <f t="shared" si="9"/>
        <v>0</v>
      </c>
      <c r="F322" s="14" t="str">
        <f t="shared" si="9"/>
        <v>0</v>
      </c>
      <c r="G322" s="14" t="str">
        <f t="shared" si="9"/>
        <v>0</v>
      </c>
      <c r="H322" s="14" t="str">
        <f t="shared" si="9"/>
        <v>0</v>
      </c>
      <c r="I322" s="14" t="str">
        <f t="shared" si="9"/>
        <v>0</v>
      </c>
      <c r="J322" s="14" t="str">
        <f t="shared" si="9"/>
        <v>0</v>
      </c>
      <c r="K322" s="14" t="str">
        <f t="shared" si="9"/>
        <v>0</v>
      </c>
      <c r="L322" s="14" t="str">
        <f t="shared" si="9"/>
        <v>0</v>
      </c>
      <c r="M322" s="14" t="str">
        <f t="shared" si="9"/>
        <v>0</v>
      </c>
      <c r="N322" s="14" t="str">
        <f t="shared" si="9"/>
        <v>0</v>
      </c>
      <c r="O322" s="12"/>
      <c r="P322" s="15" t="s">
        <v>959</v>
      </c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3"/>
      <c r="B323" s="16">
        <f t="shared" ref="B323:N323" si="10">+B322/B$364</f>
        <v>0</v>
      </c>
      <c r="C323" s="16">
        <f t="shared" si="10"/>
        <v>0</v>
      </c>
      <c r="D323" s="16">
        <f t="shared" si="10"/>
        <v>0</v>
      </c>
      <c r="E323" s="16">
        <f t="shared" si="10"/>
        <v>0</v>
      </c>
      <c r="F323" s="16">
        <f t="shared" si="10"/>
        <v>0</v>
      </c>
      <c r="G323" s="16">
        <f t="shared" si="10"/>
        <v>0</v>
      </c>
      <c r="H323" s="16">
        <f t="shared" si="10"/>
        <v>0</v>
      </c>
      <c r="I323" s="16">
        <f t="shared" si="10"/>
        <v>0</v>
      </c>
      <c r="J323" s="16">
        <f t="shared" si="10"/>
        <v>0</v>
      </c>
      <c r="K323" s="16">
        <f t="shared" si="10"/>
        <v>0</v>
      </c>
      <c r="L323" s="16">
        <f t="shared" si="10"/>
        <v>0</v>
      </c>
      <c r="M323" s="16">
        <f t="shared" si="10"/>
        <v>0</v>
      </c>
      <c r="N323" s="16">
        <f t="shared" si="10"/>
        <v>0</v>
      </c>
      <c r="O323" s="12" t="e">
        <f>RATE(M$310-B$310,,-B323,M323)</f>
        <v>#NUM!</v>
      </c>
      <c r="P323" s="17" t="s">
        <v>960</v>
      </c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3"/>
      <c r="B324" s="212" t="s">
        <v>1059</v>
      </c>
      <c r="C324" s="199"/>
      <c r="D324" s="199"/>
      <c r="E324" s="199"/>
      <c r="F324" s="199"/>
      <c r="G324" s="199"/>
      <c r="H324" s="199"/>
      <c r="I324" s="199"/>
      <c r="J324" s="199"/>
      <c r="K324" s="199"/>
      <c r="L324" s="199"/>
      <c r="M324" s="199"/>
      <c r="N324" s="200"/>
      <c r="O324" s="12"/>
      <c r="P324" s="5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3"/>
      <c r="B325" s="14" t="str">
        <f t="shared" ref="B325:N327" si="11">IFERROR(VLOOKUP($B$324,$4:$112,MATCH($P325&amp;"/"&amp;B$310,$2:$2,0),FALSE),"")</f>
        <v/>
      </c>
      <c r="C325" s="14" t="str">
        <f t="shared" si="11"/>
        <v/>
      </c>
      <c r="D325" s="14" t="str">
        <f t="shared" si="11"/>
        <v/>
      </c>
      <c r="E325" s="14" t="str">
        <f t="shared" si="11"/>
        <v/>
      </c>
      <c r="F325" s="14" t="str">
        <f t="shared" si="11"/>
        <v/>
      </c>
      <c r="G325" s="14" t="str">
        <f t="shared" si="11"/>
        <v/>
      </c>
      <c r="H325" s="14" t="str">
        <f t="shared" si="11"/>
        <v/>
      </c>
      <c r="I325" s="14" t="str">
        <f t="shared" si="11"/>
        <v/>
      </c>
      <c r="J325" s="14" t="str">
        <f t="shared" si="11"/>
        <v/>
      </c>
      <c r="K325" s="14" t="str">
        <f t="shared" si="11"/>
        <v/>
      </c>
      <c r="L325" s="14" t="str">
        <f t="shared" si="11"/>
        <v/>
      </c>
      <c r="M325" s="14" t="str">
        <f t="shared" si="11"/>
        <v/>
      </c>
      <c r="N325" s="14" t="str">
        <f t="shared" si="11"/>
        <v/>
      </c>
      <c r="O325" s="12"/>
      <c r="P325" s="15" t="s">
        <v>956</v>
      </c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3"/>
      <c r="B326" s="14" t="str">
        <f t="shared" si="11"/>
        <v/>
      </c>
      <c r="C326" s="14" t="str">
        <f t="shared" si="11"/>
        <v/>
      </c>
      <c r="D326" s="14" t="str">
        <f t="shared" si="11"/>
        <v/>
      </c>
      <c r="E326" s="14" t="str">
        <f t="shared" si="11"/>
        <v/>
      </c>
      <c r="F326" s="14" t="str">
        <f t="shared" si="11"/>
        <v/>
      </c>
      <c r="G326" s="14" t="str">
        <f t="shared" si="11"/>
        <v/>
      </c>
      <c r="H326" s="14" t="str">
        <f t="shared" si="11"/>
        <v/>
      </c>
      <c r="I326" s="14" t="str">
        <f t="shared" si="11"/>
        <v/>
      </c>
      <c r="J326" s="14" t="str">
        <f t="shared" si="11"/>
        <v/>
      </c>
      <c r="K326" s="14" t="str">
        <f t="shared" si="11"/>
        <v/>
      </c>
      <c r="L326" s="14" t="str">
        <f t="shared" si="11"/>
        <v/>
      </c>
      <c r="M326" s="14" t="str">
        <f t="shared" si="11"/>
        <v/>
      </c>
      <c r="N326" s="14" t="str">
        <f t="shared" si="11"/>
        <v/>
      </c>
      <c r="O326" s="12"/>
      <c r="P326" s="15" t="s">
        <v>957</v>
      </c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3"/>
      <c r="B327" s="14" t="str">
        <f t="shared" si="11"/>
        <v/>
      </c>
      <c r="C327" s="14" t="str">
        <f t="shared" si="11"/>
        <v/>
      </c>
      <c r="D327" s="14" t="str">
        <f t="shared" si="11"/>
        <v/>
      </c>
      <c r="E327" s="14" t="str">
        <f t="shared" si="11"/>
        <v/>
      </c>
      <c r="F327" s="14" t="str">
        <f t="shared" si="11"/>
        <v/>
      </c>
      <c r="G327" s="14" t="str">
        <f t="shared" si="11"/>
        <v/>
      </c>
      <c r="H327" s="14" t="str">
        <f t="shared" si="11"/>
        <v/>
      </c>
      <c r="I327" s="14" t="str">
        <f t="shared" si="11"/>
        <v/>
      </c>
      <c r="J327" s="14" t="str">
        <f t="shared" si="11"/>
        <v/>
      </c>
      <c r="K327" s="14" t="str">
        <f t="shared" si="11"/>
        <v/>
      </c>
      <c r="L327" s="14" t="str">
        <f t="shared" si="11"/>
        <v/>
      </c>
      <c r="M327" s="14" t="str">
        <f t="shared" si="11"/>
        <v/>
      </c>
      <c r="N327" s="14" t="str">
        <f t="shared" si="11"/>
        <v/>
      </c>
      <c r="O327" s="12"/>
      <c r="P327" s="15" t="s">
        <v>958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3"/>
      <c r="B328" s="14" t="str">
        <f t="shared" ref="B328:M328" si="12">IFERROR(VLOOKUP($B$324,$4:$112,MATCH($P328&amp;"/"&amp;B$310,$2:$2,0),FALSE),"")</f>
        <v/>
      </c>
      <c r="C328" s="14" t="str">
        <f t="shared" si="12"/>
        <v/>
      </c>
      <c r="D328" s="14" t="str">
        <f t="shared" si="12"/>
        <v/>
      </c>
      <c r="E328" s="14" t="str">
        <f t="shared" si="12"/>
        <v/>
      </c>
      <c r="F328" s="14" t="str">
        <f t="shared" si="12"/>
        <v/>
      </c>
      <c r="G328" s="14" t="str">
        <f t="shared" si="12"/>
        <v/>
      </c>
      <c r="H328" s="14" t="str">
        <f t="shared" si="12"/>
        <v/>
      </c>
      <c r="I328" s="14" t="str">
        <f t="shared" si="12"/>
        <v/>
      </c>
      <c r="J328" s="14" t="str">
        <f t="shared" si="12"/>
        <v/>
      </c>
      <c r="K328" s="14" t="str">
        <f t="shared" si="12"/>
        <v/>
      </c>
      <c r="L328" s="14" t="str">
        <f t="shared" si="12"/>
        <v/>
      </c>
      <c r="M328" s="14" t="str">
        <f t="shared" si="12"/>
        <v/>
      </c>
      <c r="N328" s="14" t="str">
        <f>IFERROR(VLOOKUP($B$324,$4:$112,MATCH($P328&amp;"/"&amp;N$310,$2:$2,0),FALSE),IFERROR(VLOOKUP($B$324,$4:$112,MATCH($P327&amp;"/"&amp;N$310,$2:$2,0),FALSE),IFERROR(VLOOKUP($B$324,$4:$112,MATCH($P326&amp;"/"&amp;N$310,$2:$2,0),FALSE),IFERROR(VLOOKUP($B$324,$4:$112,MATCH($P325&amp;"/"&amp;N$310,$2:$2,0),FALSE),""))))</f>
        <v/>
      </c>
      <c r="O328" s="12" t="e">
        <f t="shared" ref="O328:O329" si="13">RATE(M$310-B$310,,-B328,M328)</f>
        <v>#VALUE!</v>
      </c>
      <c r="P328" s="15" t="s">
        <v>959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3"/>
      <c r="B329" s="16" t="e">
        <f t="shared" ref="B329:N329" si="14">+B328/B$364</f>
        <v>#VALUE!</v>
      </c>
      <c r="C329" s="16" t="e">
        <f t="shared" si="14"/>
        <v>#VALUE!</v>
      </c>
      <c r="D329" s="16" t="e">
        <f t="shared" si="14"/>
        <v>#VALUE!</v>
      </c>
      <c r="E329" s="16" t="e">
        <f t="shared" si="14"/>
        <v>#VALUE!</v>
      </c>
      <c r="F329" s="16" t="e">
        <f t="shared" si="14"/>
        <v>#VALUE!</v>
      </c>
      <c r="G329" s="16" t="e">
        <f t="shared" si="14"/>
        <v>#VALUE!</v>
      </c>
      <c r="H329" s="16" t="e">
        <f t="shared" si="14"/>
        <v>#VALUE!</v>
      </c>
      <c r="I329" s="16" t="e">
        <f t="shared" si="14"/>
        <v>#VALUE!</v>
      </c>
      <c r="J329" s="16" t="e">
        <f t="shared" si="14"/>
        <v>#VALUE!</v>
      </c>
      <c r="K329" s="16" t="e">
        <f t="shared" si="14"/>
        <v>#VALUE!</v>
      </c>
      <c r="L329" s="16" t="e">
        <f t="shared" si="14"/>
        <v>#VALUE!</v>
      </c>
      <c r="M329" s="16" t="e">
        <f t="shared" si="14"/>
        <v>#VALUE!</v>
      </c>
      <c r="N329" s="16" t="e">
        <f t="shared" si="14"/>
        <v>#VALUE!</v>
      </c>
      <c r="O329" s="12" t="e">
        <f t="shared" si="13"/>
        <v>#VALUE!</v>
      </c>
      <c r="P329" s="17" t="s">
        <v>960</v>
      </c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3"/>
      <c r="B330" s="212" t="s">
        <v>1061</v>
      </c>
      <c r="C330" s="199"/>
      <c r="D330" s="199"/>
      <c r="E330" s="199"/>
      <c r="F330" s="199"/>
      <c r="G330" s="199"/>
      <c r="H330" s="199"/>
      <c r="I330" s="199"/>
      <c r="J330" s="199"/>
      <c r="K330" s="199"/>
      <c r="L330" s="199"/>
      <c r="M330" s="199"/>
      <c r="N330" s="200"/>
      <c r="O330" s="12"/>
      <c r="P330" s="5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3"/>
      <c r="B331" s="14" t="str">
        <f t="shared" ref="B331:N333" si="15">IFERROR(VLOOKUP($B$330,$4:$112,MATCH($P331&amp;"/"&amp;B$310,$2:$2,0),FALSE),"")</f>
        <v/>
      </c>
      <c r="C331" s="14" t="str">
        <f t="shared" si="15"/>
        <v/>
      </c>
      <c r="D331" s="14" t="str">
        <f t="shared" si="15"/>
        <v/>
      </c>
      <c r="E331" s="14" t="str">
        <f t="shared" si="15"/>
        <v/>
      </c>
      <c r="F331" s="14" t="str">
        <f t="shared" si="15"/>
        <v/>
      </c>
      <c r="G331" s="14" t="str">
        <f t="shared" si="15"/>
        <v/>
      </c>
      <c r="H331" s="14" t="str">
        <f t="shared" si="15"/>
        <v/>
      </c>
      <c r="I331" s="14" t="str">
        <f t="shared" si="15"/>
        <v/>
      </c>
      <c r="J331" s="14" t="str">
        <f t="shared" si="15"/>
        <v/>
      </c>
      <c r="K331" s="14" t="str">
        <f t="shared" si="15"/>
        <v/>
      </c>
      <c r="L331" s="14" t="str">
        <f t="shared" si="15"/>
        <v/>
      </c>
      <c r="M331" s="14" t="str">
        <f t="shared" si="15"/>
        <v/>
      </c>
      <c r="N331" s="14" t="str">
        <f t="shared" si="15"/>
        <v/>
      </c>
      <c r="O331" s="12"/>
      <c r="P331" s="15" t="s">
        <v>956</v>
      </c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3"/>
      <c r="B332" s="14" t="str">
        <f t="shared" si="15"/>
        <v/>
      </c>
      <c r="C332" s="14" t="str">
        <f t="shared" si="15"/>
        <v/>
      </c>
      <c r="D332" s="14" t="str">
        <f t="shared" si="15"/>
        <v/>
      </c>
      <c r="E332" s="14" t="str">
        <f t="shared" si="15"/>
        <v/>
      </c>
      <c r="F332" s="14" t="str">
        <f t="shared" si="15"/>
        <v/>
      </c>
      <c r="G332" s="14" t="str">
        <f t="shared" si="15"/>
        <v/>
      </c>
      <c r="H332" s="14" t="str">
        <f t="shared" si="15"/>
        <v/>
      </c>
      <c r="I332" s="14" t="str">
        <f t="shared" si="15"/>
        <v/>
      </c>
      <c r="J332" s="14" t="str">
        <f t="shared" si="15"/>
        <v/>
      </c>
      <c r="K332" s="14" t="str">
        <f t="shared" si="15"/>
        <v/>
      </c>
      <c r="L332" s="14" t="str">
        <f t="shared" si="15"/>
        <v/>
      </c>
      <c r="M332" s="14" t="str">
        <f t="shared" si="15"/>
        <v/>
      </c>
      <c r="N332" s="14" t="str">
        <f t="shared" si="15"/>
        <v/>
      </c>
      <c r="O332" s="12"/>
      <c r="P332" s="15" t="s">
        <v>957</v>
      </c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3"/>
      <c r="B333" s="14" t="str">
        <f t="shared" si="15"/>
        <v/>
      </c>
      <c r="C333" s="14" t="str">
        <f t="shared" si="15"/>
        <v/>
      </c>
      <c r="D333" s="14" t="str">
        <f t="shared" si="15"/>
        <v/>
      </c>
      <c r="E333" s="14" t="str">
        <f t="shared" si="15"/>
        <v/>
      </c>
      <c r="F333" s="14" t="str">
        <f t="shared" si="15"/>
        <v/>
      </c>
      <c r="G333" s="14" t="str">
        <f t="shared" si="15"/>
        <v/>
      </c>
      <c r="H333" s="14" t="str">
        <f t="shared" si="15"/>
        <v/>
      </c>
      <c r="I333" s="14" t="str">
        <f t="shared" si="15"/>
        <v/>
      </c>
      <c r="J333" s="14" t="str">
        <f t="shared" si="15"/>
        <v/>
      </c>
      <c r="K333" s="14" t="str">
        <f t="shared" si="15"/>
        <v/>
      </c>
      <c r="L333" s="14" t="str">
        <f t="shared" si="15"/>
        <v/>
      </c>
      <c r="M333" s="14" t="str">
        <f t="shared" si="15"/>
        <v/>
      </c>
      <c r="N333" s="14" t="str">
        <f t="shared" si="15"/>
        <v/>
      </c>
      <c r="O333" s="12"/>
      <c r="P333" s="15" t="s">
        <v>958</v>
      </c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3"/>
      <c r="B334" s="14" t="str">
        <f t="shared" ref="B334:M334" si="16">IFERROR(VLOOKUP($B$330,$4:$112,MATCH($P334&amp;"/"&amp;B$310,$2:$2,0),FALSE),"")</f>
        <v/>
      </c>
      <c r="C334" s="14" t="str">
        <f t="shared" si="16"/>
        <v/>
      </c>
      <c r="D334" s="14" t="str">
        <f t="shared" si="16"/>
        <v/>
      </c>
      <c r="E334" s="14" t="str">
        <f t="shared" si="16"/>
        <v/>
      </c>
      <c r="F334" s="14" t="str">
        <f t="shared" si="16"/>
        <v/>
      </c>
      <c r="G334" s="14" t="str">
        <f t="shared" si="16"/>
        <v/>
      </c>
      <c r="H334" s="14" t="str">
        <f t="shared" si="16"/>
        <v/>
      </c>
      <c r="I334" s="14" t="str">
        <f t="shared" si="16"/>
        <v/>
      </c>
      <c r="J334" s="14" t="str">
        <f t="shared" si="16"/>
        <v/>
      </c>
      <c r="K334" s="14" t="str">
        <f t="shared" si="16"/>
        <v/>
      </c>
      <c r="L334" s="14" t="str">
        <f t="shared" si="16"/>
        <v/>
      </c>
      <c r="M334" s="14" t="str">
        <f t="shared" si="16"/>
        <v/>
      </c>
      <c r="N334" s="14" t="str">
        <f>IFERROR(VLOOKUP($B$330,$4:$112,MATCH($P334&amp;"/"&amp;N$310,$2:$2,0),FALSE),IFERROR(VLOOKUP($B$330,$4:$112,MATCH($P333&amp;"/"&amp;N$310,$2:$2,0),FALSE),IFERROR(VLOOKUP($B$330,$4:$112,MATCH($P332&amp;"/"&amp;N$310,$2:$2,0),FALSE),IFERROR(VLOOKUP($B$330,$4:$112,MATCH($P331&amp;"/"&amp;N$310,$2:$2,0),FALSE),""))))</f>
        <v/>
      </c>
      <c r="O334" s="12" t="e">
        <f t="shared" ref="O334:O335" si="17">RATE(M$310-B$310,,-B334,M334)</f>
        <v>#VALUE!</v>
      </c>
      <c r="P334" s="15" t="s">
        <v>959</v>
      </c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3"/>
      <c r="B335" s="151" t="e">
        <f t="shared" ref="B335:N335" si="18">+B334/B$364</f>
        <v>#VALUE!</v>
      </c>
      <c r="C335" s="151" t="e">
        <f t="shared" si="18"/>
        <v>#VALUE!</v>
      </c>
      <c r="D335" s="151" t="e">
        <f t="shared" si="18"/>
        <v>#VALUE!</v>
      </c>
      <c r="E335" s="151" t="e">
        <f t="shared" si="18"/>
        <v>#VALUE!</v>
      </c>
      <c r="F335" s="151" t="e">
        <f t="shared" si="18"/>
        <v>#VALUE!</v>
      </c>
      <c r="G335" s="151" t="e">
        <f t="shared" si="18"/>
        <v>#VALUE!</v>
      </c>
      <c r="H335" s="151" t="e">
        <f t="shared" si="18"/>
        <v>#VALUE!</v>
      </c>
      <c r="I335" s="151" t="e">
        <f t="shared" si="18"/>
        <v>#VALUE!</v>
      </c>
      <c r="J335" s="151" t="e">
        <f t="shared" si="18"/>
        <v>#VALUE!</v>
      </c>
      <c r="K335" s="151" t="e">
        <f t="shared" si="18"/>
        <v>#VALUE!</v>
      </c>
      <c r="L335" s="151" t="e">
        <f t="shared" si="18"/>
        <v>#VALUE!</v>
      </c>
      <c r="M335" s="151" t="e">
        <f t="shared" si="18"/>
        <v>#VALUE!</v>
      </c>
      <c r="N335" s="151" t="e">
        <f t="shared" si="18"/>
        <v>#VALUE!</v>
      </c>
      <c r="O335" s="12" t="e">
        <f t="shared" si="17"/>
        <v>#VALUE!</v>
      </c>
      <c r="P335" s="17" t="s">
        <v>960</v>
      </c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1"/>
      <c r="B336" s="211" t="s">
        <v>1067</v>
      </c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3"/>
      <c r="O336" s="12"/>
      <c r="P336" s="5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3"/>
      <c r="B337" s="14" t="str">
        <f t="shared" ref="B337:N339" si="19">IFERROR(VLOOKUP($B$336,$4:$112,MATCH($P337&amp;"/"&amp;B$310,$2:$2,0),FALSE),"")</f>
        <v/>
      </c>
      <c r="C337" s="14" t="str">
        <f t="shared" si="19"/>
        <v/>
      </c>
      <c r="D337" s="14" t="str">
        <f t="shared" si="19"/>
        <v/>
      </c>
      <c r="E337" s="14" t="str">
        <f t="shared" si="19"/>
        <v/>
      </c>
      <c r="F337" s="14" t="str">
        <f t="shared" si="19"/>
        <v/>
      </c>
      <c r="G337" s="14" t="str">
        <f t="shared" si="19"/>
        <v/>
      </c>
      <c r="H337" s="14" t="str">
        <f t="shared" si="19"/>
        <v/>
      </c>
      <c r="I337" s="14" t="str">
        <f t="shared" si="19"/>
        <v/>
      </c>
      <c r="J337" s="14" t="str">
        <f t="shared" si="19"/>
        <v/>
      </c>
      <c r="K337" s="14" t="str">
        <f t="shared" si="19"/>
        <v/>
      </c>
      <c r="L337" s="14" t="str">
        <f t="shared" si="19"/>
        <v/>
      </c>
      <c r="M337" s="14" t="str">
        <f t="shared" si="19"/>
        <v/>
      </c>
      <c r="N337" s="14" t="str">
        <f t="shared" si="19"/>
        <v/>
      </c>
      <c r="O337" s="12"/>
      <c r="P337" s="15" t="s">
        <v>956</v>
      </c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3"/>
      <c r="B338" s="14" t="str">
        <f t="shared" si="19"/>
        <v/>
      </c>
      <c r="C338" s="14" t="str">
        <f t="shared" si="19"/>
        <v/>
      </c>
      <c r="D338" s="14" t="str">
        <f t="shared" si="19"/>
        <v/>
      </c>
      <c r="E338" s="14" t="str">
        <f t="shared" si="19"/>
        <v/>
      </c>
      <c r="F338" s="14" t="str">
        <f t="shared" si="19"/>
        <v/>
      </c>
      <c r="G338" s="14" t="str">
        <f t="shared" si="19"/>
        <v/>
      </c>
      <c r="H338" s="14" t="str">
        <f t="shared" si="19"/>
        <v/>
      </c>
      <c r="I338" s="14" t="str">
        <f t="shared" si="19"/>
        <v/>
      </c>
      <c r="J338" s="14" t="str">
        <f t="shared" si="19"/>
        <v/>
      </c>
      <c r="K338" s="14" t="str">
        <f t="shared" si="19"/>
        <v/>
      </c>
      <c r="L338" s="14" t="str">
        <f t="shared" si="19"/>
        <v/>
      </c>
      <c r="M338" s="14" t="str">
        <f t="shared" si="19"/>
        <v/>
      </c>
      <c r="N338" s="14" t="str">
        <f t="shared" si="19"/>
        <v/>
      </c>
      <c r="O338" s="12"/>
      <c r="P338" s="15" t="s">
        <v>957</v>
      </c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3"/>
      <c r="B339" s="14" t="str">
        <f t="shared" si="19"/>
        <v/>
      </c>
      <c r="C339" s="14" t="str">
        <f t="shared" si="19"/>
        <v/>
      </c>
      <c r="D339" s="14" t="str">
        <f t="shared" si="19"/>
        <v/>
      </c>
      <c r="E339" s="14" t="str">
        <f t="shared" si="19"/>
        <v/>
      </c>
      <c r="F339" s="14" t="str">
        <f t="shared" si="19"/>
        <v/>
      </c>
      <c r="G339" s="14" t="str">
        <f t="shared" si="19"/>
        <v/>
      </c>
      <c r="H339" s="14" t="str">
        <f t="shared" si="19"/>
        <v/>
      </c>
      <c r="I339" s="14" t="str">
        <f t="shared" si="19"/>
        <v/>
      </c>
      <c r="J339" s="14" t="str">
        <f t="shared" si="19"/>
        <v/>
      </c>
      <c r="K339" s="14" t="str">
        <f t="shared" si="19"/>
        <v/>
      </c>
      <c r="L339" s="14" t="str">
        <f t="shared" si="19"/>
        <v/>
      </c>
      <c r="M339" s="14" t="str">
        <f t="shared" si="19"/>
        <v/>
      </c>
      <c r="N339" s="14" t="str">
        <f t="shared" si="19"/>
        <v/>
      </c>
      <c r="O339" s="12"/>
      <c r="P339" s="15" t="s">
        <v>958</v>
      </c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3"/>
      <c r="B340" s="14" t="str">
        <f t="shared" ref="B340:M340" si="20">IFERROR(VLOOKUP($B$336,$4:$112,MATCH($P340&amp;"/"&amp;B$310,$2:$2,0),FALSE),"")</f>
        <v/>
      </c>
      <c r="C340" s="14" t="str">
        <f t="shared" si="20"/>
        <v/>
      </c>
      <c r="D340" s="14" t="str">
        <f t="shared" si="20"/>
        <v/>
      </c>
      <c r="E340" s="14" t="str">
        <f t="shared" si="20"/>
        <v/>
      </c>
      <c r="F340" s="14" t="str">
        <f t="shared" si="20"/>
        <v/>
      </c>
      <c r="G340" s="14" t="str">
        <f t="shared" si="20"/>
        <v/>
      </c>
      <c r="H340" s="14" t="str">
        <f t="shared" si="20"/>
        <v/>
      </c>
      <c r="I340" s="14" t="str">
        <f t="shared" si="20"/>
        <v/>
      </c>
      <c r="J340" s="14" t="str">
        <f t="shared" si="20"/>
        <v/>
      </c>
      <c r="K340" s="14" t="str">
        <f t="shared" si="20"/>
        <v/>
      </c>
      <c r="L340" s="14" t="str">
        <f t="shared" si="20"/>
        <v/>
      </c>
      <c r="M340" s="14" t="str">
        <f t="shared" si="20"/>
        <v/>
      </c>
      <c r="N340" s="14" t="str">
        <f>IFERROR(VLOOKUP($B$336,$4:$112,MATCH($P340&amp;"/"&amp;N$310,$2:$2,0),FALSE),IFERROR(VLOOKUP($B$336,$4:$112,MATCH($P339&amp;"/"&amp;N$310,$2:$2,0),FALSE),IFERROR(VLOOKUP($B$336,$4:$112,MATCH($P338&amp;"/"&amp;N$310,$2:$2,0),FALSE),IFERROR(VLOOKUP($B$336,$4:$112,MATCH($P337&amp;"/"&amp;N$310,$2:$2,0),FALSE),""))))</f>
        <v/>
      </c>
      <c r="O340" s="12" t="e">
        <f t="shared" ref="O340:O341" si="21">RATE(M$310-B$310,,-B340,M340)</f>
        <v>#VALUE!</v>
      </c>
      <c r="P340" s="15" t="s">
        <v>959</v>
      </c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3"/>
      <c r="B341" s="16" t="e">
        <f t="shared" ref="B341:N341" si="22">+B340/B$364</f>
        <v>#VALUE!</v>
      </c>
      <c r="C341" s="16" t="e">
        <f t="shared" si="22"/>
        <v>#VALUE!</v>
      </c>
      <c r="D341" s="16" t="e">
        <f t="shared" si="22"/>
        <v>#VALUE!</v>
      </c>
      <c r="E341" s="16" t="e">
        <f t="shared" si="22"/>
        <v>#VALUE!</v>
      </c>
      <c r="F341" s="16" t="e">
        <f t="shared" si="22"/>
        <v>#VALUE!</v>
      </c>
      <c r="G341" s="16" t="e">
        <f t="shared" si="22"/>
        <v>#VALUE!</v>
      </c>
      <c r="H341" s="16" t="e">
        <f t="shared" si="22"/>
        <v>#VALUE!</v>
      </c>
      <c r="I341" s="16" t="e">
        <f t="shared" si="22"/>
        <v>#VALUE!</v>
      </c>
      <c r="J341" s="16" t="e">
        <f t="shared" si="22"/>
        <v>#VALUE!</v>
      </c>
      <c r="K341" s="16" t="e">
        <f t="shared" si="22"/>
        <v>#VALUE!</v>
      </c>
      <c r="L341" s="16" t="e">
        <f t="shared" si="22"/>
        <v>#VALUE!</v>
      </c>
      <c r="M341" s="16" t="e">
        <f t="shared" si="22"/>
        <v>#VALUE!</v>
      </c>
      <c r="N341" s="16" t="e">
        <f t="shared" si="22"/>
        <v>#VALUE!</v>
      </c>
      <c r="O341" s="12" t="e">
        <f t="shared" si="21"/>
        <v>#VALUE!</v>
      </c>
      <c r="P341" s="17" t="s">
        <v>960</v>
      </c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3"/>
      <c r="B342" s="211" t="s">
        <v>794</v>
      </c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3"/>
      <c r="O342" s="12"/>
      <c r="P342" s="5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3"/>
      <c r="B343" s="14">
        <f t="shared" ref="B343:N345" si="23">IFERROR(VLOOKUP($B$342,$4:$112,MATCH($P343&amp;"/"&amp;B$310,$2:$2,0),FALSE),"")</f>
        <v>25103206</v>
      </c>
      <c r="C343" s="14">
        <f t="shared" si="23"/>
        <v>30754082</v>
      </c>
      <c r="D343" s="14">
        <f t="shared" si="23"/>
        <v>38209073</v>
      </c>
      <c r="E343" s="14">
        <f t="shared" si="23"/>
        <v>38877302</v>
      </c>
      <c r="F343" s="14">
        <f t="shared" si="23"/>
        <v>40333888</v>
      </c>
      <c r="G343" s="14">
        <f t="shared" si="23"/>
        <v>40634336</v>
      </c>
      <c r="H343" s="14">
        <f t="shared" si="23"/>
        <v>41179458</v>
      </c>
      <c r="I343" s="14">
        <f t="shared" si="23"/>
        <v>45070381</v>
      </c>
      <c r="J343" s="14">
        <f t="shared" si="23"/>
        <v>50022717</v>
      </c>
      <c r="K343" s="14">
        <f t="shared" si="23"/>
        <v>49554682</v>
      </c>
      <c r="L343" s="14">
        <f t="shared" si="23"/>
        <v>49661207</v>
      </c>
      <c r="M343" s="14">
        <f t="shared" si="23"/>
        <v>52454301</v>
      </c>
      <c r="N343" s="14">
        <f t="shared" si="23"/>
        <v>55015946</v>
      </c>
      <c r="O343" s="12"/>
      <c r="P343" s="15" t="s">
        <v>956</v>
      </c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3"/>
      <c r="B344" s="14">
        <f t="shared" si="23"/>
        <v>27551811</v>
      </c>
      <c r="C344" s="14">
        <f t="shared" si="23"/>
        <v>31642238</v>
      </c>
      <c r="D344" s="14">
        <f t="shared" si="23"/>
        <v>38176326.490000002</v>
      </c>
      <c r="E344" s="14">
        <f t="shared" si="23"/>
        <v>39103805</v>
      </c>
      <c r="F344" s="14">
        <f t="shared" si="23"/>
        <v>40359224</v>
      </c>
      <c r="G344" s="14">
        <f t="shared" si="23"/>
        <v>39750194</v>
      </c>
      <c r="H344" s="14">
        <f t="shared" si="23"/>
        <v>43108301</v>
      </c>
      <c r="I344" s="14">
        <f t="shared" si="23"/>
        <v>45074054</v>
      </c>
      <c r="J344" s="14">
        <f t="shared" si="23"/>
        <v>49649809</v>
      </c>
      <c r="K344" s="14">
        <f t="shared" si="23"/>
        <v>50441373</v>
      </c>
      <c r="L344" s="14">
        <f t="shared" si="23"/>
        <v>49108945</v>
      </c>
      <c r="M344" s="14">
        <f t="shared" si="23"/>
        <v>52748134</v>
      </c>
      <c r="N344" s="14">
        <f t="shared" si="23"/>
        <v>56114331</v>
      </c>
      <c r="O344" s="12"/>
      <c r="P344" s="15" t="s">
        <v>957</v>
      </c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3"/>
      <c r="B345" s="14">
        <f t="shared" si="23"/>
        <v>28380204</v>
      </c>
      <c r="C345" s="14">
        <f t="shared" si="23"/>
        <v>32508399</v>
      </c>
      <c r="D345" s="14">
        <f t="shared" si="23"/>
        <v>38053289</v>
      </c>
      <c r="E345" s="14">
        <f t="shared" si="23"/>
        <v>38789836</v>
      </c>
      <c r="F345" s="14">
        <f t="shared" si="23"/>
        <v>40480668</v>
      </c>
      <c r="G345" s="14">
        <f t="shared" si="23"/>
        <v>40325681</v>
      </c>
      <c r="H345" s="14">
        <f t="shared" si="23"/>
        <v>43927116</v>
      </c>
      <c r="I345" s="14">
        <f t="shared" si="23"/>
        <v>45132453</v>
      </c>
      <c r="J345" s="14">
        <f t="shared" si="23"/>
        <v>49491039</v>
      </c>
      <c r="K345" s="14">
        <f t="shared" si="23"/>
        <v>49933884</v>
      </c>
      <c r="L345" s="14">
        <f t="shared" si="23"/>
        <v>48882922</v>
      </c>
      <c r="M345" s="14">
        <f t="shared" si="23"/>
        <v>52742172</v>
      </c>
      <c r="N345" s="14">
        <f t="shared" si="23"/>
        <v>55767829</v>
      </c>
      <c r="O345" s="12"/>
      <c r="P345" s="15" t="s">
        <v>958</v>
      </c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3"/>
      <c r="B346" s="14">
        <f t="shared" ref="B346:M346" si="24">IFERROR(VLOOKUP($B$342,$4:$112,MATCH($P346&amp;"/"&amp;B$310,$2:$2,0),FALSE),"")</f>
        <v>29657262</v>
      </c>
      <c r="C346" s="14">
        <f t="shared" si="24"/>
        <v>37819693.890000001</v>
      </c>
      <c r="D346" s="14">
        <f t="shared" si="24"/>
        <v>39008556</v>
      </c>
      <c r="E346" s="14">
        <f t="shared" si="24"/>
        <v>38660218</v>
      </c>
      <c r="F346" s="14">
        <f t="shared" si="24"/>
        <v>40565446</v>
      </c>
      <c r="G346" s="14">
        <f t="shared" si="24"/>
        <v>40838577</v>
      </c>
      <c r="H346" s="14">
        <f t="shared" si="24"/>
        <v>44608689</v>
      </c>
      <c r="I346" s="14">
        <f t="shared" si="24"/>
        <v>45284434</v>
      </c>
      <c r="J346" s="14">
        <f t="shared" si="24"/>
        <v>49727867</v>
      </c>
      <c r="K346" s="14">
        <f t="shared" si="24"/>
        <v>50136653</v>
      </c>
      <c r="L346" s="14">
        <f t="shared" si="24"/>
        <v>48525133</v>
      </c>
      <c r="M346" s="14">
        <f t="shared" si="24"/>
        <v>52697530</v>
      </c>
      <c r="N346" s="14">
        <f>IFERROR(VLOOKUP($B$342,$4:$112,MATCH($P346&amp;"/"&amp;N$310,$2:$2,0),FALSE),IFERROR(VLOOKUP($B$342,$4:$112,MATCH($P345&amp;"/"&amp;N$310,$2:$2,0),FALSE),IFERROR(VLOOKUP($B$342,$4:$112,MATCH($P344&amp;"/"&amp;N$310,$2:$2,0),FALSE),IFERROR(VLOOKUP($B$342,$4:$112,MATCH($P343&amp;"/"&amp;N$310,$2:$2,0),FALSE),""))))</f>
        <v>55767829</v>
      </c>
      <c r="O346" s="12">
        <f t="shared" ref="O346:O347" si="25">RATE(M$310-B$310,,-B346,M346)</f>
        <v>5.3649805796747572E-2</v>
      </c>
      <c r="P346" s="15" t="s">
        <v>959</v>
      </c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1"/>
      <c r="B347" s="16">
        <f t="shared" ref="B347:N347" si="26">+B346/B$364</f>
        <v>2.2751071955572796E-2</v>
      </c>
      <c r="C347" s="16">
        <f t="shared" si="26"/>
        <v>2.7838646027253802E-2</v>
      </c>
      <c r="D347" s="16">
        <f t="shared" si="26"/>
        <v>2.5142032168934604E-2</v>
      </c>
      <c r="E347" s="16">
        <f t="shared" si="26"/>
        <v>2.2438518297248144E-2</v>
      </c>
      <c r="F347" s="16">
        <f t="shared" si="26"/>
        <v>1.952662771311332E-2</v>
      </c>
      <c r="G347" s="16">
        <f t="shared" si="26"/>
        <v>1.7833087071172843E-2</v>
      </c>
      <c r="H347" s="16">
        <f t="shared" si="26"/>
        <v>1.8671468659168234E-2</v>
      </c>
      <c r="I347" s="16">
        <f t="shared" si="26"/>
        <v>1.7721730833507598E-2</v>
      </c>
      <c r="J347" s="16">
        <f t="shared" si="26"/>
        <v>1.747371079452022E-2</v>
      </c>
      <c r="K347" s="16">
        <f t="shared" si="26"/>
        <v>1.7283490169253943E-2</v>
      </c>
      <c r="L347" s="16">
        <f t="shared" si="26"/>
        <v>1.5379948133847833E-2</v>
      </c>
      <c r="M347" s="16">
        <f t="shared" si="26"/>
        <v>1.5998574990227152E-2</v>
      </c>
      <c r="N347" s="16">
        <f t="shared" si="26"/>
        <v>1.5728529582216665E-2</v>
      </c>
      <c r="O347" s="12">
        <f t="shared" si="25"/>
        <v>-3.1503332564431351E-2</v>
      </c>
      <c r="P347" s="17" t="s">
        <v>960</v>
      </c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3"/>
      <c r="B348" s="212" t="s">
        <v>798</v>
      </c>
      <c r="C348" s="199"/>
      <c r="D348" s="199"/>
      <c r="E348" s="199"/>
      <c r="F348" s="199"/>
      <c r="G348" s="199"/>
      <c r="H348" s="199"/>
      <c r="I348" s="199"/>
      <c r="J348" s="199"/>
      <c r="K348" s="199"/>
      <c r="L348" s="199"/>
      <c r="M348" s="199"/>
      <c r="N348" s="200"/>
      <c r="O348" s="12"/>
      <c r="P348" s="5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3"/>
      <c r="B349" s="14">
        <f t="shared" ref="B349:N351" si="27">IFERROR(VLOOKUP($B$348,$4:$112,MATCH($P349&amp;"/"&amp;B$310,$2:$2,0),FALSE),"")</f>
        <v>7352904</v>
      </c>
      <c r="C349" s="14">
        <f t="shared" si="27"/>
        <v>9918530</v>
      </c>
      <c r="D349" s="14">
        <f t="shared" si="27"/>
        <v>14352556</v>
      </c>
      <c r="E349" s="14">
        <f t="shared" si="27"/>
        <v>17427939</v>
      </c>
      <c r="F349" s="14">
        <f t="shared" si="27"/>
        <v>19483334</v>
      </c>
      <c r="G349" s="14">
        <f t="shared" si="27"/>
        <v>22358166</v>
      </c>
      <c r="H349" s="14">
        <f t="shared" si="27"/>
        <v>24076322</v>
      </c>
      <c r="I349" s="14">
        <f t="shared" si="27"/>
        <v>26107354</v>
      </c>
      <c r="J349" s="14">
        <f t="shared" si="27"/>
        <v>23856143</v>
      </c>
      <c r="K349" s="14">
        <f t="shared" si="27"/>
        <v>23940470</v>
      </c>
      <c r="L349" s="14">
        <f t="shared" si="27"/>
        <v>24259720</v>
      </c>
      <c r="M349" s="14">
        <f t="shared" si="27"/>
        <v>23907428</v>
      </c>
      <c r="N349" s="14">
        <f t="shared" si="27"/>
        <v>23419778</v>
      </c>
      <c r="O349" s="12"/>
      <c r="P349" s="15" t="s">
        <v>956</v>
      </c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3"/>
      <c r="B350" s="14">
        <f t="shared" si="27"/>
        <v>7817517</v>
      </c>
      <c r="C350" s="14">
        <f t="shared" si="27"/>
        <v>10122995</v>
      </c>
      <c r="D350" s="14">
        <f t="shared" si="27"/>
        <v>15070321.23</v>
      </c>
      <c r="E350" s="14">
        <f t="shared" si="27"/>
        <v>17925651</v>
      </c>
      <c r="F350" s="14">
        <f t="shared" si="27"/>
        <v>20163322</v>
      </c>
      <c r="G350" s="14">
        <f t="shared" si="27"/>
        <v>21381187</v>
      </c>
      <c r="H350" s="14">
        <f t="shared" si="27"/>
        <v>24318614</v>
      </c>
      <c r="I350" s="14">
        <f t="shared" si="27"/>
        <v>26236300</v>
      </c>
      <c r="J350" s="14">
        <f t="shared" si="27"/>
        <v>23718084</v>
      </c>
      <c r="K350" s="14">
        <f t="shared" si="27"/>
        <v>24003699</v>
      </c>
      <c r="L350" s="14">
        <f t="shared" si="27"/>
        <v>23924047</v>
      </c>
      <c r="M350" s="14">
        <f t="shared" si="27"/>
        <v>23958932</v>
      </c>
      <c r="N350" s="14">
        <f t="shared" si="27"/>
        <v>23623970</v>
      </c>
      <c r="O350" s="12"/>
      <c r="P350" s="15" t="s">
        <v>957</v>
      </c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3"/>
      <c r="B351" s="14">
        <f t="shared" si="27"/>
        <v>8419607</v>
      </c>
      <c r="C351" s="14">
        <f t="shared" si="27"/>
        <v>10831369</v>
      </c>
      <c r="D351" s="14">
        <f t="shared" si="27"/>
        <v>15265841</v>
      </c>
      <c r="E351" s="14">
        <f t="shared" si="27"/>
        <v>0</v>
      </c>
      <c r="F351" s="14">
        <f t="shared" si="27"/>
        <v>21262304</v>
      </c>
      <c r="G351" s="14">
        <f t="shared" si="27"/>
        <v>22161272</v>
      </c>
      <c r="H351" s="14">
        <f t="shared" si="27"/>
        <v>25225252</v>
      </c>
      <c r="I351" s="14">
        <f t="shared" si="27"/>
        <v>26393704</v>
      </c>
      <c r="J351" s="14">
        <f t="shared" si="27"/>
        <v>23614999</v>
      </c>
      <c r="K351" s="14">
        <f t="shared" si="27"/>
        <v>0</v>
      </c>
      <c r="L351" s="14">
        <f t="shared" si="27"/>
        <v>23958021</v>
      </c>
      <c r="M351" s="14">
        <f t="shared" si="27"/>
        <v>23779811</v>
      </c>
      <c r="N351" s="14">
        <f t="shared" si="27"/>
        <v>23969794</v>
      </c>
      <c r="O351" s="12"/>
      <c r="P351" s="15" t="s">
        <v>958</v>
      </c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3"/>
      <c r="B352" s="14">
        <f t="shared" ref="B352:M352" si="28">IFERROR(VLOOKUP($B$348,$4:$112,MATCH($P352&amp;"/"&amp;B$310,$2:$2,0),FALSE),"")</f>
        <v>9223691</v>
      </c>
      <c r="C352" s="14">
        <f t="shared" si="28"/>
        <v>13455432.279999999</v>
      </c>
      <c r="D352" s="14">
        <f t="shared" si="28"/>
        <v>16614259.77</v>
      </c>
      <c r="E352" s="14">
        <f t="shared" si="28"/>
        <v>0</v>
      </c>
      <c r="F352" s="14">
        <f t="shared" si="28"/>
        <v>21962285</v>
      </c>
      <c r="G352" s="14">
        <f t="shared" si="28"/>
        <v>23211615</v>
      </c>
      <c r="H352" s="14">
        <f t="shared" si="28"/>
        <v>25882071</v>
      </c>
      <c r="I352" s="14">
        <f t="shared" si="28"/>
        <v>24234227</v>
      </c>
      <c r="J352" s="14">
        <f t="shared" si="28"/>
        <v>23969609</v>
      </c>
      <c r="K352" s="14">
        <f t="shared" si="28"/>
        <v>24588621</v>
      </c>
      <c r="L352" s="14">
        <f t="shared" si="28"/>
        <v>24089024</v>
      </c>
      <c r="M352" s="14">
        <f t="shared" si="28"/>
        <v>23477175</v>
      </c>
      <c r="N352" s="14">
        <f>IFERROR(VLOOKUP($B$348,$4:$112,MATCH($P352&amp;"/"&amp;N$310,$2:$2,0),FALSE),IFERROR(VLOOKUP($B$348,$4:$112,MATCH($P351&amp;"/"&amp;N$310,$2:$2,0),FALSE),IFERROR(VLOOKUP($B$348,$4:$112,MATCH($P350&amp;"/"&amp;N$310,$2:$2,0),FALSE),IFERROR(VLOOKUP($B$348,$4:$112,MATCH($P349&amp;"/"&amp;N$310,$2:$2,0),FALSE),""))))</f>
        <v>23969794</v>
      </c>
      <c r="O352" s="12">
        <f t="shared" ref="O352:O353" si="29">RATE(M$310-B$310,,-B352,M352)</f>
        <v>8.8643173992142277E-2</v>
      </c>
      <c r="P352" s="15" t="s">
        <v>959</v>
      </c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3"/>
      <c r="B353" s="16">
        <f t="shared" ref="B353:N353" si="30">+B352/B$364</f>
        <v>7.0758001071362965E-3</v>
      </c>
      <c r="C353" s="16">
        <f t="shared" si="30"/>
        <v>9.9043904870326945E-3</v>
      </c>
      <c r="D353" s="16">
        <f t="shared" si="30"/>
        <v>1.0708323927714116E-2</v>
      </c>
      <c r="E353" s="16">
        <f t="shared" si="30"/>
        <v>0</v>
      </c>
      <c r="F353" s="16">
        <f t="shared" si="30"/>
        <v>1.0571789668583773E-2</v>
      </c>
      <c r="G353" s="16">
        <f t="shared" si="30"/>
        <v>1.0135875972307791E-2</v>
      </c>
      <c r="H353" s="16">
        <f t="shared" si="30"/>
        <v>1.0833232008025767E-2</v>
      </c>
      <c r="I353" s="16">
        <f t="shared" si="30"/>
        <v>9.4838868440339195E-3</v>
      </c>
      <c r="J353" s="16">
        <f t="shared" si="30"/>
        <v>8.4226016676671248E-3</v>
      </c>
      <c r="K353" s="16">
        <f t="shared" si="30"/>
        <v>8.4763773387308301E-3</v>
      </c>
      <c r="L353" s="16">
        <f t="shared" si="30"/>
        <v>7.634970103328015E-3</v>
      </c>
      <c r="M353" s="16">
        <f t="shared" si="30"/>
        <v>7.1274943018427269E-3</v>
      </c>
      <c r="N353" s="16">
        <f t="shared" si="30"/>
        <v>6.760342311490009E-3</v>
      </c>
      <c r="O353" s="12">
        <f t="shared" si="29"/>
        <v>6.6196589919465963E-4</v>
      </c>
      <c r="P353" s="17" t="s">
        <v>960</v>
      </c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1"/>
      <c r="B354" s="225" t="s">
        <v>1086</v>
      </c>
      <c r="C354" s="219"/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220"/>
      <c r="O354" s="12"/>
      <c r="P354" s="5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3"/>
      <c r="B355" s="14" t="str">
        <f t="shared" ref="B355:N357" si="31">IFERROR(VLOOKUP($B$354,$4:$112,MATCH($P355&amp;"/"&amp;B$310,$2:$2,0),FALSE),"")</f>
        <v/>
      </c>
      <c r="C355" s="14" t="str">
        <f t="shared" si="31"/>
        <v/>
      </c>
      <c r="D355" s="14" t="str">
        <f t="shared" si="31"/>
        <v/>
      </c>
      <c r="E355" s="14" t="str">
        <f t="shared" si="31"/>
        <v/>
      </c>
      <c r="F355" s="14" t="str">
        <f t="shared" si="31"/>
        <v/>
      </c>
      <c r="G355" s="14" t="str">
        <f t="shared" si="31"/>
        <v/>
      </c>
      <c r="H355" s="14" t="str">
        <f t="shared" si="31"/>
        <v/>
      </c>
      <c r="I355" s="14" t="str">
        <f t="shared" si="31"/>
        <v/>
      </c>
      <c r="J355" s="14" t="str">
        <f t="shared" si="31"/>
        <v/>
      </c>
      <c r="K355" s="14" t="str">
        <f t="shared" si="31"/>
        <v/>
      </c>
      <c r="L355" s="14" t="str">
        <f t="shared" si="31"/>
        <v/>
      </c>
      <c r="M355" s="14" t="str">
        <f t="shared" si="31"/>
        <v/>
      </c>
      <c r="N355" s="14" t="str">
        <f t="shared" si="31"/>
        <v/>
      </c>
      <c r="O355" s="12"/>
      <c r="P355" s="15" t="s">
        <v>956</v>
      </c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3"/>
      <c r="B356" s="14" t="str">
        <f t="shared" si="31"/>
        <v/>
      </c>
      <c r="C356" s="14" t="str">
        <f t="shared" si="31"/>
        <v/>
      </c>
      <c r="D356" s="14" t="str">
        <f t="shared" si="31"/>
        <v/>
      </c>
      <c r="E356" s="14" t="str">
        <f t="shared" si="31"/>
        <v/>
      </c>
      <c r="F356" s="14" t="str">
        <f t="shared" si="31"/>
        <v/>
      </c>
      <c r="G356" s="14" t="str">
        <f t="shared" si="31"/>
        <v/>
      </c>
      <c r="H356" s="14" t="str">
        <f t="shared" si="31"/>
        <v/>
      </c>
      <c r="I356" s="14" t="str">
        <f t="shared" si="31"/>
        <v/>
      </c>
      <c r="J356" s="14" t="str">
        <f t="shared" si="31"/>
        <v/>
      </c>
      <c r="K356" s="14" t="str">
        <f t="shared" si="31"/>
        <v/>
      </c>
      <c r="L356" s="14" t="str">
        <f t="shared" si="31"/>
        <v/>
      </c>
      <c r="M356" s="14" t="str">
        <f t="shared" si="31"/>
        <v/>
      </c>
      <c r="N356" s="14" t="str">
        <f t="shared" si="31"/>
        <v/>
      </c>
      <c r="O356" s="12"/>
      <c r="P356" s="15" t="s">
        <v>957</v>
      </c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3"/>
      <c r="B357" s="14" t="str">
        <f t="shared" si="31"/>
        <v/>
      </c>
      <c r="C357" s="14" t="str">
        <f t="shared" si="31"/>
        <v/>
      </c>
      <c r="D357" s="14" t="str">
        <f t="shared" si="31"/>
        <v/>
      </c>
      <c r="E357" s="14" t="str">
        <f t="shared" si="31"/>
        <v/>
      </c>
      <c r="F357" s="14" t="str">
        <f t="shared" si="31"/>
        <v/>
      </c>
      <c r="G357" s="14" t="str">
        <f t="shared" si="31"/>
        <v/>
      </c>
      <c r="H357" s="14" t="str">
        <f t="shared" si="31"/>
        <v/>
      </c>
      <c r="I357" s="14" t="str">
        <f t="shared" si="31"/>
        <v/>
      </c>
      <c r="J357" s="14" t="str">
        <f t="shared" si="31"/>
        <v/>
      </c>
      <c r="K357" s="14" t="str">
        <f t="shared" si="31"/>
        <v/>
      </c>
      <c r="L357" s="14" t="str">
        <f t="shared" si="31"/>
        <v/>
      </c>
      <c r="M357" s="14" t="str">
        <f t="shared" si="31"/>
        <v/>
      </c>
      <c r="N357" s="14" t="str">
        <f t="shared" si="31"/>
        <v/>
      </c>
      <c r="O357" s="12"/>
      <c r="P357" s="15" t="s">
        <v>958</v>
      </c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3"/>
      <c r="B358" s="14" t="str">
        <f t="shared" ref="B358:M358" si="32">IFERROR(VLOOKUP($B$354,$4:$112,MATCH($P358&amp;"/"&amp;B$310,$2:$2,0),FALSE),"")</f>
        <v/>
      </c>
      <c r="C358" s="14" t="str">
        <f t="shared" si="32"/>
        <v/>
      </c>
      <c r="D358" s="14" t="str">
        <f t="shared" si="32"/>
        <v/>
      </c>
      <c r="E358" s="14" t="str">
        <f t="shared" si="32"/>
        <v/>
      </c>
      <c r="F358" s="14" t="str">
        <f t="shared" si="32"/>
        <v/>
      </c>
      <c r="G358" s="14" t="str">
        <f t="shared" si="32"/>
        <v/>
      </c>
      <c r="H358" s="14" t="str">
        <f t="shared" si="32"/>
        <v/>
      </c>
      <c r="I358" s="14" t="str">
        <f t="shared" si="32"/>
        <v/>
      </c>
      <c r="J358" s="14" t="str">
        <f t="shared" si="32"/>
        <v/>
      </c>
      <c r="K358" s="14" t="str">
        <f t="shared" si="32"/>
        <v/>
      </c>
      <c r="L358" s="14" t="str">
        <f t="shared" si="32"/>
        <v/>
      </c>
      <c r="M358" s="14" t="str">
        <f t="shared" si="32"/>
        <v/>
      </c>
      <c r="N358" s="14" t="str">
        <f>IFERROR(VLOOKUP($B$354,$4:$112,MATCH($P358&amp;"/"&amp;N$310,$2:$2,0),FALSE),IFERROR(VLOOKUP($B$354,$4:$112,MATCH($P357&amp;"/"&amp;N$310,$2:$2,0),FALSE),IFERROR(VLOOKUP($B$354,$4:$112,MATCH($P356&amp;"/"&amp;N$310,$2:$2,0),FALSE),IFERROR(VLOOKUP($B$354,$4:$112,MATCH($P355&amp;"/"&amp;N$310,$2:$2,0),FALSE),""))))</f>
        <v/>
      </c>
      <c r="O358" s="12" t="e">
        <f t="shared" ref="O358:O359" si="33">RATE(M$310-B$310,,-B358,M358)</f>
        <v>#VALUE!</v>
      </c>
      <c r="P358" s="15" t="s">
        <v>959</v>
      </c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20"/>
      <c r="B359" s="16" t="e">
        <f t="shared" ref="B359:N359" si="34">+B358/B$364</f>
        <v>#VALUE!</v>
      </c>
      <c r="C359" s="16" t="e">
        <f t="shared" si="34"/>
        <v>#VALUE!</v>
      </c>
      <c r="D359" s="16" t="e">
        <f t="shared" si="34"/>
        <v>#VALUE!</v>
      </c>
      <c r="E359" s="16" t="e">
        <f t="shared" si="34"/>
        <v>#VALUE!</v>
      </c>
      <c r="F359" s="16" t="e">
        <f t="shared" si="34"/>
        <v>#VALUE!</v>
      </c>
      <c r="G359" s="16" t="e">
        <f t="shared" si="34"/>
        <v>#VALUE!</v>
      </c>
      <c r="H359" s="16" t="e">
        <f t="shared" si="34"/>
        <v>#VALUE!</v>
      </c>
      <c r="I359" s="16" t="e">
        <f t="shared" si="34"/>
        <v>#VALUE!</v>
      </c>
      <c r="J359" s="16" t="e">
        <f t="shared" si="34"/>
        <v>#VALUE!</v>
      </c>
      <c r="K359" s="16" t="e">
        <f t="shared" si="34"/>
        <v>#VALUE!</v>
      </c>
      <c r="L359" s="16" t="e">
        <f t="shared" si="34"/>
        <v>#VALUE!</v>
      </c>
      <c r="M359" s="16" t="e">
        <f t="shared" si="34"/>
        <v>#VALUE!</v>
      </c>
      <c r="N359" s="16" t="e">
        <f t="shared" si="34"/>
        <v>#VALUE!</v>
      </c>
      <c r="O359" s="12" t="e">
        <f t="shared" si="33"/>
        <v>#VALUE!</v>
      </c>
      <c r="P359" s="17" t="s">
        <v>960</v>
      </c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3"/>
      <c r="B360" s="226" t="s">
        <v>808</v>
      </c>
      <c r="C360" s="219"/>
      <c r="D360" s="219"/>
      <c r="E360" s="219"/>
      <c r="F360" s="219"/>
      <c r="G360" s="219"/>
      <c r="H360" s="219"/>
      <c r="I360" s="219"/>
      <c r="J360" s="219"/>
      <c r="K360" s="219"/>
      <c r="L360" s="219"/>
      <c r="M360" s="219"/>
      <c r="N360" s="220"/>
      <c r="O360" s="12"/>
      <c r="P360" s="5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3"/>
      <c r="B361" s="14">
        <f t="shared" ref="B361:N363" si="35">IFERROR(VLOOKUP($B$360,$4:$112,MATCH($P361&amp;"/"&amp;B$310,$2:$2,0),FALSE),"")</f>
        <v>1099522610</v>
      </c>
      <c r="C361" s="14">
        <f t="shared" si="35"/>
        <v>1217861703</v>
      </c>
      <c r="D361" s="14">
        <f t="shared" si="35"/>
        <v>1422290122</v>
      </c>
      <c r="E361" s="14">
        <f t="shared" si="35"/>
        <v>1677862366</v>
      </c>
      <c r="F361" s="14">
        <f t="shared" si="35"/>
        <v>1857149168</v>
      </c>
      <c r="G361" s="14">
        <f t="shared" si="35"/>
        <v>2109966797</v>
      </c>
      <c r="H361" s="14">
        <f t="shared" si="35"/>
        <v>2308996357</v>
      </c>
      <c r="I361" s="14">
        <f t="shared" si="35"/>
        <v>2474871206</v>
      </c>
      <c r="J361" s="14">
        <f t="shared" si="35"/>
        <v>2643708617</v>
      </c>
      <c r="K361" s="14">
        <f t="shared" si="35"/>
        <v>2847204384</v>
      </c>
      <c r="L361" s="14">
        <f t="shared" si="35"/>
        <v>2994484778</v>
      </c>
      <c r="M361" s="14">
        <f t="shared" si="35"/>
        <v>3150640953</v>
      </c>
      <c r="N361" s="14">
        <f t="shared" si="35"/>
        <v>3483527004</v>
      </c>
      <c r="O361" s="12"/>
      <c r="P361" s="15" t="s">
        <v>956</v>
      </c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3"/>
      <c r="B362" s="14">
        <f t="shared" si="35"/>
        <v>1073444067</v>
      </c>
      <c r="C362" s="14">
        <f t="shared" si="35"/>
        <v>1187142678</v>
      </c>
      <c r="D362" s="14">
        <f t="shared" si="35"/>
        <v>1455703457.8299999</v>
      </c>
      <c r="E362" s="14">
        <f t="shared" si="35"/>
        <v>1672341277</v>
      </c>
      <c r="F362" s="14">
        <f t="shared" si="35"/>
        <v>1887035540</v>
      </c>
      <c r="G362" s="14">
        <f t="shared" si="35"/>
        <v>2225151588</v>
      </c>
      <c r="H362" s="14">
        <f t="shared" si="35"/>
        <v>2339798385</v>
      </c>
      <c r="I362" s="14">
        <f t="shared" si="35"/>
        <v>2511722564</v>
      </c>
      <c r="J362" s="14">
        <f t="shared" si="35"/>
        <v>2705154442</v>
      </c>
      <c r="K362" s="14">
        <f t="shared" si="35"/>
        <v>2853339111</v>
      </c>
      <c r="L362" s="14">
        <f t="shared" si="35"/>
        <v>3025196632</v>
      </c>
      <c r="M362" s="14">
        <f t="shared" si="35"/>
        <v>3256294111</v>
      </c>
      <c r="N362" s="14">
        <f t="shared" si="35"/>
        <v>3585799598</v>
      </c>
      <c r="O362" s="12"/>
      <c r="P362" s="15" t="s">
        <v>957</v>
      </c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3"/>
      <c r="B363" s="14">
        <f t="shared" si="35"/>
        <v>1124935263</v>
      </c>
      <c r="C363" s="14">
        <f t="shared" si="35"/>
        <v>1242008276</v>
      </c>
      <c r="D363" s="14">
        <f t="shared" si="35"/>
        <v>1458941874</v>
      </c>
      <c r="E363" s="14">
        <f t="shared" si="35"/>
        <v>1777794282</v>
      </c>
      <c r="F363" s="14">
        <f t="shared" si="35"/>
        <v>2005459644</v>
      </c>
      <c r="G363" s="14">
        <f t="shared" si="35"/>
        <v>2240033615</v>
      </c>
      <c r="H363" s="14">
        <f t="shared" si="35"/>
        <v>2415588259</v>
      </c>
      <c r="I363" s="14">
        <f t="shared" si="35"/>
        <v>2538678185</v>
      </c>
      <c r="J363" s="14">
        <f t="shared" si="35"/>
        <v>2742206947</v>
      </c>
      <c r="K363" s="14">
        <f t="shared" si="35"/>
        <v>2863314298</v>
      </c>
      <c r="L363" s="14">
        <f t="shared" si="35"/>
        <v>3053804317</v>
      </c>
      <c r="M363" s="14">
        <f t="shared" si="35"/>
        <v>3240134170</v>
      </c>
      <c r="N363" s="14">
        <f t="shared" si="35"/>
        <v>3545647971</v>
      </c>
      <c r="O363" s="12"/>
      <c r="P363" s="15" t="s">
        <v>958</v>
      </c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3"/>
      <c r="B364" s="14">
        <f t="shared" ref="B364:M364" si="36">IFERROR(VLOOKUP($B$360,$4:$112,MATCH($P364&amp;"/"&amp;B$310,$2:$2,0),FALSE),"")</f>
        <v>1303554490</v>
      </c>
      <c r="C364" s="14">
        <f t="shared" si="36"/>
        <v>1358532087.1199999</v>
      </c>
      <c r="D364" s="14">
        <f t="shared" si="36"/>
        <v>1551527566.98</v>
      </c>
      <c r="E364" s="14">
        <f t="shared" si="36"/>
        <v>1722939879</v>
      </c>
      <c r="F364" s="14">
        <f t="shared" si="36"/>
        <v>2077442485</v>
      </c>
      <c r="G364" s="14">
        <f t="shared" si="36"/>
        <v>2290045287</v>
      </c>
      <c r="H364" s="14">
        <f t="shared" si="36"/>
        <v>2389136592</v>
      </c>
      <c r="I364" s="14">
        <f t="shared" si="36"/>
        <v>2555305372</v>
      </c>
      <c r="J364" s="14">
        <f t="shared" si="36"/>
        <v>2845867577</v>
      </c>
      <c r="K364" s="14">
        <f t="shared" si="36"/>
        <v>2900840774</v>
      </c>
      <c r="L364" s="14">
        <f t="shared" si="36"/>
        <v>3155090809</v>
      </c>
      <c r="M364" s="14">
        <f t="shared" si="36"/>
        <v>3293888989</v>
      </c>
      <c r="N364" s="14">
        <f>IFERROR(VLOOKUP($B$360,$4:$112,MATCH($P364&amp;"/"&amp;N$310,$2:$2,0),FALSE),IFERROR(VLOOKUP($B$360,$4:$112,MATCH($P363&amp;"/"&amp;N$310,$2:$2,0),FALSE),IFERROR(VLOOKUP($B$360,$4:$112,MATCH($P362&amp;"/"&amp;N$310,$2:$2,0),FALSE),IFERROR(VLOOKUP($B$360,$4:$112,MATCH($P361&amp;"/"&amp;N$310,$2:$2,0),FALSE),""))))</f>
        <v>3545647971</v>
      </c>
      <c r="O364" s="12">
        <f>RATE(M$310-B$310,,-B364,M364)</f>
        <v>8.7923006061188955E-2</v>
      </c>
      <c r="P364" s="15" t="s">
        <v>959</v>
      </c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3"/>
      <c r="B365" s="213" t="s">
        <v>809</v>
      </c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3"/>
      <c r="B366" s="214" t="s">
        <v>1088</v>
      </c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3"/>
      <c r="O366" s="12"/>
      <c r="P366" s="5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3"/>
      <c r="B367" s="14" t="str">
        <f t="shared" ref="B367:N369" si="37">IFERROR(VLOOKUP($B$366,$4:$112,MATCH($P367&amp;"/"&amp;B$310,$2:$2,0),FALSE),"")</f>
        <v/>
      </c>
      <c r="C367" s="14" t="str">
        <f t="shared" si="37"/>
        <v/>
      </c>
      <c r="D367" s="14" t="str">
        <f t="shared" si="37"/>
        <v/>
      </c>
      <c r="E367" s="14" t="str">
        <f t="shared" si="37"/>
        <v/>
      </c>
      <c r="F367" s="14" t="str">
        <f t="shared" si="37"/>
        <v/>
      </c>
      <c r="G367" s="14" t="str">
        <f t="shared" si="37"/>
        <v/>
      </c>
      <c r="H367" s="14" t="str">
        <f t="shared" si="37"/>
        <v/>
      </c>
      <c r="I367" s="14" t="str">
        <f t="shared" si="37"/>
        <v/>
      </c>
      <c r="J367" s="14" t="str">
        <f t="shared" si="37"/>
        <v/>
      </c>
      <c r="K367" s="14" t="str">
        <f t="shared" si="37"/>
        <v/>
      </c>
      <c r="L367" s="14" t="str">
        <f t="shared" si="37"/>
        <v/>
      </c>
      <c r="M367" s="14" t="str">
        <f t="shared" si="37"/>
        <v/>
      </c>
      <c r="N367" s="14" t="str">
        <f t="shared" si="37"/>
        <v/>
      </c>
      <c r="O367" s="12"/>
      <c r="P367" s="15" t="s">
        <v>956</v>
      </c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3"/>
      <c r="B368" s="14" t="str">
        <f t="shared" si="37"/>
        <v/>
      </c>
      <c r="C368" s="14" t="str">
        <f t="shared" si="37"/>
        <v/>
      </c>
      <c r="D368" s="14" t="str">
        <f t="shared" si="37"/>
        <v/>
      </c>
      <c r="E368" s="14" t="str">
        <f t="shared" si="37"/>
        <v/>
      </c>
      <c r="F368" s="14" t="str">
        <f t="shared" si="37"/>
        <v/>
      </c>
      <c r="G368" s="14" t="str">
        <f t="shared" si="37"/>
        <v/>
      </c>
      <c r="H368" s="14" t="str">
        <f t="shared" si="37"/>
        <v/>
      </c>
      <c r="I368" s="14" t="str">
        <f t="shared" si="37"/>
        <v/>
      </c>
      <c r="J368" s="14" t="str">
        <f t="shared" si="37"/>
        <v/>
      </c>
      <c r="K368" s="14" t="str">
        <f t="shared" si="37"/>
        <v/>
      </c>
      <c r="L368" s="14" t="str">
        <f t="shared" si="37"/>
        <v/>
      </c>
      <c r="M368" s="14" t="str">
        <f t="shared" si="37"/>
        <v/>
      </c>
      <c r="N368" s="14" t="str">
        <f t="shared" si="37"/>
        <v/>
      </c>
      <c r="O368" s="12"/>
      <c r="P368" s="15" t="s">
        <v>957</v>
      </c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3"/>
      <c r="B369" s="14" t="str">
        <f t="shared" si="37"/>
        <v/>
      </c>
      <c r="C369" s="14" t="str">
        <f t="shared" si="37"/>
        <v/>
      </c>
      <c r="D369" s="14" t="str">
        <f t="shared" si="37"/>
        <v/>
      </c>
      <c r="E369" s="14" t="str">
        <f t="shared" si="37"/>
        <v/>
      </c>
      <c r="F369" s="14" t="str">
        <f t="shared" si="37"/>
        <v/>
      </c>
      <c r="G369" s="14" t="str">
        <f t="shared" si="37"/>
        <v/>
      </c>
      <c r="H369" s="14" t="str">
        <f t="shared" si="37"/>
        <v/>
      </c>
      <c r="I369" s="14" t="str">
        <f t="shared" si="37"/>
        <v/>
      </c>
      <c r="J369" s="14" t="str">
        <f t="shared" si="37"/>
        <v/>
      </c>
      <c r="K369" s="14" t="str">
        <f t="shared" si="37"/>
        <v/>
      </c>
      <c r="L369" s="14" t="str">
        <f t="shared" si="37"/>
        <v/>
      </c>
      <c r="M369" s="14" t="str">
        <f t="shared" si="37"/>
        <v/>
      </c>
      <c r="N369" s="14" t="str">
        <f t="shared" si="37"/>
        <v/>
      </c>
      <c r="O369" s="12"/>
      <c r="P369" s="15" t="s">
        <v>958</v>
      </c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3"/>
      <c r="B370" s="14" t="str">
        <f t="shared" ref="B370:M370" si="38">IFERROR(VLOOKUP($B$366,$4:$112,MATCH($P370&amp;"/"&amp;B$310,$2:$2,0),FALSE),"")</f>
        <v/>
      </c>
      <c r="C370" s="14" t="str">
        <f t="shared" si="38"/>
        <v/>
      </c>
      <c r="D370" s="14" t="str">
        <f t="shared" si="38"/>
        <v/>
      </c>
      <c r="E370" s="14" t="str">
        <f t="shared" si="38"/>
        <v/>
      </c>
      <c r="F370" s="14" t="str">
        <f t="shared" si="38"/>
        <v/>
      </c>
      <c r="G370" s="14" t="str">
        <f t="shared" si="38"/>
        <v/>
      </c>
      <c r="H370" s="14" t="str">
        <f t="shared" si="38"/>
        <v/>
      </c>
      <c r="I370" s="14" t="str">
        <f t="shared" si="38"/>
        <v/>
      </c>
      <c r="J370" s="14" t="str">
        <f t="shared" si="38"/>
        <v/>
      </c>
      <c r="K370" s="14" t="str">
        <f t="shared" si="38"/>
        <v/>
      </c>
      <c r="L370" s="14" t="str">
        <f t="shared" si="38"/>
        <v/>
      </c>
      <c r="M370" s="14" t="str">
        <f t="shared" si="38"/>
        <v/>
      </c>
      <c r="N370" s="14" t="str">
        <f>IFERROR(VLOOKUP($B$366,$4:$112,MATCH($P370&amp;"/"&amp;N$310,$2:$2,0),FALSE),IFERROR(VLOOKUP($B$366,$4:$112,MATCH($P369&amp;"/"&amp;N$310,$2:$2,0),FALSE),IFERROR(VLOOKUP($B$366,$4:$112,MATCH($P368&amp;"/"&amp;N$310,$2:$2,0),FALSE),IFERROR(VLOOKUP($B$366,$4:$112,MATCH($P367&amp;"/"&amp;N$310,$2:$2,0),FALSE),""))))</f>
        <v/>
      </c>
      <c r="O370" s="12" t="e">
        <f t="shared" ref="O370:O371" si="39">RATE(M$310-B$310,,-B370,M370)</f>
        <v>#VALUE!</v>
      </c>
      <c r="P370" s="15" t="s">
        <v>959</v>
      </c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1"/>
      <c r="B371" s="16" t="e">
        <f t="shared" ref="B371:N371" si="40">+B370/B$364</f>
        <v>#VALUE!</v>
      </c>
      <c r="C371" s="16" t="e">
        <f t="shared" si="40"/>
        <v>#VALUE!</v>
      </c>
      <c r="D371" s="16" t="e">
        <f t="shared" si="40"/>
        <v>#VALUE!</v>
      </c>
      <c r="E371" s="16" t="e">
        <f t="shared" si="40"/>
        <v>#VALUE!</v>
      </c>
      <c r="F371" s="16" t="e">
        <f t="shared" si="40"/>
        <v>#VALUE!</v>
      </c>
      <c r="G371" s="16" t="e">
        <f t="shared" si="40"/>
        <v>#VALUE!</v>
      </c>
      <c r="H371" s="16" t="e">
        <f t="shared" si="40"/>
        <v>#VALUE!</v>
      </c>
      <c r="I371" s="16" t="e">
        <f t="shared" si="40"/>
        <v>#VALUE!</v>
      </c>
      <c r="J371" s="16" t="e">
        <f t="shared" si="40"/>
        <v>#VALUE!</v>
      </c>
      <c r="K371" s="16" t="e">
        <f t="shared" si="40"/>
        <v>#VALUE!</v>
      </c>
      <c r="L371" s="16" t="e">
        <f t="shared" si="40"/>
        <v>#VALUE!</v>
      </c>
      <c r="M371" s="16" t="e">
        <f t="shared" si="40"/>
        <v>#VALUE!</v>
      </c>
      <c r="N371" s="16" t="e">
        <f t="shared" si="40"/>
        <v>#VALUE!</v>
      </c>
      <c r="O371" s="12" t="e">
        <f t="shared" si="39"/>
        <v>#VALUE!</v>
      </c>
      <c r="P371" s="17" t="s">
        <v>960</v>
      </c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1"/>
      <c r="B372" s="214" t="s">
        <v>1105</v>
      </c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3"/>
      <c r="O372" s="12"/>
      <c r="P372" s="5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3"/>
      <c r="B373" s="14" t="str">
        <f t="shared" ref="B373:N375" si="41">IFERROR(VLOOKUP($B$372,$4:$112,MATCH($P373&amp;"/"&amp;B$310,$2:$2,0),FALSE),"")</f>
        <v/>
      </c>
      <c r="C373" s="14" t="str">
        <f t="shared" si="41"/>
        <v/>
      </c>
      <c r="D373" s="14" t="str">
        <f t="shared" si="41"/>
        <v/>
      </c>
      <c r="E373" s="14" t="str">
        <f t="shared" si="41"/>
        <v/>
      </c>
      <c r="F373" s="14" t="str">
        <f t="shared" si="41"/>
        <v/>
      </c>
      <c r="G373" s="14" t="str">
        <f t="shared" si="41"/>
        <v/>
      </c>
      <c r="H373" s="14" t="str">
        <f t="shared" si="41"/>
        <v/>
      </c>
      <c r="I373" s="14" t="str">
        <f t="shared" si="41"/>
        <v/>
      </c>
      <c r="J373" s="14" t="str">
        <f t="shared" si="41"/>
        <v/>
      </c>
      <c r="K373" s="14" t="str">
        <f t="shared" si="41"/>
        <v/>
      </c>
      <c r="L373" s="14" t="str">
        <f t="shared" si="41"/>
        <v/>
      </c>
      <c r="M373" s="14" t="str">
        <f t="shared" si="41"/>
        <v/>
      </c>
      <c r="N373" s="14" t="str">
        <f t="shared" si="41"/>
        <v/>
      </c>
      <c r="O373" s="12"/>
      <c r="P373" s="15" t="s">
        <v>956</v>
      </c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3"/>
      <c r="B374" s="14" t="str">
        <f t="shared" si="41"/>
        <v/>
      </c>
      <c r="C374" s="14" t="str">
        <f t="shared" si="41"/>
        <v/>
      </c>
      <c r="D374" s="14" t="str">
        <f t="shared" si="41"/>
        <v/>
      </c>
      <c r="E374" s="14" t="str">
        <f t="shared" si="41"/>
        <v/>
      </c>
      <c r="F374" s="14" t="str">
        <f t="shared" si="41"/>
        <v/>
      </c>
      <c r="G374" s="14" t="str">
        <f t="shared" si="41"/>
        <v/>
      </c>
      <c r="H374" s="14" t="str">
        <f t="shared" si="41"/>
        <v/>
      </c>
      <c r="I374" s="14" t="str">
        <f t="shared" si="41"/>
        <v/>
      </c>
      <c r="J374" s="14" t="str">
        <f t="shared" si="41"/>
        <v/>
      </c>
      <c r="K374" s="14" t="str">
        <f t="shared" si="41"/>
        <v/>
      </c>
      <c r="L374" s="14" t="str">
        <f t="shared" si="41"/>
        <v/>
      </c>
      <c r="M374" s="14" t="str">
        <f t="shared" si="41"/>
        <v/>
      </c>
      <c r="N374" s="14" t="str">
        <f t="shared" si="41"/>
        <v/>
      </c>
      <c r="O374" s="12"/>
      <c r="P374" s="15" t="s">
        <v>957</v>
      </c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3"/>
      <c r="B375" s="14" t="str">
        <f t="shared" si="41"/>
        <v/>
      </c>
      <c r="C375" s="14" t="str">
        <f t="shared" si="41"/>
        <v/>
      </c>
      <c r="D375" s="14" t="str">
        <f t="shared" si="41"/>
        <v/>
      </c>
      <c r="E375" s="14" t="str">
        <f t="shared" si="41"/>
        <v/>
      </c>
      <c r="F375" s="14" t="str">
        <f t="shared" si="41"/>
        <v/>
      </c>
      <c r="G375" s="14" t="str">
        <f t="shared" si="41"/>
        <v/>
      </c>
      <c r="H375" s="14" t="str">
        <f t="shared" si="41"/>
        <v/>
      </c>
      <c r="I375" s="14" t="str">
        <f t="shared" si="41"/>
        <v/>
      </c>
      <c r="J375" s="14" t="str">
        <f t="shared" si="41"/>
        <v/>
      </c>
      <c r="K375" s="14" t="str">
        <f t="shared" si="41"/>
        <v/>
      </c>
      <c r="L375" s="14" t="str">
        <f t="shared" si="41"/>
        <v/>
      </c>
      <c r="M375" s="14" t="str">
        <f t="shared" si="41"/>
        <v/>
      </c>
      <c r="N375" s="14" t="str">
        <f t="shared" si="41"/>
        <v/>
      </c>
      <c r="O375" s="12"/>
      <c r="P375" s="15" t="s">
        <v>958</v>
      </c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3"/>
      <c r="B376" s="14" t="str">
        <f t="shared" ref="B376:M376" si="42">IFERROR(VLOOKUP($B$372,$4:$112,MATCH($P376&amp;"/"&amp;B$310,$2:$2,0),FALSE),"")</f>
        <v/>
      </c>
      <c r="C376" s="14" t="str">
        <f t="shared" si="42"/>
        <v/>
      </c>
      <c r="D376" s="14" t="str">
        <f t="shared" si="42"/>
        <v/>
      </c>
      <c r="E376" s="14" t="str">
        <f t="shared" si="42"/>
        <v/>
      </c>
      <c r="F376" s="14" t="str">
        <f t="shared" si="42"/>
        <v/>
      </c>
      <c r="G376" s="14" t="str">
        <f t="shared" si="42"/>
        <v/>
      </c>
      <c r="H376" s="14" t="str">
        <f t="shared" si="42"/>
        <v/>
      </c>
      <c r="I376" s="14" t="str">
        <f t="shared" si="42"/>
        <v/>
      </c>
      <c r="J376" s="14" t="str">
        <f t="shared" si="42"/>
        <v/>
      </c>
      <c r="K376" s="14" t="str">
        <f t="shared" si="42"/>
        <v/>
      </c>
      <c r="L376" s="14" t="str">
        <f t="shared" si="42"/>
        <v/>
      </c>
      <c r="M376" s="14" t="str">
        <f t="shared" si="42"/>
        <v/>
      </c>
      <c r="N376" s="14" t="str">
        <f>IFERROR(VLOOKUP($B$372,$4:$112,MATCH($P376&amp;"/"&amp;N$310,$2:$2,0),FALSE),IFERROR(VLOOKUP($B$372,$4:$112,MATCH($P375&amp;"/"&amp;N$310,$2:$2,0),FALSE),IFERROR(VLOOKUP($B$372,$4:$112,MATCH($P374&amp;"/"&amp;N$310,$2:$2,0),FALSE),IFERROR(VLOOKUP($B$372,$4:$112,MATCH($P373&amp;"/"&amp;N$310,$2:$2,0),FALSE),""))))</f>
        <v/>
      </c>
      <c r="O376" s="12" t="e">
        <f t="shared" ref="O376:O377" si="43">RATE(M$310-B$310,,-B376,M376)</f>
        <v>#VALUE!</v>
      </c>
      <c r="P376" s="15" t="s">
        <v>959</v>
      </c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3"/>
      <c r="B377" s="16" t="e">
        <f t="shared" ref="B377:N377" si="44">+B376/B$364</f>
        <v>#VALUE!</v>
      </c>
      <c r="C377" s="16" t="e">
        <f t="shared" si="44"/>
        <v>#VALUE!</v>
      </c>
      <c r="D377" s="16" t="e">
        <f t="shared" si="44"/>
        <v>#VALUE!</v>
      </c>
      <c r="E377" s="16" t="e">
        <f t="shared" si="44"/>
        <v>#VALUE!</v>
      </c>
      <c r="F377" s="16" t="e">
        <f t="shared" si="44"/>
        <v>#VALUE!</v>
      </c>
      <c r="G377" s="16" t="e">
        <f t="shared" si="44"/>
        <v>#VALUE!</v>
      </c>
      <c r="H377" s="16" t="e">
        <f t="shared" si="44"/>
        <v>#VALUE!</v>
      </c>
      <c r="I377" s="16" t="e">
        <f t="shared" si="44"/>
        <v>#VALUE!</v>
      </c>
      <c r="J377" s="16" t="e">
        <f t="shared" si="44"/>
        <v>#VALUE!</v>
      </c>
      <c r="K377" s="16" t="e">
        <f t="shared" si="44"/>
        <v>#VALUE!</v>
      </c>
      <c r="L377" s="16" t="e">
        <f t="shared" si="44"/>
        <v>#VALUE!</v>
      </c>
      <c r="M377" s="16" t="e">
        <f t="shared" si="44"/>
        <v>#VALUE!</v>
      </c>
      <c r="N377" s="16" t="e">
        <f t="shared" si="44"/>
        <v>#VALUE!</v>
      </c>
      <c r="O377" s="12" t="e">
        <f t="shared" si="43"/>
        <v>#VALUE!</v>
      </c>
      <c r="P377" s="17" t="s">
        <v>960</v>
      </c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3"/>
      <c r="B378" s="214" t="s">
        <v>1125</v>
      </c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3"/>
      <c r="O378" s="12"/>
      <c r="P378" s="5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3"/>
      <c r="B379" s="14">
        <f t="shared" ref="B379:N381" si="45">IFERROR(VLOOKUP($B$378,$4:$112,MATCH($P379&amp;"/"&amp;B$310,$2:$2,0),FALSE),"")</f>
        <v>68682553</v>
      </c>
      <c r="C379" s="14">
        <f t="shared" si="45"/>
        <v>121671904</v>
      </c>
      <c r="D379" s="14">
        <f t="shared" si="45"/>
        <v>139226888</v>
      </c>
      <c r="E379" s="14">
        <f t="shared" si="45"/>
        <v>104495994</v>
      </c>
      <c r="F379" s="14">
        <f t="shared" si="45"/>
        <v>84333014</v>
      </c>
      <c r="G379" s="14">
        <f t="shared" si="45"/>
        <v>84572017</v>
      </c>
      <c r="H379" s="14">
        <f t="shared" si="45"/>
        <v>62910166</v>
      </c>
      <c r="I379" s="14">
        <f t="shared" si="45"/>
        <v>84794003</v>
      </c>
      <c r="J379" s="14">
        <f t="shared" si="45"/>
        <v>89675851</v>
      </c>
      <c r="K379" s="14">
        <f t="shared" si="45"/>
        <v>72425821</v>
      </c>
      <c r="L379" s="14">
        <f t="shared" si="45"/>
        <v>65835119</v>
      </c>
      <c r="M379" s="14">
        <f t="shared" si="45"/>
        <v>69947094</v>
      </c>
      <c r="N379" s="14">
        <f t="shared" si="45"/>
        <v>87937457</v>
      </c>
      <c r="O379" s="12"/>
      <c r="P379" s="15" t="s">
        <v>956</v>
      </c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3"/>
      <c r="B380" s="14">
        <f t="shared" si="45"/>
        <v>80328288</v>
      </c>
      <c r="C380" s="14">
        <f t="shared" si="45"/>
        <v>106476825</v>
      </c>
      <c r="D380" s="14">
        <f t="shared" si="45"/>
        <v>140879984.71000001</v>
      </c>
      <c r="E380" s="14">
        <f t="shared" si="45"/>
        <v>99917587</v>
      </c>
      <c r="F380" s="14">
        <f t="shared" si="45"/>
        <v>76549070</v>
      </c>
      <c r="G380" s="14">
        <f t="shared" si="45"/>
        <v>95517181</v>
      </c>
      <c r="H380" s="14">
        <f t="shared" si="45"/>
        <v>73985636</v>
      </c>
      <c r="I380" s="14">
        <f t="shared" si="45"/>
        <v>83193244</v>
      </c>
      <c r="J380" s="14">
        <f t="shared" si="45"/>
        <v>80267658</v>
      </c>
      <c r="K380" s="14">
        <f t="shared" si="45"/>
        <v>72148866</v>
      </c>
      <c r="L380" s="14">
        <f t="shared" si="45"/>
        <v>67990043</v>
      </c>
      <c r="M380" s="14">
        <f t="shared" si="45"/>
        <v>68617839</v>
      </c>
      <c r="N380" s="14">
        <f t="shared" si="45"/>
        <v>71427005</v>
      </c>
      <c r="O380" s="12"/>
      <c r="P380" s="15" t="s">
        <v>957</v>
      </c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3"/>
      <c r="B381" s="14">
        <f t="shared" si="45"/>
        <v>96568437</v>
      </c>
      <c r="C381" s="14">
        <f t="shared" si="45"/>
        <v>124472336</v>
      </c>
      <c r="D381" s="14">
        <f t="shared" si="45"/>
        <v>115543080</v>
      </c>
      <c r="E381" s="14">
        <f t="shared" si="45"/>
        <v>0</v>
      </c>
      <c r="F381" s="14">
        <f t="shared" si="45"/>
        <v>86951816</v>
      </c>
      <c r="G381" s="14">
        <f t="shared" si="45"/>
        <v>87559116</v>
      </c>
      <c r="H381" s="14">
        <f t="shared" si="45"/>
        <v>72928795</v>
      </c>
      <c r="I381" s="14">
        <f t="shared" si="45"/>
        <v>79098721</v>
      </c>
      <c r="J381" s="14">
        <f t="shared" si="45"/>
        <v>81079352</v>
      </c>
      <c r="K381" s="14">
        <f t="shared" si="45"/>
        <v>0</v>
      </c>
      <c r="L381" s="14">
        <f t="shared" si="45"/>
        <v>66944881</v>
      </c>
      <c r="M381" s="14">
        <f t="shared" si="45"/>
        <v>68449146</v>
      </c>
      <c r="N381" s="14">
        <f t="shared" si="45"/>
        <v>73406026</v>
      </c>
      <c r="O381" s="12"/>
      <c r="P381" s="15" t="s">
        <v>958</v>
      </c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3"/>
      <c r="B382" s="14">
        <f t="shared" ref="B382:M382" si="46">IFERROR(VLOOKUP($B$378,$4:$112,MATCH($P382&amp;"/"&amp;B$310,$2:$2,0),FALSE),"")</f>
        <v>153516137</v>
      </c>
      <c r="C382" s="14">
        <f t="shared" si="46"/>
        <v>123158887.19</v>
      </c>
      <c r="D382" s="14">
        <f t="shared" si="46"/>
        <v>127625744.53000002</v>
      </c>
      <c r="E382" s="14">
        <f t="shared" si="46"/>
        <v>0</v>
      </c>
      <c r="F382" s="14">
        <f t="shared" si="46"/>
        <v>87394426</v>
      </c>
      <c r="G382" s="14">
        <f t="shared" si="46"/>
        <v>71517579</v>
      </c>
      <c r="H382" s="14">
        <f t="shared" si="46"/>
        <v>87313756</v>
      </c>
      <c r="I382" s="14">
        <f t="shared" si="46"/>
        <v>85577772</v>
      </c>
      <c r="J382" s="14">
        <f t="shared" si="46"/>
        <v>96375833</v>
      </c>
      <c r="K382" s="14">
        <f t="shared" si="46"/>
        <v>70575042</v>
      </c>
      <c r="L382" s="14">
        <f t="shared" si="46"/>
        <v>70566887</v>
      </c>
      <c r="M382" s="14">
        <f t="shared" si="46"/>
        <v>81824302</v>
      </c>
      <c r="N382" s="14">
        <f>IFERROR(VLOOKUP($B$378,$4:$112,MATCH($P382&amp;"/"&amp;N$310,$2:$2,0),FALSE),IFERROR(VLOOKUP($B$378,$4:$112,MATCH($P381&amp;"/"&amp;N$310,$2:$2,0),FALSE),IFERROR(VLOOKUP($B$378,$4:$112,MATCH($P380&amp;"/"&amp;N$310,$2:$2,0),FALSE),IFERROR(VLOOKUP($B$378,$4:$112,MATCH($P379&amp;"/"&amp;N$310,$2:$2,0),FALSE),""))))</f>
        <v>73406026</v>
      </c>
      <c r="O382" s="12">
        <f t="shared" ref="O382:O383" si="47">RATE(M$310-B$310,,-B382,M382)</f>
        <v>-5.5597526279051769E-2</v>
      </c>
      <c r="P382" s="15" t="s">
        <v>959</v>
      </c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3"/>
      <c r="B383" s="16">
        <f t="shared" ref="B383:N383" si="48">+B382/B$364</f>
        <v>0.11776733399153878</v>
      </c>
      <c r="C383" s="16">
        <f t="shared" si="48"/>
        <v>9.0655854475317446E-2</v>
      </c>
      <c r="D383" s="16">
        <f t="shared" si="48"/>
        <v>8.2258122411849599E-2</v>
      </c>
      <c r="E383" s="16">
        <f t="shared" si="48"/>
        <v>0</v>
      </c>
      <c r="F383" s="16">
        <f t="shared" si="48"/>
        <v>4.2068277043058544E-2</v>
      </c>
      <c r="G383" s="16">
        <f t="shared" si="48"/>
        <v>3.1229766243483028E-2</v>
      </c>
      <c r="H383" s="16">
        <f t="shared" si="48"/>
        <v>3.6546154913188821E-2</v>
      </c>
      <c r="I383" s="16">
        <f t="shared" si="48"/>
        <v>3.3490232884776323E-2</v>
      </c>
      <c r="J383" s="16">
        <f t="shared" si="48"/>
        <v>3.3865185358201225E-2</v>
      </c>
      <c r="K383" s="16">
        <f t="shared" si="48"/>
        <v>2.4329167816640736E-2</v>
      </c>
      <c r="L383" s="16">
        <f t="shared" si="48"/>
        <v>2.2366039924653084E-2</v>
      </c>
      <c r="M383" s="16">
        <f t="shared" si="48"/>
        <v>2.4841244581482159E-2</v>
      </c>
      <c r="N383" s="16">
        <f t="shared" si="48"/>
        <v>2.0703134264989331E-2</v>
      </c>
      <c r="O383" s="12">
        <f t="shared" si="47"/>
        <v>-0.13192158961451758</v>
      </c>
      <c r="P383" s="17" t="s">
        <v>960</v>
      </c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3"/>
      <c r="B384" s="214" t="s">
        <v>1126</v>
      </c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3"/>
      <c r="O384" s="12"/>
      <c r="P384" s="5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3"/>
      <c r="B385" s="14">
        <f t="shared" ref="B385:N387" si="49">IFERROR(VLOOKUP($B$384,$4:$112,MATCH($P385&amp;"/"&amp;B$310,$2:$2,0),FALSE),"")</f>
        <v>18753571</v>
      </c>
      <c r="C385" s="14">
        <f t="shared" si="49"/>
        <v>42811289</v>
      </c>
      <c r="D385" s="14">
        <f t="shared" si="49"/>
        <v>39447176</v>
      </c>
      <c r="E385" s="14">
        <f t="shared" si="49"/>
        <v>0</v>
      </c>
      <c r="F385" s="14">
        <f t="shared" si="49"/>
        <v>0</v>
      </c>
      <c r="G385" s="14">
        <f t="shared" si="49"/>
        <v>0</v>
      </c>
      <c r="H385" s="14">
        <f t="shared" si="49"/>
        <v>0</v>
      </c>
      <c r="I385" s="14">
        <f t="shared" si="49"/>
        <v>0</v>
      </c>
      <c r="J385" s="14">
        <f t="shared" si="49"/>
        <v>0</v>
      </c>
      <c r="K385" s="14">
        <f t="shared" si="49"/>
        <v>0</v>
      </c>
      <c r="L385" s="14">
        <f t="shared" si="49"/>
        <v>0</v>
      </c>
      <c r="M385" s="14">
        <f t="shared" si="49"/>
        <v>0</v>
      </c>
      <c r="N385" s="14">
        <f t="shared" si="49"/>
        <v>0</v>
      </c>
      <c r="O385" s="12"/>
      <c r="P385" s="15" t="s">
        <v>956</v>
      </c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3"/>
      <c r="B386" s="14">
        <f t="shared" si="49"/>
        <v>19777957</v>
      </c>
      <c r="C386" s="14">
        <f t="shared" si="49"/>
        <v>43731140</v>
      </c>
      <c r="D386" s="14">
        <f t="shared" si="49"/>
        <v>46901934.390000001</v>
      </c>
      <c r="E386" s="14">
        <f t="shared" si="49"/>
        <v>0</v>
      </c>
      <c r="F386" s="14">
        <f t="shared" si="49"/>
        <v>0</v>
      </c>
      <c r="G386" s="14">
        <f t="shared" si="49"/>
        <v>0</v>
      </c>
      <c r="H386" s="14">
        <f t="shared" si="49"/>
        <v>0</v>
      </c>
      <c r="I386" s="14">
        <f t="shared" si="49"/>
        <v>0</v>
      </c>
      <c r="J386" s="14">
        <f t="shared" si="49"/>
        <v>0</v>
      </c>
      <c r="K386" s="14">
        <f t="shared" si="49"/>
        <v>0</v>
      </c>
      <c r="L386" s="14">
        <f t="shared" si="49"/>
        <v>0</v>
      </c>
      <c r="M386" s="14">
        <f t="shared" si="49"/>
        <v>0</v>
      </c>
      <c r="N386" s="14">
        <f t="shared" si="49"/>
        <v>0</v>
      </c>
      <c r="O386" s="12"/>
      <c r="P386" s="15" t="s">
        <v>957</v>
      </c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3"/>
      <c r="B387" s="14">
        <f t="shared" si="49"/>
        <v>23461228</v>
      </c>
      <c r="C387" s="14">
        <f t="shared" si="49"/>
        <v>41357940</v>
      </c>
      <c r="D387" s="14">
        <f t="shared" si="49"/>
        <v>35348385</v>
      </c>
      <c r="E387" s="14">
        <f t="shared" si="49"/>
        <v>0</v>
      </c>
      <c r="F387" s="14">
        <f t="shared" si="49"/>
        <v>0</v>
      </c>
      <c r="G387" s="14">
        <f t="shared" si="49"/>
        <v>0</v>
      </c>
      <c r="H387" s="14">
        <f t="shared" si="49"/>
        <v>0</v>
      </c>
      <c r="I387" s="14">
        <f t="shared" si="49"/>
        <v>0</v>
      </c>
      <c r="J387" s="14">
        <f t="shared" si="49"/>
        <v>0</v>
      </c>
      <c r="K387" s="14">
        <f t="shared" si="49"/>
        <v>0</v>
      </c>
      <c r="L387" s="14">
        <f t="shared" si="49"/>
        <v>0</v>
      </c>
      <c r="M387" s="14">
        <f t="shared" si="49"/>
        <v>0</v>
      </c>
      <c r="N387" s="14">
        <f t="shared" si="49"/>
        <v>0</v>
      </c>
      <c r="O387" s="12"/>
      <c r="P387" s="15" t="s">
        <v>958</v>
      </c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3"/>
      <c r="B388" s="14">
        <f t="shared" ref="B388:M388" si="50">IFERROR(VLOOKUP($B$384,$4:$112,MATCH($P388&amp;"/"&amp;B$310,$2:$2,0),FALSE),"")</f>
        <v>40523227</v>
      </c>
      <c r="C388" s="14">
        <f t="shared" si="50"/>
        <v>41567027.280000001</v>
      </c>
      <c r="D388" s="14">
        <f t="shared" si="50"/>
        <v>35520280.509999998</v>
      </c>
      <c r="E388" s="14">
        <f t="shared" si="50"/>
        <v>0</v>
      </c>
      <c r="F388" s="14">
        <f t="shared" si="50"/>
        <v>0</v>
      </c>
      <c r="G388" s="14">
        <f t="shared" si="50"/>
        <v>0</v>
      </c>
      <c r="H388" s="14">
        <f t="shared" si="50"/>
        <v>0</v>
      </c>
      <c r="I388" s="14">
        <f t="shared" si="50"/>
        <v>0</v>
      </c>
      <c r="J388" s="14">
        <f t="shared" si="50"/>
        <v>0</v>
      </c>
      <c r="K388" s="14">
        <f t="shared" si="50"/>
        <v>0</v>
      </c>
      <c r="L388" s="14">
        <f t="shared" si="50"/>
        <v>0</v>
      </c>
      <c r="M388" s="14">
        <f t="shared" si="50"/>
        <v>0</v>
      </c>
      <c r="N388" s="14">
        <f>IFERROR(VLOOKUP($B$384,$4:$112,MATCH($P388&amp;"/"&amp;N$310,$2:$2,0),FALSE),IFERROR(VLOOKUP($B$384,$4:$112,MATCH($P387&amp;"/"&amp;N$310,$2:$2,0),FALSE),IFERROR(VLOOKUP($B$384,$4:$112,MATCH($P386&amp;"/"&amp;N$310,$2:$2,0),FALSE),IFERROR(VLOOKUP($B$384,$4:$112,MATCH($P385&amp;"/"&amp;N$310,$2:$2,0),FALSE),""))))</f>
        <v>0</v>
      </c>
      <c r="O388" s="12" t="e">
        <f t="shared" ref="O388:O389" si="51">RATE(M$310-B$310,,-B388,M388)</f>
        <v>#NUM!</v>
      </c>
      <c r="P388" s="15" t="s">
        <v>959</v>
      </c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3"/>
      <c r="B389" s="16">
        <f t="shared" ref="B389:N389" si="52">+B388/B$364</f>
        <v>3.1086715063211513E-2</v>
      </c>
      <c r="C389" s="16">
        <f t="shared" si="52"/>
        <v>3.059701546550837E-2</v>
      </c>
      <c r="D389" s="16">
        <f t="shared" si="52"/>
        <v>2.2893747598142337E-2</v>
      </c>
      <c r="E389" s="16">
        <f t="shared" si="52"/>
        <v>0</v>
      </c>
      <c r="F389" s="16">
        <f t="shared" si="52"/>
        <v>0</v>
      </c>
      <c r="G389" s="16">
        <f t="shared" si="52"/>
        <v>0</v>
      </c>
      <c r="H389" s="16">
        <f t="shared" si="52"/>
        <v>0</v>
      </c>
      <c r="I389" s="16">
        <f t="shared" si="52"/>
        <v>0</v>
      </c>
      <c r="J389" s="16">
        <f t="shared" si="52"/>
        <v>0</v>
      </c>
      <c r="K389" s="16">
        <f t="shared" si="52"/>
        <v>0</v>
      </c>
      <c r="L389" s="16">
        <f t="shared" si="52"/>
        <v>0</v>
      </c>
      <c r="M389" s="16">
        <f t="shared" si="52"/>
        <v>0</v>
      </c>
      <c r="N389" s="16">
        <f t="shared" si="52"/>
        <v>0</v>
      </c>
      <c r="O389" s="12" t="e">
        <f t="shared" si="51"/>
        <v>#NUM!</v>
      </c>
      <c r="P389" s="17" t="s">
        <v>960</v>
      </c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3"/>
      <c r="B390" s="214" t="s">
        <v>1127</v>
      </c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3"/>
      <c r="O390" s="12"/>
      <c r="P390" s="5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3"/>
      <c r="B391" s="14">
        <f t="shared" ref="B391:N393" si="53">IFERROR(VLOOKUP($B$390,$4:$112,MATCH($P391&amp;"/"&amp;B$310,$2:$2,0),FALSE),"")</f>
        <v>87436124</v>
      </c>
      <c r="C391" s="14">
        <f t="shared" si="53"/>
        <v>164483193</v>
      </c>
      <c r="D391" s="14">
        <f t="shared" si="53"/>
        <v>178674064</v>
      </c>
      <c r="E391" s="14">
        <f t="shared" si="53"/>
        <v>104495994</v>
      </c>
      <c r="F391" s="14">
        <f t="shared" si="53"/>
        <v>84333014</v>
      </c>
      <c r="G391" s="14">
        <f t="shared" si="53"/>
        <v>84572017</v>
      </c>
      <c r="H391" s="14">
        <f t="shared" si="53"/>
        <v>62910166</v>
      </c>
      <c r="I391" s="14">
        <f t="shared" si="53"/>
        <v>84794003</v>
      </c>
      <c r="J391" s="14">
        <f t="shared" si="53"/>
        <v>89675851</v>
      </c>
      <c r="K391" s="14">
        <f t="shared" si="53"/>
        <v>72425821</v>
      </c>
      <c r="L391" s="14">
        <f t="shared" si="53"/>
        <v>65835119</v>
      </c>
      <c r="M391" s="14">
        <f t="shared" si="53"/>
        <v>69947094</v>
      </c>
      <c r="N391" s="14">
        <f t="shared" si="53"/>
        <v>87937457</v>
      </c>
      <c r="O391" s="12"/>
      <c r="P391" s="15" t="s">
        <v>956</v>
      </c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3"/>
      <c r="B392" s="14">
        <f t="shared" si="53"/>
        <v>100106245</v>
      </c>
      <c r="C392" s="14">
        <f t="shared" si="53"/>
        <v>150207965</v>
      </c>
      <c r="D392" s="14">
        <f t="shared" si="53"/>
        <v>187781919.10000002</v>
      </c>
      <c r="E392" s="14">
        <f t="shared" si="53"/>
        <v>99917587</v>
      </c>
      <c r="F392" s="14">
        <f t="shared" si="53"/>
        <v>76549070</v>
      </c>
      <c r="G392" s="14">
        <f t="shared" si="53"/>
        <v>95517181</v>
      </c>
      <c r="H392" s="14">
        <f t="shared" si="53"/>
        <v>73985636</v>
      </c>
      <c r="I392" s="14">
        <f t="shared" si="53"/>
        <v>83193244</v>
      </c>
      <c r="J392" s="14">
        <f t="shared" si="53"/>
        <v>80267658</v>
      </c>
      <c r="K392" s="14">
        <f t="shared" si="53"/>
        <v>72148866</v>
      </c>
      <c r="L392" s="14">
        <f t="shared" si="53"/>
        <v>67990043</v>
      </c>
      <c r="M392" s="14">
        <f t="shared" si="53"/>
        <v>68617839</v>
      </c>
      <c r="N392" s="14">
        <f t="shared" si="53"/>
        <v>71427005</v>
      </c>
      <c r="O392" s="12"/>
      <c r="P392" s="15" t="s">
        <v>957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3"/>
      <c r="B393" s="14">
        <f t="shared" si="53"/>
        <v>120029665</v>
      </c>
      <c r="C393" s="14">
        <f t="shared" si="53"/>
        <v>165830276</v>
      </c>
      <c r="D393" s="14">
        <f t="shared" si="53"/>
        <v>150891465</v>
      </c>
      <c r="E393" s="14">
        <f t="shared" si="53"/>
        <v>0</v>
      </c>
      <c r="F393" s="14">
        <f t="shared" si="53"/>
        <v>86951816</v>
      </c>
      <c r="G393" s="14">
        <f t="shared" si="53"/>
        <v>87559116</v>
      </c>
      <c r="H393" s="14">
        <f t="shared" si="53"/>
        <v>72928795</v>
      </c>
      <c r="I393" s="14">
        <f t="shared" si="53"/>
        <v>79098721</v>
      </c>
      <c r="J393" s="14">
        <f t="shared" si="53"/>
        <v>81079352</v>
      </c>
      <c r="K393" s="14">
        <f t="shared" si="53"/>
        <v>0</v>
      </c>
      <c r="L393" s="14">
        <f t="shared" si="53"/>
        <v>66944881</v>
      </c>
      <c r="M393" s="14">
        <f t="shared" si="53"/>
        <v>68449146</v>
      </c>
      <c r="N393" s="14">
        <f t="shared" si="53"/>
        <v>73406026</v>
      </c>
      <c r="O393" s="12"/>
      <c r="P393" s="15" t="s">
        <v>958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3"/>
      <c r="B394" s="14">
        <f t="shared" ref="B394:M394" si="54">IFERROR(VLOOKUP($B$390,$4:$112,MATCH($P394&amp;"/"&amp;B$310,$2:$2,0),FALSE),"")</f>
        <v>194039364</v>
      </c>
      <c r="C394" s="14">
        <f t="shared" si="54"/>
        <v>164725914.47</v>
      </c>
      <c r="D394" s="14">
        <f t="shared" si="54"/>
        <v>163146025.04000002</v>
      </c>
      <c r="E394" s="14">
        <f t="shared" si="54"/>
        <v>0</v>
      </c>
      <c r="F394" s="14">
        <f t="shared" si="54"/>
        <v>87394426</v>
      </c>
      <c r="G394" s="14">
        <f t="shared" si="54"/>
        <v>71517579</v>
      </c>
      <c r="H394" s="14">
        <f t="shared" si="54"/>
        <v>87313756</v>
      </c>
      <c r="I394" s="14">
        <f t="shared" si="54"/>
        <v>85577772</v>
      </c>
      <c r="J394" s="14">
        <f t="shared" si="54"/>
        <v>96375833</v>
      </c>
      <c r="K394" s="14">
        <f t="shared" si="54"/>
        <v>70575042</v>
      </c>
      <c r="L394" s="14">
        <f t="shared" si="54"/>
        <v>70566887</v>
      </c>
      <c r="M394" s="14">
        <f t="shared" si="54"/>
        <v>81824302</v>
      </c>
      <c r="N394" s="14">
        <f>IFERROR(VLOOKUP($B$390,$4:$112,MATCH($P394&amp;"/"&amp;N$310,$2:$2,0),FALSE),IFERROR(VLOOKUP($B$390,$4:$112,MATCH($P393&amp;"/"&amp;N$310,$2:$2,0),FALSE),IFERROR(VLOOKUP($B$390,$4:$112,MATCH($P392&amp;"/"&amp;N$310,$2:$2,0),FALSE),IFERROR(VLOOKUP($B$390,$4:$112,MATCH($P391&amp;"/"&amp;N$310,$2:$2,0),FALSE),""))))</f>
        <v>73406026</v>
      </c>
      <c r="O394" s="12">
        <f t="shared" ref="O394:O395" si="55">RATE(M$310-B$310,,-B394,M394)</f>
        <v>-7.5496826945976148E-2</v>
      </c>
      <c r="P394" s="15" t="s">
        <v>959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52"/>
      <c r="B395" s="19">
        <f t="shared" ref="B395:N395" si="56">+B394/B$419</f>
        <v>1.7071531420364781</v>
      </c>
      <c r="C395" s="19">
        <f t="shared" si="56"/>
        <v>1.3385126162219523</v>
      </c>
      <c r="D395" s="19">
        <f t="shared" si="56"/>
        <v>1.2090022701315486</v>
      </c>
      <c r="E395" s="19">
        <f t="shared" si="56"/>
        <v>0</v>
      </c>
      <c r="F395" s="19">
        <f t="shared" si="56"/>
        <v>0.47254127070472413</v>
      </c>
      <c r="G395" s="19">
        <f t="shared" si="56"/>
        <v>0.32621825203278437</v>
      </c>
      <c r="H395" s="19">
        <f t="shared" si="56"/>
        <v>0.33966394804428718</v>
      </c>
      <c r="I395" s="19">
        <f t="shared" si="56"/>
        <v>0.29943266773972116</v>
      </c>
      <c r="J395" s="19">
        <f t="shared" si="56"/>
        <v>0.29954000811671033</v>
      </c>
      <c r="K395" s="19">
        <f t="shared" si="56"/>
        <v>0.20243819660193341</v>
      </c>
      <c r="L395" s="19">
        <f t="shared" si="56"/>
        <v>0.18752948680482118</v>
      </c>
      <c r="M395" s="19">
        <f t="shared" si="56"/>
        <v>0.20136032642085469</v>
      </c>
      <c r="N395" s="19">
        <f t="shared" si="56"/>
        <v>0.17960157013496328</v>
      </c>
      <c r="O395" s="12">
        <f t="shared" si="55"/>
        <v>-0.17660311356073372</v>
      </c>
      <c r="P395" s="17" t="s">
        <v>961</v>
      </c>
      <c r="Q395" s="152"/>
      <c r="R395" s="152"/>
      <c r="S395" s="152"/>
      <c r="T395" s="152"/>
      <c r="U395" s="152"/>
      <c r="V395" s="152"/>
      <c r="W395" s="152"/>
      <c r="X395" s="152"/>
      <c r="Y395" s="152"/>
      <c r="Z395" s="152"/>
      <c r="AA395" s="152"/>
      <c r="AB395" s="152"/>
      <c r="AC395" s="152"/>
      <c r="AD395" s="152"/>
      <c r="AE395" s="152"/>
      <c r="AF395" s="152"/>
      <c r="AG395" s="152"/>
      <c r="AH395" s="152"/>
      <c r="AI395" s="152"/>
      <c r="AJ395" s="152"/>
      <c r="AK395" s="152"/>
      <c r="AL395" s="152"/>
      <c r="AM395" s="152"/>
      <c r="AN395" s="152"/>
      <c r="AO395" s="152"/>
      <c r="AP395" s="152"/>
      <c r="AQ395" s="152"/>
      <c r="AR395" s="152"/>
      <c r="AS395" s="152"/>
      <c r="AT395" s="152"/>
      <c r="AU395" s="152"/>
      <c r="AV395" s="152"/>
      <c r="AW395" s="152"/>
      <c r="AX395" s="152"/>
      <c r="AY395" s="152"/>
      <c r="AZ395" s="152"/>
      <c r="BA395" s="152"/>
      <c r="BB395" s="152"/>
      <c r="BC395" s="152"/>
      <c r="BD395" s="152"/>
      <c r="BE395" s="152"/>
      <c r="BF395" s="152"/>
      <c r="BG395" s="152"/>
      <c r="BH395" s="152"/>
      <c r="BI395" s="152"/>
      <c r="BJ395" s="152"/>
      <c r="BK395" s="152"/>
      <c r="BL395" s="152"/>
      <c r="BM395" s="152"/>
      <c r="BN395" s="152"/>
      <c r="BO395" s="152"/>
      <c r="BP395" s="152"/>
      <c r="BQ395" s="152"/>
      <c r="BR395" s="152"/>
      <c r="BS395" s="152"/>
    </row>
    <row r="396" spans="1:71" x14ac:dyDescent="0.25">
      <c r="A396" s="11"/>
      <c r="B396" s="214" t="s">
        <v>1117</v>
      </c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3"/>
      <c r="O396" s="12"/>
      <c r="P396" s="5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3"/>
      <c r="B397" s="14" t="str">
        <f t="shared" ref="B397:N399" si="57">IFERROR(VLOOKUP($B$396,$4:$112,MATCH($P397&amp;"/"&amp;B$310,$2:$2,0),FALSE),"")</f>
        <v/>
      </c>
      <c r="C397" s="14" t="str">
        <f t="shared" si="57"/>
        <v/>
      </c>
      <c r="D397" s="14" t="str">
        <f t="shared" si="57"/>
        <v/>
      </c>
      <c r="E397" s="14" t="str">
        <f t="shared" si="57"/>
        <v/>
      </c>
      <c r="F397" s="14" t="str">
        <f t="shared" si="57"/>
        <v/>
      </c>
      <c r="G397" s="14" t="str">
        <f t="shared" si="57"/>
        <v/>
      </c>
      <c r="H397" s="14" t="str">
        <f t="shared" si="57"/>
        <v/>
      </c>
      <c r="I397" s="14" t="str">
        <f t="shared" si="57"/>
        <v/>
      </c>
      <c r="J397" s="14" t="str">
        <f t="shared" si="57"/>
        <v/>
      </c>
      <c r="K397" s="14" t="str">
        <f t="shared" si="57"/>
        <v/>
      </c>
      <c r="L397" s="14" t="str">
        <f t="shared" si="57"/>
        <v/>
      </c>
      <c r="M397" s="14" t="str">
        <f t="shared" si="57"/>
        <v/>
      </c>
      <c r="N397" s="14" t="str">
        <f t="shared" si="57"/>
        <v/>
      </c>
      <c r="O397" s="12"/>
      <c r="P397" s="15" t="s">
        <v>956</v>
      </c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3"/>
      <c r="B398" s="14" t="str">
        <f t="shared" si="57"/>
        <v/>
      </c>
      <c r="C398" s="14" t="str">
        <f t="shared" si="57"/>
        <v/>
      </c>
      <c r="D398" s="14" t="str">
        <f t="shared" si="57"/>
        <v/>
      </c>
      <c r="E398" s="14" t="str">
        <f t="shared" si="57"/>
        <v/>
      </c>
      <c r="F398" s="14" t="str">
        <f t="shared" si="57"/>
        <v/>
      </c>
      <c r="G398" s="14" t="str">
        <f t="shared" si="57"/>
        <v/>
      </c>
      <c r="H398" s="14" t="str">
        <f t="shared" si="57"/>
        <v/>
      </c>
      <c r="I398" s="14" t="str">
        <f t="shared" si="57"/>
        <v/>
      </c>
      <c r="J398" s="14" t="str">
        <f t="shared" si="57"/>
        <v/>
      </c>
      <c r="K398" s="14" t="str">
        <f t="shared" si="57"/>
        <v/>
      </c>
      <c r="L398" s="14" t="str">
        <f t="shared" si="57"/>
        <v/>
      </c>
      <c r="M398" s="14" t="str">
        <f t="shared" si="57"/>
        <v/>
      </c>
      <c r="N398" s="14" t="str">
        <f t="shared" si="57"/>
        <v/>
      </c>
      <c r="O398" s="12"/>
      <c r="P398" s="15" t="s">
        <v>957</v>
      </c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3"/>
      <c r="B399" s="14" t="str">
        <f t="shared" si="57"/>
        <v/>
      </c>
      <c r="C399" s="14" t="str">
        <f t="shared" si="57"/>
        <v/>
      </c>
      <c r="D399" s="14" t="str">
        <f t="shared" si="57"/>
        <v/>
      </c>
      <c r="E399" s="14" t="str">
        <f t="shared" si="57"/>
        <v/>
      </c>
      <c r="F399" s="14" t="str">
        <f t="shared" si="57"/>
        <v/>
      </c>
      <c r="G399" s="14" t="str">
        <f t="shared" si="57"/>
        <v/>
      </c>
      <c r="H399" s="14" t="str">
        <f t="shared" si="57"/>
        <v/>
      </c>
      <c r="I399" s="14" t="str">
        <f t="shared" si="57"/>
        <v/>
      </c>
      <c r="J399" s="14" t="str">
        <f t="shared" si="57"/>
        <v/>
      </c>
      <c r="K399" s="14" t="str">
        <f t="shared" si="57"/>
        <v/>
      </c>
      <c r="L399" s="14" t="str">
        <f t="shared" si="57"/>
        <v/>
      </c>
      <c r="M399" s="14" t="str">
        <f t="shared" si="57"/>
        <v/>
      </c>
      <c r="N399" s="14" t="str">
        <f t="shared" si="57"/>
        <v/>
      </c>
      <c r="O399" s="12"/>
      <c r="P399" s="15" t="s">
        <v>958</v>
      </c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3"/>
      <c r="B400" s="14" t="str">
        <f t="shared" ref="B400:M400" si="58">IFERROR(VLOOKUP($B$396,$4:$112,MATCH($P400&amp;"/"&amp;B$310,$2:$2,0),FALSE),"")</f>
        <v/>
      </c>
      <c r="C400" s="14" t="str">
        <f t="shared" si="58"/>
        <v/>
      </c>
      <c r="D400" s="14" t="str">
        <f t="shared" si="58"/>
        <v/>
      </c>
      <c r="E400" s="14" t="str">
        <f t="shared" si="58"/>
        <v/>
      </c>
      <c r="F400" s="14" t="str">
        <f t="shared" si="58"/>
        <v/>
      </c>
      <c r="G400" s="14" t="str">
        <f t="shared" si="58"/>
        <v/>
      </c>
      <c r="H400" s="14" t="str">
        <f t="shared" si="58"/>
        <v/>
      </c>
      <c r="I400" s="14" t="str">
        <f t="shared" si="58"/>
        <v/>
      </c>
      <c r="J400" s="14" t="str">
        <f t="shared" si="58"/>
        <v/>
      </c>
      <c r="K400" s="14" t="str">
        <f t="shared" si="58"/>
        <v/>
      </c>
      <c r="L400" s="14" t="str">
        <f t="shared" si="58"/>
        <v/>
      </c>
      <c r="M400" s="14" t="str">
        <f t="shared" si="58"/>
        <v/>
      </c>
      <c r="N400" s="14" t="str">
        <f>IFERROR(VLOOKUP($B$396,$4:$112,MATCH($P400&amp;"/"&amp;N$310,$2:$2,0),FALSE),IFERROR(VLOOKUP($B$396,$4:$112,MATCH($P399&amp;"/"&amp;N$310,$2:$2,0),FALSE),IFERROR(VLOOKUP($B$396,$4:$112,MATCH($P398&amp;"/"&amp;N$310,$2:$2,0),FALSE),IFERROR(VLOOKUP($B$396,$4:$112,MATCH($P397&amp;"/"&amp;N$310,$2:$2,0),FALSE),""))))</f>
        <v/>
      </c>
      <c r="O400" s="12" t="e">
        <f t="shared" ref="O400:O401" si="59">RATE(M$310-B$310,,-B400,M400)</f>
        <v>#VALUE!</v>
      </c>
      <c r="P400" s="15" t="s">
        <v>959</v>
      </c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3"/>
      <c r="B401" s="16" t="e">
        <f t="shared" ref="B401:N401" si="60">+B400/B$364</f>
        <v>#VALUE!</v>
      </c>
      <c r="C401" s="16" t="e">
        <f t="shared" si="60"/>
        <v>#VALUE!</v>
      </c>
      <c r="D401" s="16" t="e">
        <f t="shared" si="60"/>
        <v>#VALUE!</v>
      </c>
      <c r="E401" s="16" t="e">
        <f t="shared" si="60"/>
        <v>#VALUE!</v>
      </c>
      <c r="F401" s="16" t="e">
        <f t="shared" si="60"/>
        <v>#VALUE!</v>
      </c>
      <c r="G401" s="16" t="e">
        <f t="shared" si="60"/>
        <v>#VALUE!</v>
      </c>
      <c r="H401" s="16" t="e">
        <f t="shared" si="60"/>
        <v>#VALUE!</v>
      </c>
      <c r="I401" s="16" t="e">
        <f t="shared" si="60"/>
        <v>#VALUE!</v>
      </c>
      <c r="J401" s="16" t="e">
        <f t="shared" si="60"/>
        <v>#VALUE!</v>
      </c>
      <c r="K401" s="16" t="e">
        <f t="shared" si="60"/>
        <v>#VALUE!</v>
      </c>
      <c r="L401" s="16" t="e">
        <f t="shared" si="60"/>
        <v>#VALUE!</v>
      </c>
      <c r="M401" s="16" t="e">
        <f t="shared" si="60"/>
        <v>#VALUE!</v>
      </c>
      <c r="N401" s="16" t="e">
        <f t="shared" si="60"/>
        <v>#VALUE!</v>
      </c>
      <c r="O401" s="12" t="e">
        <f t="shared" si="59"/>
        <v>#VALUE!</v>
      </c>
      <c r="P401" s="17" t="s">
        <v>960</v>
      </c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3"/>
      <c r="B402" s="215" t="s">
        <v>823</v>
      </c>
      <c r="C402" s="199"/>
      <c r="D402" s="199"/>
      <c r="E402" s="199"/>
      <c r="F402" s="199"/>
      <c r="G402" s="199"/>
      <c r="H402" s="199"/>
      <c r="I402" s="199"/>
      <c r="J402" s="199"/>
      <c r="K402" s="199"/>
      <c r="L402" s="199"/>
      <c r="M402" s="199"/>
      <c r="N402" s="200"/>
      <c r="O402" s="12"/>
      <c r="P402" s="5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3"/>
      <c r="B403" s="14">
        <f t="shared" ref="B403:N405" si="61">IFERROR(VLOOKUP($B$402,$4:$112,MATCH($P403&amp;"/"&amp;B$310,$2:$2,0),FALSE),"")</f>
        <v>994130212</v>
      </c>
      <c r="C403" s="14">
        <f t="shared" si="61"/>
        <v>1100247333</v>
      </c>
      <c r="D403" s="14">
        <f t="shared" si="61"/>
        <v>1284712239</v>
      </c>
      <c r="E403" s="14">
        <f t="shared" si="61"/>
        <v>1525739121</v>
      </c>
      <c r="F403" s="14">
        <f t="shared" si="61"/>
        <v>1677982396</v>
      </c>
      <c r="G403" s="14">
        <f t="shared" si="61"/>
        <v>1896631742</v>
      </c>
      <c r="H403" s="14">
        <f t="shared" si="61"/>
        <v>2057978524</v>
      </c>
      <c r="I403" s="14">
        <f t="shared" si="61"/>
        <v>2180644953</v>
      </c>
      <c r="J403" s="14">
        <f t="shared" si="61"/>
        <v>2325309485</v>
      </c>
      <c r="K403" s="14">
        <f t="shared" si="61"/>
        <v>2480723467</v>
      </c>
      <c r="L403" s="14">
        <f t="shared" si="61"/>
        <v>2593729763</v>
      </c>
      <c r="M403" s="14">
        <f t="shared" si="61"/>
        <v>2714117289</v>
      </c>
      <c r="N403" s="14">
        <f t="shared" si="61"/>
        <v>3033814358</v>
      </c>
      <c r="O403" s="12"/>
      <c r="P403" s="15" t="s">
        <v>956</v>
      </c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3"/>
      <c r="B404" s="14">
        <f t="shared" si="61"/>
        <v>967943732</v>
      </c>
      <c r="C404" s="14">
        <f t="shared" si="61"/>
        <v>1070518400</v>
      </c>
      <c r="D404" s="14">
        <f t="shared" si="61"/>
        <v>1317487401.3900001</v>
      </c>
      <c r="E404" s="14">
        <f t="shared" si="61"/>
        <v>1517804163</v>
      </c>
      <c r="F404" s="14">
        <f t="shared" si="61"/>
        <v>1703375844</v>
      </c>
      <c r="G404" s="14">
        <f t="shared" si="61"/>
        <v>2007654092</v>
      </c>
      <c r="H404" s="14">
        <f t="shared" si="61"/>
        <v>2080975011</v>
      </c>
      <c r="I404" s="14">
        <f t="shared" si="61"/>
        <v>2213567663</v>
      </c>
      <c r="J404" s="14">
        <f t="shared" si="61"/>
        <v>2375344847</v>
      </c>
      <c r="K404" s="14">
        <f t="shared" si="61"/>
        <v>2484351923</v>
      </c>
      <c r="L404" s="14">
        <f t="shared" si="61"/>
        <v>2624009967</v>
      </c>
      <c r="M404" s="14">
        <f t="shared" si="61"/>
        <v>2813768779</v>
      </c>
      <c r="N404" s="14">
        <f t="shared" si="61"/>
        <v>3135107579</v>
      </c>
      <c r="O404" s="12"/>
      <c r="P404" s="15" t="s">
        <v>957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3"/>
      <c r="B405" s="14">
        <f t="shared" si="61"/>
        <v>1015855527</v>
      </c>
      <c r="C405" s="14">
        <f t="shared" si="61"/>
        <v>1122740146</v>
      </c>
      <c r="D405" s="14">
        <f t="shared" si="61"/>
        <v>1314832054</v>
      </c>
      <c r="E405" s="14">
        <f t="shared" si="61"/>
        <v>1616976746</v>
      </c>
      <c r="F405" s="14">
        <f t="shared" si="61"/>
        <v>1812025897</v>
      </c>
      <c r="G405" s="14">
        <f t="shared" si="61"/>
        <v>2013315040</v>
      </c>
      <c r="H405" s="14">
        <f t="shared" si="61"/>
        <v>2143652667</v>
      </c>
      <c r="I405" s="14">
        <f t="shared" si="61"/>
        <v>2231866555</v>
      </c>
      <c r="J405" s="14">
        <f t="shared" si="61"/>
        <v>2400371869</v>
      </c>
      <c r="K405" s="14">
        <f t="shared" si="61"/>
        <v>2483603353</v>
      </c>
      <c r="L405" s="14">
        <f t="shared" si="61"/>
        <v>2640480385</v>
      </c>
      <c r="M405" s="14">
        <f t="shared" si="61"/>
        <v>2791550954</v>
      </c>
      <c r="N405" s="14">
        <f t="shared" si="61"/>
        <v>3089066396</v>
      </c>
      <c r="O405" s="12"/>
      <c r="P405" s="15" t="s">
        <v>958</v>
      </c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3"/>
      <c r="B406" s="14">
        <f t="shared" ref="B406:M406" si="62">IFERROR(VLOOKUP($B$402,$4:$112,MATCH($P406&amp;"/"&amp;B$310,$2:$2,0),FALSE),"")</f>
        <v>1189891896</v>
      </c>
      <c r="C406" s="14">
        <f t="shared" si="62"/>
        <v>1226575997.49</v>
      </c>
      <c r="D406" s="14">
        <f t="shared" si="62"/>
        <v>1406040098.1800001</v>
      </c>
      <c r="E406" s="14">
        <f t="shared" si="62"/>
        <v>1555974442</v>
      </c>
      <c r="F406" s="14">
        <f t="shared" si="62"/>
        <v>1876621230</v>
      </c>
      <c r="G406" s="14">
        <f t="shared" si="62"/>
        <v>2053037874</v>
      </c>
      <c r="H406" s="14">
        <f t="shared" si="62"/>
        <v>2108450738</v>
      </c>
      <c r="I406" s="14">
        <f t="shared" si="62"/>
        <v>2243092423</v>
      </c>
      <c r="J406" s="14">
        <f t="shared" si="62"/>
        <v>2491955984</v>
      </c>
      <c r="K406" s="14">
        <f t="shared" si="62"/>
        <v>2513018479</v>
      </c>
      <c r="L406" s="14">
        <f t="shared" si="62"/>
        <v>2737268887</v>
      </c>
      <c r="M406" s="14">
        <f t="shared" si="62"/>
        <v>2840174270</v>
      </c>
      <c r="N406" s="14">
        <f>IFERROR(VLOOKUP($B$402,$4:$112,MATCH($P406&amp;"/"&amp;N$310,$2:$2,0),FALSE),IFERROR(VLOOKUP($B$402,$4:$112,MATCH($P405&amp;"/"&amp;N$310,$2:$2,0),FALSE),IFERROR(VLOOKUP($B$402,$4:$112,MATCH($P404&amp;"/"&amp;N$310,$2:$2,0),FALSE),IFERROR(VLOOKUP($B$402,$4:$112,MATCH($P403&amp;"/"&amp;N$310,$2:$2,0),FALSE),""))))</f>
        <v>3089066396</v>
      </c>
      <c r="O406" s="12">
        <f t="shared" ref="O406:O407" si="63">RATE(M$310-B$310,,-B406,M406)</f>
        <v>8.2302999368227575E-2</v>
      </c>
      <c r="P406" s="15" t="s">
        <v>959</v>
      </c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3"/>
      <c r="B407" s="16">
        <f t="shared" ref="B407:N407" si="64">+B406/B$364</f>
        <v>0.91280564420440913</v>
      </c>
      <c r="C407" s="16">
        <f t="shared" si="64"/>
        <v>0.90286862498055664</v>
      </c>
      <c r="D407" s="16">
        <f t="shared" si="64"/>
        <v>0.90622953024084074</v>
      </c>
      <c r="E407" s="16">
        <f t="shared" si="64"/>
        <v>0.90309270855294888</v>
      </c>
      <c r="F407" s="16">
        <f t="shared" si="64"/>
        <v>0.90333245976723153</v>
      </c>
      <c r="G407" s="16">
        <f t="shared" si="64"/>
        <v>0.89650535980863333</v>
      </c>
      <c r="H407" s="16">
        <f t="shared" si="64"/>
        <v>0.88251577790073876</v>
      </c>
      <c r="I407" s="16">
        <f t="shared" si="64"/>
        <v>0.87781775422182295</v>
      </c>
      <c r="J407" s="16">
        <f t="shared" si="64"/>
        <v>0.87564017529829008</v>
      </c>
      <c r="K407" s="16">
        <f t="shared" si="64"/>
        <v>0.86630693470802678</v>
      </c>
      <c r="L407" s="16">
        <f t="shared" si="64"/>
        <v>0.86757214061536703</v>
      </c>
      <c r="M407" s="16">
        <f t="shared" si="64"/>
        <v>0.86225561319304078</v>
      </c>
      <c r="N407" s="16">
        <f t="shared" si="64"/>
        <v>0.87122760670703936</v>
      </c>
      <c r="O407" s="12">
        <f t="shared" si="63"/>
        <v>-5.1658128944840715E-3</v>
      </c>
      <c r="P407" s="17" t="s">
        <v>960</v>
      </c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3"/>
      <c r="B408" s="216" t="s">
        <v>962</v>
      </c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3"/>
      <c r="O408" s="12"/>
      <c r="P408" s="17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3"/>
      <c r="B409" s="217" t="s">
        <v>832</v>
      </c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3"/>
      <c r="B410" s="14">
        <f t="shared" ref="B410:N412" si="65">IFERROR(VLOOKUP($B$409,$4:$112,MATCH($P410&amp;"/"&amp;B$310,$2:$2,0),FALSE),"")</f>
        <v>49313150</v>
      </c>
      <c r="C410" s="14">
        <f t="shared" si="65"/>
        <v>59277863</v>
      </c>
      <c r="D410" s="14">
        <f t="shared" si="65"/>
        <v>70130364</v>
      </c>
      <c r="E410" s="14">
        <f t="shared" si="65"/>
        <v>86784296</v>
      </c>
      <c r="F410" s="14">
        <f t="shared" si="65"/>
        <v>107792150</v>
      </c>
      <c r="G410" s="14">
        <f t="shared" si="65"/>
        <v>135829773</v>
      </c>
      <c r="H410" s="14">
        <f t="shared" si="65"/>
        <v>171937216</v>
      </c>
      <c r="I410" s="14">
        <f t="shared" si="65"/>
        <v>208558415</v>
      </c>
      <c r="J410" s="14">
        <f t="shared" si="65"/>
        <v>225361186</v>
      </c>
      <c r="K410" s="14">
        <f t="shared" si="65"/>
        <v>267097405</v>
      </c>
      <c r="L410" s="14">
        <f t="shared" si="65"/>
        <v>293132624</v>
      </c>
      <c r="M410" s="14">
        <f t="shared" si="65"/>
        <v>322151248</v>
      </c>
      <c r="N410" s="14">
        <f t="shared" si="65"/>
        <v>347110134</v>
      </c>
      <c r="O410" s="12"/>
      <c r="P410" s="15" t="s">
        <v>956</v>
      </c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3"/>
      <c r="B411" s="14">
        <f t="shared" si="65"/>
        <v>50044205</v>
      </c>
      <c r="C411" s="14">
        <f t="shared" si="65"/>
        <v>59441358</v>
      </c>
      <c r="D411" s="14">
        <f t="shared" si="65"/>
        <v>70148532.170000002</v>
      </c>
      <c r="E411" s="14">
        <f t="shared" si="65"/>
        <v>89323079</v>
      </c>
      <c r="F411" s="14">
        <f t="shared" si="65"/>
        <v>112402392</v>
      </c>
      <c r="G411" s="14">
        <f t="shared" si="65"/>
        <v>140855492</v>
      </c>
      <c r="H411" s="14">
        <f t="shared" si="65"/>
        <v>176518040</v>
      </c>
      <c r="I411" s="14">
        <f t="shared" si="65"/>
        <v>211689183</v>
      </c>
      <c r="J411" s="14">
        <f t="shared" si="65"/>
        <v>235267807</v>
      </c>
      <c r="K411" s="14">
        <f t="shared" si="65"/>
        <v>267748204</v>
      </c>
      <c r="L411" s="14">
        <f t="shared" si="65"/>
        <v>296037941</v>
      </c>
      <c r="M411" s="14">
        <f t="shared" si="65"/>
        <v>323480083</v>
      </c>
      <c r="N411" s="14">
        <f t="shared" si="65"/>
        <v>338236132</v>
      </c>
      <c r="O411" s="12"/>
      <c r="P411" s="15" t="s">
        <v>957</v>
      </c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3"/>
      <c r="B412" s="14">
        <f t="shared" si="65"/>
        <v>52725688</v>
      </c>
      <c r="C412" s="14">
        <f t="shared" si="65"/>
        <v>62011500</v>
      </c>
      <c r="D412" s="14">
        <f t="shared" si="65"/>
        <v>74078077</v>
      </c>
      <c r="E412" s="14">
        <f t="shared" si="65"/>
        <v>95962627</v>
      </c>
      <c r="F412" s="14">
        <f t="shared" si="65"/>
        <v>120476146</v>
      </c>
      <c r="G412" s="14">
        <f t="shared" si="65"/>
        <v>150401764</v>
      </c>
      <c r="H412" s="14">
        <f t="shared" si="65"/>
        <v>187867316</v>
      </c>
      <c r="I412" s="14">
        <f t="shared" si="65"/>
        <v>220638662</v>
      </c>
      <c r="J412" s="14">
        <f t="shared" si="65"/>
        <v>245130247</v>
      </c>
      <c r="K412" s="14">
        <f t="shared" si="65"/>
        <v>276069671</v>
      </c>
      <c r="L412" s="14">
        <f t="shared" si="65"/>
        <v>304641752</v>
      </c>
      <c r="M412" s="14">
        <f t="shared" si="65"/>
        <v>330203787</v>
      </c>
      <c r="N412" s="14">
        <f t="shared" si="65"/>
        <v>345622540</v>
      </c>
      <c r="O412" s="12"/>
      <c r="P412" s="15" t="s">
        <v>958</v>
      </c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3"/>
      <c r="B413" s="14">
        <f t="shared" ref="B413:M413" si="66">IFERROR(VLOOKUP($B$409,$4:$112,MATCH($P413&amp;"/"&amp;B$310,$2:$2,0),FALSE),"")</f>
        <v>55427843</v>
      </c>
      <c r="C413" s="14">
        <f t="shared" si="66"/>
        <v>65726723.009999998</v>
      </c>
      <c r="D413" s="14">
        <f t="shared" si="66"/>
        <v>80658270.109999999</v>
      </c>
      <c r="E413" s="14">
        <f t="shared" si="66"/>
        <v>98778668</v>
      </c>
      <c r="F413" s="14">
        <f t="shared" si="66"/>
        <v>125693484</v>
      </c>
      <c r="G413" s="14">
        <f t="shared" si="66"/>
        <v>159968832</v>
      </c>
      <c r="H413" s="14">
        <f t="shared" si="66"/>
        <v>196150422</v>
      </c>
      <c r="I413" s="14">
        <f t="shared" si="66"/>
        <v>225870851</v>
      </c>
      <c r="J413" s="14">
        <f t="shared" si="66"/>
        <v>256874044</v>
      </c>
      <c r="K413" s="14">
        <f t="shared" si="66"/>
        <v>281266529</v>
      </c>
      <c r="L413" s="14">
        <f t="shared" si="66"/>
        <v>312090325</v>
      </c>
      <c r="M413" s="14">
        <f t="shared" si="66"/>
        <v>339035179</v>
      </c>
      <c r="N413" s="14">
        <f>IFERROR(VLOOKUP($B$409,$4:$112,MATCH($P413&amp;"/"&amp;N$310,$2:$2,0),FALSE),IFERROR(VLOOKUP($B$409,$4:$112,MATCH($P412&amp;"/"&amp;N$310,$2:$2,0),FALSE),IFERROR(VLOOKUP($B$409,$4:$112,MATCH($P411&amp;"/"&amp;N$310,$2:$2,0),FALSE),IFERROR(VLOOKUP($B$409,$4:$112,MATCH($P410&amp;"/"&amp;N$310,$2:$2,0),FALSE),""))))</f>
        <v>345622540</v>
      </c>
      <c r="O413" s="12">
        <f t="shared" ref="O413:O414" si="67">RATE(M$310-B$310,,-B413,M413)</f>
        <v>0.17896666574905884</v>
      </c>
      <c r="P413" s="15" t="s">
        <v>959</v>
      </c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20"/>
      <c r="B414" s="16">
        <f t="shared" ref="B414:N414" si="68">+B413/B$364</f>
        <v>4.2520541661438337E-2</v>
      </c>
      <c r="C414" s="16">
        <f t="shared" si="68"/>
        <v>4.8380692390811615E-2</v>
      </c>
      <c r="D414" s="16">
        <f t="shared" si="68"/>
        <v>5.1986359653924036E-2</v>
      </c>
      <c r="E414" s="16">
        <f t="shared" si="68"/>
        <v>5.73314653656583E-2</v>
      </c>
      <c r="F414" s="16">
        <f t="shared" si="68"/>
        <v>6.0503953735210149E-2</v>
      </c>
      <c r="G414" s="16">
        <f t="shared" si="68"/>
        <v>6.9854003721280991E-2</v>
      </c>
      <c r="H414" s="16">
        <f t="shared" si="68"/>
        <v>8.2100965954314931E-2</v>
      </c>
      <c r="I414" s="16">
        <f t="shared" si="68"/>
        <v>8.8392899523869514E-2</v>
      </c>
      <c r="J414" s="16">
        <f t="shared" si="68"/>
        <v>9.0262121145772478E-2</v>
      </c>
      <c r="K414" s="16">
        <f t="shared" si="68"/>
        <v>9.6960347331356153E-2</v>
      </c>
      <c r="L414" s="16">
        <f t="shared" si="68"/>
        <v>9.8916431853483297E-2</v>
      </c>
      <c r="M414" s="16">
        <f t="shared" si="68"/>
        <v>0.10292853831207242</v>
      </c>
      <c r="N414" s="16">
        <f t="shared" si="68"/>
        <v>9.7477962512595981E-2</v>
      </c>
      <c r="O414" s="12">
        <f t="shared" si="67"/>
        <v>8.3685756419007093E-2</v>
      </c>
      <c r="P414" s="17" t="s">
        <v>960</v>
      </c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3"/>
      <c r="B415" s="216" t="s">
        <v>837</v>
      </c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3"/>
      <c r="B416" s="14">
        <f t="shared" ref="B416:N418" si="69">IFERROR(VLOOKUP($B$415,$4:$112,MATCH($P416&amp;"/"&amp;B$310,$2:$2,0),FALSE),"")</f>
        <v>105392349</v>
      </c>
      <c r="C416" s="14">
        <f t="shared" si="69"/>
        <v>117614163</v>
      </c>
      <c r="D416" s="14">
        <f t="shared" si="69"/>
        <v>128172104</v>
      </c>
      <c r="E416" s="14">
        <f t="shared" si="69"/>
        <v>141051193</v>
      </c>
      <c r="F416" s="14">
        <f t="shared" si="69"/>
        <v>165719065</v>
      </c>
      <c r="G416" s="14">
        <f t="shared" si="69"/>
        <v>195876764</v>
      </c>
      <c r="H416" s="14">
        <f t="shared" si="69"/>
        <v>231687695</v>
      </c>
      <c r="I416" s="14">
        <f t="shared" si="69"/>
        <v>269436833</v>
      </c>
      <c r="J416" s="14">
        <f t="shared" si="69"/>
        <v>289720000</v>
      </c>
      <c r="K416" s="14">
        <f t="shared" si="69"/>
        <v>332631392</v>
      </c>
      <c r="L416" s="14">
        <f t="shared" si="69"/>
        <v>360635424</v>
      </c>
      <c r="M416" s="14">
        <f t="shared" si="69"/>
        <v>391898219</v>
      </c>
      <c r="N416" s="14">
        <f t="shared" si="69"/>
        <v>406788660</v>
      </c>
      <c r="O416" s="12"/>
      <c r="P416" s="15" t="s">
        <v>956</v>
      </c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3"/>
      <c r="B417" s="14">
        <f t="shared" si="69"/>
        <v>105500282</v>
      </c>
      <c r="C417" s="14">
        <f t="shared" si="69"/>
        <v>116624226</v>
      </c>
      <c r="D417" s="14">
        <f t="shared" si="69"/>
        <v>128269075.45999999</v>
      </c>
      <c r="E417" s="14">
        <f t="shared" si="69"/>
        <v>143248807</v>
      </c>
      <c r="F417" s="14">
        <f t="shared" si="69"/>
        <v>170029738</v>
      </c>
      <c r="G417" s="14">
        <f t="shared" si="69"/>
        <v>200250456</v>
      </c>
      <c r="H417" s="14">
        <f t="shared" si="69"/>
        <v>237383473</v>
      </c>
      <c r="I417" s="14">
        <f t="shared" si="69"/>
        <v>272744866</v>
      </c>
      <c r="J417" s="14">
        <f t="shared" si="69"/>
        <v>300031278</v>
      </c>
      <c r="K417" s="14">
        <f t="shared" si="69"/>
        <v>334157819</v>
      </c>
      <c r="L417" s="14">
        <f t="shared" si="69"/>
        <v>361246525</v>
      </c>
      <c r="M417" s="14">
        <f t="shared" si="69"/>
        <v>395840611</v>
      </c>
      <c r="N417" s="14">
        <f t="shared" si="69"/>
        <v>402386328</v>
      </c>
      <c r="O417" s="12"/>
      <c r="P417" s="15" t="s">
        <v>957</v>
      </c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3"/>
      <c r="B418" s="14">
        <f t="shared" si="69"/>
        <v>109079683</v>
      </c>
      <c r="C418" s="14">
        <f t="shared" si="69"/>
        <v>119268074</v>
      </c>
      <c r="D418" s="14">
        <f t="shared" si="69"/>
        <v>133099115</v>
      </c>
      <c r="E418" s="14">
        <f t="shared" si="69"/>
        <v>149706698</v>
      </c>
      <c r="F418" s="14">
        <f t="shared" si="69"/>
        <v>178598542</v>
      </c>
      <c r="G418" s="14">
        <f t="shared" si="69"/>
        <v>209057769</v>
      </c>
      <c r="H418" s="14">
        <f t="shared" si="69"/>
        <v>248813898</v>
      </c>
      <c r="I418" s="14">
        <f t="shared" si="69"/>
        <v>280881830</v>
      </c>
      <c r="J418" s="14">
        <f t="shared" si="69"/>
        <v>310578653</v>
      </c>
      <c r="K418" s="14">
        <f t="shared" si="69"/>
        <v>342450708</v>
      </c>
      <c r="L418" s="14">
        <f t="shared" si="69"/>
        <v>370535772</v>
      </c>
      <c r="M418" s="14">
        <f t="shared" si="69"/>
        <v>401044734</v>
      </c>
      <c r="N418" s="14">
        <f t="shared" si="69"/>
        <v>408715948</v>
      </c>
      <c r="O418" s="12"/>
      <c r="P418" s="15" t="s">
        <v>958</v>
      </c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3"/>
      <c r="B419" s="14">
        <f t="shared" ref="B419:M419" si="70">IFERROR(VLOOKUP($B$415,$4:$112,MATCH($P419&amp;"/"&amp;B$310,$2:$2,0),FALSE),"")</f>
        <v>113662541</v>
      </c>
      <c r="C419" s="14">
        <f t="shared" si="70"/>
        <v>123066389.12</v>
      </c>
      <c r="D419" s="14">
        <f t="shared" si="70"/>
        <v>134942695.37</v>
      </c>
      <c r="E419" s="14">
        <f t="shared" si="70"/>
        <v>154798752</v>
      </c>
      <c r="F419" s="14">
        <f t="shared" si="70"/>
        <v>184945594</v>
      </c>
      <c r="G419" s="14">
        <f t="shared" si="70"/>
        <v>219232304</v>
      </c>
      <c r="H419" s="14">
        <f t="shared" si="70"/>
        <v>257059239</v>
      </c>
      <c r="I419" s="14">
        <f t="shared" si="70"/>
        <v>285799718</v>
      </c>
      <c r="J419" s="14">
        <f t="shared" si="70"/>
        <v>321746112</v>
      </c>
      <c r="K419" s="14">
        <f t="shared" si="70"/>
        <v>348625127</v>
      </c>
      <c r="L419" s="14">
        <f t="shared" si="70"/>
        <v>376297553</v>
      </c>
      <c r="M419" s="14">
        <f t="shared" si="70"/>
        <v>406357615</v>
      </c>
      <c r="N419" s="14">
        <f>IFERROR(VLOOKUP($B$415,$4:$112,MATCH($P419&amp;"/"&amp;N$310,$2:$2,0),FALSE),IFERROR(VLOOKUP($B$415,$4:$112,MATCH($P418&amp;"/"&amp;N$310,$2:$2,0),FALSE),IFERROR(VLOOKUP($B$415,$4:$112,MATCH($P417&amp;"/"&amp;N$310,$2:$2,0),FALSE),IFERROR(VLOOKUP($B$415,$4:$112,MATCH($P416&amp;"/"&amp;N$310,$2:$2,0),FALSE),""))))</f>
        <v>408715948</v>
      </c>
      <c r="O419" s="12">
        <f t="shared" ref="O419:O420" si="71">RATE(M$310-B$310,,-B419,M419)</f>
        <v>0.1227916795413934</v>
      </c>
      <c r="P419" s="15" t="s">
        <v>959</v>
      </c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20"/>
      <c r="B420" s="16">
        <f t="shared" ref="B420:N420" si="72">+B419/B$364</f>
        <v>8.7194315137528317E-2</v>
      </c>
      <c r="C420" s="16">
        <f t="shared" si="72"/>
        <v>9.0587767699247201E-2</v>
      </c>
      <c r="D420" s="16">
        <f t="shared" si="72"/>
        <v>8.6974088145054196E-2</v>
      </c>
      <c r="E420" s="16">
        <f t="shared" si="72"/>
        <v>8.9845707262777907E-2</v>
      </c>
      <c r="F420" s="16">
        <f t="shared" si="72"/>
        <v>8.902561458879571E-2</v>
      </c>
      <c r="G420" s="16">
        <f t="shared" si="72"/>
        <v>9.5732737358743769E-2</v>
      </c>
      <c r="H420" s="16">
        <f t="shared" si="72"/>
        <v>0.10759503657545587</v>
      </c>
      <c r="I420" s="16">
        <f t="shared" si="72"/>
        <v>0.1118456217138184</v>
      </c>
      <c r="J420" s="16">
        <f t="shared" si="72"/>
        <v>0.11305730266591389</v>
      </c>
      <c r="K420" s="16">
        <f t="shared" si="72"/>
        <v>0.12018071799207274</v>
      </c>
      <c r="L420" s="16">
        <f t="shared" si="72"/>
        <v>0.11926679001650251</v>
      </c>
      <c r="M420" s="16">
        <f t="shared" si="72"/>
        <v>0.12336712510865981</v>
      </c>
      <c r="N420" s="16">
        <f t="shared" si="72"/>
        <v>0.11527256832683461</v>
      </c>
      <c r="O420" s="12">
        <f t="shared" si="71"/>
        <v>3.2050681240308194E-2</v>
      </c>
      <c r="P420" s="17" t="s">
        <v>960</v>
      </c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3"/>
      <c r="B421" s="210" t="s">
        <v>963</v>
      </c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3"/>
      <c r="O421" s="12"/>
      <c r="P421" s="21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3"/>
      <c r="B422" s="210" t="s">
        <v>1129</v>
      </c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3"/>
      <c r="O422" s="12"/>
      <c r="P422" s="15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3"/>
      <c r="B423" s="22" t="str">
        <f t="shared" ref="B423:N426" si="73">IFERROR(VLOOKUP($B$422,$116:$189,MATCH($P423&amp;"/"&amp;B$310,$114:$114,0),FALSE),"")</f>
        <v/>
      </c>
      <c r="C423" s="22" t="str">
        <f t="shared" si="73"/>
        <v/>
      </c>
      <c r="D423" s="22" t="str">
        <f t="shared" si="73"/>
        <v/>
      </c>
      <c r="E423" s="22" t="str">
        <f t="shared" si="73"/>
        <v/>
      </c>
      <c r="F423" s="22" t="str">
        <f t="shared" si="73"/>
        <v/>
      </c>
      <c r="G423" s="22" t="str">
        <f t="shared" si="73"/>
        <v/>
      </c>
      <c r="H423" s="22" t="str">
        <f t="shared" si="73"/>
        <v/>
      </c>
      <c r="I423" s="22" t="str">
        <f t="shared" si="73"/>
        <v/>
      </c>
      <c r="J423" s="22" t="str">
        <f t="shared" si="73"/>
        <v/>
      </c>
      <c r="K423" s="22" t="str">
        <f t="shared" si="73"/>
        <v/>
      </c>
      <c r="L423" s="22" t="str">
        <f t="shared" si="73"/>
        <v/>
      </c>
      <c r="M423" s="22" t="str">
        <f t="shared" si="73"/>
        <v/>
      </c>
      <c r="N423" s="22" t="str">
        <f t="shared" si="73"/>
        <v/>
      </c>
      <c r="O423" s="23"/>
      <c r="P423" s="15" t="s">
        <v>956</v>
      </c>
      <c r="Q423" s="24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3"/>
      <c r="B424" s="13" t="str">
        <f t="shared" si="73"/>
        <v/>
      </c>
      <c r="C424" s="13" t="str">
        <f t="shared" si="73"/>
        <v/>
      </c>
      <c r="D424" s="13" t="str">
        <f t="shared" si="73"/>
        <v/>
      </c>
      <c r="E424" s="13" t="str">
        <f t="shared" si="73"/>
        <v/>
      </c>
      <c r="F424" s="13" t="str">
        <f t="shared" si="73"/>
        <v/>
      </c>
      <c r="G424" s="13" t="str">
        <f t="shared" si="73"/>
        <v/>
      </c>
      <c r="H424" s="13" t="str">
        <f t="shared" si="73"/>
        <v/>
      </c>
      <c r="I424" s="13" t="str">
        <f t="shared" si="73"/>
        <v/>
      </c>
      <c r="J424" s="13" t="str">
        <f t="shared" si="73"/>
        <v/>
      </c>
      <c r="K424" s="13" t="str">
        <f t="shared" si="73"/>
        <v/>
      </c>
      <c r="L424" s="13" t="str">
        <f t="shared" si="73"/>
        <v/>
      </c>
      <c r="M424" s="13" t="str">
        <f t="shared" si="73"/>
        <v/>
      </c>
      <c r="N424" s="13" t="str">
        <f t="shared" si="73"/>
        <v/>
      </c>
      <c r="O424" s="23"/>
      <c r="P424" s="15" t="s">
        <v>957</v>
      </c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3"/>
      <c r="B425" s="13" t="str">
        <f t="shared" si="73"/>
        <v/>
      </c>
      <c r="C425" s="13" t="str">
        <f t="shared" si="73"/>
        <v/>
      </c>
      <c r="D425" s="13" t="str">
        <f t="shared" si="73"/>
        <v/>
      </c>
      <c r="E425" s="13" t="str">
        <f t="shared" si="73"/>
        <v/>
      </c>
      <c r="F425" s="13" t="str">
        <f t="shared" si="73"/>
        <v/>
      </c>
      <c r="G425" s="13" t="str">
        <f t="shared" si="73"/>
        <v/>
      </c>
      <c r="H425" s="13" t="str">
        <f t="shared" si="73"/>
        <v/>
      </c>
      <c r="I425" s="13" t="str">
        <f t="shared" si="73"/>
        <v/>
      </c>
      <c r="J425" s="13" t="str">
        <f t="shared" si="73"/>
        <v/>
      </c>
      <c r="K425" s="13" t="str">
        <f t="shared" si="73"/>
        <v/>
      </c>
      <c r="L425" s="13" t="str">
        <f t="shared" si="73"/>
        <v/>
      </c>
      <c r="M425" s="13" t="str">
        <f t="shared" si="73"/>
        <v/>
      </c>
      <c r="N425" s="13" t="str">
        <f t="shared" si="73"/>
        <v/>
      </c>
      <c r="O425" s="23"/>
      <c r="P425" s="15" t="s">
        <v>958</v>
      </c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3"/>
      <c r="B426" s="25" t="str">
        <f t="shared" si="73"/>
        <v/>
      </c>
      <c r="C426" s="25" t="str">
        <f t="shared" si="73"/>
        <v/>
      </c>
      <c r="D426" s="25" t="str">
        <f t="shared" si="73"/>
        <v/>
      </c>
      <c r="E426" s="25" t="str">
        <f t="shared" si="73"/>
        <v/>
      </c>
      <c r="F426" s="25" t="str">
        <f t="shared" si="73"/>
        <v/>
      </c>
      <c r="G426" s="25" t="str">
        <f t="shared" si="73"/>
        <v/>
      </c>
      <c r="H426" s="25" t="str">
        <f t="shared" si="73"/>
        <v/>
      </c>
      <c r="I426" s="25" t="str">
        <f t="shared" si="73"/>
        <v/>
      </c>
      <c r="J426" s="25" t="str">
        <f t="shared" si="73"/>
        <v/>
      </c>
      <c r="K426" s="25" t="str">
        <f t="shared" si="73"/>
        <v/>
      </c>
      <c r="L426" s="25" t="str">
        <f t="shared" si="73"/>
        <v/>
      </c>
      <c r="M426" s="25" t="str">
        <f t="shared" si="73"/>
        <v/>
      </c>
      <c r="N426" s="25" t="str">
        <f t="shared" si="73"/>
        <v/>
      </c>
      <c r="O426" s="23"/>
      <c r="P426" s="15" t="s">
        <v>964</v>
      </c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3"/>
      <c r="B427" s="22">
        <f t="shared" ref="B427:M427" si="74">SUM(B423:B426)</f>
        <v>0</v>
      </c>
      <c r="C427" s="22">
        <f t="shared" si="74"/>
        <v>0</v>
      </c>
      <c r="D427" s="22">
        <f t="shared" si="74"/>
        <v>0</v>
      </c>
      <c r="E427" s="22">
        <f t="shared" si="74"/>
        <v>0</v>
      </c>
      <c r="F427" s="22">
        <f t="shared" si="74"/>
        <v>0</v>
      </c>
      <c r="G427" s="22">
        <f t="shared" si="74"/>
        <v>0</v>
      </c>
      <c r="H427" s="22">
        <f t="shared" si="74"/>
        <v>0</v>
      </c>
      <c r="I427" s="22">
        <f t="shared" si="74"/>
        <v>0</v>
      </c>
      <c r="J427" s="22">
        <f t="shared" si="74"/>
        <v>0</v>
      </c>
      <c r="K427" s="22">
        <f t="shared" si="74"/>
        <v>0</v>
      </c>
      <c r="L427" s="22">
        <f t="shared" si="74"/>
        <v>0</v>
      </c>
      <c r="M427" s="22">
        <f t="shared" si="74"/>
        <v>0</v>
      </c>
      <c r="N427" s="22" t="e">
        <f>IF(N424="",N423*4,IF(N425="",(N424+N423)*2,IF(N426="",((N425+N424+N423)/3)*4,SUM(N423:N426))))</f>
        <v>#VALUE!</v>
      </c>
      <c r="O427" s="12" t="e">
        <f>RATE(M$310-B$310,,-B427,M427)</f>
        <v>#NUM!</v>
      </c>
      <c r="P427" s="15" t="s">
        <v>959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52"/>
      <c r="B428" s="26"/>
      <c r="C428" s="27" t="e">
        <f t="shared" ref="C428:N428" si="75">C427/B427-1</f>
        <v>#DIV/0!</v>
      </c>
      <c r="D428" s="27" t="e">
        <f t="shared" si="75"/>
        <v>#DIV/0!</v>
      </c>
      <c r="E428" s="27" t="e">
        <f t="shared" si="75"/>
        <v>#DIV/0!</v>
      </c>
      <c r="F428" s="27" t="e">
        <f t="shared" si="75"/>
        <v>#DIV/0!</v>
      </c>
      <c r="G428" s="27" t="e">
        <f t="shared" si="75"/>
        <v>#DIV/0!</v>
      </c>
      <c r="H428" s="27" t="e">
        <f t="shared" si="75"/>
        <v>#DIV/0!</v>
      </c>
      <c r="I428" s="27" t="e">
        <f t="shared" si="75"/>
        <v>#DIV/0!</v>
      </c>
      <c r="J428" s="27" t="e">
        <f t="shared" si="75"/>
        <v>#DIV/0!</v>
      </c>
      <c r="K428" s="27" t="e">
        <f t="shared" si="75"/>
        <v>#DIV/0!</v>
      </c>
      <c r="L428" s="27" t="e">
        <f t="shared" si="75"/>
        <v>#DIV/0!</v>
      </c>
      <c r="M428" s="27" t="e">
        <f t="shared" si="75"/>
        <v>#DIV/0!</v>
      </c>
      <c r="N428" s="16" t="e">
        <f t="shared" si="75"/>
        <v>#VALUE!</v>
      </c>
      <c r="O428" s="23"/>
      <c r="P428" s="17" t="s">
        <v>965</v>
      </c>
      <c r="Q428" s="152"/>
      <c r="R428" s="152"/>
      <c r="S428" s="152"/>
      <c r="T428" s="152"/>
      <c r="U428" s="152"/>
      <c r="V428" s="152"/>
      <c r="W428" s="152"/>
      <c r="X428" s="152"/>
      <c r="Y428" s="152"/>
      <c r="Z428" s="152"/>
      <c r="AA428" s="152"/>
      <c r="AB428" s="152"/>
      <c r="AC428" s="152"/>
      <c r="AD428" s="152"/>
      <c r="AE428" s="152"/>
      <c r="AF428" s="152"/>
      <c r="AG428" s="152"/>
      <c r="AH428" s="152"/>
      <c r="AI428" s="152"/>
      <c r="AJ428" s="152"/>
      <c r="AK428" s="152"/>
      <c r="AL428" s="152"/>
      <c r="AM428" s="152"/>
      <c r="AN428" s="152"/>
      <c r="AO428" s="152"/>
      <c r="AP428" s="152"/>
      <c r="AQ428" s="152"/>
      <c r="AR428" s="152"/>
      <c r="AS428" s="152"/>
      <c r="AT428" s="152"/>
      <c r="AU428" s="152"/>
      <c r="AV428" s="152"/>
      <c r="AW428" s="152"/>
      <c r="AX428" s="152"/>
      <c r="AY428" s="152"/>
      <c r="AZ428" s="152"/>
      <c r="BA428" s="152"/>
      <c r="BB428" s="152"/>
      <c r="BC428" s="152"/>
      <c r="BD428" s="152"/>
      <c r="BE428" s="152"/>
      <c r="BF428" s="152"/>
      <c r="BG428" s="152"/>
      <c r="BH428" s="152"/>
      <c r="BI428" s="152"/>
      <c r="BJ428" s="152"/>
      <c r="BK428" s="152"/>
      <c r="BL428" s="152"/>
      <c r="BM428" s="152"/>
      <c r="BN428" s="152"/>
      <c r="BO428" s="152"/>
      <c r="BP428" s="152"/>
      <c r="BQ428" s="152"/>
      <c r="BR428" s="152"/>
      <c r="BS428" s="152"/>
    </row>
    <row r="429" spans="1:71" x14ac:dyDescent="0.25">
      <c r="A429" s="3"/>
      <c r="B429" s="210" t="s">
        <v>1133</v>
      </c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3"/>
      <c r="O429" s="12"/>
      <c r="P429" s="15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3"/>
      <c r="B430" s="22" t="str">
        <f t="shared" ref="B430:N433" si="76">IFERROR(VLOOKUP($B$429,$116:$189,MATCH($P430&amp;"/"&amp;B$310,$114:$114,0),FALSE),"")</f>
        <v/>
      </c>
      <c r="C430" s="22" t="str">
        <f t="shared" si="76"/>
        <v/>
      </c>
      <c r="D430" s="22" t="str">
        <f t="shared" si="76"/>
        <v/>
      </c>
      <c r="E430" s="22" t="str">
        <f t="shared" si="76"/>
        <v/>
      </c>
      <c r="F430" s="22" t="str">
        <f t="shared" si="76"/>
        <v/>
      </c>
      <c r="G430" s="22" t="str">
        <f t="shared" si="76"/>
        <v/>
      </c>
      <c r="H430" s="22" t="str">
        <f t="shared" si="76"/>
        <v/>
      </c>
      <c r="I430" s="22" t="str">
        <f t="shared" si="76"/>
        <v/>
      </c>
      <c r="J430" s="22" t="str">
        <f t="shared" si="76"/>
        <v/>
      </c>
      <c r="K430" s="22" t="str">
        <f t="shared" si="76"/>
        <v/>
      </c>
      <c r="L430" s="22" t="str">
        <f t="shared" si="76"/>
        <v/>
      </c>
      <c r="M430" s="22" t="str">
        <f t="shared" si="76"/>
        <v/>
      </c>
      <c r="N430" s="22" t="str">
        <f t="shared" si="76"/>
        <v/>
      </c>
      <c r="O430" s="12"/>
      <c r="P430" s="15" t="s">
        <v>956</v>
      </c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3"/>
      <c r="B431" s="13" t="str">
        <f t="shared" si="76"/>
        <v/>
      </c>
      <c r="C431" s="13" t="str">
        <f t="shared" si="76"/>
        <v/>
      </c>
      <c r="D431" s="13" t="str">
        <f t="shared" si="76"/>
        <v/>
      </c>
      <c r="E431" s="13" t="str">
        <f t="shared" si="76"/>
        <v/>
      </c>
      <c r="F431" s="13" t="str">
        <f t="shared" si="76"/>
        <v/>
      </c>
      <c r="G431" s="13" t="str">
        <f t="shared" si="76"/>
        <v/>
      </c>
      <c r="H431" s="13" t="str">
        <f t="shared" si="76"/>
        <v/>
      </c>
      <c r="I431" s="13" t="str">
        <f t="shared" si="76"/>
        <v/>
      </c>
      <c r="J431" s="13" t="str">
        <f t="shared" si="76"/>
        <v/>
      </c>
      <c r="K431" s="13" t="str">
        <f t="shared" si="76"/>
        <v/>
      </c>
      <c r="L431" s="13" t="str">
        <f t="shared" si="76"/>
        <v/>
      </c>
      <c r="M431" s="13" t="str">
        <f t="shared" si="76"/>
        <v/>
      </c>
      <c r="N431" s="13" t="str">
        <f t="shared" si="76"/>
        <v/>
      </c>
      <c r="O431" s="12"/>
      <c r="P431" s="15" t="s">
        <v>957</v>
      </c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3"/>
      <c r="B432" s="13" t="str">
        <f t="shared" si="76"/>
        <v/>
      </c>
      <c r="C432" s="13" t="str">
        <f t="shared" si="76"/>
        <v/>
      </c>
      <c r="D432" s="13" t="str">
        <f t="shared" si="76"/>
        <v/>
      </c>
      <c r="E432" s="13" t="str">
        <f t="shared" si="76"/>
        <v/>
      </c>
      <c r="F432" s="13" t="str">
        <f t="shared" si="76"/>
        <v/>
      </c>
      <c r="G432" s="13" t="str">
        <f t="shared" si="76"/>
        <v/>
      </c>
      <c r="H432" s="13" t="str">
        <f t="shared" si="76"/>
        <v/>
      </c>
      <c r="I432" s="13" t="str">
        <f t="shared" si="76"/>
        <v/>
      </c>
      <c r="J432" s="13" t="str">
        <f t="shared" si="76"/>
        <v/>
      </c>
      <c r="K432" s="13" t="str">
        <f t="shared" si="76"/>
        <v/>
      </c>
      <c r="L432" s="13" t="str">
        <f t="shared" si="76"/>
        <v/>
      </c>
      <c r="M432" s="13" t="str">
        <f t="shared" si="76"/>
        <v/>
      </c>
      <c r="N432" s="13" t="str">
        <f t="shared" si="76"/>
        <v/>
      </c>
      <c r="O432" s="12"/>
      <c r="P432" s="15" t="s">
        <v>958</v>
      </c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3"/>
      <c r="B433" s="25" t="str">
        <f t="shared" si="76"/>
        <v/>
      </c>
      <c r="C433" s="25" t="str">
        <f t="shared" si="76"/>
        <v/>
      </c>
      <c r="D433" s="25" t="str">
        <f t="shared" si="76"/>
        <v/>
      </c>
      <c r="E433" s="25" t="str">
        <f t="shared" si="76"/>
        <v/>
      </c>
      <c r="F433" s="25" t="str">
        <f t="shared" si="76"/>
        <v/>
      </c>
      <c r="G433" s="25" t="str">
        <f t="shared" si="76"/>
        <v/>
      </c>
      <c r="H433" s="25" t="str">
        <f t="shared" si="76"/>
        <v/>
      </c>
      <c r="I433" s="25" t="str">
        <f t="shared" si="76"/>
        <v/>
      </c>
      <c r="J433" s="25" t="str">
        <f t="shared" si="76"/>
        <v/>
      </c>
      <c r="K433" s="25" t="str">
        <f t="shared" si="76"/>
        <v/>
      </c>
      <c r="L433" s="25" t="str">
        <f t="shared" si="76"/>
        <v/>
      </c>
      <c r="M433" s="25" t="str">
        <f t="shared" si="76"/>
        <v/>
      </c>
      <c r="N433" s="25" t="str">
        <f t="shared" si="76"/>
        <v/>
      </c>
      <c r="O433" s="12"/>
      <c r="P433" s="15" t="s">
        <v>964</v>
      </c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3"/>
      <c r="B434" s="25">
        <f t="shared" ref="B434:M434" si="77">SUM(B430:B433)</f>
        <v>0</v>
      </c>
      <c r="C434" s="25">
        <f t="shared" si="77"/>
        <v>0</v>
      </c>
      <c r="D434" s="25">
        <f t="shared" si="77"/>
        <v>0</v>
      </c>
      <c r="E434" s="25">
        <f t="shared" si="77"/>
        <v>0</v>
      </c>
      <c r="F434" s="25">
        <f t="shared" si="77"/>
        <v>0</v>
      </c>
      <c r="G434" s="25">
        <f t="shared" si="77"/>
        <v>0</v>
      </c>
      <c r="H434" s="25">
        <f t="shared" si="77"/>
        <v>0</v>
      </c>
      <c r="I434" s="25">
        <f t="shared" si="77"/>
        <v>0</v>
      </c>
      <c r="J434" s="25">
        <f t="shared" si="77"/>
        <v>0</v>
      </c>
      <c r="K434" s="25">
        <f t="shared" si="77"/>
        <v>0</v>
      </c>
      <c r="L434" s="25">
        <f t="shared" si="77"/>
        <v>0</v>
      </c>
      <c r="M434" s="25">
        <f t="shared" si="77"/>
        <v>0</v>
      </c>
      <c r="N434" s="25" t="e">
        <f>IF(N431="",N430*4,IF(N432="",(N431+N430)*2,IF(N433="",((N432+N431+N430)/3)*4,SUM(N430:N433))))</f>
        <v>#VALUE!</v>
      </c>
      <c r="O434" s="12" t="e">
        <f>RATE(M$310-B$310,,-B434,M434)</f>
        <v>#NUM!</v>
      </c>
      <c r="P434" s="15" t="s">
        <v>959</v>
      </c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3"/>
      <c r="B435" s="210" t="s">
        <v>966</v>
      </c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3"/>
      <c r="O435" s="12"/>
      <c r="P435" s="15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3"/>
      <c r="B436" s="13" t="e">
        <f t="shared" ref="B436:N439" si="78">B430+B423</f>
        <v>#VALUE!</v>
      </c>
      <c r="C436" s="13" t="e">
        <f t="shared" si="78"/>
        <v>#VALUE!</v>
      </c>
      <c r="D436" s="13" t="e">
        <f t="shared" si="78"/>
        <v>#VALUE!</v>
      </c>
      <c r="E436" s="13" t="e">
        <f t="shared" si="78"/>
        <v>#VALUE!</v>
      </c>
      <c r="F436" s="13" t="e">
        <f t="shared" si="78"/>
        <v>#VALUE!</v>
      </c>
      <c r="G436" s="13" t="e">
        <f t="shared" si="78"/>
        <v>#VALUE!</v>
      </c>
      <c r="H436" s="13" t="e">
        <f t="shared" si="78"/>
        <v>#VALUE!</v>
      </c>
      <c r="I436" s="13" t="e">
        <f t="shared" si="78"/>
        <v>#VALUE!</v>
      </c>
      <c r="J436" s="13" t="e">
        <f t="shared" si="78"/>
        <v>#VALUE!</v>
      </c>
      <c r="K436" s="13" t="e">
        <f t="shared" si="78"/>
        <v>#VALUE!</v>
      </c>
      <c r="L436" s="13" t="e">
        <f t="shared" si="78"/>
        <v>#VALUE!</v>
      </c>
      <c r="M436" s="13" t="e">
        <f t="shared" si="78"/>
        <v>#VALUE!</v>
      </c>
      <c r="N436" s="13" t="e">
        <f t="shared" si="78"/>
        <v>#VALUE!</v>
      </c>
      <c r="O436" s="12"/>
      <c r="P436" s="15" t="s">
        <v>956</v>
      </c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3"/>
      <c r="B437" s="13" t="e">
        <f t="shared" si="78"/>
        <v>#VALUE!</v>
      </c>
      <c r="C437" s="13" t="e">
        <f t="shared" si="78"/>
        <v>#VALUE!</v>
      </c>
      <c r="D437" s="13" t="e">
        <f t="shared" si="78"/>
        <v>#VALUE!</v>
      </c>
      <c r="E437" s="13" t="e">
        <f t="shared" si="78"/>
        <v>#VALUE!</v>
      </c>
      <c r="F437" s="13" t="e">
        <f t="shared" si="78"/>
        <v>#VALUE!</v>
      </c>
      <c r="G437" s="13" t="e">
        <f t="shared" si="78"/>
        <v>#VALUE!</v>
      </c>
      <c r="H437" s="13" t="e">
        <f t="shared" si="78"/>
        <v>#VALUE!</v>
      </c>
      <c r="I437" s="13" t="e">
        <f t="shared" si="78"/>
        <v>#VALUE!</v>
      </c>
      <c r="J437" s="13" t="e">
        <f t="shared" si="78"/>
        <v>#VALUE!</v>
      </c>
      <c r="K437" s="13" t="e">
        <f t="shared" si="78"/>
        <v>#VALUE!</v>
      </c>
      <c r="L437" s="13" t="e">
        <f t="shared" si="78"/>
        <v>#VALUE!</v>
      </c>
      <c r="M437" s="13" t="e">
        <f t="shared" si="78"/>
        <v>#VALUE!</v>
      </c>
      <c r="N437" s="13" t="e">
        <f t="shared" si="78"/>
        <v>#VALUE!</v>
      </c>
      <c r="O437" s="12"/>
      <c r="P437" s="15" t="s">
        <v>957</v>
      </c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3"/>
      <c r="B438" s="13" t="e">
        <f t="shared" si="78"/>
        <v>#VALUE!</v>
      </c>
      <c r="C438" s="13" t="e">
        <f t="shared" si="78"/>
        <v>#VALUE!</v>
      </c>
      <c r="D438" s="13" t="e">
        <f t="shared" si="78"/>
        <v>#VALUE!</v>
      </c>
      <c r="E438" s="13" t="e">
        <f t="shared" si="78"/>
        <v>#VALUE!</v>
      </c>
      <c r="F438" s="13" t="e">
        <f t="shared" si="78"/>
        <v>#VALUE!</v>
      </c>
      <c r="G438" s="13" t="e">
        <f t="shared" si="78"/>
        <v>#VALUE!</v>
      </c>
      <c r="H438" s="13" t="e">
        <f t="shared" si="78"/>
        <v>#VALUE!</v>
      </c>
      <c r="I438" s="13" t="e">
        <f t="shared" si="78"/>
        <v>#VALUE!</v>
      </c>
      <c r="J438" s="13" t="e">
        <f t="shared" si="78"/>
        <v>#VALUE!</v>
      </c>
      <c r="K438" s="13" t="e">
        <f t="shared" si="78"/>
        <v>#VALUE!</v>
      </c>
      <c r="L438" s="13" t="e">
        <f t="shared" si="78"/>
        <v>#VALUE!</v>
      </c>
      <c r="M438" s="13" t="e">
        <f t="shared" si="78"/>
        <v>#VALUE!</v>
      </c>
      <c r="N438" s="13" t="str">
        <f t="shared" ref="N438:N439" si="79">IFERROR(VLOOKUP($B$391,$117:$188,MATCH($P438&amp;"/"&amp;N$301,$115:$115,0),FALSE),"")</f>
        <v/>
      </c>
      <c r="O438" s="12"/>
      <c r="P438" s="15" t="s">
        <v>958</v>
      </c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3"/>
      <c r="B439" s="13" t="e">
        <f t="shared" si="78"/>
        <v>#VALUE!</v>
      </c>
      <c r="C439" s="13" t="e">
        <f t="shared" si="78"/>
        <v>#VALUE!</v>
      </c>
      <c r="D439" s="13" t="e">
        <f t="shared" si="78"/>
        <v>#VALUE!</v>
      </c>
      <c r="E439" s="13" t="e">
        <f t="shared" si="78"/>
        <v>#VALUE!</v>
      </c>
      <c r="F439" s="13" t="e">
        <f t="shared" si="78"/>
        <v>#VALUE!</v>
      </c>
      <c r="G439" s="13" t="e">
        <f t="shared" si="78"/>
        <v>#VALUE!</v>
      </c>
      <c r="H439" s="13" t="e">
        <f t="shared" si="78"/>
        <v>#VALUE!</v>
      </c>
      <c r="I439" s="13" t="e">
        <f t="shared" si="78"/>
        <v>#VALUE!</v>
      </c>
      <c r="J439" s="13" t="e">
        <f t="shared" si="78"/>
        <v>#VALUE!</v>
      </c>
      <c r="K439" s="13" t="e">
        <f t="shared" si="78"/>
        <v>#VALUE!</v>
      </c>
      <c r="L439" s="13" t="e">
        <f t="shared" si="78"/>
        <v>#VALUE!</v>
      </c>
      <c r="M439" s="13" t="e">
        <f t="shared" si="78"/>
        <v>#VALUE!</v>
      </c>
      <c r="N439" s="13" t="str">
        <f t="shared" si="79"/>
        <v/>
      </c>
      <c r="O439" s="12"/>
      <c r="P439" s="15" t="s">
        <v>964</v>
      </c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3"/>
      <c r="B440" s="28" t="e">
        <f t="shared" ref="B440:M440" si="80">SUM(B436:B439)</f>
        <v>#VALUE!</v>
      </c>
      <c r="C440" s="28" t="e">
        <f t="shared" si="80"/>
        <v>#VALUE!</v>
      </c>
      <c r="D440" s="28" t="e">
        <f t="shared" si="80"/>
        <v>#VALUE!</v>
      </c>
      <c r="E440" s="28" t="e">
        <f t="shared" si="80"/>
        <v>#VALUE!</v>
      </c>
      <c r="F440" s="28" t="e">
        <f t="shared" si="80"/>
        <v>#VALUE!</v>
      </c>
      <c r="G440" s="28" t="e">
        <f t="shared" si="80"/>
        <v>#VALUE!</v>
      </c>
      <c r="H440" s="28" t="e">
        <f t="shared" si="80"/>
        <v>#VALUE!</v>
      </c>
      <c r="I440" s="28" t="e">
        <f t="shared" si="80"/>
        <v>#VALUE!</v>
      </c>
      <c r="J440" s="28" t="e">
        <f t="shared" si="80"/>
        <v>#VALUE!</v>
      </c>
      <c r="K440" s="28" t="e">
        <f t="shared" si="80"/>
        <v>#VALUE!</v>
      </c>
      <c r="L440" s="28" t="e">
        <f t="shared" si="80"/>
        <v>#VALUE!</v>
      </c>
      <c r="M440" s="28" t="e">
        <f t="shared" si="80"/>
        <v>#VALUE!</v>
      </c>
      <c r="N440" s="28" t="e">
        <f>IF(N437="",N436*4,IF(N438="",(N437+N436)*2,IF(N439="",((N438+N437+N436)/3)*4,SUM(N436:N439))))</f>
        <v>#VALUE!</v>
      </c>
      <c r="O440" s="12" t="e">
        <f>RATE(M$310-B$310,,-B440,M440)</f>
        <v>#VALUE!</v>
      </c>
      <c r="P440" s="15" t="s">
        <v>959</v>
      </c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3"/>
      <c r="B441" s="215" t="s">
        <v>967</v>
      </c>
      <c r="C441" s="199"/>
      <c r="D441" s="199"/>
      <c r="E441" s="199"/>
      <c r="F441" s="199"/>
      <c r="G441" s="199"/>
      <c r="H441" s="199"/>
      <c r="I441" s="199"/>
      <c r="J441" s="199"/>
      <c r="K441" s="199"/>
      <c r="L441" s="199"/>
      <c r="M441" s="199"/>
      <c r="N441" s="200"/>
      <c r="O441" s="12"/>
      <c r="P441" s="15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3"/>
      <c r="B442" s="218" t="s">
        <v>1141</v>
      </c>
      <c r="C442" s="219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20"/>
      <c r="O442" s="12"/>
      <c r="P442" s="15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3"/>
      <c r="B443" s="22" t="str">
        <f t="shared" ref="B443:N446" si="81">IFERROR(VLOOKUP($B$442,$116:$189,MATCH($P443&amp;"/"&amp;B$310,$114:$114,0),FALSE),"")</f>
        <v/>
      </c>
      <c r="C443" s="22" t="str">
        <f t="shared" si="81"/>
        <v/>
      </c>
      <c r="D443" s="22" t="str">
        <f t="shared" si="81"/>
        <v/>
      </c>
      <c r="E443" s="22" t="str">
        <f t="shared" si="81"/>
        <v/>
      </c>
      <c r="F443" s="22" t="str">
        <f t="shared" si="81"/>
        <v/>
      </c>
      <c r="G443" s="22" t="str">
        <f t="shared" si="81"/>
        <v/>
      </c>
      <c r="H443" s="22" t="str">
        <f t="shared" si="81"/>
        <v/>
      </c>
      <c r="I443" s="22" t="str">
        <f t="shared" si="81"/>
        <v/>
      </c>
      <c r="J443" s="22" t="str">
        <f t="shared" si="81"/>
        <v/>
      </c>
      <c r="K443" s="22" t="str">
        <f t="shared" si="81"/>
        <v/>
      </c>
      <c r="L443" s="22" t="str">
        <f t="shared" si="81"/>
        <v/>
      </c>
      <c r="M443" s="22" t="str">
        <f t="shared" si="81"/>
        <v/>
      </c>
      <c r="N443" s="22" t="str">
        <f t="shared" si="81"/>
        <v/>
      </c>
      <c r="O443" s="12"/>
      <c r="P443" s="15" t="s">
        <v>956</v>
      </c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3"/>
      <c r="B444" s="13" t="str">
        <f t="shared" si="81"/>
        <v/>
      </c>
      <c r="C444" s="13" t="str">
        <f t="shared" si="81"/>
        <v/>
      </c>
      <c r="D444" s="13" t="str">
        <f t="shared" si="81"/>
        <v/>
      </c>
      <c r="E444" s="13" t="str">
        <f t="shared" si="81"/>
        <v/>
      </c>
      <c r="F444" s="13" t="str">
        <f t="shared" si="81"/>
        <v/>
      </c>
      <c r="G444" s="13" t="str">
        <f t="shared" si="81"/>
        <v/>
      </c>
      <c r="H444" s="13" t="str">
        <f t="shared" si="81"/>
        <v/>
      </c>
      <c r="I444" s="13" t="str">
        <f t="shared" si="81"/>
        <v/>
      </c>
      <c r="J444" s="13" t="str">
        <f t="shared" si="81"/>
        <v/>
      </c>
      <c r="K444" s="13" t="str">
        <f t="shared" si="81"/>
        <v/>
      </c>
      <c r="L444" s="13" t="str">
        <f t="shared" si="81"/>
        <v/>
      </c>
      <c r="M444" s="13" t="str">
        <f t="shared" si="81"/>
        <v/>
      </c>
      <c r="N444" s="13" t="str">
        <f t="shared" si="81"/>
        <v/>
      </c>
      <c r="O444" s="12"/>
      <c r="P444" s="15" t="s">
        <v>957</v>
      </c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3"/>
      <c r="B445" s="13" t="str">
        <f t="shared" si="81"/>
        <v/>
      </c>
      <c r="C445" s="13" t="str">
        <f t="shared" si="81"/>
        <v/>
      </c>
      <c r="D445" s="13" t="str">
        <f t="shared" si="81"/>
        <v/>
      </c>
      <c r="E445" s="13" t="str">
        <f t="shared" si="81"/>
        <v/>
      </c>
      <c r="F445" s="13" t="str">
        <f t="shared" si="81"/>
        <v/>
      </c>
      <c r="G445" s="13" t="str">
        <f t="shared" si="81"/>
        <v/>
      </c>
      <c r="H445" s="13" t="str">
        <f t="shared" si="81"/>
        <v/>
      </c>
      <c r="I445" s="13" t="str">
        <f t="shared" si="81"/>
        <v/>
      </c>
      <c r="J445" s="13" t="str">
        <f t="shared" si="81"/>
        <v/>
      </c>
      <c r="K445" s="13" t="str">
        <f t="shared" si="81"/>
        <v/>
      </c>
      <c r="L445" s="13" t="str">
        <f t="shared" si="81"/>
        <v/>
      </c>
      <c r="M445" s="13" t="str">
        <f t="shared" si="81"/>
        <v/>
      </c>
      <c r="N445" s="13" t="str">
        <f t="shared" si="81"/>
        <v/>
      </c>
      <c r="O445" s="12"/>
      <c r="P445" s="15" t="s">
        <v>958</v>
      </c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3"/>
      <c r="B446" s="25" t="str">
        <f t="shared" si="81"/>
        <v/>
      </c>
      <c r="C446" s="25" t="str">
        <f t="shared" si="81"/>
        <v/>
      </c>
      <c r="D446" s="25" t="str">
        <f t="shared" si="81"/>
        <v/>
      </c>
      <c r="E446" s="25" t="str">
        <f t="shared" si="81"/>
        <v/>
      </c>
      <c r="F446" s="25" t="str">
        <f t="shared" si="81"/>
        <v/>
      </c>
      <c r="G446" s="25" t="str">
        <f t="shared" si="81"/>
        <v/>
      </c>
      <c r="H446" s="25" t="str">
        <f t="shared" si="81"/>
        <v/>
      </c>
      <c r="I446" s="25" t="str">
        <f t="shared" si="81"/>
        <v/>
      </c>
      <c r="J446" s="25" t="str">
        <f t="shared" si="81"/>
        <v/>
      </c>
      <c r="K446" s="25" t="str">
        <f t="shared" si="81"/>
        <v/>
      </c>
      <c r="L446" s="25" t="str">
        <f t="shared" si="81"/>
        <v/>
      </c>
      <c r="M446" s="25" t="str">
        <f t="shared" si="81"/>
        <v/>
      </c>
      <c r="N446" s="25" t="str">
        <f t="shared" si="81"/>
        <v/>
      </c>
      <c r="O446" s="12"/>
      <c r="P446" s="15" t="s">
        <v>964</v>
      </c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3"/>
      <c r="B447" s="25">
        <f t="shared" ref="B447:M447" si="82">SUM(B443:B446)</f>
        <v>0</v>
      </c>
      <c r="C447" s="25">
        <f t="shared" si="82"/>
        <v>0</v>
      </c>
      <c r="D447" s="25">
        <f t="shared" si="82"/>
        <v>0</v>
      </c>
      <c r="E447" s="25">
        <f t="shared" si="82"/>
        <v>0</v>
      </c>
      <c r="F447" s="25">
        <f t="shared" si="82"/>
        <v>0</v>
      </c>
      <c r="G447" s="25">
        <f t="shared" si="82"/>
        <v>0</v>
      </c>
      <c r="H447" s="25">
        <f t="shared" si="82"/>
        <v>0</v>
      </c>
      <c r="I447" s="25">
        <f t="shared" si="82"/>
        <v>0</v>
      </c>
      <c r="J447" s="25">
        <f t="shared" si="82"/>
        <v>0</v>
      </c>
      <c r="K447" s="25">
        <f t="shared" si="82"/>
        <v>0</v>
      </c>
      <c r="L447" s="25">
        <f t="shared" si="82"/>
        <v>0</v>
      </c>
      <c r="M447" s="25">
        <f t="shared" si="82"/>
        <v>0</v>
      </c>
      <c r="N447" s="25" t="e">
        <f>IF(N444="",N443*4,IF(N445="",(N444+N443)*2,IF(N446="",((N445+N444+N443)/3)*4,SUM(N443:N446))))</f>
        <v>#VALUE!</v>
      </c>
      <c r="O447" s="12" t="e">
        <f t="shared" ref="O447:O448" si="83">RATE(M$310-B$310,,-B447,M447)</f>
        <v>#NUM!</v>
      </c>
      <c r="P447" s="15" t="s">
        <v>959</v>
      </c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3"/>
      <c r="B448" s="29" t="e">
        <f t="shared" ref="B448:N448" si="84">B447/B$427</f>
        <v>#DIV/0!</v>
      </c>
      <c r="C448" s="30" t="e">
        <f t="shared" si="84"/>
        <v>#DIV/0!</v>
      </c>
      <c r="D448" s="30" t="e">
        <f t="shared" si="84"/>
        <v>#DIV/0!</v>
      </c>
      <c r="E448" s="30" t="e">
        <f t="shared" si="84"/>
        <v>#DIV/0!</v>
      </c>
      <c r="F448" s="30" t="e">
        <f t="shared" si="84"/>
        <v>#DIV/0!</v>
      </c>
      <c r="G448" s="30" t="e">
        <f t="shared" si="84"/>
        <v>#DIV/0!</v>
      </c>
      <c r="H448" s="30" t="e">
        <f t="shared" si="84"/>
        <v>#DIV/0!</v>
      </c>
      <c r="I448" s="30" t="e">
        <f t="shared" si="84"/>
        <v>#DIV/0!</v>
      </c>
      <c r="J448" s="30" t="e">
        <f t="shared" si="84"/>
        <v>#DIV/0!</v>
      </c>
      <c r="K448" s="30" t="e">
        <f t="shared" si="84"/>
        <v>#DIV/0!</v>
      </c>
      <c r="L448" s="30" t="e">
        <f t="shared" si="84"/>
        <v>#DIV/0!</v>
      </c>
      <c r="M448" s="30" t="e">
        <f t="shared" si="84"/>
        <v>#DIV/0!</v>
      </c>
      <c r="N448" s="31" t="e">
        <f t="shared" si="84"/>
        <v>#VALUE!</v>
      </c>
      <c r="O448" s="12" t="e">
        <f t="shared" si="83"/>
        <v>#DIV/0!</v>
      </c>
      <c r="P448" s="17" t="s">
        <v>960</v>
      </c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52"/>
      <c r="B449" s="26"/>
      <c r="C449" s="16" t="e">
        <f t="shared" ref="C449:N449" si="85">C447/B447-1</f>
        <v>#DIV/0!</v>
      </c>
      <c r="D449" s="16" t="e">
        <f t="shared" si="85"/>
        <v>#DIV/0!</v>
      </c>
      <c r="E449" s="16" t="e">
        <f t="shared" si="85"/>
        <v>#DIV/0!</v>
      </c>
      <c r="F449" s="16" t="e">
        <f t="shared" si="85"/>
        <v>#DIV/0!</v>
      </c>
      <c r="G449" s="16" t="e">
        <f t="shared" si="85"/>
        <v>#DIV/0!</v>
      </c>
      <c r="H449" s="16" t="e">
        <f t="shared" si="85"/>
        <v>#DIV/0!</v>
      </c>
      <c r="I449" s="16" t="e">
        <f t="shared" si="85"/>
        <v>#DIV/0!</v>
      </c>
      <c r="J449" s="16" t="e">
        <f t="shared" si="85"/>
        <v>#DIV/0!</v>
      </c>
      <c r="K449" s="16" t="e">
        <f t="shared" si="85"/>
        <v>#DIV/0!</v>
      </c>
      <c r="L449" s="16" t="e">
        <f t="shared" si="85"/>
        <v>#DIV/0!</v>
      </c>
      <c r="M449" s="16" t="e">
        <f t="shared" si="85"/>
        <v>#DIV/0!</v>
      </c>
      <c r="N449" s="16" t="e">
        <f t="shared" si="85"/>
        <v>#VALUE!</v>
      </c>
      <c r="O449" s="23"/>
      <c r="P449" s="17" t="s">
        <v>965</v>
      </c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  <c r="AK449" s="152"/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152"/>
      <c r="AW449" s="152"/>
      <c r="AX449" s="152"/>
      <c r="AY449" s="152"/>
      <c r="AZ449" s="152"/>
      <c r="BA449" s="152"/>
      <c r="BB449" s="152"/>
      <c r="BC449" s="152"/>
      <c r="BD449" s="152"/>
      <c r="BE449" s="152"/>
      <c r="BF449" s="152"/>
      <c r="BG449" s="152"/>
      <c r="BH449" s="152"/>
      <c r="BI449" s="152"/>
      <c r="BJ449" s="152"/>
      <c r="BK449" s="152"/>
      <c r="BL449" s="152"/>
      <c r="BM449" s="152"/>
      <c r="BN449" s="152"/>
      <c r="BO449" s="152"/>
      <c r="BP449" s="152"/>
      <c r="BQ449" s="152"/>
      <c r="BR449" s="152"/>
      <c r="BS449" s="152"/>
    </row>
    <row r="450" spans="1:71" x14ac:dyDescent="0.25">
      <c r="A450" s="3"/>
      <c r="B450" s="216" t="s">
        <v>1198</v>
      </c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3"/>
      <c r="O450" s="12"/>
      <c r="P450" s="15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3"/>
      <c r="B451" s="22" t="str">
        <f t="shared" ref="B451:N455" si="86">IFERROR(B423-B443,"")</f>
        <v/>
      </c>
      <c r="C451" s="22" t="str">
        <f t="shared" si="86"/>
        <v/>
      </c>
      <c r="D451" s="22" t="str">
        <f t="shared" si="86"/>
        <v/>
      </c>
      <c r="E451" s="22" t="str">
        <f t="shared" si="86"/>
        <v/>
      </c>
      <c r="F451" s="22" t="str">
        <f t="shared" si="86"/>
        <v/>
      </c>
      <c r="G451" s="22" t="str">
        <f t="shared" si="86"/>
        <v/>
      </c>
      <c r="H451" s="22" t="str">
        <f t="shared" si="86"/>
        <v/>
      </c>
      <c r="I451" s="22" t="str">
        <f t="shared" si="86"/>
        <v/>
      </c>
      <c r="J451" s="22" t="str">
        <f t="shared" si="86"/>
        <v/>
      </c>
      <c r="K451" s="22" t="str">
        <f t="shared" si="86"/>
        <v/>
      </c>
      <c r="L451" s="22" t="str">
        <f t="shared" si="86"/>
        <v/>
      </c>
      <c r="M451" s="22" t="str">
        <f t="shared" si="86"/>
        <v/>
      </c>
      <c r="N451" s="22" t="str">
        <f t="shared" si="86"/>
        <v/>
      </c>
      <c r="O451" s="12"/>
      <c r="P451" s="15" t="s">
        <v>956</v>
      </c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3"/>
      <c r="B452" s="13" t="str">
        <f t="shared" si="86"/>
        <v/>
      </c>
      <c r="C452" s="13" t="str">
        <f t="shared" si="86"/>
        <v/>
      </c>
      <c r="D452" s="13" t="str">
        <f t="shared" si="86"/>
        <v/>
      </c>
      <c r="E452" s="13" t="str">
        <f t="shared" si="86"/>
        <v/>
      </c>
      <c r="F452" s="13" t="str">
        <f t="shared" si="86"/>
        <v/>
      </c>
      <c r="G452" s="13" t="str">
        <f t="shared" si="86"/>
        <v/>
      </c>
      <c r="H452" s="13" t="str">
        <f t="shared" si="86"/>
        <v/>
      </c>
      <c r="I452" s="13" t="str">
        <f t="shared" si="86"/>
        <v/>
      </c>
      <c r="J452" s="13" t="str">
        <f t="shared" si="86"/>
        <v/>
      </c>
      <c r="K452" s="13" t="str">
        <f t="shared" si="86"/>
        <v/>
      </c>
      <c r="L452" s="13" t="str">
        <f t="shared" si="86"/>
        <v/>
      </c>
      <c r="M452" s="13" t="str">
        <f t="shared" si="86"/>
        <v/>
      </c>
      <c r="N452" s="13" t="str">
        <f t="shared" si="86"/>
        <v/>
      </c>
      <c r="O452" s="12"/>
      <c r="P452" s="15" t="s">
        <v>957</v>
      </c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3"/>
      <c r="B453" s="13" t="str">
        <f t="shared" si="86"/>
        <v/>
      </c>
      <c r="C453" s="13" t="str">
        <f t="shared" si="86"/>
        <v/>
      </c>
      <c r="D453" s="13" t="str">
        <f t="shared" si="86"/>
        <v/>
      </c>
      <c r="E453" s="13" t="str">
        <f t="shared" si="86"/>
        <v/>
      </c>
      <c r="F453" s="13" t="str">
        <f t="shared" si="86"/>
        <v/>
      </c>
      <c r="G453" s="13" t="str">
        <f t="shared" si="86"/>
        <v/>
      </c>
      <c r="H453" s="13" t="str">
        <f t="shared" si="86"/>
        <v/>
      </c>
      <c r="I453" s="13" t="str">
        <f t="shared" si="86"/>
        <v/>
      </c>
      <c r="J453" s="13" t="str">
        <f t="shared" si="86"/>
        <v/>
      </c>
      <c r="K453" s="13" t="str">
        <f t="shared" si="86"/>
        <v/>
      </c>
      <c r="L453" s="13" t="str">
        <f t="shared" si="86"/>
        <v/>
      </c>
      <c r="M453" s="13" t="str">
        <f t="shared" si="86"/>
        <v/>
      </c>
      <c r="N453" s="13" t="str">
        <f t="shared" si="86"/>
        <v/>
      </c>
      <c r="O453" s="12"/>
      <c r="P453" s="15" t="s">
        <v>958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3"/>
      <c r="B454" s="25" t="str">
        <f t="shared" si="86"/>
        <v/>
      </c>
      <c r="C454" s="25" t="str">
        <f t="shared" si="86"/>
        <v/>
      </c>
      <c r="D454" s="25" t="str">
        <f t="shared" si="86"/>
        <v/>
      </c>
      <c r="E454" s="25" t="str">
        <f t="shared" si="86"/>
        <v/>
      </c>
      <c r="F454" s="25" t="str">
        <f t="shared" si="86"/>
        <v/>
      </c>
      <c r="G454" s="25" t="str">
        <f t="shared" si="86"/>
        <v/>
      </c>
      <c r="H454" s="25" t="str">
        <f t="shared" si="86"/>
        <v/>
      </c>
      <c r="I454" s="25" t="str">
        <f t="shared" si="86"/>
        <v/>
      </c>
      <c r="J454" s="25" t="str">
        <f t="shared" si="86"/>
        <v/>
      </c>
      <c r="K454" s="25" t="str">
        <f t="shared" si="86"/>
        <v/>
      </c>
      <c r="L454" s="25" t="str">
        <f t="shared" si="86"/>
        <v/>
      </c>
      <c r="M454" s="25" t="str">
        <f t="shared" si="86"/>
        <v/>
      </c>
      <c r="N454" s="25" t="str">
        <f t="shared" si="86"/>
        <v/>
      </c>
      <c r="O454" s="12"/>
      <c r="P454" s="15" t="s">
        <v>964</v>
      </c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3"/>
      <c r="B455" s="22">
        <f t="shared" si="86"/>
        <v>0</v>
      </c>
      <c r="C455" s="22">
        <f t="shared" si="86"/>
        <v>0</v>
      </c>
      <c r="D455" s="22">
        <f t="shared" si="86"/>
        <v>0</v>
      </c>
      <c r="E455" s="22">
        <f t="shared" si="86"/>
        <v>0</v>
      </c>
      <c r="F455" s="22">
        <f t="shared" si="86"/>
        <v>0</v>
      </c>
      <c r="G455" s="22">
        <f t="shared" si="86"/>
        <v>0</v>
      </c>
      <c r="H455" s="22">
        <f t="shared" si="86"/>
        <v>0</v>
      </c>
      <c r="I455" s="22">
        <f t="shared" si="86"/>
        <v>0</v>
      </c>
      <c r="J455" s="22">
        <f t="shared" si="86"/>
        <v>0</v>
      </c>
      <c r="K455" s="22">
        <f t="shared" si="86"/>
        <v>0</v>
      </c>
      <c r="L455" s="22">
        <f t="shared" si="86"/>
        <v>0</v>
      </c>
      <c r="M455" s="22">
        <f t="shared" si="86"/>
        <v>0</v>
      </c>
      <c r="N455" s="22" t="str">
        <f t="shared" si="86"/>
        <v/>
      </c>
      <c r="O455" s="12" t="e">
        <f t="shared" ref="O455:O456" si="87">RATE(M$310-B$310,,-B455,M455)</f>
        <v>#NUM!</v>
      </c>
      <c r="P455" s="15" t="s">
        <v>959</v>
      </c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3"/>
      <c r="B456" s="16" t="e">
        <f t="shared" ref="B456:N456" si="88">B455/B$427</f>
        <v>#DIV/0!</v>
      </c>
      <c r="C456" s="16" t="e">
        <f t="shared" si="88"/>
        <v>#DIV/0!</v>
      </c>
      <c r="D456" s="16" t="e">
        <f t="shared" si="88"/>
        <v>#DIV/0!</v>
      </c>
      <c r="E456" s="16" t="e">
        <f t="shared" si="88"/>
        <v>#DIV/0!</v>
      </c>
      <c r="F456" s="16" t="e">
        <f t="shared" si="88"/>
        <v>#DIV/0!</v>
      </c>
      <c r="G456" s="16" t="e">
        <f t="shared" si="88"/>
        <v>#DIV/0!</v>
      </c>
      <c r="H456" s="16" t="e">
        <f t="shared" si="88"/>
        <v>#DIV/0!</v>
      </c>
      <c r="I456" s="16" t="e">
        <f t="shared" si="88"/>
        <v>#DIV/0!</v>
      </c>
      <c r="J456" s="16" t="e">
        <f t="shared" si="88"/>
        <v>#DIV/0!</v>
      </c>
      <c r="K456" s="16" t="e">
        <f t="shared" si="88"/>
        <v>#DIV/0!</v>
      </c>
      <c r="L456" s="16" t="e">
        <f t="shared" si="88"/>
        <v>#DIV/0!</v>
      </c>
      <c r="M456" s="16" t="e">
        <f t="shared" si="88"/>
        <v>#DIV/0!</v>
      </c>
      <c r="N456" s="16" t="e">
        <f t="shared" si="88"/>
        <v>#VALUE!</v>
      </c>
      <c r="O456" s="12" t="e">
        <f t="shared" si="87"/>
        <v>#DIV/0!</v>
      </c>
      <c r="P456" s="32" t="s">
        <v>969</v>
      </c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52"/>
      <c r="B457" s="26"/>
      <c r="C457" s="16" t="e">
        <f t="shared" ref="C457:N457" si="89">C455/B455-1</f>
        <v>#DIV/0!</v>
      </c>
      <c r="D457" s="16" t="e">
        <f t="shared" si="89"/>
        <v>#DIV/0!</v>
      </c>
      <c r="E457" s="16" t="e">
        <f t="shared" si="89"/>
        <v>#DIV/0!</v>
      </c>
      <c r="F457" s="16" t="e">
        <f t="shared" si="89"/>
        <v>#DIV/0!</v>
      </c>
      <c r="G457" s="16" t="e">
        <f t="shared" si="89"/>
        <v>#DIV/0!</v>
      </c>
      <c r="H457" s="16" t="e">
        <f t="shared" si="89"/>
        <v>#DIV/0!</v>
      </c>
      <c r="I457" s="16" t="e">
        <f t="shared" si="89"/>
        <v>#DIV/0!</v>
      </c>
      <c r="J457" s="16" t="e">
        <f t="shared" si="89"/>
        <v>#DIV/0!</v>
      </c>
      <c r="K457" s="16" t="e">
        <f t="shared" si="89"/>
        <v>#DIV/0!</v>
      </c>
      <c r="L457" s="16" t="e">
        <f t="shared" si="89"/>
        <v>#DIV/0!</v>
      </c>
      <c r="M457" s="16" t="e">
        <f t="shared" si="89"/>
        <v>#DIV/0!</v>
      </c>
      <c r="N457" s="16" t="e">
        <f t="shared" si="89"/>
        <v>#VALUE!</v>
      </c>
      <c r="O457" s="23"/>
      <c r="P457" s="17" t="s">
        <v>965</v>
      </c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  <c r="AC457" s="152"/>
      <c r="AD457" s="152"/>
      <c r="AE457" s="152"/>
      <c r="AF457" s="152"/>
      <c r="AG457" s="152"/>
      <c r="AH457" s="152"/>
      <c r="AI457" s="152"/>
      <c r="AJ457" s="152"/>
      <c r="AK457" s="152"/>
      <c r="AL457" s="152"/>
      <c r="AM457" s="152"/>
      <c r="AN457" s="152"/>
      <c r="AO457" s="152"/>
      <c r="AP457" s="152"/>
      <c r="AQ457" s="152"/>
      <c r="AR457" s="152"/>
      <c r="AS457" s="152"/>
      <c r="AT457" s="152"/>
      <c r="AU457" s="152"/>
      <c r="AV457" s="152"/>
      <c r="AW457" s="152"/>
      <c r="AX457" s="152"/>
      <c r="AY457" s="152"/>
      <c r="AZ457" s="152"/>
      <c r="BA457" s="152"/>
      <c r="BB457" s="152"/>
      <c r="BC457" s="152"/>
      <c r="BD457" s="152"/>
      <c r="BE457" s="152"/>
      <c r="BF457" s="152"/>
      <c r="BG457" s="152"/>
      <c r="BH457" s="152"/>
      <c r="BI457" s="152"/>
      <c r="BJ457" s="152"/>
      <c r="BK457" s="152"/>
      <c r="BL457" s="152"/>
      <c r="BM457" s="152"/>
      <c r="BN457" s="152"/>
      <c r="BO457" s="152"/>
      <c r="BP457" s="152"/>
      <c r="BQ457" s="152"/>
      <c r="BR457" s="152"/>
      <c r="BS457" s="152"/>
    </row>
    <row r="458" spans="1:71" x14ac:dyDescent="0.25">
      <c r="A458" s="3"/>
      <c r="B458" s="213" t="s">
        <v>970</v>
      </c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3"/>
      <c r="O458" s="12"/>
      <c r="P458" s="5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3"/>
      <c r="B459" s="214" t="s">
        <v>1199</v>
      </c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3"/>
      <c r="O459" s="12"/>
      <c r="P459" s="5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3"/>
      <c r="B460" s="22" t="str">
        <f t="shared" ref="B460:N463" si="90">IFERROR(VLOOKUP($B$459,$116:$189,MATCH($P460&amp;"/"&amp;B$310,$114:$114,0),FALSE),"")</f>
        <v/>
      </c>
      <c r="C460" s="22" t="str">
        <f t="shared" si="90"/>
        <v/>
      </c>
      <c r="D460" s="22" t="str">
        <f t="shared" si="90"/>
        <v/>
      </c>
      <c r="E460" s="22" t="str">
        <f t="shared" si="90"/>
        <v/>
      </c>
      <c r="F460" s="22" t="str">
        <f t="shared" si="90"/>
        <v/>
      </c>
      <c r="G460" s="22" t="str">
        <f t="shared" si="90"/>
        <v/>
      </c>
      <c r="H460" s="22" t="str">
        <f t="shared" si="90"/>
        <v/>
      </c>
      <c r="I460" s="22" t="str">
        <f t="shared" si="90"/>
        <v/>
      </c>
      <c r="J460" s="22" t="str">
        <f t="shared" si="90"/>
        <v/>
      </c>
      <c r="K460" s="22" t="str">
        <f t="shared" si="90"/>
        <v/>
      </c>
      <c r="L460" s="22" t="str">
        <f t="shared" si="90"/>
        <v/>
      </c>
      <c r="M460" s="22" t="str">
        <f t="shared" si="90"/>
        <v/>
      </c>
      <c r="N460" s="22" t="str">
        <f t="shared" si="90"/>
        <v/>
      </c>
      <c r="O460" s="12"/>
      <c r="P460" s="15" t="s">
        <v>956</v>
      </c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3"/>
      <c r="B461" s="13" t="str">
        <f t="shared" si="90"/>
        <v/>
      </c>
      <c r="C461" s="13" t="str">
        <f t="shared" si="90"/>
        <v/>
      </c>
      <c r="D461" s="13" t="str">
        <f t="shared" si="90"/>
        <v/>
      </c>
      <c r="E461" s="13" t="str">
        <f t="shared" si="90"/>
        <v/>
      </c>
      <c r="F461" s="13" t="str">
        <f t="shared" si="90"/>
        <v/>
      </c>
      <c r="G461" s="13" t="str">
        <f t="shared" si="90"/>
        <v/>
      </c>
      <c r="H461" s="13" t="str">
        <f t="shared" si="90"/>
        <v/>
      </c>
      <c r="I461" s="13" t="str">
        <f t="shared" si="90"/>
        <v/>
      </c>
      <c r="J461" s="13" t="str">
        <f t="shared" si="90"/>
        <v/>
      </c>
      <c r="K461" s="13" t="str">
        <f t="shared" si="90"/>
        <v/>
      </c>
      <c r="L461" s="13" t="str">
        <f t="shared" si="90"/>
        <v/>
      </c>
      <c r="M461" s="13" t="str">
        <f t="shared" si="90"/>
        <v/>
      </c>
      <c r="N461" s="13" t="str">
        <f t="shared" si="90"/>
        <v/>
      </c>
      <c r="O461" s="12"/>
      <c r="P461" s="15" t="s">
        <v>957</v>
      </c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3"/>
      <c r="B462" s="13" t="str">
        <f t="shared" si="90"/>
        <v/>
      </c>
      <c r="C462" s="13" t="str">
        <f t="shared" si="90"/>
        <v/>
      </c>
      <c r="D462" s="13" t="str">
        <f t="shared" si="90"/>
        <v/>
      </c>
      <c r="E462" s="13" t="str">
        <f t="shared" si="90"/>
        <v/>
      </c>
      <c r="F462" s="13" t="str">
        <f t="shared" si="90"/>
        <v/>
      </c>
      <c r="G462" s="13" t="str">
        <f t="shared" si="90"/>
        <v/>
      </c>
      <c r="H462" s="13" t="str">
        <f t="shared" si="90"/>
        <v/>
      </c>
      <c r="I462" s="13" t="str">
        <f t="shared" si="90"/>
        <v/>
      </c>
      <c r="J462" s="13" t="str">
        <f t="shared" si="90"/>
        <v/>
      </c>
      <c r="K462" s="13" t="str">
        <f t="shared" si="90"/>
        <v/>
      </c>
      <c r="L462" s="13" t="str">
        <f t="shared" si="90"/>
        <v/>
      </c>
      <c r="M462" s="13" t="str">
        <f t="shared" si="90"/>
        <v/>
      </c>
      <c r="N462" s="13" t="str">
        <f t="shared" si="90"/>
        <v/>
      </c>
      <c r="O462" s="12"/>
      <c r="P462" s="15" t="s">
        <v>958</v>
      </c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3"/>
      <c r="B463" s="25" t="str">
        <f t="shared" si="90"/>
        <v/>
      </c>
      <c r="C463" s="25" t="str">
        <f t="shared" si="90"/>
        <v/>
      </c>
      <c r="D463" s="25" t="str">
        <f t="shared" si="90"/>
        <v/>
      </c>
      <c r="E463" s="25" t="str">
        <f t="shared" si="90"/>
        <v/>
      </c>
      <c r="F463" s="25" t="str">
        <f t="shared" si="90"/>
        <v/>
      </c>
      <c r="G463" s="25" t="str">
        <f t="shared" si="90"/>
        <v/>
      </c>
      <c r="H463" s="25" t="str">
        <f t="shared" si="90"/>
        <v/>
      </c>
      <c r="I463" s="25" t="str">
        <f t="shared" si="90"/>
        <v/>
      </c>
      <c r="J463" s="25" t="str">
        <f t="shared" si="90"/>
        <v/>
      </c>
      <c r="K463" s="25" t="str">
        <f t="shared" si="90"/>
        <v/>
      </c>
      <c r="L463" s="25" t="str">
        <f t="shared" si="90"/>
        <v/>
      </c>
      <c r="M463" s="25" t="str">
        <f t="shared" si="90"/>
        <v/>
      </c>
      <c r="N463" s="25" t="str">
        <f t="shared" si="90"/>
        <v/>
      </c>
      <c r="O463" s="12"/>
      <c r="P463" s="15" t="s">
        <v>964</v>
      </c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3"/>
      <c r="B464" s="25">
        <f t="shared" ref="B464:M464" si="91">SUM(B460:B463)</f>
        <v>0</v>
      </c>
      <c r="C464" s="25">
        <f t="shared" si="91"/>
        <v>0</v>
      </c>
      <c r="D464" s="25">
        <f t="shared" si="91"/>
        <v>0</v>
      </c>
      <c r="E464" s="25">
        <f t="shared" si="91"/>
        <v>0</v>
      </c>
      <c r="F464" s="25">
        <f t="shared" si="91"/>
        <v>0</v>
      </c>
      <c r="G464" s="25">
        <f t="shared" si="91"/>
        <v>0</v>
      </c>
      <c r="H464" s="25">
        <f t="shared" si="91"/>
        <v>0</v>
      </c>
      <c r="I464" s="25">
        <f t="shared" si="91"/>
        <v>0</v>
      </c>
      <c r="J464" s="25">
        <f t="shared" si="91"/>
        <v>0</v>
      </c>
      <c r="K464" s="25">
        <f t="shared" si="91"/>
        <v>0</v>
      </c>
      <c r="L464" s="25">
        <f t="shared" si="91"/>
        <v>0</v>
      </c>
      <c r="M464" s="25">
        <f t="shared" si="91"/>
        <v>0</v>
      </c>
      <c r="N464" s="25" t="e">
        <f>IF(N461="",N460*4,IF(N462="",(N461+N460)*2,IF(N463="",((N462+N461+N460)/3)*4,SUM(N460:N463))))</f>
        <v>#VALUE!</v>
      </c>
      <c r="O464" s="12" t="e">
        <f t="shared" ref="O464:O465" si="92">RATE(M$310-C$310,,-C464,M464)</f>
        <v>#NUM!</v>
      </c>
      <c r="P464" s="15" t="s">
        <v>959</v>
      </c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3"/>
      <c r="B465" s="16" t="e">
        <f t="shared" ref="B465:N465" si="93">+B464/(B$427+B$434)</f>
        <v>#DIV/0!</v>
      </c>
      <c r="C465" s="16" t="e">
        <f t="shared" si="93"/>
        <v>#DIV/0!</v>
      </c>
      <c r="D465" s="16" t="e">
        <f t="shared" si="93"/>
        <v>#DIV/0!</v>
      </c>
      <c r="E465" s="16" t="e">
        <f t="shared" si="93"/>
        <v>#DIV/0!</v>
      </c>
      <c r="F465" s="16" t="e">
        <f t="shared" si="93"/>
        <v>#DIV/0!</v>
      </c>
      <c r="G465" s="16" t="e">
        <f t="shared" si="93"/>
        <v>#DIV/0!</v>
      </c>
      <c r="H465" s="16" t="e">
        <f t="shared" si="93"/>
        <v>#DIV/0!</v>
      </c>
      <c r="I465" s="16" t="e">
        <f t="shared" si="93"/>
        <v>#DIV/0!</v>
      </c>
      <c r="J465" s="16" t="e">
        <f t="shared" si="93"/>
        <v>#DIV/0!</v>
      </c>
      <c r="K465" s="16" t="e">
        <f t="shared" si="93"/>
        <v>#DIV/0!</v>
      </c>
      <c r="L465" s="16" t="e">
        <f t="shared" si="93"/>
        <v>#DIV/0!</v>
      </c>
      <c r="M465" s="16" t="e">
        <f t="shared" si="93"/>
        <v>#DIV/0!</v>
      </c>
      <c r="N465" s="16" t="e">
        <f t="shared" si="93"/>
        <v>#VALUE!</v>
      </c>
      <c r="O465" s="12" t="e">
        <f t="shared" si="92"/>
        <v>#DIV/0!</v>
      </c>
      <c r="P465" s="17" t="s">
        <v>960</v>
      </c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52"/>
      <c r="B466" s="26"/>
      <c r="C466" s="16" t="e">
        <f t="shared" ref="C466:N466" si="94">C464/B464-1</f>
        <v>#DIV/0!</v>
      </c>
      <c r="D466" s="16" t="e">
        <f t="shared" si="94"/>
        <v>#DIV/0!</v>
      </c>
      <c r="E466" s="16" t="e">
        <f t="shared" si="94"/>
        <v>#DIV/0!</v>
      </c>
      <c r="F466" s="16" t="e">
        <f t="shared" si="94"/>
        <v>#DIV/0!</v>
      </c>
      <c r="G466" s="16" t="e">
        <f t="shared" si="94"/>
        <v>#DIV/0!</v>
      </c>
      <c r="H466" s="16" t="e">
        <f t="shared" si="94"/>
        <v>#DIV/0!</v>
      </c>
      <c r="I466" s="16" t="e">
        <f t="shared" si="94"/>
        <v>#DIV/0!</v>
      </c>
      <c r="J466" s="16" t="e">
        <f t="shared" si="94"/>
        <v>#DIV/0!</v>
      </c>
      <c r="K466" s="16" t="e">
        <f t="shared" si="94"/>
        <v>#DIV/0!</v>
      </c>
      <c r="L466" s="16" t="e">
        <f t="shared" si="94"/>
        <v>#DIV/0!</v>
      </c>
      <c r="M466" s="16" t="e">
        <f t="shared" si="94"/>
        <v>#DIV/0!</v>
      </c>
      <c r="N466" s="16" t="e">
        <f t="shared" si="94"/>
        <v>#VALUE!</v>
      </c>
      <c r="O466" s="23"/>
      <c r="P466" s="17" t="s">
        <v>965</v>
      </c>
      <c r="Q466" s="152"/>
      <c r="R466" s="152"/>
      <c r="S466" s="152"/>
      <c r="T466" s="152"/>
      <c r="U466" s="152"/>
      <c r="V466" s="152"/>
      <c r="W466" s="152"/>
      <c r="X466" s="152"/>
      <c r="Y466" s="152"/>
      <c r="Z466" s="152"/>
      <c r="AA466" s="152"/>
      <c r="AB466" s="152"/>
      <c r="AC466" s="152"/>
      <c r="AD466" s="152"/>
      <c r="AE466" s="152"/>
      <c r="AF466" s="152"/>
      <c r="AG466" s="152"/>
      <c r="AH466" s="152"/>
      <c r="AI466" s="152"/>
      <c r="AJ466" s="152"/>
      <c r="AK466" s="152"/>
      <c r="AL466" s="152"/>
      <c r="AM466" s="152"/>
      <c r="AN466" s="152"/>
      <c r="AO466" s="152"/>
      <c r="AP466" s="152"/>
      <c r="AQ466" s="152"/>
      <c r="AR466" s="152"/>
      <c r="AS466" s="152"/>
      <c r="AT466" s="152"/>
      <c r="AU466" s="152"/>
      <c r="AV466" s="152"/>
      <c r="AW466" s="152"/>
      <c r="AX466" s="152"/>
      <c r="AY466" s="152"/>
      <c r="AZ466" s="152"/>
      <c r="BA466" s="152"/>
      <c r="BB466" s="152"/>
      <c r="BC466" s="152"/>
      <c r="BD466" s="152"/>
      <c r="BE466" s="152"/>
      <c r="BF466" s="152"/>
      <c r="BG466" s="152"/>
      <c r="BH466" s="152"/>
      <c r="BI466" s="152"/>
      <c r="BJ466" s="152"/>
      <c r="BK466" s="152"/>
      <c r="BL466" s="152"/>
      <c r="BM466" s="152"/>
      <c r="BN466" s="152"/>
      <c r="BO466" s="152"/>
      <c r="BP466" s="152"/>
      <c r="BQ466" s="152"/>
      <c r="BR466" s="152"/>
      <c r="BS466" s="152"/>
    </row>
    <row r="467" spans="1:71" x14ac:dyDescent="0.25">
      <c r="A467" s="3"/>
      <c r="B467" s="214" t="s">
        <v>1146</v>
      </c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3"/>
      <c r="O467" s="12"/>
      <c r="P467" s="5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3"/>
      <c r="B468" s="22" t="str">
        <f t="shared" ref="B468:N471" si="95">IFERROR(VLOOKUP($B$467,$116:$189,MATCH($P468&amp;"/"&amp;B$310,$114:$114,0),FALSE),"")</f>
        <v/>
      </c>
      <c r="C468" s="22" t="str">
        <f t="shared" si="95"/>
        <v/>
      </c>
      <c r="D468" s="22" t="str">
        <f t="shared" si="95"/>
        <v/>
      </c>
      <c r="E468" s="22" t="str">
        <f t="shared" si="95"/>
        <v/>
      </c>
      <c r="F468" s="22" t="str">
        <f t="shared" si="95"/>
        <v/>
      </c>
      <c r="G468" s="22" t="str">
        <f t="shared" si="95"/>
        <v/>
      </c>
      <c r="H468" s="22" t="str">
        <f t="shared" si="95"/>
        <v/>
      </c>
      <c r="I468" s="22" t="str">
        <f t="shared" si="95"/>
        <v/>
      </c>
      <c r="J468" s="22" t="str">
        <f t="shared" si="95"/>
        <v/>
      </c>
      <c r="K468" s="22" t="str">
        <f t="shared" si="95"/>
        <v/>
      </c>
      <c r="L468" s="22" t="str">
        <f t="shared" si="95"/>
        <v/>
      </c>
      <c r="M468" s="22" t="str">
        <f t="shared" si="95"/>
        <v/>
      </c>
      <c r="N468" s="22" t="str">
        <f t="shared" si="95"/>
        <v/>
      </c>
      <c r="O468" s="12"/>
      <c r="P468" s="15" t="s">
        <v>956</v>
      </c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3"/>
      <c r="B469" s="13" t="str">
        <f t="shared" si="95"/>
        <v/>
      </c>
      <c r="C469" s="13" t="str">
        <f t="shared" si="95"/>
        <v/>
      </c>
      <c r="D469" s="13" t="str">
        <f t="shared" si="95"/>
        <v/>
      </c>
      <c r="E469" s="13" t="str">
        <f t="shared" si="95"/>
        <v/>
      </c>
      <c r="F469" s="13" t="str">
        <f t="shared" si="95"/>
        <v/>
      </c>
      <c r="G469" s="13" t="str">
        <f t="shared" si="95"/>
        <v/>
      </c>
      <c r="H469" s="13" t="str">
        <f t="shared" si="95"/>
        <v/>
      </c>
      <c r="I469" s="13" t="str">
        <f t="shared" si="95"/>
        <v/>
      </c>
      <c r="J469" s="13" t="str">
        <f t="shared" si="95"/>
        <v/>
      </c>
      <c r="K469" s="13" t="str">
        <f t="shared" si="95"/>
        <v/>
      </c>
      <c r="L469" s="13" t="str">
        <f t="shared" si="95"/>
        <v/>
      </c>
      <c r="M469" s="13" t="str">
        <f t="shared" si="95"/>
        <v/>
      </c>
      <c r="N469" s="13" t="str">
        <f t="shared" si="95"/>
        <v/>
      </c>
      <c r="O469" s="12"/>
      <c r="P469" s="15" t="s">
        <v>957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3"/>
      <c r="B470" s="13" t="str">
        <f t="shared" si="95"/>
        <v/>
      </c>
      <c r="C470" s="13" t="str">
        <f t="shared" si="95"/>
        <v/>
      </c>
      <c r="D470" s="13" t="str">
        <f t="shared" si="95"/>
        <v/>
      </c>
      <c r="E470" s="13" t="str">
        <f t="shared" si="95"/>
        <v/>
      </c>
      <c r="F470" s="13" t="str">
        <f t="shared" si="95"/>
        <v/>
      </c>
      <c r="G470" s="13" t="str">
        <f t="shared" si="95"/>
        <v/>
      </c>
      <c r="H470" s="13" t="str">
        <f t="shared" si="95"/>
        <v/>
      </c>
      <c r="I470" s="13" t="str">
        <f t="shared" si="95"/>
        <v/>
      </c>
      <c r="J470" s="13" t="str">
        <f t="shared" si="95"/>
        <v/>
      </c>
      <c r="K470" s="13" t="str">
        <f t="shared" si="95"/>
        <v/>
      </c>
      <c r="L470" s="13" t="str">
        <f t="shared" si="95"/>
        <v/>
      </c>
      <c r="M470" s="13" t="str">
        <f t="shared" si="95"/>
        <v/>
      </c>
      <c r="N470" s="13" t="str">
        <f t="shared" si="95"/>
        <v/>
      </c>
      <c r="O470" s="12"/>
      <c r="P470" s="15" t="s">
        <v>958</v>
      </c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3"/>
      <c r="B471" s="25" t="str">
        <f t="shared" si="95"/>
        <v/>
      </c>
      <c r="C471" s="25" t="str">
        <f t="shared" si="95"/>
        <v/>
      </c>
      <c r="D471" s="25" t="str">
        <f t="shared" si="95"/>
        <v/>
      </c>
      <c r="E471" s="25" t="str">
        <f t="shared" si="95"/>
        <v/>
      </c>
      <c r="F471" s="25" t="str">
        <f t="shared" si="95"/>
        <v/>
      </c>
      <c r="G471" s="25" t="str">
        <f t="shared" si="95"/>
        <v/>
      </c>
      <c r="H471" s="25" t="str">
        <f t="shared" si="95"/>
        <v/>
      </c>
      <c r="I471" s="25" t="str">
        <f t="shared" si="95"/>
        <v/>
      </c>
      <c r="J471" s="25" t="str">
        <f t="shared" si="95"/>
        <v/>
      </c>
      <c r="K471" s="25" t="str">
        <f t="shared" si="95"/>
        <v/>
      </c>
      <c r="L471" s="25" t="str">
        <f t="shared" si="95"/>
        <v/>
      </c>
      <c r="M471" s="25" t="str">
        <f t="shared" si="95"/>
        <v/>
      </c>
      <c r="N471" s="25" t="str">
        <f t="shared" si="95"/>
        <v/>
      </c>
      <c r="O471" s="12"/>
      <c r="P471" s="15" t="s">
        <v>964</v>
      </c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3"/>
      <c r="B472" s="25">
        <f t="shared" ref="B472:M472" si="96">SUM(B468:B471)</f>
        <v>0</v>
      </c>
      <c r="C472" s="25">
        <f t="shared" si="96"/>
        <v>0</v>
      </c>
      <c r="D472" s="25">
        <f t="shared" si="96"/>
        <v>0</v>
      </c>
      <c r="E472" s="25">
        <f t="shared" si="96"/>
        <v>0</v>
      </c>
      <c r="F472" s="25">
        <f t="shared" si="96"/>
        <v>0</v>
      </c>
      <c r="G472" s="25">
        <f t="shared" si="96"/>
        <v>0</v>
      </c>
      <c r="H472" s="25">
        <f t="shared" si="96"/>
        <v>0</v>
      </c>
      <c r="I472" s="25">
        <f t="shared" si="96"/>
        <v>0</v>
      </c>
      <c r="J472" s="25">
        <f t="shared" si="96"/>
        <v>0</v>
      </c>
      <c r="K472" s="25">
        <f t="shared" si="96"/>
        <v>0</v>
      </c>
      <c r="L472" s="25">
        <f t="shared" si="96"/>
        <v>0</v>
      </c>
      <c r="M472" s="25">
        <f t="shared" si="96"/>
        <v>0</v>
      </c>
      <c r="N472" s="25" t="e">
        <f>IF(N469="",N468*4,IF(N470="",(N469+N468)*2,IF(N471="",((N470+N469+N468)/3)*4,SUM(N468:N471))))</f>
        <v>#VALUE!</v>
      </c>
      <c r="O472" s="12" t="e">
        <f t="shared" ref="O472:O473" si="97">RATE(M$310-C$310,,-C472,M472)</f>
        <v>#NUM!</v>
      </c>
      <c r="P472" s="15" t="s">
        <v>959</v>
      </c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3"/>
      <c r="B473" s="16" t="e">
        <f t="shared" ref="B473:N473" si="98">+B472/(B$427+B$434)</f>
        <v>#DIV/0!</v>
      </c>
      <c r="C473" s="16" t="e">
        <f t="shared" si="98"/>
        <v>#DIV/0!</v>
      </c>
      <c r="D473" s="16" t="e">
        <f t="shared" si="98"/>
        <v>#DIV/0!</v>
      </c>
      <c r="E473" s="16" t="e">
        <f t="shared" si="98"/>
        <v>#DIV/0!</v>
      </c>
      <c r="F473" s="16" t="e">
        <f t="shared" si="98"/>
        <v>#DIV/0!</v>
      </c>
      <c r="G473" s="16" t="e">
        <f t="shared" si="98"/>
        <v>#DIV/0!</v>
      </c>
      <c r="H473" s="16" t="e">
        <f t="shared" si="98"/>
        <v>#DIV/0!</v>
      </c>
      <c r="I473" s="16" t="e">
        <f t="shared" si="98"/>
        <v>#DIV/0!</v>
      </c>
      <c r="J473" s="16" t="e">
        <f t="shared" si="98"/>
        <v>#DIV/0!</v>
      </c>
      <c r="K473" s="16" t="e">
        <f t="shared" si="98"/>
        <v>#DIV/0!</v>
      </c>
      <c r="L473" s="16" t="e">
        <f t="shared" si="98"/>
        <v>#DIV/0!</v>
      </c>
      <c r="M473" s="16" t="e">
        <f t="shared" si="98"/>
        <v>#DIV/0!</v>
      </c>
      <c r="N473" s="16" t="e">
        <f t="shared" si="98"/>
        <v>#VALUE!</v>
      </c>
      <c r="O473" s="12" t="e">
        <f t="shared" si="97"/>
        <v>#DIV/0!</v>
      </c>
      <c r="P473" s="17" t="s">
        <v>960</v>
      </c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52"/>
      <c r="B474" s="26"/>
      <c r="C474" s="16" t="e">
        <f t="shared" ref="C474:N474" si="99">C472/B472-1</f>
        <v>#DIV/0!</v>
      </c>
      <c r="D474" s="16" t="e">
        <f t="shared" si="99"/>
        <v>#DIV/0!</v>
      </c>
      <c r="E474" s="16" t="e">
        <f t="shared" si="99"/>
        <v>#DIV/0!</v>
      </c>
      <c r="F474" s="16" t="e">
        <f t="shared" si="99"/>
        <v>#DIV/0!</v>
      </c>
      <c r="G474" s="16" t="e">
        <f t="shared" si="99"/>
        <v>#DIV/0!</v>
      </c>
      <c r="H474" s="16" t="e">
        <f t="shared" si="99"/>
        <v>#DIV/0!</v>
      </c>
      <c r="I474" s="16" t="e">
        <f t="shared" si="99"/>
        <v>#DIV/0!</v>
      </c>
      <c r="J474" s="16" t="e">
        <f t="shared" si="99"/>
        <v>#DIV/0!</v>
      </c>
      <c r="K474" s="16" t="e">
        <f t="shared" si="99"/>
        <v>#DIV/0!</v>
      </c>
      <c r="L474" s="16" t="e">
        <f t="shared" si="99"/>
        <v>#DIV/0!</v>
      </c>
      <c r="M474" s="16" t="e">
        <f t="shared" si="99"/>
        <v>#DIV/0!</v>
      </c>
      <c r="N474" s="16" t="e">
        <f t="shared" si="99"/>
        <v>#VALUE!</v>
      </c>
      <c r="O474" s="23"/>
      <c r="P474" s="17" t="s">
        <v>965</v>
      </c>
      <c r="Q474" s="152"/>
      <c r="R474" s="152"/>
      <c r="S474" s="152"/>
      <c r="T474" s="152"/>
      <c r="U474" s="152"/>
      <c r="V474" s="152"/>
      <c r="W474" s="152"/>
      <c r="X474" s="152"/>
      <c r="Y474" s="152"/>
      <c r="Z474" s="152"/>
      <c r="AA474" s="152"/>
      <c r="AB474" s="152"/>
      <c r="AC474" s="152"/>
      <c r="AD474" s="152"/>
      <c r="AE474" s="152"/>
      <c r="AF474" s="152"/>
      <c r="AG474" s="152"/>
      <c r="AH474" s="152"/>
      <c r="AI474" s="152"/>
      <c r="AJ474" s="152"/>
      <c r="AK474" s="152"/>
      <c r="AL474" s="152"/>
      <c r="AM474" s="152"/>
      <c r="AN474" s="152"/>
      <c r="AO474" s="152"/>
      <c r="AP474" s="152"/>
      <c r="AQ474" s="152"/>
      <c r="AR474" s="152"/>
      <c r="AS474" s="152"/>
      <c r="AT474" s="152"/>
      <c r="AU474" s="152"/>
      <c r="AV474" s="152"/>
      <c r="AW474" s="152"/>
      <c r="AX474" s="152"/>
      <c r="AY474" s="152"/>
      <c r="AZ474" s="152"/>
      <c r="BA474" s="152"/>
      <c r="BB474" s="152"/>
      <c r="BC474" s="152"/>
      <c r="BD474" s="152"/>
      <c r="BE474" s="152"/>
      <c r="BF474" s="152"/>
      <c r="BG474" s="152"/>
      <c r="BH474" s="152"/>
      <c r="BI474" s="152"/>
      <c r="BJ474" s="152"/>
      <c r="BK474" s="152"/>
      <c r="BL474" s="152"/>
      <c r="BM474" s="152"/>
      <c r="BN474" s="152"/>
      <c r="BO474" s="152"/>
      <c r="BP474" s="152"/>
      <c r="BQ474" s="152"/>
      <c r="BR474" s="152"/>
      <c r="BS474" s="152"/>
    </row>
    <row r="475" spans="1:71" x14ac:dyDescent="0.25">
      <c r="A475" s="3"/>
      <c r="B475" s="213" t="s">
        <v>1145</v>
      </c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3"/>
      <c r="O475" s="12"/>
      <c r="P475" s="5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3"/>
      <c r="B476" s="22" t="str">
        <f t="shared" ref="B476:N479" si="100">IFERROR(VLOOKUP($B$475,$116:$189,MATCH($P476&amp;"/"&amp;B$310,$114:$114,0),FALSE),"")</f>
        <v/>
      </c>
      <c r="C476" s="22" t="str">
        <f t="shared" si="100"/>
        <v/>
      </c>
      <c r="D476" s="22" t="str">
        <f t="shared" si="100"/>
        <v/>
      </c>
      <c r="E476" s="22" t="str">
        <f t="shared" si="100"/>
        <v/>
      </c>
      <c r="F476" s="22" t="str">
        <f t="shared" si="100"/>
        <v/>
      </c>
      <c r="G476" s="22" t="str">
        <f t="shared" si="100"/>
        <v/>
      </c>
      <c r="H476" s="22" t="str">
        <f t="shared" si="100"/>
        <v/>
      </c>
      <c r="I476" s="22" t="str">
        <f t="shared" si="100"/>
        <v/>
      </c>
      <c r="J476" s="22" t="str">
        <f t="shared" si="100"/>
        <v/>
      </c>
      <c r="K476" s="22" t="str">
        <f t="shared" si="100"/>
        <v/>
      </c>
      <c r="L476" s="22" t="str">
        <f t="shared" si="100"/>
        <v/>
      </c>
      <c r="M476" s="22" t="str">
        <f t="shared" si="100"/>
        <v/>
      </c>
      <c r="N476" s="22" t="str">
        <f t="shared" si="100"/>
        <v/>
      </c>
      <c r="O476" s="12"/>
      <c r="P476" s="15" t="s">
        <v>956</v>
      </c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3"/>
      <c r="B477" s="13" t="str">
        <f t="shared" si="100"/>
        <v/>
      </c>
      <c r="C477" s="13" t="str">
        <f t="shared" si="100"/>
        <v/>
      </c>
      <c r="D477" s="13" t="str">
        <f t="shared" si="100"/>
        <v/>
      </c>
      <c r="E477" s="13" t="str">
        <f t="shared" si="100"/>
        <v/>
      </c>
      <c r="F477" s="13" t="str">
        <f t="shared" si="100"/>
        <v/>
      </c>
      <c r="G477" s="13" t="str">
        <f t="shared" si="100"/>
        <v/>
      </c>
      <c r="H477" s="13" t="str">
        <f t="shared" si="100"/>
        <v/>
      </c>
      <c r="I477" s="13" t="str">
        <f t="shared" si="100"/>
        <v/>
      </c>
      <c r="J477" s="13" t="str">
        <f t="shared" si="100"/>
        <v/>
      </c>
      <c r="K477" s="13" t="str">
        <f t="shared" si="100"/>
        <v/>
      </c>
      <c r="L477" s="13" t="str">
        <f t="shared" si="100"/>
        <v/>
      </c>
      <c r="M477" s="13" t="str">
        <f t="shared" si="100"/>
        <v/>
      </c>
      <c r="N477" s="13" t="str">
        <f t="shared" si="100"/>
        <v/>
      </c>
      <c r="O477" s="12"/>
      <c r="P477" s="15" t="s">
        <v>957</v>
      </c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3"/>
      <c r="B478" s="13" t="str">
        <f t="shared" si="100"/>
        <v/>
      </c>
      <c r="C478" s="13" t="str">
        <f t="shared" si="100"/>
        <v/>
      </c>
      <c r="D478" s="13" t="str">
        <f t="shared" si="100"/>
        <v/>
      </c>
      <c r="E478" s="13" t="str">
        <f t="shared" si="100"/>
        <v/>
      </c>
      <c r="F478" s="13" t="str">
        <f t="shared" si="100"/>
        <v/>
      </c>
      <c r="G478" s="13" t="str">
        <f t="shared" si="100"/>
        <v/>
      </c>
      <c r="H478" s="13" t="str">
        <f t="shared" si="100"/>
        <v/>
      </c>
      <c r="I478" s="13" t="str">
        <f t="shared" si="100"/>
        <v/>
      </c>
      <c r="J478" s="13" t="str">
        <f t="shared" si="100"/>
        <v/>
      </c>
      <c r="K478" s="13" t="str">
        <f t="shared" si="100"/>
        <v/>
      </c>
      <c r="L478" s="13" t="str">
        <f t="shared" si="100"/>
        <v/>
      </c>
      <c r="M478" s="13" t="str">
        <f t="shared" si="100"/>
        <v/>
      </c>
      <c r="N478" s="13" t="str">
        <f t="shared" si="100"/>
        <v/>
      </c>
      <c r="O478" s="12"/>
      <c r="P478" s="15" t="s">
        <v>958</v>
      </c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3"/>
      <c r="B479" s="25" t="str">
        <f t="shared" si="100"/>
        <v/>
      </c>
      <c r="C479" s="25" t="str">
        <f t="shared" si="100"/>
        <v/>
      </c>
      <c r="D479" s="25" t="str">
        <f t="shared" si="100"/>
        <v/>
      </c>
      <c r="E479" s="25" t="str">
        <f t="shared" si="100"/>
        <v/>
      </c>
      <c r="F479" s="25" t="str">
        <f t="shared" si="100"/>
        <v/>
      </c>
      <c r="G479" s="25" t="str">
        <f t="shared" si="100"/>
        <v/>
      </c>
      <c r="H479" s="25" t="str">
        <f t="shared" si="100"/>
        <v/>
      </c>
      <c r="I479" s="25" t="str">
        <f t="shared" si="100"/>
        <v/>
      </c>
      <c r="J479" s="25" t="str">
        <f t="shared" si="100"/>
        <v/>
      </c>
      <c r="K479" s="25" t="str">
        <f t="shared" si="100"/>
        <v/>
      </c>
      <c r="L479" s="25" t="str">
        <f t="shared" si="100"/>
        <v/>
      </c>
      <c r="M479" s="25" t="str">
        <f t="shared" si="100"/>
        <v/>
      </c>
      <c r="N479" s="25" t="str">
        <f t="shared" si="100"/>
        <v/>
      </c>
      <c r="O479" s="12"/>
      <c r="P479" s="15" t="s">
        <v>964</v>
      </c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3"/>
      <c r="B480" s="28">
        <f t="shared" ref="B480:M480" si="101">SUM(B476:B479)</f>
        <v>0</v>
      </c>
      <c r="C480" s="28">
        <f t="shared" si="101"/>
        <v>0</v>
      </c>
      <c r="D480" s="28">
        <f t="shared" si="101"/>
        <v>0</v>
      </c>
      <c r="E480" s="28">
        <f t="shared" si="101"/>
        <v>0</v>
      </c>
      <c r="F480" s="28">
        <f t="shared" si="101"/>
        <v>0</v>
      </c>
      <c r="G480" s="28">
        <f t="shared" si="101"/>
        <v>0</v>
      </c>
      <c r="H480" s="28">
        <f t="shared" si="101"/>
        <v>0</v>
      </c>
      <c r="I480" s="28">
        <f t="shared" si="101"/>
        <v>0</v>
      </c>
      <c r="J480" s="28">
        <f t="shared" si="101"/>
        <v>0</v>
      </c>
      <c r="K480" s="28">
        <f t="shared" si="101"/>
        <v>0</v>
      </c>
      <c r="L480" s="28">
        <f t="shared" si="101"/>
        <v>0</v>
      </c>
      <c r="M480" s="28">
        <f t="shared" si="101"/>
        <v>0</v>
      </c>
      <c r="N480" s="28" t="e">
        <f>IF(N477="",N476*4,IF(N478="",(N477+N476)*2,IF(N479="",((N478+N477+N476)/3)*4,SUM(N476:N479))))</f>
        <v>#VALUE!</v>
      </c>
      <c r="O480" s="12" t="e">
        <f t="shared" ref="O480:O481" si="102">RATE(M$310-C$310,,-C480,M480)</f>
        <v>#NUM!</v>
      </c>
      <c r="P480" s="15" t="s">
        <v>959</v>
      </c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3"/>
      <c r="B481" s="29" t="e">
        <f t="shared" ref="B481:N481" si="103">+B480/(B$427+B$434)</f>
        <v>#DIV/0!</v>
      </c>
      <c r="C481" s="16" t="e">
        <f t="shared" si="103"/>
        <v>#DIV/0!</v>
      </c>
      <c r="D481" s="16" t="e">
        <f t="shared" si="103"/>
        <v>#DIV/0!</v>
      </c>
      <c r="E481" s="16" t="e">
        <f t="shared" si="103"/>
        <v>#DIV/0!</v>
      </c>
      <c r="F481" s="16" t="e">
        <f t="shared" si="103"/>
        <v>#DIV/0!</v>
      </c>
      <c r="G481" s="16" t="e">
        <f t="shared" si="103"/>
        <v>#DIV/0!</v>
      </c>
      <c r="H481" s="16" t="e">
        <f t="shared" si="103"/>
        <v>#DIV/0!</v>
      </c>
      <c r="I481" s="16" t="e">
        <f t="shared" si="103"/>
        <v>#DIV/0!</v>
      </c>
      <c r="J481" s="16" t="e">
        <f t="shared" si="103"/>
        <v>#DIV/0!</v>
      </c>
      <c r="K481" s="16" t="e">
        <f t="shared" si="103"/>
        <v>#DIV/0!</v>
      </c>
      <c r="L481" s="16" t="e">
        <f t="shared" si="103"/>
        <v>#DIV/0!</v>
      </c>
      <c r="M481" s="16" t="e">
        <f t="shared" si="103"/>
        <v>#DIV/0!</v>
      </c>
      <c r="N481" s="16" t="e">
        <f t="shared" si="103"/>
        <v>#VALUE!</v>
      </c>
      <c r="O481" s="12" t="e">
        <f t="shared" si="102"/>
        <v>#DIV/0!</v>
      </c>
      <c r="P481" s="17" t="s">
        <v>960</v>
      </c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52"/>
      <c r="B482" s="26"/>
      <c r="C482" s="16" t="e">
        <f t="shared" ref="C482:N482" si="104">C480/B480-1</f>
        <v>#DIV/0!</v>
      </c>
      <c r="D482" s="16" t="e">
        <f t="shared" si="104"/>
        <v>#DIV/0!</v>
      </c>
      <c r="E482" s="16" t="e">
        <f t="shared" si="104"/>
        <v>#DIV/0!</v>
      </c>
      <c r="F482" s="16" t="e">
        <f t="shared" si="104"/>
        <v>#DIV/0!</v>
      </c>
      <c r="G482" s="16" t="e">
        <f t="shared" si="104"/>
        <v>#DIV/0!</v>
      </c>
      <c r="H482" s="16" t="e">
        <f t="shared" si="104"/>
        <v>#DIV/0!</v>
      </c>
      <c r="I482" s="16" t="e">
        <f t="shared" si="104"/>
        <v>#DIV/0!</v>
      </c>
      <c r="J482" s="16" t="e">
        <f t="shared" si="104"/>
        <v>#DIV/0!</v>
      </c>
      <c r="K482" s="16" t="e">
        <f t="shared" si="104"/>
        <v>#DIV/0!</v>
      </c>
      <c r="L482" s="16" t="e">
        <f t="shared" si="104"/>
        <v>#DIV/0!</v>
      </c>
      <c r="M482" s="16" t="e">
        <f t="shared" si="104"/>
        <v>#DIV/0!</v>
      </c>
      <c r="N482" s="16" t="e">
        <f t="shared" si="104"/>
        <v>#VALUE!</v>
      </c>
      <c r="O482" s="23"/>
      <c r="P482" s="17" t="s">
        <v>965</v>
      </c>
      <c r="Q482" s="152"/>
      <c r="R482" s="152"/>
      <c r="S482" s="152"/>
      <c r="T482" s="152"/>
      <c r="U482" s="152"/>
      <c r="V482" s="152"/>
      <c r="W482" s="152"/>
      <c r="X482" s="152"/>
      <c r="Y482" s="152"/>
      <c r="Z482" s="152"/>
      <c r="AA482" s="152"/>
      <c r="AB482" s="152"/>
      <c r="AC482" s="152"/>
      <c r="AD482" s="152"/>
      <c r="AE482" s="152"/>
      <c r="AF482" s="152"/>
      <c r="AG482" s="152"/>
      <c r="AH482" s="152"/>
      <c r="AI482" s="152"/>
      <c r="AJ482" s="152"/>
      <c r="AK482" s="152"/>
      <c r="AL482" s="152"/>
      <c r="AM482" s="152"/>
      <c r="AN482" s="152"/>
      <c r="AO482" s="152"/>
      <c r="AP482" s="152"/>
      <c r="AQ482" s="152"/>
      <c r="AR482" s="152"/>
      <c r="AS482" s="152"/>
      <c r="AT482" s="152"/>
      <c r="AU482" s="152"/>
      <c r="AV482" s="152"/>
      <c r="AW482" s="152"/>
      <c r="AX482" s="152"/>
      <c r="AY482" s="152"/>
      <c r="AZ482" s="152"/>
      <c r="BA482" s="152"/>
      <c r="BB482" s="152"/>
      <c r="BC482" s="152"/>
      <c r="BD482" s="152"/>
      <c r="BE482" s="152"/>
      <c r="BF482" s="152"/>
      <c r="BG482" s="152"/>
      <c r="BH482" s="152"/>
      <c r="BI482" s="152"/>
      <c r="BJ482" s="152"/>
      <c r="BK482" s="152"/>
      <c r="BL482" s="152"/>
      <c r="BM482" s="152"/>
      <c r="BN482" s="152"/>
      <c r="BO482" s="152"/>
      <c r="BP482" s="152"/>
      <c r="BQ482" s="152"/>
      <c r="BR482" s="152"/>
      <c r="BS482" s="152"/>
    </row>
    <row r="483" spans="1:71" x14ac:dyDescent="0.25">
      <c r="A483" s="3"/>
      <c r="B483" s="214" t="s">
        <v>1158</v>
      </c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3"/>
      <c r="O483" s="12"/>
      <c r="P483" s="5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3"/>
      <c r="B484" s="22">
        <f t="shared" ref="B484:N487" si="105">IFERROR(VLOOKUP($B$483,$116:$189,MATCH($P484&amp;"/"&amp;B$310,$114:$114,0),FALSE),"")</f>
        <v>1004005</v>
      </c>
      <c r="C484" s="22">
        <f t="shared" si="105"/>
        <v>952199</v>
      </c>
      <c r="D484" s="22">
        <f t="shared" si="105"/>
        <v>7529030</v>
      </c>
      <c r="E484" s="22">
        <f t="shared" si="105"/>
        <v>2235522</v>
      </c>
      <c r="F484" s="22">
        <f t="shared" si="105"/>
        <v>2345392</v>
      </c>
      <c r="G484" s="22">
        <f t="shared" si="105"/>
        <v>2688946</v>
      </c>
      <c r="H484" s="22">
        <f t="shared" si="105"/>
        <v>3077275</v>
      </c>
      <c r="I484" s="22">
        <f t="shared" si="105"/>
        <v>4024011</v>
      </c>
      <c r="J484" s="22">
        <f t="shared" si="105"/>
        <v>3455596</v>
      </c>
      <c r="K484" s="22">
        <f t="shared" si="105"/>
        <v>3840533</v>
      </c>
      <c r="L484" s="22">
        <f t="shared" si="105"/>
        <v>4147028</v>
      </c>
      <c r="M484" s="22">
        <f t="shared" si="105"/>
        <v>3626892</v>
      </c>
      <c r="N484" s="22">
        <f t="shared" si="105"/>
        <v>4822283</v>
      </c>
      <c r="O484" s="12"/>
      <c r="P484" s="15" t="s">
        <v>956</v>
      </c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3"/>
      <c r="B485" s="13">
        <f t="shared" si="105"/>
        <v>1070374</v>
      </c>
      <c r="C485" s="13">
        <f t="shared" si="105"/>
        <v>1351435</v>
      </c>
      <c r="D485" s="13">
        <f t="shared" si="105"/>
        <v>8921284.2100000009</v>
      </c>
      <c r="E485" s="13">
        <f t="shared" si="105"/>
        <v>2397863</v>
      </c>
      <c r="F485" s="13">
        <f t="shared" si="105"/>
        <v>2782575</v>
      </c>
      <c r="G485" s="13">
        <f t="shared" si="105"/>
        <v>3404373</v>
      </c>
      <c r="H485" s="13">
        <f t="shared" si="105"/>
        <v>4214242</v>
      </c>
      <c r="I485" s="13">
        <f t="shared" si="105"/>
        <v>4271437</v>
      </c>
      <c r="J485" s="13">
        <f t="shared" si="105"/>
        <v>4182570</v>
      </c>
      <c r="K485" s="13">
        <f t="shared" si="105"/>
        <v>3876152</v>
      </c>
      <c r="L485" s="13">
        <f t="shared" si="105"/>
        <v>4526615</v>
      </c>
      <c r="M485" s="13">
        <f t="shared" si="105"/>
        <v>4814174</v>
      </c>
      <c r="N485" s="13">
        <f t="shared" si="105"/>
        <v>4089293</v>
      </c>
      <c r="O485" s="12"/>
      <c r="P485" s="15" t="s">
        <v>957</v>
      </c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3"/>
      <c r="B486" s="13">
        <f t="shared" si="105"/>
        <v>1120496</v>
      </c>
      <c r="C486" s="13">
        <f t="shared" si="105"/>
        <v>1603558</v>
      </c>
      <c r="D486" s="13">
        <f t="shared" si="105"/>
        <v>8373936</v>
      </c>
      <c r="E486" s="13">
        <f t="shared" si="105"/>
        <v>2408651</v>
      </c>
      <c r="F486" s="13">
        <f t="shared" si="105"/>
        <v>2618411</v>
      </c>
      <c r="G486" s="13">
        <f t="shared" si="105"/>
        <v>3742734</v>
      </c>
      <c r="H486" s="13">
        <f t="shared" si="105"/>
        <v>3529874</v>
      </c>
      <c r="I486" s="13">
        <f t="shared" si="105"/>
        <v>4127496</v>
      </c>
      <c r="J486" s="13">
        <f t="shared" si="105"/>
        <v>3816228</v>
      </c>
      <c r="K486" s="13">
        <f t="shared" si="105"/>
        <v>3933819</v>
      </c>
      <c r="L486" s="13">
        <f t="shared" si="105"/>
        <v>4132266</v>
      </c>
      <c r="M486" s="13">
        <f t="shared" si="105"/>
        <v>4952926</v>
      </c>
      <c r="N486" s="13">
        <f t="shared" si="105"/>
        <v>4106861</v>
      </c>
      <c r="O486" s="12"/>
      <c r="P486" s="15" t="s">
        <v>958</v>
      </c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3"/>
      <c r="B487" s="25">
        <f t="shared" si="105"/>
        <v>3014060</v>
      </c>
      <c r="C487" s="25">
        <f t="shared" si="105"/>
        <v>4112539.78</v>
      </c>
      <c r="D487" s="25">
        <f t="shared" si="105"/>
        <v>8438710.5999999996</v>
      </c>
      <c r="E487" s="25">
        <f t="shared" si="105"/>
        <v>3819183</v>
      </c>
      <c r="F487" s="25">
        <f t="shared" si="105"/>
        <v>4065416</v>
      </c>
      <c r="G487" s="25">
        <f t="shared" si="105"/>
        <v>4731171</v>
      </c>
      <c r="H487" s="25">
        <f t="shared" si="105"/>
        <v>5891155</v>
      </c>
      <c r="I487" s="25">
        <f t="shared" si="105"/>
        <v>5397826</v>
      </c>
      <c r="J487" s="25">
        <f t="shared" si="105"/>
        <v>5149796</v>
      </c>
      <c r="K487" s="25">
        <f t="shared" si="105"/>
        <v>6131510</v>
      </c>
      <c r="L487" s="25">
        <f t="shared" si="105"/>
        <v>6513189</v>
      </c>
      <c r="M487" s="25">
        <f t="shared" si="105"/>
        <v>7974508</v>
      </c>
      <c r="N487" s="25" t="str">
        <f t="shared" si="105"/>
        <v/>
      </c>
      <c r="O487" s="12"/>
      <c r="P487" s="15" t="s">
        <v>964</v>
      </c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3"/>
      <c r="B488" s="25">
        <f t="shared" ref="B488:M488" si="106">SUM(B484:B487)</f>
        <v>6208935</v>
      </c>
      <c r="C488" s="25">
        <f t="shared" si="106"/>
        <v>8019731.7799999993</v>
      </c>
      <c r="D488" s="25">
        <f t="shared" si="106"/>
        <v>33262960.810000002</v>
      </c>
      <c r="E488" s="25">
        <f t="shared" si="106"/>
        <v>10861219</v>
      </c>
      <c r="F488" s="25">
        <f t="shared" si="106"/>
        <v>11811794</v>
      </c>
      <c r="G488" s="25">
        <f t="shared" si="106"/>
        <v>14567224</v>
      </c>
      <c r="H488" s="25">
        <f t="shared" si="106"/>
        <v>16712546</v>
      </c>
      <c r="I488" s="25">
        <f t="shared" si="106"/>
        <v>17820770</v>
      </c>
      <c r="J488" s="25">
        <f t="shared" si="106"/>
        <v>16604190</v>
      </c>
      <c r="K488" s="25">
        <f t="shared" si="106"/>
        <v>17782014</v>
      </c>
      <c r="L488" s="25">
        <f t="shared" si="106"/>
        <v>19319098</v>
      </c>
      <c r="M488" s="25">
        <f t="shared" si="106"/>
        <v>21368500</v>
      </c>
      <c r="N488" s="25">
        <f>IF(N485="",N484*4,IF(N486="",(N485+N484)*2,IF(N487="",((N486+N485+N484)/3)*4,SUM(N484:N487))))</f>
        <v>17357916</v>
      </c>
      <c r="O488" s="12">
        <f t="shared" ref="O488:O489" si="107">RATE(M$310-C$310,,-C488,M488)</f>
        <v>0.10296420766459606</v>
      </c>
      <c r="P488" s="15" t="s">
        <v>959</v>
      </c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3"/>
      <c r="B489" s="29" t="e">
        <f t="shared" ref="B489:N489" si="108">+B488/(B$427+B$434)</f>
        <v>#DIV/0!</v>
      </c>
      <c r="C489" s="30" t="e">
        <f t="shared" si="108"/>
        <v>#DIV/0!</v>
      </c>
      <c r="D489" s="30" t="e">
        <f t="shared" si="108"/>
        <v>#DIV/0!</v>
      </c>
      <c r="E489" s="30" t="e">
        <f t="shared" si="108"/>
        <v>#DIV/0!</v>
      </c>
      <c r="F489" s="30" t="e">
        <f t="shared" si="108"/>
        <v>#DIV/0!</v>
      </c>
      <c r="G489" s="30" t="e">
        <f t="shared" si="108"/>
        <v>#DIV/0!</v>
      </c>
      <c r="H489" s="30" t="e">
        <f t="shared" si="108"/>
        <v>#DIV/0!</v>
      </c>
      <c r="I489" s="30" t="e">
        <f t="shared" si="108"/>
        <v>#DIV/0!</v>
      </c>
      <c r="J489" s="30" t="e">
        <f t="shared" si="108"/>
        <v>#DIV/0!</v>
      </c>
      <c r="K489" s="30" t="e">
        <f t="shared" si="108"/>
        <v>#DIV/0!</v>
      </c>
      <c r="L489" s="30" t="e">
        <f t="shared" si="108"/>
        <v>#DIV/0!</v>
      </c>
      <c r="M489" s="30" t="e">
        <f t="shared" si="108"/>
        <v>#DIV/0!</v>
      </c>
      <c r="N489" s="31" t="e">
        <f t="shared" si="108"/>
        <v>#VALUE!</v>
      </c>
      <c r="O489" s="12" t="e">
        <f t="shared" si="107"/>
        <v>#DIV/0!</v>
      </c>
      <c r="P489" s="17" t="s">
        <v>960</v>
      </c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3"/>
      <c r="B490" s="216" t="s">
        <v>972</v>
      </c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3"/>
      <c r="O490" s="12"/>
      <c r="P490" s="5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3"/>
      <c r="B491" s="22" t="str">
        <f t="shared" ref="B491:N495" si="109">IFERROR(B451+B430-B476-B484,"")</f>
        <v/>
      </c>
      <c r="C491" s="22" t="str">
        <f t="shared" si="109"/>
        <v/>
      </c>
      <c r="D491" s="22" t="str">
        <f t="shared" si="109"/>
        <v/>
      </c>
      <c r="E491" s="22" t="str">
        <f t="shared" si="109"/>
        <v/>
      </c>
      <c r="F491" s="22" t="str">
        <f t="shared" si="109"/>
        <v/>
      </c>
      <c r="G491" s="22" t="str">
        <f t="shared" si="109"/>
        <v/>
      </c>
      <c r="H491" s="22" t="str">
        <f t="shared" si="109"/>
        <v/>
      </c>
      <c r="I491" s="22" t="str">
        <f t="shared" si="109"/>
        <v/>
      </c>
      <c r="J491" s="22" t="str">
        <f t="shared" si="109"/>
        <v/>
      </c>
      <c r="K491" s="22" t="str">
        <f t="shared" si="109"/>
        <v/>
      </c>
      <c r="L491" s="22" t="str">
        <f t="shared" si="109"/>
        <v/>
      </c>
      <c r="M491" s="22" t="str">
        <f t="shared" si="109"/>
        <v/>
      </c>
      <c r="N491" s="22" t="str">
        <f t="shared" si="109"/>
        <v/>
      </c>
      <c r="O491" s="12"/>
      <c r="P491" s="15" t="s">
        <v>956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3"/>
      <c r="B492" s="13" t="str">
        <f t="shared" si="109"/>
        <v/>
      </c>
      <c r="C492" s="13" t="str">
        <f t="shared" si="109"/>
        <v/>
      </c>
      <c r="D492" s="13" t="str">
        <f t="shared" si="109"/>
        <v/>
      </c>
      <c r="E492" s="13" t="str">
        <f t="shared" si="109"/>
        <v/>
      </c>
      <c r="F492" s="13" t="str">
        <f t="shared" si="109"/>
        <v/>
      </c>
      <c r="G492" s="13" t="str">
        <f t="shared" si="109"/>
        <v/>
      </c>
      <c r="H492" s="13" t="str">
        <f t="shared" si="109"/>
        <v/>
      </c>
      <c r="I492" s="13" t="str">
        <f t="shared" si="109"/>
        <v/>
      </c>
      <c r="J492" s="13" t="str">
        <f t="shared" si="109"/>
        <v/>
      </c>
      <c r="K492" s="13" t="str">
        <f t="shared" si="109"/>
        <v/>
      </c>
      <c r="L492" s="13" t="str">
        <f t="shared" si="109"/>
        <v/>
      </c>
      <c r="M492" s="13" t="str">
        <f t="shared" si="109"/>
        <v/>
      </c>
      <c r="N492" s="13" t="str">
        <f t="shared" si="109"/>
        <v/>
      </c>
      <c r="O492" s="12"/>
      <c r="P492" s="15" t="s">
        <v>957</v>
      </c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3"/>
      <c r="B493" s="13" t="str">
        <f t="shared" si="109"/>
        <v/>
      </c>
      <c r="C493" s="13" t="str">
        <f t="shared" si="109"/>
        <v/>
      </c>
      <c r="D493" s="13" t="str">
        <f t="shared" si="109"/>
        <v/>
      </c>
      <c r="E493" s="13" t="str">
        <f t="shared" si="109"/>
        <v/>
      </c>
      <c r="F493" s="13" t="str">
        <f t="shared" si="109"/>
        <v/>
      </c>
      <c r="G493" s="13" t="str">
        <f t="shared" si="109"/>
        <v/>
      </c>
      <c r="H493" s="13" t="str">
        <f t="shared" si="109"/>
        <v/>
      </c>
      <c r="I493" s="13" t="str">
        <f t="shared" si="109"/>
        <v/>
      </c>
      <c r="J493" s="13" t="str">
        <f t="shared" si="109"/>
        <v/>
      </c>
      <c r="K493" s="13" t="str">
        <f t="shared" si="109"/>
        <v/>
      </c>
      <c r="L493" s="13" t="str">
        <f t="shared" si="109"/>
        <v/>
      </c>
      <c r="M493" s="13" t="str">
        <f t="shared" si="109"/>
        <v/>
      </c>
      <c r="N493" s="13" t="str">
        <f t="shared" si="109"/>
        <v/>
      </c>
      <c r="O493" s="12"/>
      <c r="P493" s="15" t="s">
        <v>958</v>
      </c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3"/>
      <c r="B494" s="25" t="str">
        <f t="shared" si="109"/>
        <v/>
      </c>
      <c r="C494" s="25" t="str">
        <f t="shared" si="109"/>
        <v/>
      </c>
      <c r="D494" s="25" t="str">
        <f t="shared" si="109"/>
        <v/>
      </c>
      <c r="E494" s="25" t="str">
        <f t="shared" si="109"/>
        <v/>
      </c>
      <c r="F494" s="25" t="str">
        <f t="shared" si="109"/>
        <v/>
      </c>
      <c r="G494" s="25" t="str">
        <f t="shared" si="109"/>
        <v/>
      </c>
      <c r="H494" s="25" t="str">
        <f t="shared" si="109"/>
        <v/>
      </c>
      <c r="I494" s="25" t="str">
        <f t="shared" si="109"/>
        <v/>
      </c>
      <c r="J494" s="25" t="str">
        <f t="shared" si="109"/>
        <v/>
      </c>
      <c r="K494" s="25" t="str">
        <f t="shared" si="109"/>
        <v/>
      </c>
      <c r="L494" s="25" t="str">
        <f t="shared" si="109"/>
        <v/>
      </c>
      <c r="M494" s="25" t="str">
        <f t="shared" si="109"/>
        <v/>
      </c>
      <c r="N494" s="25" t="str">
        <f t="shared" si="109"/>
        <v/>
      </c>
      <c r="O494" s="12"/>
      <c r="P494" s="15" t="s">
        <v>964</v>
      </c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3"/>
      <c r="B495" s="28">
        <f t="shared" si="109"/>
        <v>-6208935</v>
      </c>
      <c r="C495" s="25">
        <f t="shared" si="109"/>
        <v>-8019731.7799999993</v>
      </c>
      <c r="D495" s="25">
        <f t="shared" si="109"/>
        <v>-33262960.810000002</v>
      </c>
      <c r="E495" s="25">
        <f t="shared" si="109"/>
        <v>-10861219</v>
      </c>
      <c r="F495" s="25">
        <f t="shared" si="109"/>
        <v>-11811794</v>
      </c>
      <c r="G495" s="25">
        <f t="shared" si="109"/>
        <v>-14567224</v>
      </c>
      <c r="H495" s="25">
        <f t="shared" si="109"/>
        <v>-16712546</v>
      </c>
      <c r="I495" s="25">
        <f t="shared" si="109"/>
        <v>-17820770</v>
      </c>
      <c r="J495" s="25">
        <f t="shared" si="109"/>
        <v>-16604190</v>
      </c>
      <c r="K495" s="25">
        <f t="shared" si="109"/>
        <v>-17782014</v>
      </c>
      <c r="L495" s="25">
        <f t="shared" si="109"/>
        <v>-19319098</v>
      </c>
      <c r="M495" s="25">
        <f t="shared" si="109"/>
        <v>-21368500</v>
      </c>
      <c r="N495" s="25" t="str">
        <f t="shared" si="109"/>
        <v/>
      </c>
      <c r="O495" s="12">
        <f t="shared" ref="O495:O496" si="110">RATE(M$310-C$310,,-C495,M495)</f>
        <v>0.10296420766459566</v>
      </c>
      <c r="P495" s="15" t="s">
        <v>959</v>
      </c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3"/>
      <c r="B496" s="16" t="e">
        <f t="shared" ref="B496:N496" si="111">+B495/(B$427+B$434)</f>
        <v>#DIV/0!</v>
      </c>
      <c r="C496" s="16" t="e">
        <f t="shared" si="111"/>
        <v>#DIV/0!</v>
      </c>
      <c r="D496" s="16" t="e">
        <f t="shared" si="111"/>
        <v>#DIV/0!</v>
      </c>
      <c r="E496" s="16" t="e">
        <f t="shared" si="111"/>
        <v>#DIV/0!</v>
      </c>
      <c r="F496" s="16" t="e">
        <f t="shared" si="111"/>
        <v>#DIV/0!</v>
      </c>
      <c r="G496" s="16" t="e">
        <f t="shared" si="111"/>
        <v>#DIV/0!</v>
      </c>
      <c r="H496" s="16" t="e">
        <f t="shared" si="111"/>
        <v>#DIV/0!</v>
      </c>
      <c r="I496" s="16" t="e">
        <f t="shared" si="111"/>
        <v>#DIV/0!</v>
      </c>
      <c r="J496" s="16" t="e">
        <f t="shared" si="111"/>
        <v>#DIV/0!</v>
      </c>
      <c r="K496" s="16" t="e">
        <f t="shared" si="111"/>
        <v>#DIV/0!</v>
      </c>
      <c r="L496" s="16" t="e">
        <f t="shared" si="111"/>
        <v>#DIV/0!</v>
      </c>
      <c r="M496" s="16" t="e">
        <f t="shared" si="111"/>
        <v>#DIV/0!</v>
      </c>
      <c r="N496" s="16" t="e">
        <f t="shared" si="111"/>
        <v>#VALUE!</v>
      </c>
      <c r="O496" s="12" t="e">
        <f t="shared" si="110"/>
        <v>#DIV/0!</v>
      </c>
      <c r="P496" s="17" t="s">
        <v>973</v>
      </c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52"/>
      <c r="B497" s="26"/>
      <c r="C497" s="16">
        <f t="shared" ref="C497:N497" si="112">C495/B495-1</f>
        <v>0.29164370057022659</v>
      </c>
      <c r="D497" s="16">
        <f t="shared" si="112"/>
        <v>3.1476400610994011</v>
      </c>
      <c r="E497" s="16">
        <f t="shared" si="112"/>
        <v>-0.6734740764046856</v>
      </c>
      <c r="F497" s="16">
        <f t="shared" si="112"/>
        <v>8.7520102485733942E-2</v>
      </c>
      <c r="G497" s="16">
        <f t="shared" si="112"/>
        <v>0.23327785770730514</v>
      </c>
      <c r="H497" s="16">
        <f t="shared" si="112"/>
        <v>0.14727047514337666</v>
      </c>
      <c r="I497" s="16">
        <f t="shared" si="112"/>
        <v>6.6310902001406546E-2</v>
      </c>
      <c r="J497" s="16">
        <f t="shared" si="112"/>
        <v>-6.8267532772152917E-2</v>
      </c>
      <c r="K497" s="16">
        <f t="shared" si="112"/>
        <v>7.0935348246436547E-2</v>
      </c>
      <c r="L497" s="16">
        <f t="shared" si="112"/>
        <v>8.6440377338584895E-2</v>
      </c>
      <c r="M497" s="16">
        <f t="shared" si="112"/>
        <v>0.10608166074834346</v>
      </c>
      <c r="N497" s="16" t="e">
        <f t="shared" si="112"/>
        <v>#VALUE!</v>
      </c>
      <c r="O497" s="23"/>
      <c r="P497" s="17" t="s">
        <v>965</v>
      </c>
      <c r="Q497" s="152"/>
      <c r="R497" s="152"/>
      <c r="S497" s="152"/>
      <c r="T497" s="152"/>
      <c r="U497" s="152"/>
      <c r="V497" s="152"/>
      <c r="W497" s="152"/>
      <c r="X497" s="152"/>
      <c r="Y497" s="152"/>
      <c r="Z497" s="152"/>
      <c r="AA497" s="152"/>
      <c r="AB497" s="152"/>
      <c r="AC497" s="152"/>
      <c r="AD497" s="152"/>
      <c r="AE497" s="152"/>
      <c r="AF497" s="152"/>
      <c r="AG497" s="152"/>
      <c r="AH497" s="152"/>
      <c r="AI497" s="152"/>
      <c r="AJ497" s="152"/>
      <c r="AK497" s="152"/>
      <c r="AL497" s="152"/>
      <c r="AM497" s="152"/>
      <c r="AN497" s="152"/>
      <c r="AO497" s="152"/>
      <c r="AP497" s="152"/>
      <c r="AQ497" s="152"/>
      <c r="AR497" s="152"/>
      <c r="AS497" s="152"/>
      <c r="AT497" s="152"/>
      <c r="AU497" s="152"/>
      <c r="AV497" s="152"/>
      <c r="AW497" s="152"/>
      <c r="AX497" s="152"/>
      <c r="AY497" s="152"/>
      <c r="AZ497" s="152"/>
      <c r="BA497" s="152"/>
      <c r="BB497" s="152"/>
      <c r="BC497" s="152"/>
      <c r="BD497" s="152"/>
      <c r="BE497" s="152"/>
      <c r="BF497" s="152"/>
      <c r="BG497" s="152"/>
      <c r="BH497" s="152"/>
      <c r="BI497" s="152"/>
      <c r="BJ497" s="152"/>
      <c r="BK497" s="152"/>
      <c r="BL497" s="152"/>
      <c r="BM497" s="152"/>
      <c r="BN497" s="152"/>
      <c r="BO497" s="152"/>
      <c r="BP497" s="152"/>
      <c r="BQ497" s="152"/>
      <c r="BR497" s="152"/>
      <c r="BS497" s="152"/>
    </row>
    <row r="498" spans="1:71" x14ac:dyDescent="0.25">
      <c r="A498" s="3"/>
      <c r="B498" s="216" t="s">
        <v>974</v>
      </c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3"/>
      <c r="O498" s="12"/>
      <c r="P498" s="17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3"/>
      <c r="B499" s="22" t="str">
        <f t="shared" ref="B499:N499" si="113">IFERROR(B491+B537,"")</f>
        <v/>
      </c>
      <c r="C499" s="22" t="str">
        <f t="shared" si="113"/>
        <v/>
      </c>
      <c r="D499" s="22" t="str">
        <f t="shared" si="113"/>
        <v/>
      </c>
      <c r="E499" s="22" t="str">
        <f t="shared" si="113"/>
        <v/>
      </c>
      <c r="F499" s="22" t="str">
        <f t="shared" si="113"/>
        <v/>
      </c>
      <c r="G499" s="22" t="str">
        <f t="shared" si="113"/>
        <v/>
      </c>
      <c r="H499" s="22" t="str">
        <f t="shared" si="113"/>
        <v/>
      </c>
      <c r="I499" s="22" t="str">
        <f t="shared" si="113"/>
        <v/>
      </c>
      <c r="J499" s="22" t="str">
        <f t="shared" si="113"/>
        <v/>
      </c>
      <c r="K499" s="22" t="str">
        <f t="shared" si="113"/>
        <v/>
      </c>
      <c r="L499" s="22" t="str">
        <f t="shared" si="113"/>
        <v/>
      </c>
      <c r="M499" s="22" t="str">
        <f t="shared" si="113"/>
        <v/>
      </c>
      <c r="N499" s="22" t="str">
        <f t="shared" si="113"/>
        <v/>
      </c>
      <c r="O499" s="12"/>
      <c r="P499" s="15" t="s">
        <v>956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3"/>
      <c r="B500" s="13" t="str">
        <f t="shared" ref="B500:N502" si="114">IFERROR(B492+B538-B537,"")</f>
        <v/>
      </c>
      <c r="C500" s="13" t="str">
        <f t="shared" si="114"/>
        <v/>
      </c>
      <c r="D500" s="13" t="str">
        <f t="shared" si="114"/>
        <v/>
      </c>
      <c r="E500" s="13" t="str">
        <f t="shared" si="114"/>
        <v/>
      </c>
      <c r="F500" s="13" t="str">
        <f t="shared" si="114"/>
        <v/>
      </c>
      <c r="G500" s="13" t="str">
        <f t="shared" si="114"/>
        <v/>
      </c>
      <c r="H500" s="13" t="str">
        <f t="shared" si="114"/>
        <v/>
      </c>
      <c r="I500" s="13" t="str">
        <f t="shared" si="114"/>
        <v/>
      </c>
      <c r="J500" s="13" t="str">
        <f t="shared" si="114"/>
        <v/>
      </c>
      <c r="K500" s="13" t="str">
        <f t="shared" si="114"/>
        <v/>
      </c>
      <c r="L500" s="13" t="str">
        <f t="shared" si="114"/>
        <v/>
      </c>
      <c r="M500" s="13" t="str">
        <f t="shared" si="114"/>
        <v/>
      </c>
      <c r="N500" s="13" t="str">
        <f t="shared" si="114"/>
        <v/>
      </c>
      <c r="O500" s="12"/>
      <c r="P500" s="15" t="s">
        <v>957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3"/>
      <c r="B501" s="13" t="str">
        <f t="shared" si="114"/>
        <v/>
      </c>
      <c r="C501" s="13" t="str">
        <f t="shared" si="114"/>
        <v/>
      </c>
      <c r="D501" s="13" t="str">
        <f t="shared" si="114"/>
        <v/>
      </c>
      <c r="E501" s="13" t="str">
        <f t="shared" si="114"/>
        <v/>
      </c>
      <c r="F501" s="13" t="str">
        <f t="shared" si="114"/>
        <v/>
      </c>
      <c r="G501" s="13" t="str">
        <f t="shared" si="114"/>
        <v/>
      </c>
      <c r="H501" s="13" t="str">
        <f t="shared" si="114"/>
        <v/>
      </c>
      <c r="I501" s="13" t="str">
        <f t="shared" si="114"/>
        <v/>
      </c>
      <c r="J501" s="13" t="str">
        <f t="shared" si="114"/>
        <v/>
      </c>
      <c r="K501" s="13" t="str">
        <f t="shared" si="114"/>
        <v/>
      </c>
      <c r="L501" s="13" t="str">
        <f t="shared" si="114"/>
        <v/>
      </c>
      <c r="M501" s="13" t="str">
        <f t="shared" si="114"/>
        <v/>
      </c>
      <c r="N501" s="13" t="str">
        <f t="shared" si="114"/>
        <v/>
      </c>
      <c r="O501" s="12"/>
      <c r="P501" s="15" t="s">
        <v>958</v>
      </c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3"/>
      <c r="B502" s="25" t="str">
        <f t="shared" si="114"/>
        <v/>
      </c>
      <c r="C502" s="25" t="str">
        <f t="shared" si="114"/>
        <v/>
      </c>
      <c r="D502" s="25" t="str">
        <f t="shared" si="114"/>
        <v/>
      </c>
      <c r="E502" s="25" t="str">
        <f t="shared" si="114"/>
        <v/>
      </c>
      <c r="F502" s="25" t="str">
        <f t="shared" si="114"/>
        <v/>
      </c>
      <c r="G502" s="25" t="str">
        <f t="shared" si="114"/>
        <v/>
      </c>
      <c r="H502" s="25" t="str">
        <f t="shared" si="114"/>
        <v/>
      </c>
      <c r="I502" s="25" t="str">
        <f t="shared" si="114"/>
        <v/>
      </c>
      <c r="J502" s="25" t="str">
        <f t="shared" si="114"/>
        <v/>
      </c>
      <c r="K502" s="25" t="str">
        <f t="shared" si="114"/>
        <v/>
      </c>
      <c r="L502" s="25" t="str">
        <f t="shared" si="114"/>
        <v/>
      </c>
      <c r="M502" s="25" t="str">
        <f t="shared" si="114"/>
        <v/>
      </c>
      <c r="N502" s="25" t="str">
        <f t="shared" si="114"/>
        <v/>
      </c>
      <c r="O502" s="12"/>
      <c r="P502" s="15" t="s">
        <v>964</v>
      </c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3"/>
      <c r="B503" s="28">
        <f t="shared" ref="B503:N503" si="115">IFERROR(B495+B540,"")</f>
        <v>-4850288</v>
      </c>
      <c r="C503" s="25">
        <f t="shared" si="115"/>
        <v>-5009095.1999999993</v>
      </c>
      <c r="D503" s="25">
        <f t="shared" si="115"/>
        <v>-29024910.660000004</v>
      </c>
      <c r="E503" s="25">
        <f t="shared" si="115"/>
        <v>-7305489</v>
      </c>
      <c r="F503" s="25">
        <f t="shared" si="115"/>
        <v>-6927323</v>
      </c>
      <c r="G503" s="25">
        <f t="shared" si="115"/>
        <v>-9533489</v>
      </c>
      <c r="H503" s="25">
        <f t="shared" si="115"/>
        <v>-10989481</v>
      </c>
      <c r="I503" s="25">
        <f t="shared" si="115"/>
        <v>-11088442</v>
      </c>
      <c r="J503" s="25">
        <f t="shared" si="115"/>
        <v>-9340282</v>
      </c>
      <c r="K503" s="25">
        <f t="shared" si="115"/>
        <v>-10448811</v>
      </c>
      <c r="L503" s="25">
        <f t="shared" si="115"/>
        <v>-11925698</v>
      </c>
      <c r="M503" s="25">
        <f t="shared" si="115"/>
        <v>-13809854</v>
      </c>
      <c r="N503" s="25" t="str">
        <f t="shared" si="115"/>
        <v/>
      </c>
      <c r="O503" s="12">
        <f t="shared" ref="O503:O504" si="116">RATE(M$310-C$310,,-C503,M503)</f>
        <v>0.10673330690834178</v>
      </c>
      <c r="P503" s="15" t="s">
        <v>959</v>
      </c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3"/>
      <c r="B504" s="16" t="e">
        <f t="shared" ref="B504:N504" si="117">+B503/(B$427+B$434)</f>
        <v>#DIV/0!</v>
      </c>
      <c r="C504" s="16" t="e">
        <f t="shared" si="117"/>
        <v>#DIV/0!</v>
      </c>
      <c r="D504" s="16" t="e">
        <f t="shared" si="117"/>
        <v>#DIV/0!</v>
      </c>
      <c r="E504" s="16" t="e">
        <f t="shared" si="117"/>
        <v>#DIV/0!</v>
      </c>
      <c r="F504" s="16" t="e">
        <f t="shared" si="117"/>
        <v>#DIV/0!</v>
      </c>
      <c r="G504" s="16" t="e">
        <f t="shared" si="117"/>
        <v>#DIV/0!</v>
      </c>
      <c r="H504" s="16" t="e">
        <f t="shared" si="117"/>
        <v>#DIV/0!</v>
      </c>
      <c r="I504" s="16" t="e">
        <f t="shared" si="117"/>
        <v>#DIV/0!</v>
      </c>
      <c r="J504" s="16" t="e">
        <f t="shared" si="117"/>
        <v>#DIV/0!</v>
      </c>
      <c r="K504" s="16" t="e">
        <f t="shared" si="117"/>
        <v>#DIV/0!</v>
      </c>
      <c r="L504" s="16" t="e">
        <f t="shared" si="117"/>
        <v>#DIV/0!</v>
      </c>
      <c r="M504" s="16" t="e">
        <f t="shared" si="117"/>
        <v>#DIV/0!</v>
      </c>
      <c r="N504" s="16" t="e">
        <f t="shared" si="117"/>
        <v>#VALUE!</v>
      </c>
      <c r="O504" s="12" t="e">
        <f t="shared" si="116"/>
        <v>#DIV/0!</v>
      </c>
      <c r="P504" s="17" t="s">
        <v>975</v>
      </c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52"/>
      <c r="B505" s="26"/>
      <c r="C505" s="16">
        <f t="shared" ref="C505:N505" si="118">C503/B503-1</f>
        <v>3.2741808321484989E-2</v>
      </c>
      <c r="D505" s="16">
        <f t="shared" si="118"/>
        <v>4.7944418105689044</v>
      </c>
      <c r="E505" s="16">
        <f t="shared" si="118"/>
        <v>-0.74830279115835874</v>
      </c>
      <c r="F505" s="16">
        <f t="shared" si="118"/>
        <v>-5.1764638890018144E-2</v>
      </c>
      <c r="G505" s="16">
        <f t="shared" si="118"/>
        <v>0.37621545869883644</v>
      </c>
      <c r="H505" s="16">
        <f t="shared" si="118"/>
        <v>0.15272393978741672</v>
      </c>
      <c r="I505" s="16">
        <f t="shared" si="118"/>
        <v>9.0050658443288079E-3</v>
      </c>
      <c r="J505" s="16">
        <f t="shared" si="118"/>
        <v>-0.15765605303251795</v>
      </c>
      <c r="K505" s="16">
        <f t="shared" si="118"/>
        <v>0.11868260508622752</v>
      </c>
      <c r="L505" s="16">
        <f t="shared" si="118"/>
        <v>0.14134498174002763</v>
      </c>
      <c r="M505" s="16">
        <f t="shared" si="118"/>
        <v>0.15799125552231819</v>
      </c>
      <c r="N505" s="16" t="e">
        <f t="shared" si="118"/>
        <v>#VALUE!</v>
      </c>
      <c r="O505" s="23"/>
      <c r="P505" s="17" t="s">
        <v>965</v>
      </c>
      <c r="Q505" s="152"/>
      <c r="R505" s="152"/>
      <c r="S505" s="152"/>
      <c r="T505" s="152"/>
      <c r="U505" s="152"/>
      <c r="V505" s="152"/>
      <c r="W505" s="152"/>
      <c r="X505" s="152"/>
      <c r="Y505" s="152"/>
      <c r="Z505" s="152"/>
      <c r="AA505" s="152"/>
      <c r="AB505" s="152"/>
      <c r="AC505" s="152"/>
      <c r="AD505" s="152"/>
      <c r="AE505" s="152"/>
      <c r="AF505" s="152"/>
      <c r="AG505" s="152"/>
      <c r="AH505" s="152"/>
      <c r="AI505" s="152"/>
      <c r="AJ505" s="152"/>
      <c r="AK505" s="152"/>
      <c r="AL505" s="152"/>
      <c r="AM505" s="152"/>
      <c r="AN505" s="152"/>
      <c r="AO505" s="152"/>
      <c r="AP505" s="152"/>
      <c r="AQ505" s="152"/>
      <c r="AR505" s="152"/>
      <c r="AS505" s="152"/>
      <c r="AT505" s="152"/>
      <c r="AU505" s="152"/>
      <c r="AV505" s="152"/>
      <c r="AW505" s="152"/>
      <c r="AX505" s="152"/>
      <c r="AY505" s="152"/>
      <c r="AZ505" s="152"/>
      <c r="BA505" s="152"/>
      <c r="BB505" s="152"/>
      <c r="BC505" s="152"/>
      <c r="BD505" s="152"/>
      <c r="BE505" s="152"/>
      <c r="BF505" s="152"/>
      <c r="BG505" s="152"/>
      <c r="BH505" s="152"/>
      <c r="BI505" s="152"/>
      <c r="BJ505" s="152"/>
      <c r="BK505" s="152"/>
      <c r="BL505" s="152"/>
      <c r="BM505" s="152"/>
      <c r="BN505" s="152"/>
      <c r="BO505" s="152"/>
      <c r="BP505" s="152"/>
      <c r="BQ505" s="152"/>
      <c r="BR505" s="152"/>
      <c r="BS505" s="152"/>
    </row>
    <row r="506" spans="1:71" x14ac:dyDescent="0.25">
      <c r="A506" s="3"/>
      <c r="B506" s="214" t="s">
        <v>899</v>
      </c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3"/>
      <c r="O506" s="12"/>
      <c r="P506" s="5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3"/>
      <c r="B507" s="22" t="str">
        <f t="shared" ref="B507:N510" si="119">IFERROR(VLOOKUP($B$506,$116:$189,MATCH($P507&amp;"/"&amp;B$310,$114:$114,0),FALSE),"")</f>
        <v/>
      </c>
      <c r="C507" s="22" t="str">
        <f t="shared" si="119"/>
        <v/>
      </c>
      <c r="D507" s="22" t="str">
        <f t="shared" si="119"/>
        <v/>
      </c>
      <c r="E507" s="22" t="str">
        <f t="shared" si="119"/>
        <v/>
      </c>
      <c r="F507" s="22" t="str">
        <f t="shared" si="119"/>
        <v/>
      </c>
      <c r="G507" s="22" t="str">
        <f t="shared" si="119"/>
        <v/>
      </c>
      <c r="H507" s="22" t="str">
        <f t="shared" si="119"/>
        <v/>
      </c>
      <c r="I507" s="22" t="str">
        <f t="shared" si="119"/>
        <v/>
      </c>
      <c r="J507" s="22" t="str">
        <f t="shared" si="119"/>
        <v/>
      </c>
      <c r="K507" s="22" t="str">
        <f t="shared" si="119"/>
        <v/>
      </c>
      <c r="L507" s="22" t="str">
        <f t="shared" si="119"/>
        <v/>
      </c>
      <c r="M507" s="22" t="str">
        <f t="shared" si="119"/>
        <v/>
      </c>
      <c r="N507" s="22" t="str">
        <f t="shared" si="119"/>
        <v/>
      </c>
      <c r="O507" s="12"/>
      <c r="P507" s="15" t="s">
        <v>956</v>
      </c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3"/>
      <c r="B508" s="13" t="str">
        <f t="shared" si="119"/>
        <v/>
      </c>
      <c r="C508" s="13" t="str">
        <f t="shared" si="119"/>
        <v/>
      </c>
      <c r="D508" s="13" t="str">
        <f t="shared" si="119"/>
        <v/>
      </c>
      <c r="E508" s="13" t="str">
        <f t="shared" si="119"/>
        <v/>
      </c>
      <c r="F508" s="13" t="str">
        <f t="shared" si="119"/>
        <v/>
      </c>
      <c r="G508" s="13" t="str">
        <f t="shared" si="119"/>
        <v/>
      </c>
      <c r="H508" s="13" t="str">
        <f t="shared" si="119"/>
        <v/>
      </c>
      <c r="I508" s="13" t="str">
        <f t="shared" si="119"/>
        <v/>
      </c>
      <c r="J508" s="13" t="str">
        <f t="shared" si="119"/>
        <v/>
      </c>
      <c r="K508" s="13" t="str">
        <f t="shared" si="119"/>
        <v/>
      </c>
      <c r="L508" s="13" t="str">
        <f t="shared" si="119"/>
        <v/>
      </c>
      <c r="M508" s="13" t="str">
        <f t="shared" si="119"/>
        <v/>
      </c>
      <c r="N508" s="13" t="str">
        <f t="shared" si="119"/>
        <v/>
      </c>
      <c r="O508" s="12"/>
      <c r="P508" s="15" t="s">
        <v>957</v>
      </c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3"/>
      <c r="B509" s="13" t="str">
        <f t="shared" si="119"/>
        <v/>
      </c>
      <c r="C509" s="13" t="str">
        <f t="shared" si="119"/>
        <v/>
      </c>
      <c r="D509" s="13" t="str">
        <f t="shared" si="119"/>
        <v/>
      </c>
      <c r="E509" s="13" t="str">
        <f t="shared" si="119"/>
        <v/>
      </c>
      <c r="F509" s="13" t="str">
        <f t="shared" si="119"/>
        <v/>
      </c>
      <c r="G509" s="13" t="str">
        <f t="shared" si="119"/>
        <v/>
      </c>
      <c r="H509" s="13" t="str">
        <f t="shared" si="119"/>
        <v/>
      </c>
      <c r="I509" s="13" t="str">
        <f t="shared" si="119"/>
        <v/>
      </c>
      <c r="J509" s="13" t="str">
        <f t="shared" si="119"/>
        <v/>
      </c>
      <c r="K509" s="13" t="str">
        <f t="shared" si="119"/>
        <v/>
      </c>
      <c r="L509" s="13" t="str">
        <f t="shared" si="119"/>
        <v/>
      </c>
      <c r="M509" s="13" t="str">
        <f t="shared" si="119"/>
        <v/>
      </c>
      <c r="N509" s="13" t="str">
        <f t="shared" si="119"/>
        <v/>
      </c>
      <c r="O509" s="12"/>
      <c r="P509" s="15" t="s">
        <v>958</v>
      </c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3"/>
      <c r="B510" s="25" t="str">
        <f t="shared" si="119"/>
        <v/>
      </c>
      <c r="C510" s="25" t="str">
        <f t="shared" si="119"/>
        <v/>
      </c>
      <c r="D510" s="25" t="str">
        <f t="shared" si="119"/>
        <v/>
      </c>
      <c r="E510" s="25" t="str">
        <f t="shared" si="119"/>
        <v/>
      </c>
      <c r="F510" s="25" t="str">
        <f t="shared" si="119"/>
        <v/>
      </c>
      <c r="G510" s="25" t="str">
        <f t="shared" si="119"/>
        <v/>
      </c>
      <c r="H510" s="25" t="str">
        <f t="shared" si="119"/>
        <v/>
      </c>
      <c r="I510" s="25" t="str">
        <f t="shared" si="119"/>
        <v/>
      </c>
      <c r="J510" s="25" t="str">
        <f t="shared" si="119"/>
        <v/>
      </c>
      <c r="K510" s="25" t="str">
        <f t="shared" si="119"/>
        <v/>
      </c>
      <c r="L510" s="25" t="str">
        <f t="shared" si="119"/>
        <v/>
      </c>
      <c r="M510" s="25" t="str">
        <f t="shared" si="119"/>
        <v/>
      </c>
      <c r="N510" s="25" t="str">
        <f t="shared" si="119"/>
        <v/>
      </c>
      <c r="O510" s="12"/>
      <c r="P510" s="15" t="s">
        <v>964</v>
      </c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3"/>
      <c r="B511" s="25">
        <f t="shared" ref="B511:M511" si="120">SUM(B507:B510)</f>
        <v>0</v>
      </c>
      <c r="C511" s="25">
        <f t="shared" si="120"/>
        <v>0</v>
      </c>
      <c r="D511" s="25">
        <f t="shared" si="120"/>
        <v>0</v>
      </c>
      <c r="E511" s="25">
        <f t="shared" si="120"/>
        <v>0</v>
      </c>
      <c r="F511" s="25">
        <f t="shared" si="120"/>
        <v>0</v>
      </c>
      <c r="G511" s="25">
        <f t="shared" si="120"/>
        <v>0</v>
      </c>
      <c r="H511" s="25">
        <f t="shared" si="120"/>
        <v>0</v>
      </c>
      <c r="I511" s="25">
        <f t="shared" si="120"/>
        <v>0</v>
      </c>
      <c r="J511" s="25">
        <f t="shared" si="120"/>
        <v>0</v>
      </c>
      <c r="K511" s="25">
        <f t="shared" si="120"/>
        <v>0</v>
      </c>
      <c r="L511" s="25">
        <f t="shared" si="120"/>
        <v>0</v>
      </c>
      <c r="M511" s="25">
        <f t="shared" si="120"/>
        <v>0</v>
      </c>
      <c r="N511" s="25" t="e">
        <f>IF(N508="",N507*4,IF(N509="",(N508+N507)*2,IF(N510="",((N509+N508+N507)/3)*4,SUM(N507:N510))))</f>
        <v>#VALUE!</v>
      </c>
      <c r="O511" s="12" t="e">
        <f t="shared" ref="O511:O512" si="121">RATE(M$310-C$310,,-C511,M511)</f>
        <v>#NUM!</v>
      </c>
      <c r="P511" s="15" t="s">
        <v>959</v>
      </c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3"/>
      <c r="B512" s="16" t="e">
        <f t="shared" ref="B512:N512" si="122">+B511/(B$427+B$434)</f>
        <v>#DIV/0!</v>
      </c>
      <c r="C512" s="16" t="e">
        <f t="shared" si="122"/>
        <v>#DIV/0!</v>
      </c>
      <c r="D512" s="16" t="e">
        <f t="shared" si="122"/>
        <v>#DIV/0!</v>
      </c>
      <c r="E512" s="16" t="e">
        <f t="shared" si="122"/>
        <v>#DIV/0!</v>
      </c>
      <c r="F512" s="16" t="e">
        <f t="shared" si="122"/>
        <v>#DIV/0!</v>
      </c>
      <c r="G512" s="16" t="e">
        <f t="shared" si="122"/>
        <v>#DIV/0!</v>
      </c>
      <c r="H512" s="16" t="e">
        <f t="shared" si="122"/>
        <v>#DIV/0!</v>
      </c>
      <c r="I512" s="16" t="e">
        <f t="shared" si="122"/>
        <v>#DIV/0!</v>
      </c>
      <c r="J512" s="16" t="e">
        <f t="shared" si="122"/>
        <v>#DIV/0!</v>
      </c>
      <c r="K512" s="16" t="e">
        <f t="shared" si="122"/>
        <v>#DIV/0!</v>
      </c>
      <c r="L512" s="16" t="e">
        <f t="shared" si="122"/>
        <v>#DIV/0!</v>
      </c>
      <c r="M512" s="16" t="e">
        <f t="shared" si="122"/>
        <v>#DIV/0!</v>
      </c>
      <c r="N512" s="16" t="e">
        <f t="shared" si="122"/>
        <v>#VALUE!</v>
      </c>
      <c r="O512" s="12" t="e">
        <f t="shared" si="121"/>
        <v>#DIV/0!</v>
      </c>
      <c r="P512" s="17" t="s">
        <v>960</v>
      </c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3"/>
      <c r="B513" s="216" t="s">
        <v>976</v>
      </c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3"/>
      <c r="O513" s="12"/>
      <c r="P513" s="5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3"/>
      <c r="B514" s="22" t="str">
        <f t="shared" ref="B514:N517" si="123">IFERROR(B491-B507,"")</f>
        <v/>
      </c>
      <c r="C514" s="22" t="str">
        <f t="shared" si="123"/>
        <v/>
      </c>
      <c r="D514" s="22" t="str">
        <f t="shared" si="123"/>
        <v/>
      </c>
      <c r="E514" s="22" t="str">
        <f t="shared" si="123"/>
        <v/>
      </c>
      <c r="F514" s="22" t="str">
        <f t="shared" si="123"/>
        <v/>
      </c>
      <c r="G514" s="22" t="str">
        <f t="shared" si="123"/>
        <v/>
      </c>
      <c r="H514" s="22" t="str">
        <f t="shared" si="123"/>
        <v/>
      </c>
      <c r="I514" s="22" t="str">
        <f t="shared" si="123"/>
        <v/>
      </c>
      <c r="J514" s="22" t="str">
        <f t="shared" si="123"/>
        <v/>
      </c>
      <c r="K514" s="22" t="str">
        <f t="shared" si="123"/>
        <v/>
      </c>
      <c r="L514" s="22" t="str">
        <f t="shared" si="123"/>
        <v/>
      </c>
      <c r="M514" s="22" t="str">
        <f t="shared" si="123"/>
        <v/>
      </c>
      <c r="N514" s="22" t="str">
        <f t="shared" si="123"/>
        <v/>
      </c>
      <c r="O514" s="12"/>
      <c r="P514" s="15" t="s">
        <v>956</v>
      </c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3"/>
      <c r="B515" s="13" t="str">
        <f t="shared" si="123"/>
        <v/>
      </c>
      <c r="C515" s="13" t="str">
        <f t="shared" si="123"/>
        <v/>
      </c>
      <c r="D515" s="13" t="str">
        <f t="shared" si="123"/>
        <v/>
      </c>
      <c r="E515" s="13" t="str">
        <f t="shared" si="123"/>
        <v/>
      </c>
      <c r="F515" s="13" t="str">
        <f t="shared" si="123"/>
        <v/>
      </c>
      <c r="G515" s="13" t="str">
        <f t="shared" si="123"/>
        <v/>
      </c>
      <c r="H515" s="13" t="str">
        <f t="shared" si="123"/>
        <v/>
      </c>
      <c r="I515" s="13" t="str">
        <f t="shared" si="123"/>
        <v/>
      </c>
      <c r="J515" s="13" t="str">
        <f t="shared" si="123"/>
        <v/>
      </c>
      <c r="K515" s="13" t="str">
        <f t="shared" si="123"/>
        <v/>
      </c>
      <c r="L515" s="13" t="str">
        <f t="shared" si="123"/>
        <v/>
      </c>
      <c r="M515" s="13" t="str">
        <f t="shared" si="123"/>
        <v/>
      </c>
      <c r="N515" s="13" t="str">
        <f t="shared" si="123"/>
        <v/>
      </c>
      <c r="O515" s="12"/>
      <c r="P515" s="15" t="s">
        <v>957</v>
      </c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3"/>
      <c r="B516" s="13" t="str">
        <f t="shared" si="123"/>
        <v/>
      </c>
      <c r="C516" s="13" t="str">
        <f t="shared" si="123"/>
        <v/>
      </c>
      <c r="D516" s="13" t="str">
        <f t="shared" si="123"/>
        <v/>
      </c>
      <c r="E516" s="13" t="str">
        <f t="shared" si="123"/>
        <v/>
      </c>
      <c r="F516" s="13" t="str">
        <f t="shared" si="123"/>
        <v/>
      </c>
      <c r="G516" s="13" t="str">
        <f t="shared" si="123"/>
        <v/>
      </c>
      <c r="H516" s="13" t="str">
        <f t="shared" si="123"/>
        <v/>
      </c>
      <c r="I516" s="13" t="str">
        <f t="shared" si="123"/>
        <v/>
      </c>
      <c r="J516" s="13" t="str">
        <f t="shared" si="123"/>
        <v/>
      </c>
      <c r="K516" s="13" t="str">
        <f t="shared" si="123"/>
        <v/>
      </c>
      <c r="L516" s="13" t="str">
        <f t="shared" si="123"/>
        <v/>
      </c>
      <c r="M516" s="13" t="str">
        <f t="shared" si="123"/>
        <v/>
      </c>
      <c r="N516" s="13" t="str">
        <f t="shared" si="123"/>
        <v/>
      </c>
      <c r="O516" s="12"/>
      <c r="P516" s="15" t="s">
        <v>958</v>
      </c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3"/>
      <c r="B517" s="13" t="str">
        <f t="shared" si="123"/>
        <v/>
      </c>
      <c r="C517" s="25" t="str">
        <f t="shared" si="123"/>
        <v/>
      </c>
      <c r="D517" s="25" t="str">
        <f t="shared" si="123"/>
        <v/>
      </c>
      <c r="E517" s="25" t="str">
        <f t="shared" si="123"/>
        <v/>
      </c>
      <c r="F517" s="25" t="str">
        <f t="shared" si="123"/>
        <v/>
      </c>
      <c r="G517" s="25" t="str">
        <f t="shared" si="123"/>
        <v/>
      </c>
      <c r="H517" s="25" t="str">
        <f t="shared" si="123"/>
        <v/>
      </c>
      <c r="I517" s="25" t="str">
        <f t="shared" si="123"/>
        <v/>
      </c>
      <c r="J517" s="25" t="str">
        <f t="shared" si="123"/>
        <v/>
      </c>
      <c r="K517" s="25" t="str">
        <f t="shared" si="123"/>
        <v/>
      </c>
      <c r="L517" s="25" t="str">
        <f t="shared" si="123"/>
        <v/>
      </c>
      <c r="M517" s="25" t="str">
        <f t="shared" si="123"/>
        <v/>
      </c>
      <c r="N517" s="25" t="str">
        <f t="shared" si="123"/>
        <v/>
      </c>
      <c r="O517" s="12"/>
      <c r="P517" s="15" t="s">
        <v>964</v>
      </c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3"/>
      <c r="B518" s="28">
        <f t="shared" ref="B518:M518" si="124">B495-B511</f>
        <v>-6208935</v>
      </c>
      <c r="C518" s="25">
        <f t="shared" si="124"/>
        <v>-8019731.7799999993</v>
      </c>
      <c r="D518" s="25">
        <f t="shared" si="124"/>
        <v>-33262960.810000002</v>
      </c>
      <c r="E518" s="25">
        <f t="shared" si="124"/>
        <v>-10861219</v>
      </c>
      <c r="F518" s="25">
        <f t="shared" si="124"/>
        <v>-11811794</v>
      </c>
      <c r="G518" s="25">
        <f t="shared" si="124"/>
        <v>-14567224</v>
      </c>
      <c r="H518" s="25">
        <f t="shared" si="124"/>
        <v>-16712546</v>
      </c>
      <c r="I518" s="25">
        <f t="shared" si="124"/>
        <v>-17820770</v>
      </c>
      <c r="J518" s="25">
        <f t="shared" si="124"/>
        <v>-16604190</v>
      </c>
      <c r="K518" s="25">
        <f t="shared" si="124"/>
        <v>-17782014</v>
      </c>
      <c r="L518" s="25">
        <f t="shared" si="124"/>
        <v>-19319098</v>
      </c>
      <c r="M518" s="25">
        <f t="shared" si="124"/>
        <v>-21368500</v>
      </c>
      <c r="N518" s="25" t="str">
        <f>IFERROR(N495-N511,"")</f>
        <v/>
      </c>
      <c r="O518" s="12">
        <f t="shared" ref="O518:O519" si="125">RATE(M$310-C$310,,-C518,M518)</f>
        <v>0.10296420766459566</v>
      </c>
      <c r="P518" s="15" t="s">
        <v>959</v>
      </c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3"/>
      <c r="B519" s="16" t="e">
        <f t="shared" ref="B519:N519" si="126">+B518/(B$427+B$434)</f>
        <v>#DIV/0!</v>
      </c>
      <c r="C519" s="16" t="e">
        <f t="shared" si="126"/>
        <v>#DIV/0!</v>
      </c>
      <c r="D519" s="16" t="e">
        <f t="shared" si="126"/>
        <v>#DIV/0!</v>
      </c>
      <c r="E519" s="16" t="e">
        <f t="shared" si="126"/>
        <v>#DIV/0!</v>
      </c>
      <c r="F519" s="16" t="e">
        <f t="shared" si="126"/>
        <v>#DIV/0!</v>
      </c>
      <c r="G519" s="16" t="e">
        <f t="shared" si="126"/>
        <v>#DIV/0!</v>
      </c>
      <c r="H519" s="16" t="e">
        <f t="shared" si="126"/>
        <v>#DIV/0!</v>
      </c>
      <c r="I519" s="16" t="e">
        <f t="shared" si="126"/>
        <v>#DIV/0!</v>
      </c>
      <c r="J519" s="16" t="e">
        <f t="shared" si="126"/>
        <v>#DIV/0!</v>
      </c>
      <c r="K519" s="16" t="e">
        <f t="shared" si="126"/>
        <v>#DIV/0!</v>
      </c>
      <c r="L519" s="16" t="e">
        <f t="shared" si="126"/>
        <v>#DIV/0!</v>
      </c>
      <c r="M519" s="16" t="e">
        <f t="shared" si="126"/>
        <v>#DIV/0!</v>
      </c>
      <c r="N519" s="16" t="e">
        <f t="shared" si="126"/>
        <v>#VALUE!</v>
      </c>
      <c r="O519" s="12" t="e">
        <f t="shared" si="125"/>
        <v>#DIV/0!</v>
      </c>
      <c r="P519" s="17" t="s">
        <v>977</v>
      </c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3"/>
      <c r="B520" s="213" t="s">
        <v>875</v>
      </c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3"/>
      <c r="O520" s="12"/>
      <c r="P520" s="5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3"/>
      <c r="B521" s="22">
        <f t="shared" ref="B521:N524" si="127">IFERROR(VLOOKUP($B$520,$116:$189,MATCH($P521&amp;"/"&amp;B$310,$114:$114,0),FALSE),"")</f>
        <v>1989985</v>
      </c>
      <c r="C521" s="22">
        <f t="shared" si="127"/>
        <v>1667392</v>
      </c>
      <c r="D521" s="22">
        <f t="shared" si="127"/>
        <v>2100815</v>
      </c>
      <c r="E521" s="22">
        <f t="shared" si="127"/>
        <v>2666044</v>
      </c>
      <c r="F521" s="22">
        <f t="shared" si="127"/>
        <v>3042554</v>
      </c>
      <c r="G521" s="22">
        <f t="shared" si="127"/>
        <v>2742580</v>
      </c>
      <c r="H521" s="22">
        <f t="shared" si="127"/>
        <v>3236766</v>
      </c>
      <c r="I521" s="22">
        <f t="shared" si="127"/>
        <v>3320877</v>
      </c>
      <c r="J521" s="22">
        <f t="shared" si="127"/>
        <v>2716515</v>
      </c>
      <c r="K521" s="22">
        <f t="shared" si="127"/>
        <v>2717078</v>
      </c>
      <c r="L521" s="22">
        <f t="shared" si="127"/>
        <v>2842141</v>
      </c>
      <c r="M521" s="22">
        <f t="shared" si="127"/>
        <v>2641037</v>
      </c>
      <c r="N521" s="22">
        <f t="shared" si="127"/>
        <v>824123</v>
      </c>
      <c r="O521" s="12"/>
      <c r="P521" s="15" t="s">
        <v>956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3"/>
      <c r="B522" s="13">
        <f t="shared" si="127"/>
        <v>1346163</v>
      </c>
      <c r="C522" s="13">
        <f t="shared" si="127"/>
        <v>1123707</v>
      </c>
      <c r="D522" s="13">
        <f t="shared" si="127"/>
        <v>2386815.9</v>
      </c>
      <c r="E522" s="13">
        <f t="shared" si="127"/>
        <v>3360537</v>
      </c>
      <c r="F522" s="13">
        <f t="shared" si="127"/>
        <v>2561441</v>
      </c>
      <c r="G522" s="13">
        <f t="shared" si="127"/>
        <v>3334799</v>
      </c>
      <c r="H522" s="13">
        <f t="shared" si="127"/>
        <v>3264890</v>
      </c>
      <c r="I522" s="13">
        <f t="shared" si="127"/>
        <v>2923843</v>
      </c>
      <c r="J522" s="13">
        <f t="shared" si="127"/>
        <v>2439590</v>
      </c>
      <c r="K522" s="13">
        <f t="shared" si="127"/>
        <v>2454750</v>
      </c>
      <c r="L522" s="13">
        <f t="shared" si="127"/>
        <v>3083487</v>
      </c>
      <c r="M522" s="13">
        <f t="shared" si="127"/>
        <v>2690001</v>
      </c>
      <c r="N522" s="13">
        <f t="shared" si="127"/>
        <v>1426171</v>
      </c>
      <c r="O522" s="12"/>
      <c r="P522" s="15" t="s">
        <v>957</v>
      </c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3"/>
      <c r="B523" s="13">
        <f t="shared" si="127"/>
        <v>1940117</v>
      </c>
      <c r="C523" s="13">
        <f t="shared" si="127"/>
        <v>1881656</v>
      </c>
      <c r="D523" s="13">
        <f t="shared" si="127"/>
        <v>2791189</v>
      </c>
      <c r="E523" s="13">
        <f t="shared" si="127"/>
        <v>3423684</v>
      </c>
      <c r="F523" s="13">
        <f t="shared" si="127"/>
        <v>3009780</v>
      </c>
      <c r="G523" s="13">
        <f t="shared" si="127"/>
        <v>2778237</v>
      </c>
      <c r="H523" s="13">
        <f t="shared" si="127"/>
        <v>3368067</v>
      </c>
      <c r="I523" s="13">
        <f t="shared" si="127"/>
        <v>2742702</v>
      </c>
      <c r="J523" s="13">
        <f t="shared" si="127"/>
        <v>2958090</v>
      </c>
      <c r="K523" s="13">
        <f t="shared" si="127"/>
        <v>2580590</v>
      </c>
      <c r="L523" s="13">
        <f t="shared" si="127"/>
        <v>2660129</v>
      </c>
      <c r="M523" s="13">
        <f t="shared" si="127"/>
        <v>2674432</v>
      </c>
      <c r="N523" s="13">
        <f t="shared" si="127"/>
        <v>2047785</v>
      </c>
      <c r="O523" s="12"/>
      <c r="P523" s="15" t="s">
        <v>958</v>
      </c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3"/>
      <c r="B524" s="25">
        <f t="shared" si="127"/>
        <v>1568214</v>
      </c>
      <c r="C524" s="25">
        <f t="shared" si="127"/>
        <v>1495969.31</v>
      </c>
      <c r="D524" s="25">
        <f t="shared" si="127"/>
        <v>1815320.95</v>
      </c>
      <c r="E524" s="25">
        <f t="shared" si="127"/>
        <v>4511358</v>
      </c>
      <c r="F524" s="25">
        <f t="shared" si="127"/>
        <v>2522498</v>
      </c>
      <c r="G524" s="25">
        <f t="shared" si="127"/>
        <v>2601306</v>
      </c>
      <c r="H524" s="25">
        <f t="shared" si="127"/>
        <v>2822279</v>
      </c>
      <c r="I524" s="25">
        <f t="shared" si="127"/>
        <v>1539701</v>
      </c>
      <c r="J524" s="25">
        <f t="shared" si="127"/>
        <v>2341756</v>
      </c>
      <c r="K524" s="25">
        <f t="shared" si="127"/>
        <v>1275337</v>
      </c>
      <c r="L524" s="25">
        <f t="shared" si="127"/>
        <v>1808857</v>
      </c>
      <c r="M524" s="25">
        <f t="shared" si="127"/>
        <v>2303783</v>
      </c>
      <c r="N524" s="25" t="str">
        <f t="shared" si="127"/>
        <v/>
      </c>
      <c r="O524" s="12"/>
      <c r="P524" s="15" t="s">
        <v>964</v>
      </c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3"/>
      <c r="B525" s="25">
        <f t="shared" ref="B525:M525" si="128">SUM(B521:B524)</f>
        <v>6844479</v>
      </c>
      <c r="C525" s="25">
        <f t="shared" si="128"/>
        <v>6168724.3100000005</v>
      </c>
      <c r="D525" s="25">
        <f t="shared" si="128"/>
        <v>9094140.8499999996</v>
      </c>
      <c r="E525" s="25">
        <f t="shared" si="128"/>
        <v>13961623</v>
      </c>
      <c r="F525" s="25">
        <f t="shared" si="128"/>
        <v>11136273</v>
      </c>
      <c r="G525" s="25">
        <f t="shared" si="128"/>
        <v>11456922</v>
      </c>
      <c r="H525" s="25">
        <f t="shared" si="128"/>
        <v>12692002</v>
      </c>
      <c r="I525" s="25">
        <f t="shared" si="128"/>
        <v>10527123</v>
      </c>
      <c r="J525" s="25">
        <f t="shared" si="128"/>
        <v>10455951</v>
      </c>
      <c r="K525" s="25">
        <f t="shared" si="128"/>
        <v>9027755</v>
      </c>
      <c r="L525" s="25">
        <f t="shared" si="128"/>
        <v>10394614</v>
      </c>
      <c r="M525" s="25">
        <f t="shared" si="128"/>
        <v>10309253</v>
      </c>
      <c r="N525" s="25">
        <f>IF(N522="",N521*4,IF(N523="",(N522+N521)*2,IF(N524="",((N523+N522+N521)/3)*4,SUM(N521:N524))))</f>
        <v>5730772</v>
      </c>
      <c r="O525" s="12">
        <f t="shared" ref="O525:O526" si="129">RATE(M$310-C$310,,-C525,M525)</f>
        <v>5.269651126032586E-2</v>
      </c>
      <c r="P525" s="15" t="s">
        <v>959</v>
      </c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3"/>
      <c r="B526" s="16">
        <f t="shared" ref="B526:N526" si="130">+B525/B$518</f>
        <v>-1.1023595834068161</v>
      </c>
      <c r="C526" s="16">
        <f t="shared" si="130"/>
        <v>-0.76919334451856203</v>
      </c>
      <c r="D526" s="16">
        <f t="shared" si="130"/>
        <v>-0.27340142394257294</v>
      </c>
      <c r="E526" s="16">
        <f t="shared" si="130"/>
        <v>-1.2854563562340471</v>
      </c>
      <c r="F526" s="16">
        <f t="shared" si="130"/>
        <v>-0.94280961892833548</v>
      </c>
      <c r="G526" s="16">
        <f t="shared" si="130"/>
        <v>-0.78648629278989601</v>
      </c>
      <c r="H526" s="16">
        <f t="shared" si="130"/>
        <v>-0.75942959259468901</v>
      </c>
      <c r="I526" s="16">
        <f t="shared" si="130"/>
        <v>-0.59072211806785002</v>
      </c>
      <c r="J526" s="16">
        <f t="shared" si="130"/>
        <v>-0.62971761946833904</v>
      </c>
      <c r="K526" s="16">
        <f t="shared" si="130"/>
        <v>-0.50769024251133754</v>
      </c>
      <c r="L526" s="16">
        <f t="shared" si="130"/>
        <v>-0.5380486190400815</v>
      </c>
      <c r="M526" s="16">
        <f t="shared" si="130"/>
        <v>-0.4824509441467581</v>
      </c>
      <c r="N526" s="16" t="e">
        <f t="shared" si="130"/>
        <v>#VALUE!</v>
      </c>
      <c r="O526" s="12">
        <f t="shared" si="129"/>
        <v>-4.557509305828359E-2</v>
      </c>
      <c r="P526" s="17" t="s">
        <v>978</v>
      </c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3"/>
      <c r="B527" s="216" t="s">
        <v>877</v>
      </c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3"/>
      <c r="O527" s="12"/>
      <c r="P527" s="5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3"/>
      <c r="B528" s="22">
        <f t="shared" ref="B528:N531" si="131">IFERROR(VLOOKUP($B$527,$116:$189,MATCH($P528&amp;"/"&amp;B$310,$114:$114,0),FALSE),"")</f>
        <v>4437938</v>
      </c>
      <c r="C528" s="22">
        <f t="shared" si="131"/>
        <v>3799760</v>
      </c>
      <c r="D528" s="22">
        <f t="shared" si="131"/>
        <v>4363912</v>
      </c>
      <c r="E528" s="22">
        <f t="shared" si="131"/>
        <v>6113887</v>
      </c>
      <c r="F528" s="22">
        <f t="shared" si="131"/>
        <v>8988034</v>
      </c>
      <c r="G528" s="22">
        <f t="shared" si="131"/>
        <v>10106039</v>
      </c>
      <c r="H528" s="22">
        <f t="shared" si="131"/>
        <v>11938838</v>
      </c>
      <c r="I528" s="22">
        <f t="shared" si="131"/>
        <v>12401332</v>
      </c>
      <c r="J528" s="22">
        <f t="shared" si="131"/>
        <v>9646092</v>
      </c>
      <c r="K528" s="22">
        <f t="shared" si="131"/>
        <v>10171488</v>
      </c>
      <c r="L528" s="22">
        <f t="shared" si="131"/>
        <v>10765723</v>
      </c>
      <c r="M528" s="22">
        <f t="shared" si="131"/>
        <v>10044424</v>
      </c>
      <c r="N528" s="22">
        <f t="shared" si="131"/>
        <v>6581680</v>
      </c>
      <c r="O528" s="12"/>
      <c r="P528" s="15" t="s">
        <v>956</v>
      </c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3"/>
      <c r="B529" s="13">
        <f t="shared" si="131"/>
        <v>4270068</v>
      </c>
      <c r="C529" s="13">
        <f t="shared" si="131"/>
        <v>3704536</v>
      </c>
      <c r="D529" s="13">
        <f t="shared" si="131"/>
        <v>4763418.1500000004</v>
      </c>
      <c r="E529" s="13">
        <f t="shared" si="131"/>
        <v>7318294</v>
      </c>
      <c r="F529" s="13">
        <f t="shared" si="131"/>
        <v>9367274</v>
      </c>
      <c r="G529" s="13">
        <f t="shared" si="131"/>
        <v>10979012</v>
      </c>
      <c r="H529" s="13">
        <f t="shared" si="131"/>
        <v>11731606</v>
      </c>
      <c r="I529" s="13">
        <f t="shared" si="131"/>
        <v>11478757</v>
      </c>
      <c r="J529" s="13">
        <f t="shared" si="131"/>
        <v>9427432</v>
      </c>
      <c r="K529" s="13">
        <f t="shared" si="131"/>
        <v>8986110</v>
      </c>
      <c r="L529" s="13">
        <f t="shared" si="131"/>
        <v>10916741</v>
      </c>
      <c r="M529" s="13">
        <f t="shared" si="131"/>
        <v>9928804</v>
      </c>
      <c r="N529" s="13">
        <f t="shared" si="131"/>
        <v>2968546</v>
      </c>
      <c r="O529" s="12"/>
      <c r="P529" s="15" t="s">
        <v>957</v>
      </c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3"/>
      <c r="B530" s="13">
        <f t="shared" si="131"/>
        <v>3835543</v>
      </c>
      <c r="C530" s="13">
        <f t="shared" si="131"/>
        <v>3719961</v>
      </c>
      <c r="D530" s="13">
        <f t="shared" si="131"/>
        <v>5085444</v>
      </c>
      <c r="E530" s="13">
        <f t="shared" si="131"/>
        <v>7761148</v>
      </c>
      <c r="F530" s="13">
        <f t="shared" si="131"/>
        <v>9212184</v>
      </c>
      <c r="G530" s="13">
        <f t="shared" si="131"/>
        <v>10712717</v>
      </c>
      <c r="H530" s="13">
        <f t="shared" si="131"/>
        <v>12516347</v>
      </c>
      <c r="I530" s="13">
        <f t="shared" si="131"/>
        <v>10116979</v>
      </c>
      <c r="J530" s="13">
        <f t="shared" si="131"/>
        <v>10856304</v>
      </c>
      <c r="K530" s="13">
        <f t="shared" si="131"/>
        <v>9473364</v>
      </c>
      <c r="L530" s="13">
        <f t="shared" si="131"/>
        <v>9743688</v>
      </c>
      <c r="M530" s="13">
        <f t="shared" si="131"/>
        <v>9951374</v>
      </c>
      <c r="N530" s="13">
        <f t="shared" si="131"/>
        <v>6678511</v>
      </c>
      <c r="O530" s="12"/>
      <c r="P530" s="15" t="s">
        <v>958</v>
      </c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3"/>
      <c r="B531" s="13">
        <f t="shared" si="131"/>
        <v>2789716</v>
      </c>
      <c r="C531" s="25">
        <f t="shared" si="131"/>
        <v>3667530.77</v>
      </c>
      <c r="D531" s="25">
        <f t="shared" si="131"/>
        <v>5833916.2300000004</v>
      </c>
      <c r="E531" s="25">
        <f t="shared" si="131"/>
        <v>3032238</v>
      </c>
      <c r="F531" s="25">
        <f t="shared" si="131"/>
        <v>7692305</v>
      </c>
      <c r="G531" s="25">
        <f t="shared" si="131"/>
        <v>9527040</v>
      </c>
      <c r="H531" s="25">
        <f t="shared" si="131"/>
        <v>9966618</v>
      </c>
      <c r="I531" s="25">
        <f t="shared" si="131"/>
        <v>5476568</v>
      </c>
      <c r="J531" s="25">
        <f t="shared" si="131"/>
        <v>10244272</v>
      </c>
      <c r="K531" s="25">
        <f t="shared" si="131"/>
        <v>5707284</v>
      </c>
      <c r="L531" s="25">
        <f t="shared" si="131"/>
        <v>7032964</v>
      </c>
      <c r="M531" s="25">
        <f t="shared" si="131"/>
        <v>8802140</v>
      </c>
      <c r="N531" s="25" t="str">
        <f t="shared" si="131"/>
        <v/>
      </c>
      <c r="O531" s="12"/>
      <c r="P531" s="15" t="s">
        <v>964</v>
      </c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3"/>
      <c r="B532" s="33">
        <f t="shared" ref="B532:M532" si="132">SUM(B528:B531)</f>
        <v>15333265</v>
      </c>
      <c r="C532" s="25">
        <f t="shared" si="132"/>
        <v>14891787.77</v>
      </c>
      <c r="D532" s="25">
        <f t="shared" si="132"/>
        <v>20046690.380000003</v>
      </c>
      <c r="E532" s="25">
        <f t="shared" si="132"/>
        <v>24225567</v>
      </c>
      <c r="F532" s="25">
        <f t="shared" si="132"/>
        <v>35259797</v>
      </c>
      <c r="G532" s="25">
        <f t="shared" si="132"/>
        <v>41324808</v>
      </c>
      <c r="H532" s="25">
        <f t="shared" si="132"/>
        <v>46153409</v>
      </c>
      <c r="I532" s="25">
        <f t="shared" si="132"/>
        <v>39473636</v>
      </c>
      <c r="J532" s="25">
        <f t="shared" si="132"/>
        <v>40174100</v>
      </c>
      <c r="K532" s="25">
        <f t="shared" si="132"/>
        <v>34338246</v>
      </c>
      <c r="L532" s="25">
        <f t="shared" si="132"/>
        <v>38459116</v>
      </c>
      <c r="M532" s="25">
        <f t="shared" si="132"/>
        <v>38726742</v>
      </c>
      <c r="N532" s="25">
        <f>IF(N529="",N528*4,IF(N530="",(N529+N528)*2,IF(N531="",((N530+N529+N528)/3)*4,SUM(N528:N531))))</f>
        <v>21638316</v>
      </c>
      <c r="O532" s="12">
        <f t="shared" ref="O532:O533" si="133">RATE(M$310-C$310,,-C532,M532)</f>
        <v>0.10028809103136714</v>
      </c>
      <c r="P532" s="15" t="s">
        <v>959</v>
      </c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3"/>
      <c r="B533" s="16" t="e">
        <f t="shared" ref="B533:N533" si="134">+B532/(B$427+B$434)</f>
        <v>#DIV/0!</v>
      </c>
      <c r="C533" s="16" t="e">
        <f t="shared" si="134"/>
        <v>#DIV/0!</v>
      </c>
      <c r="D533" s="16" t="e">
        <f t="shared" si="134"/>
        <v>#DIV/0!</v>
      </c>
      <c r="E533" s="16" t="e">
        <f t="shared" si="134"/>
        <v>#DIV/0!</v>
      </c>
      <c r="F533" s="16" t="e">
        <f t="shared" si="134"/>
        <v>#DIV/0!</v>
      </c>
      <c r="G533" s="16" t="e">
        <f t="shared" si="134"/>
        <v>#DIV/0!</v>
      </c>
      <c r="H533" s="16" t="e">
        <f t="shared" si="134"/>
        <v>#DIV/0!</v>
      </c>
      <c r="I533" s="16" t="e">
        <f t="shared" si="134"/>
        <v>#DIV/0!</v>
      </c>
      <c r="J533" s="16" t="e">
        <f t="shared" si="134"/>
        <v>#DIV/0!</v>
      </c>
      <c r="K533" s="16" t="e">
        <f t="shared" si="134"/>
        <v>#DIV/0!</v>
      </c>
      <c r="L533" s="16" t="e">
        <f t="shared" si="134"/>
        <v>#DIV/0!</v>
      </c>
      <c r="M533" s="16" t="e">
        <f t="shared" si="134"/>
        <v>#DIV/0!</v>
      </c>
      <c r="N533" s="16" t="e">
        <f t="shared" si="134"/>
        <v>#VALUE!</v>
      </c>
      <c r="O533" s="12" t="e">
        <f t="shared" si="133"/>
        <v>#DIV/0!</v>
      </c>
      <c r="P533" s="17" t="s">
        <v>979</v>
      </c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52"/>
      <c r="B534" s="26"/>
      <c r="C534" s="16">
        <f t="shared" ref="C534:N534" si="135">C532/B532-1</f>
        <v>-2.879212157358535E-2</v>
      </c>
      <c r="D534" s="16">
        <f t="shared" si="135"/>
        <v>0.34615740498160497</v>
      </c>
      <c r="E534" s="16">
        <f t="shared" si="135"/>
        <v>0.20845718374386335</v>
      </c>
      <c r="F534" s="16">
        <f t="shared" si="135"/>
        <v>0.45547870974495663</v>
      </c>
      <c r="G534" s="16">
        <f t="shared" si="135"/>
        <v>0.17200924327499667</v>
      </c>
      <c r="H534" s="16">
        <f t="shared" si="135"/>
        <v>0.11684509217804462</v>
      </c>
      <c r="I534" s="16">
        <f t="shared" si="135"/>
        <v>-0.14472978583228813</v>
      </c>
      <c r="J534" s="16">
        <f t="shared" si="135"/>
        <v>1.7745109672693937E-2</v>
      </c>
      <c r="K534" s="16">
        <f t="shared" si="135"/>
        <v>-0.14526408805673308</v>
      </c>
      <c r="L534" s="16">
        <f t="shared" si="135"/>
        <v>0.12000816815162896</v>
      </c>
      <c r="M534" s="16">
        <f t="shared" si="135"/>
        <v>6.9587142876605945E-3</v>
      </c>
      <c r="N534" s="16">
        <f t="shared" si="135"/>
        <v>-0.44125648369800896</v>
      </c>
      <c r="O534" s="23"/>
      <c r="P534" s="17" t="s">
        <v>965</v>
      </c>
      <c r="Q534" s="152"/>
      <c r="R534" s="152"/>
      <c r="S534" s="152"/>
      <c r="T534" s="152"/>
      <c r="U534" s="152"/>
      <c r="V534" s="152"/>
      <c r="W534" s="152"/>
      <c r="X534" s="152"/>
      <c r="Y534" s="152"/>
      <c r="Z534" s="152"/>
      <c r="AA534" s="152"/>
      <c r="AB534" s="152"/>
      <c r="AC534" s="152"/>
      <c r="AD534" s="152"/>
      <c r="AE534" s="152"/>
      <c r="AF534" s="152"/>
      <c r="AG534" s="152"/>
      <c r="AH534" s="152"/>
      <c r="AI534" s="152"/>
      <c r="AJ534" s="152"/>
      <c r="AK534" s="152"/>
      <c r="AL534" s="152"/>
      <c r="AM534" s="152"/>
      <c r="AN534" s="152"/>
      <c r="AO534" s="152"/>
      <c r="AP534" s="152"/>
      <c r="AQ534" s="152"/>
      <c r="AR534" s="152"/>
      <c r="AS534" s="152"/>
      <c r="AT534" s="152"/>
      <c r="AU534" s="152"/>
      <c r="AV534" s="152"/>
      <c r="AW534" s="152"/>
      <c r="AX534" s="152"/>
      <c r="AY534" s="152"/>
      <c r="AZ534" s="152"/>
      <c r="BA534" s="152"/>
      <c r="BB534" s="152"/>
      <c r="BC534" s="152"/>
      <c r="BD534" s="152"/>
      <c r="BE534" s="152"/>
      <c r="BF534" s="152"/>
      <c r="BG534" s="152"/>
      <c r="BH534" s="152"/>
      <c r="BI534" s="152"/>
      <c r="BJ534" s="152"/>
      <c r="BK534" s="152"/>
      <c r="BL534" s="152"/>
      <c r="BM534" s="152"/>
      <c r="BN534" s="152"/>
      <c r="BO534" s="152"/>
      <c r="BP534" s="152"/>
      <c r="BQ534" s="152"/>
      <c r="BR534" s="152"/>
      <c r="BS534" s="152"/>
    </row>
    <row r="535" spans="1:71" x14ac:dyDescent="0.25">
      <c r="A535" s="3"/>
      <c r="B535" s="210" t="s">
        <v>884</v>
      </c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3"/>
      <c r="B536" s="211" t="s">
        <v>887</v>
      </c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3"/>
      <c r="B537" s="13">
        <f t="shared" ref="B537:N540" si="136">IFERROR(VLOOKUP($B$536,$194:$305,MATCH($P537&amp;"/"&amp;B$310,$192:$192,0),FALSE),"")</f>
        <v>697906</v>
      </c>
      <c r="C537" s="13">
        <f t="shared" si="136"/>
        <v>323436</v>
      </c>
      <c r="D537" s="13">
        <f t="shared" si="136"/>
        <v>957345</v>
      </c>
      <c r="E537" s="13">
        <f t="shared" si="136"/>
        <v>1123336</v>
      </c>
      <c r="F537" s="13">
        <f t="shared" si="136"/>
        <v>1141851</v>
      </c>
      <c r="G537" s="13">
        <f t="shared" si="136"/>
        <v>1235684</v>
      </c>
      <c r="H537" s="13">
        <f t="shared" si="136"/>
        <v>1333507</v>
      </c>
      <c r="I537" s="13">
        <f t="shared" si="136"/>
        <v>1583274</v>
      </c>
      <c r="J537" s="13">
        <f t="shared" si="136"/>
        <v>1884082</v>
      </c>
      <c r="K537" s="13">
        <f t="shared" si="136"/>
        <v>1775080</v>
      </c>
      <c r="L537" s="13">
        <f t="shared" si="136"/>
        <v>1822358</v>
      </c>
      <c r="M537" s="13">
        <f t="shared" si="136"/>
        <v>1823070</v>
      </c>
      <c r="N537" s="14">
        <f t="shared" si="136"/>
        <v>2200329</v>
      </c>
      <c r="O537" s="12"/>
      <c r="P537" s="15" t="s">
        <v>956</v>
      </c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3"/>
      <c r="B538" s="13">
        <f t="shared" si="136"/>
        <v>650978</v>
      </c>
      <c r="C538" s="13">
        <f t="shared" si="136"/>
        <v>851339</v>
      </c>
      <c r="D538" s="13">
        <f t="shared" si="136"/>
        <v>1990295.15</v>
      </c>
      <c r="E538" s="13">
        <f t="shared" si="136"/>
        <v>2272279</v>
      </c>
      <c r="F538" s="13">
        <f t="shared" si="136"/>
        <v>2330235</v>
      </c>
      <c r="G538" s="13">
        <f t="shared" si="136"/>
        <v>2463980</v>
      </c>
      <c r="H538" s="13">
        <f t="shared" si="136"/>
        <v>2771716</v>
      </c>
      <c r="I538" s="13">
        <f t="shared" si="136"/>
        <v>3182651</v>
      </c>
      <c r="J538" s="13">
        <f t="shared" si="136"/>
        <v>3654695</v>
      </c>
      <c r="K538" s="13">
        <f t="shared" si="136"/>
        <v>3605628</v>
      </c>
      <c r="L538" s="13">
        <f t="shared" si="136"/>
        <v>3655142</v>
      </c>
      <c r="M538" s="13">
        <f t="shared" si="136"/>
        <v>3678921</v>
      </c>
      <c r="N538" s="14">
        <f t="shared" si="136"/>
        <v>4394494</v>
      </c>
      <c r="O538" s="12"/>
      <c r="P538" s="15" t="s">
        <v>957</v>
      </c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3"/>
      <c r="B539" s="13">
        <f t="shared" si="136"/>
        <v>946564</v>
      </c>
      <c r="C539" s="13">
        <f t="shared" si="136"/>
        <v>2162816</v>
      </c>
      <c r="D539" s="13">
        <f t="shared" si="136"/>
        <v>3072167</v>
      </c>
      <c r="E539" s="13">
        <f t="shared" si="136"/>
        <v>3466948</v>
      </c>
      <c r="F539" s="13">
        <f t="shared" si="136"/>
        <v>3629420</v>
      </c>
      <c r="G539" s="13">
        <f t="shared" si="136"/>
        <v>3756730</v>
      </c>
      <c r="H539" s="13">
        <f t="shared" si="136"/>
        <v>4229767</v>
      </c>
      <c r="I539" s="13">
        <f t="shared" si="136"/>
        <v>4963156</v>
      </c>
      <c r="J539" s="13">
        <f t="shared" si="136"/>
        <v>5437854</v>
      </c>
      <c r="K539" s="13">
        <f t="shared" si="136"/>
        <v>5452455</v>
      </c>
      <c r="L539" s="13">
        <f t="shared" si="136"/>
        <v>5480571</v>
      </c>
      <c r="M539" s="13">
        <f t="shared" si="136"/>
        <v>5572254</v>
      </c>
      <c r="N539" s="14">
        <f t="shared" si="136"/>
        <v>6603821</v>
      </c>
      <c r="O539" s="12"/>
      <c r="P539" s="15" t="s">
        <v>958</v>
      </c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3"/>
      <c r="B540" s="13">
        <f t="shared" si="136"/>
        <v>1358647</v>
      </c>
      <c r="C540" s="13">
        <f t="shared" si="136"/>
        <v>3010636.58</v>
      </c>
      <c r="D540" s="13">
        <f t="shared" si="136"/>
        <v>4238050.1500000004</v>
      </c>
      <c r="E540" s="13">
        <f t="shared" si="136"/>
        <v>3555730</v>
      </c>
      <c r="F540" s="13">
        <f t="shared" si="136"/>
        <v>4884471</v>
      </c>
      <c r="G540" s="13">
        <f t="shared" si="136"/>
        <v>5033735</v>
      </c>
      <c r="H540" s="13">
        <f t="shared" si="136"/>
        <v>5723065</v>
      </c>
      <c r="I540" s="13">
        <f t="shared" si="136"/>
        <v>6732328</v>
      </c>
      <c r="J540" s="13">
        <f t="shared" si="136"/>
        <v>7263908</v>
      </c>
      <c r="K540" s="13">
        <f t="shared" si="136"/>
        <v>7333203</v>
      </c>
      <c r="L540" s="13">
        <f t="shared" si="136"/>
        <v>7393400</v>
      </c>
      <c r="M540" s="13">
        <f t="shared" si="136"/>
        <v>7558646</v>
      </c>
      <c r="N540" s="14">
        <f>IFERROR(VLOOKUP($B$536,$194:$305,MATCH($P540&amp;"/"&amp;N$310,$192:$192,0),FALSE),IFERROR((VLOOKUP($B$536,$194:$305,MATCH($P539&amp;"/"&amp;N$310,$192:$192,0),FALSE)/3)*4,IFERROR(VLOOKUP($B$536,$194:$305,MATCH($P538&amp;"/"&amp;N$310,$192:$192,0),FALSE)*2,IFERROR(VLOOKUP($B$536,$194:$305,MATCH($P537&amp;"/"&amp;N$310,$192:$192,0),FALSE)*4,""))))</f>
        <v>8805094.666666666</v>
      </c>
      <c r="O540" s="12">
        <f t="shared" ref="O540:O541" si="137">RATE(M$310-C$310,,-C540,M540)</f>
        <v>9.6424085364076095E-2</v>
      </c>
      <c r="P540" s="15" t="s">
        <v>959</v>
      </c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3"/>
      <c r="B541" s="16" t="e">
        <f t="shared" ref="B541:N541" si="138">B540/(B$427+B434)</f>
        <v>#DIV/0!</v>
      </c>
      <c r="C541" s="16" t="e">
        <f t="shared" si="138"/>
        <v>#DIV/0!</v>
      </c>
      <c r="D541" s="16" t="e">
        <f t="shared" si="138"/>
        <v>#DIV/0!</v>
      </c>
      <c r="E541" s="16" t="e">
        <f t="shared" si="138"/>
        <v>#DIV/0!</v>
      </c>
      <c r="F541" s="16" t="e">
        <f t="shared" si="138"/>
        <v>#DIV/0!</v>
      </c>
      <c r="G541" s="16" t="e">
        <f t="shared" si="138"/>
        <v>#DIV/0!</v>
      </c>
      <c r="H541" s="16" t="e">
        <f t="shared" si="138"/>
        <v>#DIV/0!</v>
      </c>
      <c r="I541" s="16" t="e">
        <f t="shared" si="138"/>
        <v>#DIV/0!</v>
      </c>
      <c r="J541" s="16" t="e">
        <f t="shared" si="138"/>
        <v>#DIV/0!</v>
      </c>
      <c r="K541" s="16" t="e">
        <f t="shared" si="138"/>
        <v>#DIV/0!</v>
      </c>
      <c r="L541" s="16" t="e">
        <f t="shared" si="138"/>
        <v>#DIV/0!</v>
      </c>
      <c r="M541" s="16" t="e">
        <f t="shared" si="138"/>
        <v>#DIV/0!</v>
      </c>
      <c r="N541" s="16" t="e">
        <f t="shared" si="138"/>
        <v>#VALUE!</v>
      </c>
      <c r="O541" s="12" t="e">
        <f t="shared" si="137"/>
        <v>#DIV/0!</v>
      </c>
      <c r="P541" s="17" t="s">
        <v>960</v>
      </c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3"/>
      <c r="B542" s="214" t="s">
        <v>890</v>
      </c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3"/>
      <c r="B543" s="14">
        <f t="shared" ref="B543:N546" si="139">IFERROR(VLOOKUP($B$542,$194:$305,MATCH($P543&amp;"/"&amp;B$310,$192:$192,0),FALSE),"")</f>
        <v>0</v>
      </c>
      <c r="C543" s="14">
        <f t="shared" si="139"/>
        <v>0</v>
      </c>
      <c r="D543" s="14">
        <f t="shared" si="139"/>
        <v>118303</v>
      </c>
      <c r="E543" s="14">
        <f t="shared" si="139"/>
        <v>-46780</v>
      </c>
      <c r="F543" s="14">
        <f t="shared" si="139"/>
        <v>1594422</v>
      </c>
      <c r="G543" s="14">
        <f t="shared" si="139"/>
        <v>2751737</v>
      </c>
      <c r="H543" s="14">
        <f t="shared" si="139"/>
        <v>3629518</v>
      </c>
      <c r="I543" s="14">
        <f t="shared" si="139"/>
        <v>3899136</v>
      </c>
      <c r="J543" s="14">
        <f t="shared" si="139"/>
        <v>10618934</v>
      </c>
      <c r="K543" s="14">
        <f t="shared" si="139"/>
        <v>8637412</v>
      </c>
      <c r="L543" s="14">
        <f t="shared" si="139"/>
        <v>7936405</v>
      </c>
      <c r="M543" s="14">
        <f t="shared" si="139"/>
        <v>7096051</v>
      </c>
      <c r="N543" s="14">
        <f t="shared" si="139"/>
        <v>12310159</v>
      </c>
      <c r="O543" s="12"/>
      <c r="P543" s="15" t="s">
        <v>956</v>
      </c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3"/>
      <c r="B544" s="14">
        <f t="shared" si="139"/>
        <v>0</v>
      </c>
      <c r="C544" s="14">
        <f t="shared" si="139"/>
        <v>3250586</v>
      </c>
      <c r="D544" s="14">
        <f t="shared" si="139"/>
        <v>932568.42</v>
      </c>
      <c r="E544" s="14">
        <f t="shared" si="139"/>
        <v>1214304</v>
      </c>
      <c r="F544" s="14">
        <f t="shared" si="139"/>
        <v>1632655</v>
      </c>
      <c r="G544" s="14">
        <f t="shared" si="139"/>
        <v>4520766</v>
      </c>
      <c r="H544" s="14">
        <f t="shared" si="139"/>
        <v>6261759</v>
      </c>
      <c r="I544" s="14">
        <f t="shared" si="139"/>
        <v>9287026</v>
      </c>
      <c r="J544" s="14">
        <f t="shared" si="139"/>
        <v>19145063</v>
      </c>
      <c r="K544" s="14">
        <f t="shared" si="139"/>
        <v>18777353</v>
      </c>
      <c r="L544" s="14">
        <f t="shared" si="139"/>
        <v>15669955</v>
      </c>
      <c r="M544" s="14">
        <f t="shared" si="139"/>
        <v>14051657</v>
      </c>
      <c r="N544" s="14">
        <f t="shared" si="139"/>
        <v>31691373</v>
      </c>
      <c r="O544" s="12"/>
      <c r="P544" s="15" t="s">
        <v>957</v>
      </c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3"/>
      <c r="B545" s="14">
        <f t="shared" si="139"/>
        <v>0</v>
      </c>
      <c r="C545" s="14">
        <f t="shared" si="139"/>
        <v>4841756</v>
      </c>
      <c r="D545" s="14">
        <f t="shared" si="139"/>
        <v>2720061</v>
      </c>
      <c r="E545" s="14">
        <f t="shared" si="139"/>
        <v>2455203</v>
      </c>
      <c r="F545" s="14">
        <f t="shared" si="139"/>
        <v>3026841</v>
      </c>
      <c r="G545" s="14">
        <f t="shared" si="139"/>
        <v>7339851</v>
      </c>
      <c r="H545" s="14">
        <f t="shared" si="139"/>
        <v>9847876</v>
      </c>
      <c r="I545" s="14">
        <f t="shared" si="139"/>
        <v>16503295</v>
      </c>
      <c r="J545" s="14">
        <f t="shared" si="139"/>
        <v>25964329</v>
      </c>
      <c r="K545" s="14">
        <f t="shared" si="139"/>
        <v>28749516</v>
      </c>
      <c r="L545" s="14">
        <f t="shared" si="139"/>
        <v>23470321</v>
      </c>
      <c r="M545" s="14">
        <f t="shared" si="139"/>
        <v>24481593</v>
      </c>
      <c r="N545" s="14">
        <f t="shared" si="139"/>
        <v>41109775</v>
      </c>
      <c r="O545" s="12"/>
      <c r="P545" s="15" t="s">
        <v>958</v>
      </c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3"/>
      <c r="B546" s="14">
        <f t="shared" si="139"/>
        <v>0</v>
      </c>
      <c r="C546" s="14">
        <f t="shared" si="139"/>
        <v>7015521.0999999996</v>
      </c>
      <c r="D546" s="14">
        <f t="shared" si="139"/>
        <v>4726012.12</v>
      </c>
      <c r="E546" s="14">
        <f t="shared" si="139"/>
        <v>4629599</v>
      </c>
      <c r="F546" s="14">
        <f t="shared" si="139"/>
        <v>4717801</v>
      </c>
      <c r="G546" s="14">
        <f t="shared" si="139"/>
        <v>9687128</v>
      </c>
      <c r="H546" s="14">
        <f t="shared" si="139"/>
        <v>13474853</v>
      </c>
      <c r="I546" s="14">
        <f t="shared" si="139"/>
        <v>24827714</v>
      </c>
      <c r="J546" s="14">
        <f t="shared" si="139"/>
        <v>32323027</v>
      </c>
      <c r="K546" s="14">
        <f t="shared" si="139"/>
        <v>40022144</v>
      </c>
      <c r="L546" s="14">
        <f t="shared" si="139"/>
        <v>31408842</v>
      </c>
      <c r="M546" s="14">
        <f t="shared" si="139"/>
        <v>33693567</v>
      </c>
      <c r="N546" s="14" t="str">
        <f t="shared" si="139"/>
        <v/>
      </c>
      <c r="O546" s="12"/>
      <c r="P546" s="15" t="s">
        <v>959</v>
      </c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3"/>
      <c r="B547" s="214" t="s">
        <v>980</v>
      </c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3"/>
      <c r="B548" s="13" t="str">
        <f t="shared" ref="B548:N551" si="140">IFERROR(VLOOKUP($B$547,$194:$305,MATCH($P548&amp;"/"&amp;B$310,$192:$192,0),FALSE),"")</f>
        <v/>
      </c>
      <c r="C548" s="13" t="str">
        <f t="shared" si="140"/>
        <v/>
      </c>
      <c r="D548" s="13" t="str">
        <f t="shared" si="140"/>
        <v/>
      </c>
      <c r="E548" s="13" t="str">
        <f t="shared" si="140"/>
        <v/>
      </c>
      <c r="F548" s="13" t="str">
        <f t="shared" si="140"/>
        <v/>
      </c>
      <c r="G548" s="13" t="str">
        <f t="shared" si="140"/>
        <v/>
      </c>
      <c r="H548" s="13" t="str">
        <f t="shared" si="140"/>
        <v/>
      </c>
      <c r="I548" s="13" t="str">
        <f t="shared" si="140"/>
        <v/>
      </c>
      <c r="J548" s="13" t="str">
        <f t="shared" si="140"/>
        <v/>
      </c>
      <c r="K548" s="13" t="str">
        <f t="shared" si="140"/>
        <v/>
      </c>
      <c r="L548" s="13" t="str">
        <f t="shared" si="140"/>
        <v/>
      </c>
      <c r="M548" s="13" t="str">
        <f t="shared" si="140"/>
        <v/>
      </c>
      <c r="N548" s="14" t="str">
        <f t="shared" si="140"/>
        <v/>
      </c>
      <c r="O548" s="12"/>
      <c r="P548" s="15" t="s">
        <v>956</v>
      </c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3"/>
      <c r="B549" s="13" t="str">
        <f t="shared" si="140"/>
        <v/>
      </c>
      <c r="C549" s="13" t="str">
        <f t="shared" si="140"/>
        <v/>
      </c>
      <c r="D549" s="13" t="str">
        <f t="shared" si="140"/>
        <v/>
      </c>
      <c r="E549" s="13" t="str">
        <f t="shared" si="140"/>
        <v/>
      </c>
      <c r="F549" s="13" t="str">
        <f t="shared" si="140"/>
        <v/>
      </c>
      <c r="G549" s="13" t="str">
        <f t="shared" si="140"/>
        <v/>
      </c>
      <c r="H549" s="13" t="str">
        <f t="shared" si="140"/>
        <v/>
      </c>
      <c r="I549" s="13" t="str">
        <f t="shared" si="140"/>
        <v/>
      </c>
      <c r="J549" s="13" t="str">
        <f t="shared" si="140"/>
        <v/>
      </c>
      <c r="K549" s="13" t="str">
        <f t="shared" si="140"/>
        <v/>
      </c>
      <c r="L549" s="13" t="str">
        <f t="shared" si="140"/>
        <v/>
      </c>
      <c r="M549" s="13" t="str">
        <f t="shared" si="140"/>
        <v/>
      </c>
      <c r="N549" s="14" t="str">
        <f t="shared" si="140"/>
        <v/>
      </c>
      <c r="O549" s="12"/>
      <c r="P549" s="15" t="s">
        <v>957</v>
      </c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3"/>
      <c r="B550" s="13" t="str">
        <f t="shared" si="140"/>
        <v/>
      </c>
      <c r="C550" s="13" t="str">
        <f t="shared" si="140"/>
        <v/>
      </c>
      <c r="D550" s="13" t="str">
        <f t="shared" si="140"/>
        <v/>
      </c>
      <c r="E550" s="13" t="str">
        <f t="shared" si="140"/>
        <v/>
      </c>
      <c r="F550" s="13" t="str">
        <f t="shared" si="140"/>
        <v/>
      </c>
      <c r="G550" s="13" t="str">
        <f t="shared" si="140"/>
        <v/>
      </c>
      <c r="H550" s="13" t="str">
        <f t="shared" si="140"/>
        <v/>
      </c>
      <c r="I550" s="13" t="str">
        <f t="shared" si="140"/>
        <v/>
      </c>
      <c r="J550" s="13" t="str">
        <f t="shared" si="140"/>
        <v/>
      </c>
      <c r="K550" s="13" t="str">
        <f t="shared" si="140"/>
        <v/>
      </c>
      <c r="L550" s="13" t="str">
        <f t="shared" si="140"/>
        <v/>
      </c>
      <c r="M550" s="13" t="str">
        <f t="shared" si="140"/>
        <v/>
      </c>
      <c r="N550" s="14" t="str">
        <f t="shared" si="140"/>
        <v/>
      </c>
      <c r="O550" s="12"/>
      <c r="P550" s="15" t="s">
        <v>958</v>
      </c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3"/>
      <c r="B551" s="13" t="str">
        <f t="shared" si="140"/>
        <v/>
      </c>
      <c r="C551" s="13" t="str">
        <f t="shared" si="140"/>
        <v/>
      </c>
      <c r="D551" s="13" t="str">
        <f t="shared" si="140"/>
        <v/>
      </c>
      <c r="E551" s="13" t="str">
        <f t="shared" si="140"/>
        <v/>
      </c>
      <c r="F551" s="13" t="str">
        <f t="shared" si="140"/>
        <v/>
      </c>
      <c r="G551" s="13" t="str">
        <f t="shared" si="140"/>
        <v/>
      </c>
      <c r="H551" s="13" t="str">
        <f t="shared" si="140"/>
        <v/>
      </c>
      <c r="I551" s="13" t="str">
        <f t="shared" si="140"/>
        <v/>
      </c>
      <c r="J551" s="13" t="str">
        <f t="shared" si="140"/>
        <v/>
      </c>
      <c r="K551" s="13" t="str">
        <f t="shared" si="140"/>
        <v/>
      </c>
      <c r="L551" s="13" t="str">
        <f t="shared" si="140"/>
        <v/>
      </c>
      <c r="M551" s="13" t="str">
        <f t="shared" si="140"/>
        <v/>
      </c>
      <c r="N551" s="14" t="str">
        <f t="shared" si="140"/>
        <v/>
      </c>
      <c r="O551" s="12"/>
      <c r="P551" s="15" t="s">
        <v>959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3"/>
      <c r="B552" s="210" t="s">
        <v>916</v>
      </c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3"/>
      <c r="B553" s="13">
        <f t="shared" ref="B553:N556" si="141">IFERROR(VLOOKUP($B$552,$194:$305,MATCH($P553&amp;"/"&amp;B$310,$192:$192,0),FALSE),"")</f>
        <v>30701871</v>
      </c>
      <c r="C553" s="13">
        <f t="shared" si="141"/>
        <v>75718104</v>
      </c>
      <c r="D553" s="13">
        <f t="shared" si="141"/>
        <v>16375034</v>
      </c>
      <c r="E553" s="13">
        <f t="shared" si="141"/>
        <v>3825537</v>
      </c>
      <c r="F553" s="13">
        <f t="shared" si="141"/>
        <v>72142568</v>
      </c>
      <c r="G553" s="13">
        <f t="shared" si="141"/>
        <v>-54729243</v>
      </c>
      <c r="H553" s="13">
        <f t="shared" si="141"/>
        <v>14592383</v>
      </c>
      <c r="I553" s="13">
        <f t="shared" si="141"/>
        <v>-24435718</v>
      </c>
      <c r="J553" s="13">
        <f t="shared" si="141"/>
        <v>-16402748</v>
      </c>
      <c r="K553" s="13">
        <f t="shared" si="141"/>
        <v>18964943</v>
      </c>
      <c r="L553" s="13">
        <f t="shared" si="141"/>
        <v>7753591</v>
      </c>
      <c r="M553" s="13">
        <f t="shared" si="141"/>
        <v>25802171</v>
      </c>
      <c r="N553" s="14">
        <f t="shared" si="141"/>
        <v>54161001</v>
      </c>
      <c r="O553" s="12"/>
      <c r="P553" s="15" t="s">
        <v>956</v>
      </c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3"/>
      <c r="B554" s="13">
        <f t="shared" si="141"/>
        <v>27692686</v>
      </c>
      <c r="C554" s="13">
        <f t="shared" si="141"/>
        <v>61382109</v>
      </c>
      <c r="D554" s="13">
        <f t="shared" si="141"/>
        <v>-20291001.420000002</v>
      </c>
      <c r="E554" s="13">
        <f t="shared" si="141"/>
        <v>27152396</v>
      </c>
      <c r="F554" s="13">
        <f t="shared" si="141"/>
        <v>74842801</v>
      </c>
      <c r="G554" s="13">
        <f t="shared" si="141"/>
        <v>55779606</v>
      </c>
      <c r="H554" s="13">
        <f t="shared" si="141"/>
        <v>16738392</v>
      </c>
      <c r="I554" s="13">
        <f t="shared" si="141"/>
        <v>-10551605</v>
      </c>
      <c r="J554" s="13">
        <f t="shared" si="141"/>
        <v>37381077</v>
      </c>
      <c r="K554" s="13">
        <f t="shared" si="141"/>
        <v>-34059931</v>
      </c>
      <c r="L554" s="13">
        <f t="shared" si="141"/>
        <v>99050753</v>
      </c>
      <c r="M554" s="13">
        <f t="shared" si="141"/>
        <v>87969764</v>
      </c>
      <c r="N554" s="14">
        <f t="shared" si="141"/>
        <v>121479569</v>
      </c>
      <c r="O554" s="12"/>
      <c r="P554" s="15" t="s">
        <v>957</v>
      </c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3"/>
      <c r="B555" s="13">
        <f t="shared" si="141"/>
        <v>13449132</v>
      </c>
      <c r="C555" s="13">
        <f t="shared" si="141"/>
        <v>77411397</v>
      </c>
      <c r="D555" s="13">
        <f t="shared" si="141"/>
        <v>1616543</v>
      </c>
      <c r="E555" s="13">
        <f t="shared" si="141"/>
        <v>49562219</v>
      </c>
      <c r="F555" s="13">
        <f t="shared" si="141"/>
        <v>38503967</v>
      </c>
      <c r="G555" s="13">
        <f t="shared" si="141"/>
        <v>85251291</v>
      </c>
      <c r="H555" s="13">
        <f t="shared" si="141"/>
        <v>18326055</v>
      </c>
      <c r="I555" s="13">
        <f t="shared" si="141"/>
        <v>-82195026</v>
      </c>
      <c r="J555" s="13">
        <f t="shared" si="141"/>
        <v>104917239</v>
      </c>
      <c r="K555" s="13">
        <f t="shared" si="141"/>
        <v>-114363402</v>
      </c>
      <c r="L555" s="13">
        <f t="shared" si="141"/>
        <v>138103873</v>
      </c>
      <c r="M555" s="13">
        <f t="shared" si="141"/>
        <v>91128801</v>
      </c>
      <c r="N555" s="14">
        <f t="shared" si="141"/>
        <v>119319060</v>
      </c>
      <c r="O555" s="12"/>
      <c r="P555" s="15" t="s">
        <v>958</v>
      </c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3"/>
      <c r="B556" s="13">
        <f t="shared" si="141"/>
        <v>1360490</v>
      </c>
      <c r="C556" s="13">
        <f t="shared" si="141"/>
        <v>104089392.75</v>
      </c>
      <c r="D556" s="13">
        <f t="shared" si="141"/>
        <v>11667072.880000001</v>
      </c>
      <c r="E556" s="13">
        <f t="shared" si="141"/>
        <v>56942534</v>
      </c>
      <c r="F556" s="13">
        <f t="shared" si="141"/>
        <v>68509235</v>
      </c>
      <c r="G556" s="13">
        <f t="shared" si="141"/>
        <v>146246577</v>
      </c>
      <c r="H556" s="13">
        <f t="shared" si="141"/>
        <v>68566985</v>
      </c>
      <c r="I556" s="13">
        <f t="shared" si="141"/>
        <v>-56530314</v>
      </c>
      <c r="J556" s="13">
        <f t="shared" si="141"/>
        <v>171419918</v>
      </c>
      <c r="K556" s="13">
        <f t="shared" si="141"/>
        <v>-88535435</v>
      </c>
      <c r="L556" s="13">
        <f t="shared" si="141"/>
        <v>151398203</v>
      </c>
      <c r="M556" s="13">
        <f t="shared" si="141"/>
        <v>102214226</v>
      </c>
      <c r="N556" s="14" t="str">
        <f t="shared" si="141"/>
        <v/>
      </c>
      <c r="O556" s="12"/>
      <c r="P556" s="15" t="s">
        <v>959</v>
      </c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3"/>
      <c r="B557" s="34">
        <f t="shared" ref="B557:M557" si="142">B556/B$532</f>
        <v>8.8728004113931377E-2</v>
      </c>
      <c r="C557" s="34">
        <f t="shared" si="142"/>
        <v>6.989717712717578</v>
      </c>
      <c r="D557" s="34">
        <f t="shared" si="142"/>
        <v>0.58199496569468134</v>
      </c>
      <c r="E557" s="34">
        <f t="shared" si="142"/>
        <v>2.3505139838419469</v>
      </c>
      <c r="F557" s="34">
        <f t="shared" si="142"/>
        <v>1.9429843853043169</v>
      </c>
      <c r="G557" s="34">
        <f t="shared" si="142"/>
        <v>3.5389535748115271</v>
      </c>
      <c r="H557" s="34">
        <f t="shared" si="142"/>
        <v>1.4856320797451821</v>
      </c>
      <c r="I557" s="34">
        <f t="shared" si="142"/>
        <v>-1.4321030370751759</v>
      </c>
      <c r="J557" s="34">
        <f t="shared" si="142"/>
        <v>4.2669261539150849</v>
      </c>
      <c r="K557" s="34">
        <f t="shared" si="142"/>
        <v>-2.5783330633719612</v>
      </c>
      <c r="L557" s="34">
        <f t="shared" si="142"/>
        <v>3.9366012208912968</v>
      </c>
      <c r="M557" s="34">
        <f t="shared" si="142"/>
        <v>2.6393706447085066</v>
      </c>
      <c r="N557" s="34">
        <f>IFERROR(N556/N$532,IFERROR(N555/N$532,IFERROR(N554/N$532,N553/N$532)))</f>
        <v>5.5142488907177434</v>
      </c>
      <c r="O557" s="12">
        <f>RATE(M$310-C$310,,-C557,M557)</f>
        <v>-9.279784215800696E-2</v>
      </c>
      <c r="P557" s="17" t="s">
        <v>981</v>
      </c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3"/>
      <c r="B558" s="216" t="s">
        <v>982</v>
      </c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3"/>
      <c r="B559" s="13">
        <f t="shared" ref="B559:N562" si="143">IFERROR(B553+B575,"")</f>
        <v>29534992</v>
      </c>
      <c r="C559" s="13">
        <f t="shared" si="143"/>
        <v>74120445</v>
      </c>
      <c r="D559" s="13">
        <f t="shared" si="143"/>
        <v>13364624</v>
      </c>
      <c r="E559" s="13">
        <f t="shared" si="143"/>
        <v>1983592</v>
      </c>
      <c r="F559" s="13">
        <f t="shared" si="143"/>
        <v>70341632</v>
      </c>
      <c r="G559" s="13">
        <f t="shared" si="143"/>
        <v>-56554265</v>
      </c>
      <c r="H559" s="13">
        <f t="shared" si="143"/>
        <v>11825452</v>
      </c>
      <c r="I559" s="13">
        <f t="shared" si="143"/>
        <v>-26433664</v>
      </c>
      <c r="J559" s="13">
        <f t="shared" si="143"/>
        <v>-17958026</v>
      </c>
      <c r="K559" s="13">
        <f t="shared" si="143"/>
        <v>17190355</v>
      </c>
      <c r="L559" s="13">
        <f t="shared" si="143"/>
        <v>6891553</v>
      </c>
      <c r="M559" s="13">
        <f t="shared" si="143"/>
        <v>24154164</v>
      </c>
      <c r="N559" s="14">
        <f t="shared" si="143"/>
        <v>52829985</v>
      </c>
      <c r="O559" s="12"/>
      <c r="P559" s="15" t="s">
        <v>956</v>
      </c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3"/>
      <c r="B560" s="13">
        <f t="shared" si="143"/>
        <v>25148881</v>
      </c>
      <c r="C560" s="13">
        <f t="shared" si="143"/>
        <v>56492438</v>
      </c>
      <c r="D560" s="13">
        <f t="shared" si="143"/>
        <v>-25182179.720000003</v>
      </c>
      <c r="E560" s="13">
        <f t="shared" si="143"/>
        <v>23444908</v>
      </c>
      <c r="F560" s="13">
        <f t="shared" si="143"/>
        <v>71267560</v>
      </c>
      <c r="G560" s="13">
        <f t="shared" si="143"/>
        <v>53475261</v>
      </c>
      <c r="H560" s="13">
        <f t="shared" si="143"/>
        <v>11701362</v>
      </c>
      <c r="I560" s="13">
        <f t="shared" si="143"/>
        <v>-14485600</v>
      </c>
      <c r="J560" s="13">
        <f t="shared" si="143"/>
        <v>34613987</v>
      </c>
      <c r="K560" s="13">
        <f t="shared" si="143"/>
        <v>-38891861</v>
      </c>
      <c r="L560" s="13">
        <f t="shared" si="143"/>
        <v>97403619</v>
      </c>
      <c r="M560" s="13">
        <f t="shared" si="143"/>
        <v>84807100</v>
      </c>
      <c r="N560" s="14">
        <f t="shared" si="143"/>
        <v>117766475</v>
      </c>
      <c r="O560" s="12"/>
      <c r="P560" s="15" t="s">
        <v>957</v>
      </c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3"/>
      <c r="B561" s="13">
        <f t="shared" si="143"/>
        <v>9561066</v>
      </c>
      <c r="C561" s="13">
        <f t="shared" si="143"/>
        <v>69842378</v>
      </c>
      <c r="D561" s="13">
        <f t="shared" si="143"/>
        <v>-4607236</v>
      </c>
      <c r="E561" s="13">
        <f t="shared" si="143"/>
        <v>44677363</v>
      </c>
      <c r="F561" s="13">
        <f t="shared" si="143"/>
        <v>32171153</v>
      </c>
      <c r="G561" s="13">
        <f t="shared" si="143"/>
        <v>79526276</v>
      </c>
      <c r="H561" s="13">
        <f t="shared" si="143"/>
        <v>10374468</v>
      </c>
      <c r="I561" s="13">
        <f t="shared" si="143"/>
        <v>-87739874</v>
      </c>
      <c r="J561" s="13">
        <f t="shared" si="143"/>
        <v>100645339</v>
      </c>
      <c r="K561" s="13">
        <f t="shared" si="143"/>
        <v>-119289515</v>
      </c>
      <c r="L561" s="13">
        <f t="shared" si="143"/>
        <v>134829485</v>
      </c>
      <c r="M561" s="13">
        <f t="shared" si="143"/>
        <v>86195435</v>
      </c>
      <c r="N561" s="14">
        <f t="shared" si="143"/>
        <v>113505800</v>
      </c>
      <c r="O561" s="12"/>
      <c r="P561" s="15" t="s">
        <v>958</v>
      </c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3"/>
      <c r="B562" s="13">
        <f t="shared" si="143"/>
        <v>-4388165</v>
      </c>
      <c r="C562" s="25">
        <f t="shared" si="143"/>
        <v>93786307.030000001</v>
      </c>
      <c r="D562" s="25">
        <f t="shared" si="143"/>
        <v>2547159.17</v>
      </c>
      <c r="E562" s="25">
        <f t="shared" si="143"/>
        <v>50229728</v>
      </c>
      <c r="F562" s="25">
        <f t="shared" si="143"/>
        <v>60194173</v>
      </c>
      <c r="G562" s="25">
        <f t="shared" si="143"/>
        <v>137838757</v>
      </c>
      <c r="H562" s="25">
        <f t="shared" si="143"/>
        <v>57398519</v>
      </c>
      <c r="I562" s="25">
        <f t="shared" si="143"/>
        <v>-64002958</v>
      </c>
      <c r="J562" s="25">
        <f t="shared" si="143"/>
        <v>164486006</v>
      </c>
      <c r="K562" s="25">
        <f t="shared" si="143"/>
        <v>-96010293</v>
      </c>
      <c r="L562" s="25">
        <f t="shared" si="143"/>
        <v>146690165</v>
      </c>
      <c r="M562" s="25">
        <f t="shared" si="143"/>
        <v>96184318</v>
      </c>
      <c r="N562" s="25" t="str">
        <f t="shared" si="143"/>
        <v/>
      </c>
      <c r="O562" s="12">
        <f>RATE(M$310-C$310,,-C562,M562)</f>
        <v>2.527936352871601E-3</v>
      </c>
      <c r="P562" s="15" t="s">
        <v>959</v>
      </c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3"/>
      <c r="B563" s="213" t="s">
        <v>917</v>
      </c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3"/>
      <c r="O563" s="12"/>
      <c r="P563" s="15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3"/>
      <c r="B564" s="214" t="s">
        <v>921</v>
      </c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3"/>
      <c r="B565" s="13">
        <f t="shared" ref="B565:N568" si="144">IFERROR(VLOOKUP($B$564,$194:$305,MATCH($P565&amp;"/"&amp;B$310,$192:$192,0),FALSE),"")</f>
        <v>-1166879</v>
      </c>
      <c r="C565" s="13">
        <f t="shared" si="144"/>
        <v>-1597659</v>
      </c>
      <c r="D565" s="13">
        <f t="shared" si="144"/>
        <v>-1886708</v>
      </c>
      <c r="E565" s="13">
        <f t="shared" si="144"/>
        <v>-747589</v>
      </c>
      <c r="F565" s="13">
        <f t="shared" si="144"/>
        <v>-831986</v>
      </c>
      <c r="G565" s="13">
        <f t="shared" si="144"/>
        <v>-1076924</v>
      </c>
      <c r="H565" s="13">
        <f t="shared" si="144"/>
        <v>-1409433</v>
      </c>
      <c r="I565" s="13">
        <f t="shared" si="144"/>
        <v>-1252120</v>
      </c>
      <c r="J565" s="13">
        <f t="shared" si="144"/>
        <v>-1125462</v>
      </c>
      <c r="K565" s="13">
        <f t="shared" si="144"/>
        <v>-1128347</v>
      </c>
      <c r="L565" s="13">
        <f t="shared" si="144"/>
        <v>-490488</v>
      </c>
      <c r="M565" s="13">
        <f t="shared" si="144"/>
        <v>-1101220</v>
      </c>
      <c r="N565" s="14">
        <f t="shared" si="144"/>
        <v>-626125</v>
      </c>
      <c r="O565" s="12"/>
      <c r="P565" s="15" t="s">
        <v>956</v>
      </c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3"/>
      <c r="B566" s="13">
        <f t="shared" si="144"/>
        <v>-2543805</v>
      </c>
      <c r="C566" s="13">
        <f t="shared" si="144"/>
        <v>-2780463</v>
      </c>
      <c r="D566" s="13">
        <f t="shared" si="144"/>
        <v>-2719633.93</v>
      </c>
      <c r="E566" s="13">
        <f t="shared" si="144"/>
        <v>-1844882</v>
      </c>
      <c r="F566" s="13">
        <f t="shared" si="144"/>
        <v>-1642202</v>
      </c>
      <c r="G566" s="13">
        <f t="shared" si="144"/>
        <v>-1039995</v>
      </c>
      <c r="H566" s="13">
        <f t="shared" si="144"/>
        <v>-2713106</v>
      </c>
      <c r="I566" s="13">
        <f t="shared" si="144"/>
        <v>-2543536</v>
      </c>
      <c r="J566" s="13">
        <f t="shared" si="144"/>
        <v>-1734363</v>
      </c>
      <c r="K566" s="13">
        <f t="shared" si="144"/>
        <v>-3442895</v>
      </c>
      <c r="L566" s="13">
        <f t="shared" si="144"/>
        <v>-917530</v>
      </c>
      <c r="M566" s="13">
        <f t="shared" si="144"/>
        <v>-1805684</v>
      </c>
      <c r="N566" s="14">
        <f t="shared" si="144"/>
        <v>-2011429</v>
      </c>
      <c r="O566" s="12"/>
      <c r="P566" s="15" t="s">
        <v>957</v>
      </c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3"/>
      <c r="B567" s="13">
        <f t="shared" si="144"/>
        <v>-3888066</v>
      </c>
      <c r="C567" s="13">
        <f t="shared" si="144"/>
        <v>-4512326</v>
      </c>
      <c r="D567" s="13">
        <f t="shared" si="144"/>
        <v>-3668237</v>
      </c>
      <c r="E567" s="13">
        <f t="shared" si="144"/>
        <v>-2275215</v>
      </c>
      <c r="F567" s="13">
        <f t="shared" si="144"/>
        <v>-2922672</v>
      </c>
      <c r="G567" s="13">
        <f t="shared" si="144"/>
        <v>-3293730</v>
      </c>
      <c r="H567" s="13">
        <f t="shared" si="144"/>
        <v>-4214794</v>
      </c>
      <c r="I567" s="13">
        <f t="shared" si="144"/>
        <v>-3383404</v>
      </c>
      <c r="J567" s="13">
        <f t="shared" si="144"/>
        <v>-2649326</v>
      </c>
      <c r="K567" s="13">
        <f t="shared" si="144"/>
        <v>-2283895</v>
      </c>
      <c r="L567" s="13">
        <f t="shared" si="144"/>
        <v>-1695892</v>
      </c>
      <c r="M567" s="13">
        <f t="shared" si="144"/>
        <v>-2942401</v>
      </c>
      <c r="N567" s="14">
        <f t="shared" si="144"/>
        <v>-3041207</v>
      </c>
      <c r="O567" s="12"/>
      <c r="P567" s="15" t="s">
        <v>958</v>
      </c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3"/>
      <c r="B568" s="13">
        <f t="shared" si="144"/>
        <v>-5748655</v>
      </c>
      <c r="C568" s="13">
        <f t="shared" si="144"/>
        <v>-6413676.3200000003</v>
      </c>
      <c r="D568" s="13">
        <f t="shared" si="144"/>
        <v>-5389719.9199999999</v>
      </c>
      <c r="E568" s="13">
        <f t="shared" si="144"/>
        <v>-3127615</v>
      </c>
      <c r="F568" s="13">
        <f t="shared" si="144"/>
        <v>-3633748</v>
      </c>
      <c r="G568" s="13">
        <f t="shared" si="144"/>
        <v>-4580250</v>
      </c>
      <c r="H568" s="13">
        <f t="shared" si="144"/>
        <v>-6255512</v>
      </c>
      <c r="I568" s="13">
        <f t="shared" si="144"/>
        <v>-4389220</v>
      </c>
      <c r="J568" s="13">
        <f t="shared" si="144"/>
        <v>-3998622</v>
      </c>
      <c r="K568" s="13">
        <f t="shared" si="144"/>
        <v>-3975876</v>
      </c>
      <c r="L568" s="13">
        <f t="shared" si="144"/>
        <v>-2174165</v>
      </c>
      <c r="M568" s="13">
        <f t="shared" si="144"/>
        <v>-3393648</v>
      </c>
      <c r="N568" s="14" t="str">
        <f t="shared" si="144"/>
        <v/>
      </c>
      <c r="O568" s="12"/>
      <c r="P568" s="15" t="s">
        <v>959</v>
      </c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3"/>
      <c r="B569" s="214" t="s">
        <v>924</v>
      </c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3"/>
      <c r="B570" s="13">
        <f t="shared" ref="B570:N573" si="145">IFERROR(VLOOKUP($B$569,$194:$305,MATCH($P570&amp;"/"&amp;B$310,$192:$192,0),FALSE),"")</f>
        <v>0</v>
      </c>
      <c r="C570" s="13">
        <f t="shared" si="145"/>
        <v>0</v>
      </c>
      <c r="D570" s="13">
        <f t="shared" si="145"/>
        <v>-1123702</v>
      </c>
      <c r="E570" s="13">
        <f t="shared" si="145"/>
        <v>-1094356</v>
      </c>
      <c r="F570" s="13">
        <f t="shared" si="145"/>
        <v>-968950</v>
      </c>
      <c r="G570" s="13">
        <f t="shared" si="145"/>
        <v>-748098</v>
      </c>
      <c r="H570" s="13">
        <f t="shared" si="145"/>
        <v>-1357498</v>
      </c>
      <c r="I570" s="13">
        <f t="shared" si="145"/>
        <v>-745826</v>
      </c>
      <c r="J570" s="13">
        <f t="shared" si="145"/>
        <v>-429816</v>
      </c>
      <c r="K570" s="13">
        <f t="shared" si="145"/>
        <v>-646241</v>
      </c>
      <c r="L570" s="13">
        <f t="shared" si="145"/>
        <v>-371550</v>
      </c>
      <c r="M570" s="13">
        <f t="shared" si="145"/>
        <v>-546787</v>
      </c>
      <c r="N570" s="14">
        <f t="shared" si="145"/>
        <v>-704891</v>
      </c>
      <c r="O570" s="12"/>
      <c r="P570" s="15" t="s">
        <v>956</v>
      </c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3"/>
      <c r="B571" s="13">
        <f t="shared" si="145"/>
        <v>0</v>
      </c>
      <c r="C571" s="13">
        <f t="shared" si="145"/>
        <v>-2109208</v>
      </c>
      <c r="D571" s="13">
        <f t="shared" si="145"/>
        <v>-2171544.37</v>
      </c>
      <c r="E571" s="13">
        <f t="shared" si="145"/>
        <v>-1862606</v>
      </c>
      <c r="F571" s="13">
        <f t="shared" si="145"/>
        <v>-1933039</v>
      </c>
      <c r="G571" s="13">
        <f t="shared" si="145"/>
        <v>-1264350</v>
      </c>
      <c r="H571" s="13">
        <f t="shared" si="145"/>
        <v>-2323924</v>
      </c>
      <c r="I571" s="13">
        <f t="shared" si="145"/>
        <v>-1390459</v>
      </c>
      <c r="J571" s="13">
        <f t="shared" si="145"/>
        <v>-1032727</v>
      </c>
      <c r="K571" s="13">
        <f t="shared" si="145"/>
        <v>-1389035</v>
      </c>
      <c r="L571" s="13">
        <f t="shared" si="145"/>
        <v>-729604</v>
      </c>
      <c r="M571" s="13">
        <f t="shared" si="145"/>
        <v>-1356980</v>
      </c>
      <c r="N571" s="14">
        <f t="shared" si="145"/>
        <v>-1701665</v>
      </c>
      <c r="O571" s="12"/>
      <c r="P571" s="15" t="s">
        <v>957</v>
      </c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3"/>
      <c r="B572" s="13">
        <f t="shared" si="145"/>
        <v>0</v>
      </c>
      <c r="C572" s="13">
        <f t="shared" si="145"/>
        <v>-3056693</v>
      </c>
      <c r="D572" s="13">
        <f t="shared" si="145"/>
        <v>-2555542</v>
      </c>
      <c r="E572" s="13">
        <f t="shared" si="145"/>
        <v>-2609641</v>
      </c>
      <c r="F572" s="13">
        <f t="shared" si="145"/>
        <v>-3410142</v>
      </c>
      <c r="G572" s="13">
        <f t="shared" si="145"/>
        <v>-2431285</v>
      </c>
      <c r="H572" s="13">
        <f t="shared" si="145"/>
        <v>-3736793</v>
      </c>
      <c r="I572" s="13">
        <f t="shared" si="145"/>
        <v>-2161444</v>
      </c>
      <c r="J572" s="13">
        <f t="shared" si="145"/>
        <v>-1622574</v>
      </c>
      <c r="K572" s="13">
        <f t="shared" si="145"/>
        <v>-2642218</v>
      </c>
      <c r="L572" s="13">
        <f t="shared" si="145"/>
        <v>-1578496</v>
      </c>
      <c r="M572" s="13">
        <f t="shared" si="145"/>
        <v>-1990965</v>
      </c>
      <c r="N572" s="14">
        <f t="shared" si="145"/>
        <v>-2772053</v>
      </c>
      <c r="O572" s="12"/>
      <c r="P572" s="15" t="s">
        <v>958</v>
      </c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3"/>
      <c r="B573" s="13">
        <f t="shared" si="145"/>
        <v>0</v>
      </c>
      <c r="C573" s="13">
        <f t="shared" si="145"/>
        <v>-3889409.4</v>
      </c>
      <c r="D573" s="13">
        <f t="shared" si="145"/>
        <v>-3730193.79</v>
      </c>
      <c r="E573" s="13">
        <f t="shared" si="145"/>
        <v>-3585191</v>
      </c>
      <c r="F573" s="13">
        <f t="shared" si="145"/>
        <v>-4681314</v>
      </c>
      <c r="G573" s="13">
        <f t="shared" si="145"/>
        <v>-3827570</v>
      </c>
      <c r="H573" s="13">
        <f t="shared" si="145"/>
        <v>-4912954</v>
      </c>
      <c r="I573" s="13">
        <f t="shared" si="145"/>
        <v>-3083424</v>
      </c>
      <c r="J573" s="13">
        <f t="shared" si="145"/>
        <v>-2935290</v>
      </c>
      <c r="K573" s="13">
        <f t="shared" si="145"/>
        <v>-3498982</v>
      </c>
      <c r="L573" s="13">
        <f t="shared" si="145"/>
        <v>-2533873</v>
      </c>
      <c r="M573" s="13">
        <f t="shared" si="145"/>
        <v>-2636260</v>
      </c>
      <c r="N573" s="14" t="str">
        <f t="shared" si="145"/>
        <v/>
      </c>
      <c r="O573" s="12"/>
      <c r="P573" s="15" t="s">
        <v>959</v>
      </c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3"/>
      <c r="B574" s="214" t="s">
        <v>983</v>
      </c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3"/>
      <c r="B575" s="14">
        <f t="shared" ref="B575:N578" si="146">IFERROR(B565+B570,"")</f>
        <v>-1166879</v>
      </c>
      <c r="C575" s="14">
        <f t="shared" si="146"/>
        <v>-1597659</v>
      </c>
      <c r="D575" s="14">
        <f t="shared" si="146"/>
        <v>-3010410</v>
      </c>
      <c r="E575" s="14">
        <f t="shared" si="146"/>
        <v>-1841945</v>
      </c>
      <c r="F575" s="14">
        <f t="shared" si="146"/>
        <v>-1800936</v>
      </c>
      <c r="G575" s="14">
        <f t="shared" si="146"/>
        <v>-1825022</v>
      </c>
      <c r="H575" s="14">
        <f t="shared" si="146"/>
        <v>-2766931</v>
      </c>
      <c r="I575" s="14">
        <f t="shared" si="146"/>
        <v>-1997946</v>
      </c>
      <c r="J575" s="14">
        <f t="shared" si="146"/>
        <v>-1555278</v>
      </c>
      <c r="K575" s="14">
        <f t="shared" si="146"/>
        <v>-1774588</v>
      </c>
      <c r="L575" s="14">
        <f t="shared" si="146"/>
        <v>-862038</v>
      </c>
      <c r="M575" s="14">
        <f t="shared" si="146"/>
        <v>-1648007</v>
      </c>
      <c r="N575" s="14">
        <f t="shared" si="146"/>
        <v>-1331016</v>
      </c>
      <c r="O575" s="12"/>
      <c r="P575" s="15" t="s">
        <v>956</v>
      </c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3"/>
      <c r="B576" s="14">
        <f t="shared" si="146"/>
        <v>-2543805</v>
      </c>
      <c r="C576" s="14">
        <f t="shared" si="146"/>
        <v>-4889671</v>
      </c>
      <c r="D576" s="14">
        <f t="shared" si="146"/>
        <v>-4891178.3000000007</v>
      </c>
      <c r="E576" s="14">
        <f t="shared" si="146"/>
        <v>-3707488</v>
      </c>
      <c r="F576" s="14">
        <f t="shared" si="146"/>
        <v>-3575241</v>
      </c>
      <c r="G576" s="14">
        <f t="shared" si="146"/>
        <v>-2304345</v>
      </c>
      <c r="H576" s="14">
        <f t="shared" si="146"/>
        <v>-5037030</v>
      </c>
      <c r="I576" s="14">
        <f t="shared" si="146"/>
        <v>-3933995</v>
      </c>
      <c r="J576" s="14">
        <f t="shared" si="146"/>
        <v>-2767090</v>
      </c>
      <c r="K576" s="14">
        <f t="shared" si="146"/>
        <v>-4831930</v>
      </c>
      <c r="L576" s="14">
        <f t="shared" si="146"/>
        <v>-1647134</v>
      </c>
      <c r="M576" s="14">
        <f t="shared" si="146"/>
        <v>-3162664</v>
      </c>
      <c r="N576" s="14">
        <f t="shared" si="146"/>
        <v>-3713094</v>
      </c>
      <c r="O576" s="12"/>
      <c r="P576" s="15" t="s">
        <v>957</v>
      </c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3"/>
      <c r="B577" s="14">
        <f t="shared" si="146"/>
        <v>-3888066</v>
      </c>
      <c r="C577" s="14">
        <f t="shared" si="146"/>
        <v>-7569019</v>
      </c>
      <c r="D577" s="14">
        <f t="shared" si="146"/>
        <v>-6223779</v>
      </c>
      <c r="E577" s="14">
        <f t="shared" si="146"/>
        <v>-4884856</v>
      </c>
      <c r="F577" s="14">
        <f t="shared" si="146"/>
        <v>-6332814</v>
      </c>
      <c r="G577" s="14">
        <f t="shared" si="146"/>
        <v>-5725015</v>
      </c>
      <c r="H577" s="14">
        <f t="shared" si="146"/>
        <v>-7951587</v>
      </c>
      <c r="I577" s="14">
        <f t="shared" si="146"/>
        <v>-5544848</v>
      </c>
      <c r="J577" s="14">
        <f t="shared" si="146"/>
        <v>-4271900</v>
      </c>
      <c r="K577" s="14">
        <f t="shared" si="146"/>
        <v>-4926113</v>
      </c>
      <c r="L577" s="14">
        <f t="shared" si="146"/>
        <v>-3274388</v>
      </c>
      <c r="M577" s="14">
        <f t="shared" si="146"/>
        <v>-4933366</v>
      </c>
      <c r="N577" s="14">
        <f t="shared" si="146"/>
        <v>-5813260</v>
      </c>
      <c r="O577" s="12"/>
      <c r="P577" s="15" t="s">
        <v>958</v>
      </c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3"/>
      <c r="B578" s="14">
        <f t="shared" si="146"/>
        <v>-5748655</v>
      </c>
      <c r="C578" s="14">
        <f t="shared" si="146"/>
        <v>-10303085.720000001</v>
      </c>
      <c r="D578" s="14">
        <f t="shared" si="146"/>
        <v>-9119913.7100000009</v>
      </c>
      <c r="E578" s="14">
        <f t="shared" si="146"/>
        <v>-6712806</v>
      </c>
      <c r="F578" s="14">
        <f t="shared" si="146"/>
        <v>-8315062</v>
      </c>
      <c r="G578" s="14">
        <f t="shared" si="146"/>
        <v>-8407820</v>
      </c>
      <c r="H578" s="14">
        <f t="shared" si="146"/>
        <v>-11168466</v>
      </c>
      <c r="I578" s="14">
        <f t="shared" si="146"/>
        <v>-7472644</v>
      </c>
      <c r="J578" s="14">
        <f t="shared" si="146"/>
        <v>-6933912</v>
      </c>
      <c r="K578" s="14">
        <f t="shared" si="146"/>
        <v>-7474858</v>
      </c>
      <c r="L578" s="14">
        <f t="shared" si="146"/>
        <v>-4708038</v>
      </c>
      <c r="M578" s="14">
        <f t="shared" si="146"/>
        <v>-6029908</v>
      </c>
      <c r="N578" s="14" t="str">
        <f t="shared" si="146"/>
        <v/>
      </c>
      <c r="O578" s="12">
        <f>RATE(M$310-C$310,,-C578,M578)</f>
        <v>-5.2161517285224314E-2</v>
      </c>
      <c r="P578" s="15" t="s">
        <v>959</v>
      </c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3"/>
      <c r="B579" s="213" t="s">
        <v>929</v>
      </c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3"/>
      <c r="B580" s="13">
        <f t="shared" ref="B580:N583" si="147">IFERROR(VLOOKUP($B$579,$194:$305,MATCH($P580&amp;"/"&amp;B$310,$192:$192,0),FALSE),"")</f>
        <v>-30615477</v>
      </c>
      <c r="C580" s="13">
        <f t="shared" si="147"/>
        <v>-90344548</v>
      </c>
      <c r="D580" s="13">
        <f t="shared" si="147"/>
        <v>-18028424</v>
      </c>
      <c r="E580" s="13">
        <f t="shared" si="147"/>
        <v>-9742278</v>
      </c>
      <c r="F580" s="13">
        <f t="shared" si="147"/>
        <v>-104789507</v>
      </c>
      <c r="G580" s="13">
        <f t="shared" si="147"/>
        <v>50828841</v>
      </c>
      <c r="H580" s="13">
        <f t="shared" si="147"/>
        <v>-15340446</v>
      </c>
      <c r="I580" s="13">
        <f t="shared" si="147"/>
        <v>7909619</v>
      </c>
      <c r="J580" s="13">
        <f t="shared" si="147"/>
        <v>14137477</v>
      </c>
      <c r="K580" s="13">
        <f t="shared" si="147"/>
        <v>-207946</v>
      </c>
      <c r="L580" s="13">
        <f t="shared" si="147"/>
        <v>-7896483</v>
      </c>
      <c r="M580" s="13">
        <f t="shared" si="147"/>
        <v>-35314458</v>
      </c>
      <c r="N580" s="14">
        <f t="shared" si="147"/>
        <v>-34393660</v>
      </c>
      <c r="O580" s="12"/>
      <c r="P580" s="15" t="s">
        <v>956</v>
      </c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3"/>
      <c r="B581" s="13">
        <f t="shared" si="147"/>
        <v>-22591206</v>
      </c>
      <c r="C581" s="13">
        <f t="shared" si="147"/>
        <v>-71574370</v>
      </c>
      <c r="D581" s="13">
        <f t="shared" si="147"/>
        <v>15638222.92</v>
      </c>
      <c r="E581" s="13">
        <f t="shared" si="147"/>
        <v>-25541179</v>
      </c>
      <c r="F581" s="13">
        <f t="shared" si="147"/>
        <v>-103231892</v>
      </c>
      <c r="G581" s="13">
        <f t="shared" si="147"/>
        <v>-48725508</v>
      </c>
      <c r="H581" s="13">
        <f t="shared" si="147"/>
        <v>-22442685</v>
      </c>
      <c r="I581" s="13">
        <f t="shared" si="147"/>
        <v>5829840</v>
      </c>
      <c r="J581" s="13">
        <f t="shared" si="147"/>
        <v>-36540991</v>
      </c>
      <c r="K581" s="13">
        <f t="shared" si="147"/>
        <v>58189999</v>
      </c>
      <c r="L581" s="13">
        <f t="shared" si="147"/>
        <v>-91105472</v>
      </c>
      <c r="M581" s="13">
        <f t="shared" si="147"/>
        <v>-97608432</v>
      </c>
      <c r="N581" s="14">
        <f t="shared" si="147"/>
        <v>-105030116</v>
      </c>
      <c r="O581" s="12"/>
      <c r="P581" s="15" t="s">
        <v>957</v>
      </c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3"/>
      <c r="B582" s="13">
        <f t="shared" si="147"/>
        <v>-13009669</v>
      </c>
      <c r="C582" s="13">
        <f t="shared" si="147"/>
        <v>-82997729</v>
      </c>
      <c r="D582" s="13">
        <f t="shared" si="147"/>
        <v>7053275</v>
      </c>
      <c r="E582" s="13">
        <f t="shared" si="147"/>
        <v>-44184450</v>
      </c>
      <c r="F582" s="13">
        <f t="shared" si="147"/>
        <v>-87325097</v>
      </c>
      <c r="G582" s="13">
        <f t="shared" si="147"/>
        <v>-77886223</v>
      </c>
      <c r="H582" s="13">
        <f t="shared" si="147"/>
        <v>-24993309</v>
      </c>
      <c r="I582" s="13">
        <f t="shared" si="147"/>
        <v>86468218</v>
      </c>
      <c r="J582" s="13">
        <f t="shared" si="147"/>
        <v>-101559362</v>
      </c>
      <c r="K582" s="13">
        <f t="shared" si="147"/>
        <v>142770706</v>
      </c>
      <c r="L582" s="13">
        <f t="shared" si="147"/>
        <v>-133186414</v>
      </c>
      <c r="M582" s="13">
        <f t="shared" si="147"/>
        <v>-97831937</v>
      </c>
      <c r="N582" s="14">
        <f t="shared" si="147"/>
        <v>-107445743</v>
      </c>
      <c r="O582" s="12"/>
      <c r="P582" s="15" t="s">
        <v>958</v>
      </c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3"/>
      <c r="B583" s="13">
        <f t="shared" si="147"/>
        <v>-8274125</v>
      </c>
      <c r="C583" s="13">
        <f t="shared" si="147"/>
        <v>-101687223.58</v>
      </c>
      <c r="D583" s="13">
        <f t="shared" si="147"/>
        <v>5524545.9400000004</v>
      </c>
      <c r="E583" s="13">
        <f t="shared" si="147"/>
        <v>-29700375</v>
      </c>
      <c r="F583" s="13">
        <f t="shared" si="147"/>
        <v>-117259276</v>
      </c>
      <c r="G583" s="13">
        <f t="shared" si="147"/>
        <v>-115650592</v>
      </c>
      <c r="H583" s="13">
        <f t="shared" si="147"/>
        <v>-66851901</v>
      </c>
      <c r="I583" s="13">
        <f t="shared" si="147"/>
        <v>71772514</v>
      </c>
      <c r="J583" s="13">
        <f t="shared" si="147"/>
        <v>-171972647</v>
      </c>
      <c r="K583" s="13">
        <f t="shared" si="147"/>
        <v>127860013</v>
      </c>
      <c r="L583" s="13">
        <f t="shared" si="147"/>
        <v>-142903989</v>
      </c>
      <c r="M583" s="13">
        <f t="shared" si="147"/>
        <v>-111462867</v>
      </c>
      <c r="N583" s="14" t="str">
        <f t="shared" si="147"/>
        <v/>
      </c>
      <c r="O583" s="12"/>
      <c r="P583" s="15" t="s">
        <v>959</v>
      </c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3"/>
      <c r="B584" s="216" t="s">
        <v>950</v>
      </c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3"/>
      <c r="B585" s="13">
        <f t="shared" ref="B585:N588" si="148">IFERROR(VLOOKUP($B$584,$194:$305,MATCH($P585&amp;"/"&amp;B$310,$192:$192,0),FALSE),"")</f>
        <v>318509</v>
      </c>
      <c r="C585" s="13">
        <f t="shared" si="148"/>
        <v>2170532</v>
      </c>
      <c r="D585" s="13">
        <f t="shared" si="148"/>
        <v>-1902209</v>
      </c>
      <c r="E585" s="13">
        <f t="shared" si="148"/>
        <v>180412</v>
      </c>
      <c r="F585" s="13">
        <f t="shared" si="148"/>
        <v>21895054</v>
      </c>
      <c r="G585" s="13">
        <f t="shared" si="148"/>
        <v>-511594</v>
      </c>
      <c r="H585" s="13">
        <f t="shared" si="148"/>
        <v>373951</v>
      </c>
      <c r="I585" s="13">
        <f t="shared" si="148"/>
        <v>-12786</v>
      </c>
      <c r="J585" s="13">
        <f t="shared" si="148"/>
        <v>-8383729</v>
      </c>
      <c r="K585" s="13">
        <f t="shared" si="148"/>
        <v>-21963854</v>
      </c>
      <c r="L585" s="13">
        <f t="shared" si="148"/>
        <v>-2769560</v>
      </c>
      <c r="M585" s="13">
        <f t="shared" si="148"/>
        <v>66207</v>
      </c>
      <c r="N585" s="13">
        <f t="shared" si="148"/>
        <v>-3768254</v>
      </c>
      <c r="O585" s="12"/>
      <c r="P585" s="15" t="s">
        <v>956</v>
      </c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3"/>
      <c r="B586" s="13">
        <f t="shared" si="148"/>
        <v>-2650331</v>
      </c>
      <c r="C586" s="13">
        <f t="shared" si="148"/>
        <v>-203214</v>
      </c>
      <c r="D586" s="13">
        <f t="shared" si="148"/>
        <v>752322.91</v>
      </c>
      <c r="E586" s="13">
        <f t="shared" si="148"/>
        <v>-5207477</v>
      </c>
      <c r="F586" s="13">
        <f t="shared" si="148"/>
        <v>16706336</v>
      </c>
      <c r="G586" s="13">
        <f t="shared" si="148"/>
        <v>-6887845</v>
      </c>
      <c r="H586" s="13">
        <f t="shared" si="148"/>
        <v>3481263</v>
      </c>
      <c r="I586" s="13">
        <f t="shared" si="148"/>
        <v>-9077660</v>
      </c>
      <c r="J586" s="13">
        <f t="shared" si="148"/>
        <v>-9128949</v>
      </c>
      <c r="K586" s="13">
        <f t="shared" si="148"/>
        <v>-31295099</v>
      </c>
      <c r="L586" s="13">
        <f t="shared" si="148"/>
        <v>-12035302</v>
      </c>
      <c r="M586" s="13">
        <f t="shared" si="148"/>
        <v>-9318057</v>
      </c>
      <c r="N586" s="13">
        <f t="shared" si="148"/>
        <v>-29261180</v>
      </c>
      <c r="O586" s="12"/>
      <c r="P586" s="15" t="s">
        <v>957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3"/>
      <c r="B587" s="13">
        <f t="shared" si="148"/>
        <v>-268539</v>
      </c>
      <c r="C587" s="13">
        <f t="shared" si="148"/>
        <v>-3687221</v>
      </c>
      <c r="D587" s="13">
        <f t="shared" si="148"/>
        <v>-11628025</v>
      </c>
      <c r="E587" s="13">
        <f t="shared" si="148"/>
        <v>-6559390</v>
      </c>
      <c r="F587" s="13">
        <f t="shared" si="148"/>
        <v>30776330</v>
      </c>
      <c r="G587" s="13">
        <f t="shared" si="148"/>
        <v>-8097415</v>
      </c>
      <c r="H587" s="13">
        <f t="shared" si="148"/>
        <v>1696586</v>
      </c>
      <c r="I587" s="13">
        <f t="shared" si="148"/>
        <v>-23410519</v>
      </c>
      <c r="J587" s="13">
        <f t="shared" si="148"/>
        <v>-9036412</v>
      </c>
      <c r="K587" s="13">
        <f t="shared" si="148"/>
        <v>-32315977</v>
      </c>
      <c r="L587" s="13">
        <f t="shared" si="148"/>
        <v>-13318755</v>
      </c>
      <c r="M587" s="13">
        <f t="shared" si="148"/>
        <v>-10404023</v>
      </c>
      <c r="N587" s="13">
        <f t="shared" si="148"/>
        <v>-29591991</v>
      </c>
      <c r="O587" s="12"/>
      <c r="P587" s="15" t="s">
        <v>958</v>
      </c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3"/>
      <c r="B588" s="13">
        <f t="shared" si="148"/>
        <v>16613858</v>
      </c>
      <c r="C588" s="13">
        <f t="shared" si="148"/>
        <v>-3478951.03</v>
      </c>
      <c r="D588" s="13">
        <f t="shared" si="148"/>
        <v>-11408487.66</v>
      </c>
      <c r="E588" s="13">
        <f t="shared" si="148"/>
        <v>-6489051</v>
      </c>
      <c r="F588" s="13">
        <f t="shared" si="148"/>
        <v>30666509</v>
      </c>
      <c r="G588" s="13">
        <f t="shared" si="148"/>
        <v>-25113133</v>
      </c>
      <c r="H588" s="13">
        <f t="shared" si="148"/>
        <v>15678192</v>
      </c>
      <c r="I588" s="13">
        <f t="shared" si="148"/>
        <v>-17023200</v>
      </c>
      <c r="J588" s="13">
        <f t="shared" si="148"/>
        <v>4912878</v>
      </c>
      <c r="K588" s="13">
        <f t="shared" si="148"/>
        <v>-32082534</v>
      </c>
      <c r="L588" s="13">
        <f t="shared" si="148"/>
        <v>-9577269</v>
      </c>
      <c r="M588" s="13">
        <f t="shared" si="148"/>
        <v>3900048</v>
      </c>
      <c r="N588" s="13" t="str">
        <f t="shared" si="148"/>
        <v/>
      </c>
      <c r="O588" s="12"/>
      <c r="P588" s="15" t="s">
        <v>959</v>
      </c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3"/>
      <c r="B589" s="223" t="s">
        <v>952</v>
      </c>
      <c r="C589" s="206"/>
      <c r="D589" s="206"/>
      <c r="E589" s="206"/>
      <c r="F589" s="206"/>
      <c r="G589" s="206"/>
      <c r="H589" s="206"/>
      <c r="I589" s="206"/>
      <c r="J589" s="206"/>
      <c r="K589" s="206"/>
      <c r="L589" s="206"/>
      <c r="M589" s="206"/>
      <c r="N589" s="224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3"/>
      <c r="B590" s="13">
        <f t="shared" ref="B590:N593" si="149">IFERROR(VLOOKUP($B$589,$194:$305,MATCH($P590&amp;"/"&amp;B$310,$192:$192,0),FALSE),"")</f>
        <v>404903</v>
      </c>
      <c r="C590" s="13">
        <f t="shared" si="149"/>
        <v>-12455912</v>
      </c>
      <c r="D590" s="13">
        <f t="shared" si="149"/>
        <v>-3555599</v>
      </c>
      <c r="E590" s="13">
        <f t="shared" si="149"/>
        <v>-5736329</v>
      </c>
      <c r="F590" s="13">
        <f t="shared" si="149"/>
        <v>-10751885</v>
      </c>
      <c r="G590" s="13">
        <f t="shared" si="149"/>
        <v>-4411996</v>
      </c>
      <c r="H590" s="13">
        <f t="shared" si="149"/>
        <v>-374112</v>
      </c>
      <c r="I590" s="13">
        <f t="shared" si="149"/>
        <v>-16538885</v>
      </c>
      <c r="J590" s="13">
        <f t="shared" si="149"/>
        <v>-10649000</v>
      </c>
      <c r="K590" s="13">
        <f t="shared" si="149"/>
        <v>-3206857</v>
      </c>
      <c r="L590" s="13">
        <f t="shared" si="149"/>
        <v>-2912452</v>
      </c>
      <c r="M590" s="13">
        <f t="shared" si="149"/>
        <v>-9446080</v>
      </c>
      <c r="N590" s="14">
        <f t="shared" si="149"/>
        <v>15999087</v>
      </c>
      <c r="O590" s="12"/>
      <c r="P590" s="15" t="s">
        <v>956</v>
      </c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3"/>
      <c r="B591" s="13">
        <f t="shared" si="149"/>
        <v>2451149</v>
      </c>
      <c r="C591" s="13">
        <f t="shared" si="149"/>
        <v>-10395475</v>
      </c>
      <c r="D591" s="13">
        <f t="shared" si="149"/>
        <v>-3900455.58</v>
      </c>
      <c r="E591" s="13">
        <f t="shared" si="149"/>
        <v>-3596260</v>
      </c>
      <c r="F591" s="13">
        <f t="shared" si="149"/>
        <v>-11682755</v>
      </c>
      <c r="G591" s="13">
        <f t="shared" si="149"/>
        <v>166253</v>
      </c>
      <c r="H591" s="13">
        <f t="shared" si="149"/>
        <v>-2223030</v>
      </c>
      <c r="I591" s="13">
        <f t="shared" si="149"/>
        <v>-13799425</v>
      </c>
      <c r="J591" s="13">
        <f t="shared" si="149"/>
        <v>-8288863</v>
      </c>
      <c r="K591" s="13">
        <f t="shared" si="149"/>
        <v>-7165031</v>
      </c>
      <c r="L591" s="13">
        <f t="shared" si="149"/>
        <v>-4090021</v>
      </c>
      <c r="M591" s="13">
        <f t="shared" si="149"/>
        <v>-18956725</v>
      </c>
      <c r="N591" s="14">
        <f t="shared" si="149"/>
        <v>-12811727</v>
      </c>
      <c r="O591" s="12"/>
      <c r="P591" s="15" t="s">
        <v>957</v>
      </c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3"/>
      <c r="B592" s="13">
        <f t="shared" si="149"/>
        <v>170924</v>
      </c>
      <c r="C592" s="13">
        <f t="shared" si="149"/>
        <v>-9273553</v>
      </c>
      <c r="D592" s="13">
        <f t="shared" si="149"/>
        <v>-2958207</v>
      </c>
      <c r="E592" s="13">
        <f t="shared" si="149"/>
        <v>-1181621</v>
      </c>
      <c r="F592" s="13">
        <f t="shared" si="149"/>
        <v>-18044800</v>
      </c>
      <c r="G592" s="13">
        <f t="shared" si="149"/>
        <v>-732347</v>
      </c>
      <c r="H592" s="13">
        <f t="shared" si="149"/>
        <v>-4970668</v>
      </c>
      <c r="I592" s="13">
        <f t="shared" si="149"/>
        <v>-19137327</v>
      </c>
      <c r="J592" s="13">
        <f t="shared" si="149"/>
        <v>-5678535</v>
      </c>
      <c r="K592" s="13">
        <f t="shared" si="149"/>
        <v>-3908673</v>
      </c>
      <c r="L592" s="13">
        <f t="shared" si="149"/>
        <v>-8401296</v>
      </c>
      <c r="M592" s="13">
        <f t="shared" si="149"/>
        <v>-17107159</v>
      </c>
      <c r="N592" s="14">
        <f t="shared" si="149"/>
        <v>-17718674</v>
      </c>
      <c r="O592" s="12"/>
      <c r="P592" s="15" t="s">
        <v>958</v>
      </c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3"/>
      <c r="B593" s="13">
        <f t="shared" si="149"/>
        <v>9700223</v>
      </c>
      <c r="C593" s="13">
        <f t="shared" si="149"/>
        <v>-1076781.8700000001</v>
      </c>
      <c r="D593" s="13">
        <f t="shared" si="149"/>
        <v>5783131.1500000004</v>
      </c>
      <c r="E593" s="13">
        <f t="shared" si="149"/>
        <v>20753108</v>
      </c>
      <c r="F593" s="13">
        <f t="shared" si="149"/>
        <v>-18083532</v>
      </c>
      <c r="G593" s="13">
        <f t="shared" si="149"/>
        <v>5482852</v>
      </c>
      <c r="H593" s="13">
        <f t="shared" si="149"/>
        <v>17393276</v>
      </c>
      <c r="I593" s="13">
        <f t="shared" si="149"/>
        <v>-1781000</v>
      </c>
      <c r="J593" s="13">
        <f t="shared" si="149"/>
        <v>4360149</v>
      </c>
      <c r="K593" s="13">
        <f t="shared" si="149"/>
        <v>7242044</v>
      </c>
      <c r="L593" s="13">
        <f t="shared" si="149"/>
        <v>-1083055</v>
      </c>
      <c r="M593" s="13">
        <f t="shared" si="149"/>
        <v>-5348593</v>
      </c>
      <c r="N593" s="14" t="str">
        <f t="shared" si="149"/>
        <v/>
      </c>
      <c r="O593" s="12"/>
      <c r="P593" s="15" t="s">
        <v>959</v>
      </c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3"/>
      <c r="B594" s="221" t="s">
        <v>984</v>
      </c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3"/>
      <c r="O594" s="35"/>
      <c r="P594" s="36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3"/>
      <c r="B595" s="222" t="s">
        <v>985</v>
      </c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3"/>
      <c r="O595" s="35"/>
      <c r="P595" s="36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3"/>
      <c r="B596" s="37">
        <f t="shared" ref="B596:N596" si="150">B532/B364</f>
        <v>1.1762657501183552E-2</v>
      </c>
      <c r="C596" s="37">
        <f t="shared" si="150"/>
        <v>1.0961675407733377E-2</v>
      </c>
      <c r="D596" s="37">
        <f t="shared" si="150"/>
        <v>1.2920615016219312E-2</v>
      </c>
      <c r="E596" s="37">
        <f t="shared" si="150"/>
        <v>1.4060599151063008E-2</v>
      </c>
      <c r="F596" s="37">
        <f t="shared" si="150"/>
        <v>1.697269467366265E-2</v>
      </c>
      <c r="G596" s="37">
        <f t="shared" si="150"/>
        <v>1.8045410819860351E-2</v>
      </c>
      <c r="H596" s="37">
        <f t="shared" si="150"/>
        <v>1.9318028594323251E-2</v>
      </c>
      <c r="I596" s="37">
        <f t="shared" si="150"/>
        <v>1.5447717690627544E-2</v>
      </c>
      <c r="J596" s="37">
        <f t="shared" si="150"/>
        <v>1.4116644191276789E-2</v>
      </c>
      <c r="K596" s="37">
        <f t="shared" si="150"/>
        <v>1.1837342575907959E-2</v>
      </c>
      <c r="L596" s="37">
        <f t="shared" si="150"/>
        <v>1.2189543289940851E-2</v>
      </c>
      <c r="M596" s="37">
        <f t="shared" si="150"/>
        <v>1.175714850419326E-2</v>
      </c>
      <c r="N596" s="37">
        <f t="shared" si="150"/>
        <v>6.1027818263348962E-3</v>
      </c>
      <c r="O596" s="12">
        <f t="shared" ref="O596:O598" si="151">RATE(M$310-C$310,,-C596,M596)</f>
        <v>7.0302271764209273E-3</v>
      </c>
      <c r="P596" s="36" t="s">
        <v>986</v>
      </c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3"/>
      <c r="B597" s="37">
        <f t="shared" ref="B597:N597" si="152">((B495*(1-B526))/(B419+B394))</f>
        <v>-4.2422272296299239E-2</v>
      </c>
      <c r="C597" s="37">
        <f t="shared" si="152"/>
        <v>-4.9301026862113101E-2</v>
      </c>
      <c r="D597" s="37">
        <f t="shared" si="152"/>
        <v>-0.14209562039697707</v>
      </c>
      <c r="E597" s="37">
        <f t="shared" si="152"/>
        <v>-0.16035556927487374</v>
      </c>
      <c r="F597" s="37">
        <f t="shared" si="152"/>
        <v>-8.426255898784174E-2</v>
      </c>
      <c r="G597" s="37">
        <f t="shared" si="152"/>
        <v>-8.950698700711085E-2</v>
      </c>
      <c r="H597" s="37">
        <f t="shared" si="152"/>
        <v>-8.5385754478222081E-2</v>
      </c>
      <c r="I597" s="37">
        <f t="shared" si="152"/>
        <v>-7.6331748055058476E-2</v>
      </c>
      <c r="J597" s="37">
        <f t="shared" si="152"/>
        <v>-6.4718298868527466E-2</v>
      </c>
      <c r="K597" s="37">
        <f t="shared" si="152"/>
        <v>-6.3954575838923375E-2</v>
      </c>
      <c r="L597" s="37">
        <f t="shared" si="152"/>
        <v>-6.6493793956842934E-2</v>
      </c>
      <c r="M597" s="37">
        <f t="shared" si="152"/>
        <v>-6.4889238820371953E-2</v>
      </c>
      <c r="N597" s="37" t="e">
        <f t="shared" si="152"/>
        <v>#VALUE!</v>
      </c>
      <c r="O597" s="12">
        <f t="shared" si="151"/>
        <v>2.7854570724191733E-2</v>
      </c>
      <c r="P597" s="36" t="s">
        <v>987</v>
      </c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3"/>
      <c r="B598" s="37">
        <f t="shared" ref="B598:N598" si="153">B532/B419</f>
        <v>0.13490165594661482</v>
      </c>
      <c r="C598" s="37">
        <f t="shared" si="153"/>
        <v>0.12100613235250823</v>
      </c>
      <c r="D598" s="37">
        <f t="shared" si="153"/>
        <v>0.1485570621294757</v>
      </c>
      <c r="E598" s="37">
        <f t="shared" si="153"/>
        <v>0.15649717253534448</v>
      </c>
      <c r="F598" s="37">
        <f t="shared" si="153"/>
        <v>0.19064956475794714</v>
      </c>
      <c r="G598" s="37">
        <f t="shared" si="153"/>
        <v>0.18849780459361501</v>
      </c>
      <c r="H598" s="37">
        <f t="shared" si="153"/>
        <v>0.17954386381732032</v>
      </c>
      <c r="I598" s="37">
        <f t="shared" si="153"/>
        <v>0.13811642739269603</v>
      </c>
      <c r="J598" s="37">
        <f t="shared" si="153"/>
        <v>0.12486273649205744</v>
      </c>
      <c r="K598" s="37">
        <f t="shared" si="153"/>
        <v>9.8496187855099726E-2</v>
      </c>
      <c r="L598" s="37">
        <f t="shared" si="153"/>
        <v>0.10220400237362159</v>
      </c>
      <c r="M598" s="37">
        <f t="shared" si="153"/>
        <v>9.5302119538229896E-2</v>
      </c>
      <c r="N598" s="37">
        <f t="shared" si="153"/>
        <v>5.2942186635692522E-2</v>
      </c>
      <c r="O598" s="12">
        <f t="shared" si="151"/>
        <v>-2.3596071853651035E-2</v>
      </c>
      <c r="P598" s="36" t="s">
        <v>988</v>
      </c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3"/>
      <c r="B599" s="222" t="s">
        <v>989</v>
      </c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3"/>
      <c r="O599" s="35"/>
      <c r="P599" s="36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3"/>
      <c r="B600" s="19">
        <f t="shared" ref="B600:N600" si="154">B394/B419</f>
        <v>1.7071531420364781</v>
      </c>
      <c r="C600" s="34">
        <f t="shared" si="154"/>
        <v>1.3385126162219523</v>
      </c>
      <c r="D600" s="34">
        <f t="shared" si="154"/>
        <v>1.2090022701315486</v>
      </c>
      <c r="E600" s="34">
        <f t="shared" si="154"/>
        <v>0</v>
      </c>
      <c r="F600" s="34">
        <f t="shared" si="154"/>
        <v>0.47254127070472413</v>
      </c>
      <c r="G600" s="34">
        <f t="shared" si="154"/>
        <v>0.32621825203278437</v>
      </c>
      <c r="H600" s="34">
        <f t="shared" si="154"/>
        <v>0.33966394804428718</v>
      </c>
      <c r="I600" s="34">
        <f t="shared" si="154"/>
        <v>0.29943266773972116</v>
      </c>
      <c r="J600" s="34">
        <f t="shared" si="154"/>
        <v>0.29954000811671033</v>
      </c>
      <c r="K600" s="34">
        <f t="shared" si="154"/>
        <v>0.20243819660193341</v>
      </c>
      <c r="L600" s="34">
        <f t="shared" si="154"/>
        <v>0.18752948680482118</v>
      </c>
      <c r="M600" s="34">
        <f t="shared" si="154"/>
        <v>0.20136032642085469</v>
      </c>
      <c r="N600" s="34">
        <f t="shared" si="154"/>
        <v>0.17960157013496328</v>
      </c>
      <c r="O600" s="12">
        <f t="shared" ref="O600:O601" si="155">RATE(M$310-C$310,,-C600,M600)</f>
        <v>-0.17256260622714764</v>
      </c>
      <c r="P600" s="36" t="s">
        <v>990</v>
      </c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3"/>
      <c r="B601" s="19">
        <f t="shared" ref="B601:N601" si="156">B394/B532</f>
        <v>12.654797526815065</v>
      </c>
      <c r="C601" s="34">
        <f t="shared" si="156"/>
        <v>11.061527132547901</v>
      </c>
      <c r="D601" s="34">
        <f t="shared" si="156"/>
        <v>8.1383022308144213</v>
      </c>
      <c r="E601" s="34">
        <f t="shared" si="156"/>
        <v>0</v>
      </c>
      <c r="F601" s="34">
        <f t="shared" si="156"/>
        <v>2.4785856254362439</v>
      </c>
      <c r="G601" s="34">
        <f t="shared" si="156"/>
        <v>1.730620962594672</v>
      </c>
      <c r="H601" s="34">
        <f t="shared" si="156"/>
        <v>1.8918159653168849</v>
      </c>
      <c r="I601" s="34">
        <f t="shared" si="156"/>
        <v>2.167972871817534</v>
      </c>
      <c r="J601" s="34">
        <f t="shared" si="156"/>
        <v>2.39895437607812</v>
      </c>
      <c r="K601" s="34">
        <f t="shared" si="156"/>
        <v>2.0552896615627949</v>
      </c>
      <c r="L601" s="34">
        <f t="shared" si="156"/>
        <v>1.8348546284839204</v>
      </c>
      <c r="M601" s="34">
        <f t="shared" si="156"/>
        <v>2.1128630443531757</v>
      </c>
      <c r="N601" s="34">
        <f t="shared" si="156"/>
        <v>3.3924093723374775</v>
      </c>
      <c r="O601" s="12">
        <f t="shared" si="155"/>
        <v>-0.15256650457589563</v>
      </c>
      <c r="P601" s="36" t="s">
        <v>991</v>
      </c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3"/>
      <c r="B602" s="222" t="s">
        <v>992</v>
      </c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3"/>
      <c r="O602" s="35"/>
      <c r="P602" s="36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3"/>
      <c r="B603" s="14">
        <v>2369327.5929999999</v>
      </c>
      <c r="C603" s="14">
        <v>2369327.5929999999</v>
      </c>
      <c r="D603" s="14">
        <v>2369327.5929999999</v>
      </c>
      <c r="E603" s="14">
        <v>2369327.5929999999</v>
      </c>
      <c r="F603" s="14">
        <v>2369327.5929999999</v>
      </c>
      <c r="G603" s="14">
        <v>2369327.5929999999</v>
      </c>
      <c r="H603" s="14">
        <v>2369327.5929999999</v>
      </c>
      <c r="I603" s="14">
        <v>2369327.5929999999</v>
      </c>
      <c r="J603" s="14">
        <v>2369327.5929999999</v>
      </c>
      <c r="K603" s="14">
        <v>2369327.5929999999</v>
      </c>
      <c r="L603" s="14">
        <v>2369327.5929999999</v>
      </c>
      <c r="M603" s="14">
        <v>2369327.5929999999</v>
      </c>
      <c r="N603" s="14">
        <v>2369327.5929999999</v>
      </c>
      <c r="O603" s="38"/>
      <c r="P603" s="39" t="s">
        <v>993</v>
      </c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3"/>
      <c r="B604" s="19">
        <f t="shared" ref="B604:N604" si="157">B419/B603</f>
        <v>47.9724886232733</v>
      </c>
      <c r="C604" s="19">
        <f t="shared" si="157"/>
        <v>51.941483095706303</v>
      </c>
      <c r="D604" s="19">
        <f t="shared" si="157"/>
        <v>56.95400491205946</v>
      </c>
      <c r="E604" s="19">
        <f t="shared" si="157"/>
        <v>65.334465549357233</v>
      </c>
      <c r="F604" s="19">
        <f t="shared" si="157"/>
        <v>78.058261992308644</v>
      </c>
      <c r="G604" s="19">
        <f t="shared" si="157"/>
        <v>92.529333912163665</v>
      </c>
      <c r="H604" s="19">
        <f t="shared" si="157"/>
        <v>108.49459558039258</v>
      </c>
      <c r="I604" s="19">
        <f t="shared" si="157"/>
        <v>120.62482150816703</v>
      </c>
      <c r="J604" s="19">
        <f t="shared" si="157"/>
        <v>135.79638077510882</v>
      </c>
      <c r="K604" s="19">
        <f t="shared" si="157"/>
        <v>147.14095595306733</v>
      </c>
      <c r="L604" s="19">
        <f t="shared" si="157"/>
        <v>158.82039871216745</v>
      </c>
      <c r="M604" s="19">
        <f t="shared" si="157"/>
        <v>171.50756872985949</v>
      </c>
      <c r="N604" s="19">
        <f t="shared" si="157"/>
        <v>172.5029283445314</v>
      </c>
      <c r="O604" s="12">
        <f t="shared" ref="O604:O605" si="158">RATE(M$310-C$310,,-C604,M604)</f>
        <v>0.12687798493433367</v>
      </c>
      <c r="P604" s="39" t="s">
        <v>994</v>
      </c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3"/>
      <c r="B605" s="19">
        <f t="shared" ref="B605:N605" si="159">B532/B603</f>
        <v>6.4715681551597077</v>
      </c>
      <c r="C605" s="19">
        <f t="shared" si="159"/>
        <v>6.2852379780646066</v>
      </c>
      <c r="D605" s="19">
        <f t="shared" si="159"/>
        <v>8.4609196462432799</v>
      </c>
      <c r="E605" s="19">
        <f t="shared" si="159"/>
        <v>10.22465912758228</v>
      </c>
      <c r="F605" s="19">
        <f t="shared" si="159"/>
        <v>14.881773674595449</v>
      </c>
      <c r="G605" s="19">
        <f t="shared" si="159"/>
        <v>17.441576302952381</v>
      </c>
      <c r="H605" s="19">
        <f t="shared" si="159"/>
        <v>19.479538893801251</v>
      </c>
      <c r="I605" s="19">
        <f t="shared" si="159"/>
        <v>16.66026940158967</v>
      </c>
      <c r="J605" s="19">
        <f t="shared" si="159"/>
        <v>16.955907709297506</v>
      </c>
      <c r="K605" s="19">
        <f t="shared" si="159"/>
        <v>14.492823238732273</v>
      </c>
      <c r="L605" s="19">
        <f t="shared" si="159"/>
        <v>16.232080406957891</v>
      </c>
      <c r="M605" s="19">
        <f t="shared" si="159"/>
        <v>16.345034816804247</v>
      </c>
      <c r="N605" s="19">
        <f t="shared" si="159"/>
        <v>9.1326822276196751</v>
      </c>
      <c r="O605" s="12">
        <f t="shared" si="158"/>
        <v>0.10028809103131708</v>
      </c>
      <c r="P605" s="36" t="s">
        <v>995</v>
      </c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3"/>
      <c r="B606" s="40"/>
      <c r="C606" s="40">
        <f t="shared" ref="C606:N606" si="160">+C605/B605-1</f>
        <v>-2.8792121573585239E-2</v>
      </c>
      <c r="D606" s="41">
        <f t="shared" si="160"/>
        <v>0.34615740498160474</v>
      </c>
      <c r="E606" s="40">
        <f t="shared" si="160"/>
        <v>0.20845718374386357</v>
      </c>
      <c r="F606" s="41">
        <f t="shared" si="160"/>
        <v>0.45547870974495641</v>
      </c>
      <c r="G606" s="40">
        <f t="shared" si="160"/>
        <v>0.17200924327499689</v>
      </c>
      <c r="H606" s="41">
        <f t="shared" si="160"/>
        <v>0.11684509217804462</v>
      </c>
      <c r="I606" s="40">
        <f t="shared" si="160"/>
        <v>-0.14472978583228813</v>
      </c>
      <c r="J606" s="41">
        <f t="shared" si="160"/>
        <v>1.7745109672693937E-2</v>
      </c>
      <c r="K606" s="40">
        <f t="shared" si="160"/>
        <v>-0.14526408805673319</v>
      </c>
      <c r="L606" s="41">
        <f t="shared" si="160"/>
        <v>0.12000816815162896</v>
      </c>
      <c r="M606" s="40">
        <f t="shared" si="160"/>
        <v>6.9587142876608166E-3</v>
      </c>
      <c r="N606" s="42">
        <f t="shared" si="160"/>
        <v>-0.44125648369800896</v>
      </c>
      <c r="O606" s="12"/>
      <c r="P606" s="43" t="s">
        <v>996</v>
      </c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3"/>
      <c r="B607" s="19">
        <v>2</v>
      </c>
      <c r="C607" s="19">
        <v>2.5</v>
      </c>
      <c r="D607" s="19">
        <v>2.5</v>
      </c>
      <c r="E607" s="19">
        <v>2.5</v>
      </c>
      <c r="F607" s="19">
        <v>3</v>
      </c>
      <c r="G607" s="19">
        <v>3.5</v>
      </c>
      <c r="H607" s="19">
        <v>3.5</v>
      </c>
      <c r="I607" s="19">
        <v>4</v>
      </c>
      <c r="J607" s="19">
        <v>4</v>
      </c>
      <c r="K607" s="19">
        <v>4</v>
      </c>
      <c r="L607" s="19">
        <v>3.5</v>
      </c>
      <c r="M607" s="19">
        <v>4</v>
      </c>
      <c r="N607" s="19">
        <v>4.5</v>
      </c>
      <c r="O607" s="12">
        <f t="shared" ref="O607:O608" si="161">RATE(M$310-C$310,,-C607,M607)</f>
        <v>4.8122389468958617E-2</v>
      </c>
      <c r="P607" s="39" t="s">
        <v>997</v>
      </c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3"/>
      <c r="B608" s="40">
        <f t="shared" ref="B608:N608" si="162">+B607/B617</f>
        <v>2.9201343261790046E-2</v>
      </c>
      <c r="C608" s="40">
        <f t="shared" si="162"/>
        <v>3.8959015116097867E-2</v>
      </c>
      <c r="D608" s="41">
        <f t="shared" si="162"/>
        <v>2.5234682547693552E-2</v>
      </c>
      <c r="E608" s="40">
        <f t="shared" si="162"/>
        <v>2.0577825335418555E-2</v>
      </c>
      <c r="F608" s="41">
        <f t="shared" si="162"/>
        <v>1.8984938615365144E-2</v>
      </c>
      <c r="G608" s="40">
        <f t="shared" si="162"/>
        <v>1.8765749825746608E-2</v>
      </c>
      <c r="H608" s="41">
        <f t="shared" si="162"/>
        <v>1.7702695867684991E-2</v>
      </c>
      <c r="I608" s="40">
        <f t="shared" si="162"/>
        <v>2.0835503698301908E-2</v>
      </c>
      <c r="J608" s="41">
        <f t="shared" si="162"/>
        <v>2.2845393797475584E-2</v>
      </c>
      <c r="K608" s="40">
        <f t="shared" si="162"/>
        <v>1.9939185484272967E-2</v>
      </c>
      <c r="L608" s="41">
        <f t="shared" si="162"/>
        <v>1.6899232292018732E-2</v>
      </c>
      <c r="M608" s="40">
        <f t="shared" si="162"/>
        <v>2.358490566037736E-2</v>
      </c>
      <c r="N608" s="42">
        <f t="shared" si="162"/>
        <v>3.9647577092511016E-2</v>
      </c>
      <c r="O608" s="12">
        <f t="shared" si="161"/>
        <v>-4.8951604088724912E-2</v>
      </c>
      <c r="P608" s="43" t="s">
        <v>998</v>
      </c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3"/>
      <c r="B609" s="44">
        <f t="shared" ref="B609:N609" si="163">+B607/B605</f>
        <v>0.30904410678351935</v>
      </c>
      <c r="C609" s="44">
        <f t="shared" si="163"/>
        <v>0.39775741327933251</v>
      </c>
      <c r="D609" s="45">
        <f t="shared" si="163"/>
        <v>0.29547615442843983</v>
      </c>
      <c r="E609" s="44">
        <f t="shared" si="163"/>
        <v>0.24450692867167978</v>
      </c>
      <c r="F609" s="45">
        <f t="shared" si="163"/>
        <v>0.20158887412199225</v>
      </c>
      <c r="G609" s="44">
        <f t="shared" si="163"/>
        <v>0.20066993597405217</v>
      </c>
      <c r="H609" s="45">
        <f t="shared" si="163"/>
        <v>0.17967571096427568</v>
      </c>
      <c r="I609" s="44">
        <f t="shared" si="163"/>
        <v>0.24009215598988651</v>
      </c>
      <c r="J609" s="45">
        <f t="shared" si="163"/>
        <v>0.23590597852845488</v>
      </c>
      <c r="K609" s="44">
        <f t="shared" si="163"/>
        <v>0.27599867424795083</v>
      </c>
      <c r="L609" s="45">
        <f t="shared" si="163"/>
        <v>0.21562239172372033</v>
      </c>
      <c r="M609" s="44">
        <f t="shared" si="163"/>
        <v>0.24472263564025085</v>
      </c>
      <c r="N609" s="46">
        <f t="shared" si="163"/>
        <v>0.49273585654724694</v>
      </c>
      <c r="O609" s="35"/>
      <c r="P609" s="47" t="s">
        <v>999</v>
      </c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3"/>
      <c r="B610" s="22">
        <f t="shared" ref="B610:N610" si="164">+B617*B603</f>
        <v>162275246.84456998</v>
      </c>
      <c r="C610" s="22">
        <f t="shared" si="164"/>
        <v>152039751.64280999</v>
      </c>
      <c r="D610" s="22">
        <f t="shared" si="164"/>
        <v>234729284.63850996</v>
      </c>
      <c r="E610" s="22">
        <f t="shared" si="164"/>
        <v>287849609.27357</v>
      </c>
      <c r="F610" s="22">
        <f t="shared" si="164"/>
        <v>374401146.24585998</v>
      </c>
      <c r="G610" s="22">
        <f t="shared" si="164"/>
        <v>441903289.37042993</v>
      </c>
      <c r="H610" s="22">
        <f t="shared" si="164"/>
        <v>468439758.41202998</v>
      </c>
      <c r="I610" s="22">
        <f t="shared" si="164"/>
        <v>454863511.30413997</v>
      </c>
      <c r="J610" s="22">
        <f t="shared" si="164"/>
        <v>414845568.25836998</v>
      </c>
      <c r="K610" s="22">
        <f t="shared" si="164"/>
        <v>475310808.43173003</v>
      </c>
      <c r="L610" s="22">
        <f t="shared" si="164"/>
        <v>490711437.78623003</v>
      </c>
      <c r="M610" s="22">
        <f t="shared" si="164"/>
        <v>401837959.77279997</v>
      </c>
      <c r="N610" s="22">
        <f t="shared" si="164"/>
        <v>268918681.80549997</v>
      </c>
      <c r="O610" s="12">
        <f>RATE(M$310-C$310,,-C610,M610)</f>
        <v>0.10207050868811839</v>
      </c>
      <c r="P610" s="36" t="s">
        <v>1000</v>
      </c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3"/>
      <c r="B611" s="48">
        <f t="shared" ref="B611:N611" si="165">+B617/B$604</f>
        <v>1.4276932876643147</v>
      </c>
      <c r="C611" s="48">
        <f t="shared" si="165"/>
        <v>1.2354287204653298</v>
      </c>
      <c r="D611" s="49">
        <f t="shared" si="165"/>
        <v>1.7394738114197634</v>
      </c>
      <c r="E611" s="48">
        <f t="shared" si="165"/>
        <v>1.8595085913455556</v>
      </c>
      <c r="F611" s="49">
        <f t="shared" si="165"/>
        <v>2.0243853240746033</v>
      </c>
      <c r="G611" s="48">
        <f t="shared" si="165"/>
        <v>2.0156851034618968</v>
      </c>
      <c r="H611" s="49">
        <f t="shared" si="165"/>
        <v>1.822302751048096</v>
      </c>
      <c r="I611" s="48">
        <f t="shared" si="165"/>
        <v>1.5915463965018326</v>
      </c>
      <c r="J611" s="49">
        <f t="shared" si="165"/>
        <v>1.2893568959688624</v>
      </c>
      <c r="K611" s="48">
        <f t="shared" si="165"/>
        <v>1.3633865479573708</v>
      </c>
      <c r="L611" s="49">
        <f t="shared" si="165"/>
        <v>1.3040516311468813</v>
      </c>
      <c r="M611" s="48">
        <f t="shared" si="165"/>
        <v>0.98887764112110943</v>
      </c>
      <c r="N611" s="50">
        <f t="shared" si="165"/>
        <v>0.6579598450254257</v>
      </c>
      <c r="O611" s="51">
        <f t="shared" ref="O611:O614" si="166">(SUM(B611:N611)-MAX(B611:N611)-MIN(B611:N611))/(COUNTA(B611:N611)-2)</f>
        <v>1.5124828525546377</v>
      </c>
      <c r="P611" s="52" t="s">
        <v>1001</v>
      </c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3"/>
      <c r="B612" s="48">
        <f t="shared" ref="B612:N612" si="167">+B617/B$605</f>
        <v>10.58321543680162</v>
      </c>
      <c r="C612" s="48">
        <f t="shared" si="167"/>
        <v>10.209637284053906</v>
      </c>
      <c r="D612" s="49">
        <f t="shared" si="167"/>
        <v>11.709129047690213</v>
      </c>
      <c r="E612" s="48">
        <f t="shared" si="167"/>
        <v>11.88205870572895</v>
      </c>
      <c r="F612" s="49">
        <f t="shared" si="167"/>
        <v>10.618357962919072</v>
      </c>
      <c r="G612" s="48">
        <f t="shared" si="167"/>
        <v>10.693414216720134</v>
      </c>
      <c r="H612" s="49">
        <f t="shared" si="167"/>
        <v>10.149624232784841</v>
      </c>
      <c r="I612" s="48">
        <f t="shared" si="167"/>
        <v>11.523223026734602</v>
      </c>
      <c r="J612" s="49">
        <f t="shared" si="167"/>
        <v>10.326194445136791</v>
      </c>
      <c r="K612" s="48">
        <f t="shared" si="167"/>
        <v>13.842023510220354</v>
      </c>
      <c r="L612" s="49">
        <f t="shared" si="167"/>
        <v>12.759301014257062</v>
      </c>
      <c r="M612" s="48">
        <f t="shared" si="167"/>
        <v>10.376239751146635</v>
      </c>
      <c r="N612" s="50">
        <f t="shared" si="167"/>
        <v>12.427893270691673</v>
      </c>
      <c r="O612" s="51">
        <f t="shared" si="166"/>
        <v>11.19169674198915</v>
      </c>
      <c r="P612" s="52" t="s">
        <v>1002</v>
      </c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3"/>
      <c r="B613" s="48">
        <f t="shared" ref="B613:N613" si="168">+(B610+B394-B316-B322)/B503</f>
        <v>-67.741024418461336</v>
      </c>
      <c r="C613" s="48">
        <f t="shared" si="168"/>
        <v>-57.912917123797136</v>
      </c>
      <c r="D613" s="49">
        <f t="shared" si="168"/>
        <v>-12.589800253962604</v>
      </c>
      <c r="E613" s="48">
        <f t="shared" si="168"/>
        <v>-32.118181174945306</v>
      </c>
      <c r="F613" s="49">
        <f t="shared" si="168"/>
        <v>-61.592120685849352</v>
      </c>
      <c r="G613" s="48">
        <f t="shared" si="168"/>
        <v>-49.594744628166026</v>
      </c>
      <c r="H613" s="49">
        <f t="shared" si="168"/>
        <v>-45.29311842952638</v>
      </c>
      <c r="I613" s="48">
        <f t="shared" si="168"/>
        <v>-43.66844803842956</v>
      </c>
      <c r="J613" s="49">
        <f t="shared" si="168"/>
        <v>-48.246145379590253</v>
      </c>
      <c r="K613" s="48">
        <f t="shared" si="168"/>
        <v>-45.752691136984872</v>
      </c>
      <c r="L613" s="49">
        <f t="shared" si="168"/>
        <v>-41.468325525787264</v>
      </c>
      <c r="M613" s="48">
        <f t="shared" si="168"/>
        <v>-30.577975681191123</v>
      </c>
      <c r="N613" s="50" t="e">
        <f t="shared" si="168"/>
        <v>#VALUE!</v>
      </c>
      <c r="O613" s="51" t="e">
        <f t="shared" si="166"/>
        <v>#VALUE!</v>
      </c>
      <c r="P613" s="52" t="s">
        <v>1003</v>
      </c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3"/>
      <c r="B614" s="48" t="e">
        <f t="shared" ref="B614:N614" si="169">B610/B427</f>
        <v>#DIV/0!</v>
      </c>
      <c r="C614" s="48" t="e">
        <f t="shared" si="169"/>
        <v>#DIV/0!</v>
      </c>
      <c r="D614" s="49" t="e">
        <f t="shared" si="169"/>
        <v>#DIV/0!</v>
      </c>
      <c r="E614" s="48" t="e">
        <f t="shared" si="169"/>
        <v>#DIV/0!</v>
      </c>
      <c r="F614" s="49" t="e">
        <f t="shared" si="169"/>
        <v>#DIV/0!</v>
      </c>
      <c r="G614" s="48" t="e">
        <f t="shared" si="169"/>
        <v>#DIV/0!</v>
      </c>
      <c r="H614" s="49" t="e">
        <f t="shared" si="169"/>
        <v>#DIV/0!</v>
      </c>
      <c r="I614" s="48" t="e">
        <f t="shared" si="169"/>
        <v>#DIV/0!</v>
      </c>
      <c r="J614" s="49" t="e">
        <f t="shared" si="169"/>
        <v>#DIV/0!</v>
      </c>
      <c r="K614" s="48" t="e">
        <f t="shared" si="169"/>
        <v>#DIV/0!</v>
      </c>
      <c r="L614" s="49" t="e">
        <f t="shared" si="169"/>
        <v>#DIV/0!</v>
      </c>
      <c r="M614" s="48" t="e">
        <f t="shared" si="169"/>
        <v>#DIV/0!</v>
      </c>
      <c r="N614" s="50" t="e">
        <f t="shared" si="169"/>
        <v>#VALUE!</v>
      </c>
      <c r="O614" s="51" t="e">
        <f t="shared" si="166"/>
        <v>#DIV/0!</v>
      </c>
      <c r="P614" s="52" t="s">
        <v>1004</v>
      </c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54"/>
      <c r="B615" s="53">
        <v>94</v>
      </c>
      <c r="C615" s="53">
        <v>91</v>
      </c>
      <c r="D615" s="54">
        <v>130</v>
      </c>
      <c r="E615" s="53">
        <v>144</v>
      </c>
      <c r="F615" s="54">
        <v>203</v>
      </c>
      <c r="G615" s="53">
        <v>225</v>
      </c>
      <c r="H615" s="54">
        <v>252</v>
      </c>
      <c r="I615" s="53">
        <v>236</v>
      </c>
      <c r="J615" s="54">
        <v>203</v>
      </c>
      <c r="K615" s="53">
        <v>237</v>
      </c>
      <c r="L615" s="54">
        <v>245</v>
      </c>
      <c r="M615" s="53">
        <v>205</v>
      </c>
      <c r="N615" s="55">
        <v>154</v>
      </c>
      <c r="O615" s="12"/>
      <c r="P615" s="56" t="s">
        <v>1005</v>
      </c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</row>
    <row r="616" spans="1:71" x14ac:dyDescent="0.25">
      <c r="A616" s="155"/>
      <c r="B616" s="58">
        <v>38.5</v>
      </c>
      <c r="C616" s="58">
        <v>40.25</v>
      </c>
      <c r="D616" s="59">
        <v>77.25</v>
      </c>
      <c r="E616" s="58">
        <v>99.75</v>
      </c>
      <c r="F616" s="59">
        <v>113.5</v>
      </c>
      <c r="G616" s="58">
        <v>156</v>
      </c>
      <c r="H616" s="59">
        <v>145.5</v>
      </c>
      <c r="I616" s="58">
        <v>147</v>
      </c>
      <c r="J616" s="59">
        <v>144</v>
      </c>
      <c r="K616" s="58">
        <v>179</v>
      </c>
      <c r="L616" s="59">
        <v>182</v>
      </c>
      <c r="M616" s="58">
        <v>130.5</v>
      </c>
      <c r="N616" s="60">
        <v>70</v>
      </c>
      <c r="O616" s="61"/>
      <c r="P616" s="62" t="s">
        <v>1006</v>
      </c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  <c r="AH616" s="57"/>
      <c r="AI616" s="57"/>
      <c r="AJ616" s="57"/>
      <c r="AK616" s="57"/>
      <c r="AL616" s="57"/>
      <c r="AM616" s="57"/>
      <c r="AN616" s="57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57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57"/>
      <c r="BS616" s="57"/>
    </row>
    <row r="617" spans="1:71" x14ac:dyDescent="0.25">
      <c r="A617" s="156"/>
      <c r="B617" s="63">
        <v>68.489999999999995</v>
      </c>
      <c r="C617" s="63">
        <v>64.17</v>
      </c>
      <c r="D617" s="64">
        <v>99.07</v>
      </c>
      <c r="E617" s="63">
        <v>121.49</v>
      </c>
      <c r="F617" s="64">
        <v>158.02000000000001</v>
      </c>
      <c r="G617" s="63">
        <v>186.51</v>
      </c>
      <c r="H617" s="64">
        <v>197.71</v>
      </c>
      <c r="I617" s="63">
        <v>191.98</v>
      </c>
      <c r="J617" s="64">
        <v>175.09</v>
      </c>
      <c r="K617" s="63">
        <v>200.61</v>
      </c>
      <c r="L617" s="64">
        <v>207.11</v>
      </c>
      <c r="M617" s="63">
        <v>169.6</v>
      </c>
      <c r="N617" s="65">
        <f>VLOOKUP(Q617,Price!1:1048576,5,FALSE)</f>
        <v>113.5</v>
      </c>
      <c r="O617" s="12"/>
      <c r="P617" s="52" t="s">
        <v>1007</v>
      </c>
      <c r="Q617" s="5" t="s">
        <v>288</v>
      </c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</row>
    <row r="618" spans="1:71" x14ac:dyDescent="0.25">
      <c r="A618" s="3"/>
      <c r="B618" s="227" t="s">
        <v>1200</v>
      </c>
      <c r="C618" s="219"/>
      <c r="D618" s="219"/>
      <c r="E618" s="219"/>
      <c r="F618" s="219"/>
      <c r="G618" s="219"/>
      <c r="H618" s="219"/>
      <c r="I618" s="219"/>
      <c r="J618" s="219"/>
      <c r="K618" s="219"/>
      <c r="L618" s="219"/>
      <c r="M618" s="219"/>
      <c r="N618" s="220"/>
      <c r="O618" s="21"/>
      <c r="P618" s="115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3"/>
      <c r="B619" s="48"/>
      <c r="C619" s="157" t="e">
        <f t="shared" ref="C619:N619" si="170">365/(C427/((C328+B328)/2))</f>
        <v>#VALUE!</v>
      </c>
      <c r="D619" s="157" t="e">
        <f t="shared" si="170"/>
        <v>#VALUE!</v>
      </c>
      <c r="E619" s="157" t="e">
        <f t="shared" si="170"/>
        <v>#VALUE!</v>
      </c>
      <c r="F619" s="157" t="e">
        <f t="shared" si="170"/>
        <v>#VALUE!</v>
      </c>
      <c r="G619" s="157" t="e">
        <f t="shared" si="170"/>
        <v>#VALUE!</v>
      </c>
      <c r="H619" s="157" t="e">
        <f t="shared" si="170"/>
        <v>#VALUE!</v>
      </c>
      <c r="I619" s="157" t="e">
        <f t="shared" si="170"/>
        <v>#VALUE!</v>
      </c>
      <c r="J619" s="157" t="e">
        <f t="shared" si="170"/>
        <v>#VALUE!</v>
      </c>
      <c r="K619" s="157" t="e">
        <f t="shared" si="170"/>
        <v>#VALUE!</v>
      </c>
      <c r="L619" s="157" t="e">
        <f t="shared" si="170"/>
        <v>#VALUE!</v>
      </c>
      <c r="M619" s="157" t="e">
        <f t="shared" si="170"/>
        <v>#VALUE!</v>
      </c>
      <c r="N619" s="158" t="e">
        <f t="shared" si="170"/>
        <v>#VALUE!</v>
      </c>
      <c r="O619" s="21"/>
      <c r="P619" s="115" t="s">
        <v>1201</v>
      </c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3"/>
      <c r="B620" s="48"/>
      <c r="C620" s="157" t="e">
        <f t="shared" ref="C620:N620" si="171">365/(C447/((C334+B334)/2))</f>
        <v>#VALUE!</v>
      </c>
      <c r="D620" s="157" t="e">
        <f t="shared" si="171"/>
        <v>#VALUE!</v>
      </c>
      <c r="E620" s="157" t="e">
        <f t="shared" si="171"/>
        <v>#VALUE!</v>
      </c>
      <c r="F620" s="157" t="e">
        <f t="shared" si="171"/>
        <v>#VALUE!</v>
      </c>
      <c r="G620" s="157" t="e">
        <f t="shared" si="171"/>
        <v>#VALUE!</v>
      </c>
      <c r="H620" s="157" t="e">
        <f t="shared" si="171"/>
        <v>#VALUE!</v>
      </c>
      <c r="I620" s="157" t="e">
        <f t="shared" si="171"/>
        <v>#VALUE!</v>
      </c>
      <c r="J620" s="157" t="e">
        <f t="shared" si="171"/>
        <v>#VALUE!</v>
      </c>
      <c r="K620" s="157" t="e">
        <f t="shared" si="171"/>
        <v>#VALUE!</v>
      </c>
      <c r="L620" s="157" t="e">
        <f t="shared" si="171"/>
        <v>#VALUE!</v>
      </c>
      <c r="M620" s="157" t="e">
        <f t="shared" si="171"/>
        <v>#VALUE!</v>
      </c>
      <c r="N620" s="158" t="e">
        <f t="shared" si="171"/>
        <v>#VALUE!</v>
      </c>
      <c r="O620" s="21"/>
      <c r="P620" s="115" t="s">
        <v>1202</v>
      </c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3"/>
      <c r="B621" s="48"/>
      <c r="C621" s="157" t="e">
        <f t="shared" ref="C621:N621" si="172">365/(C447/((C370+B370)/2))</f>
        <v>#VALUE!</v>
      </c>
      <c r="D621" s="157" t="e">
        <f t="shared" si="172"/>
        <v>#VALUE!</v>
      </c>
      <c r="E621" s="157" t="e">
        <f t="shared" si="172"/>
        <v>#VALUE!</v>
      </c>
      <c r="F621" s="157" t="e">
        <f t="shared" si="172"/>
        <v>#VALUE!</v>
      </c>
      <c r="G621" s="157" t="e">
        <f t="shared" si="172"/>
        <v>#VALUE!</v>
      </c>
      <c r="H621" s="157" t="e">
        <f t="shared" si="172"/>
        <v>#VALUE!</v>
      </c>
      <c r="I621" s="157" t="e">
        <f t="shared" si="172"/>
        <v>#VALUE!</v>
      </c>
      <c r="J621" s="157" t="e">
        <f t="shared" si="172"/>
        <v>#VALUE!</v>
      </c>
      <c r="K621" s="157" t="e">
        <f t="shared" si="172"/>
        <v>#VALUE!</v>
      </c>
      <c r="L621" s="157" t="e">
        <f t="shared" si="172"/>
        <v>#VALUE!</v>
      </c>
      <c r="M621" s="157" t="e">
        <f t="shared" si="172"/>
        <v>#VALUE!</v>
      </c>
      <c r="N621" s="158" t="e">
        <f t="shared" si="172"/>
        <v>#VALUE!</v>
      </c>
      <c r="O621" s="21"/>
      <c r="P621" s="115" t="s">
        <v>1203</v>
      </c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3"/>
      <c r="B622" s="159"/>
      <c r="C622" s="160" t="e">
        <f t="shared" ref="C622:N622" si="173">C620+C619-C621</f>
        <v>#VALUE!</v>
      </c>
      <c r="D622" s="160" t="e">
        <f t="shared" si="173"/>
        <v>#VALUE!</v>
      </c>
      <c r="E622" s="160" t="e">
        <f t="shared" si="173"/>
        <v>#VALUE!</v>
      </c>
      <c r="F622" s="160" t="e">
        <f t="shared" si="173"/>
        <v>#VALUE!</v>
      </c>
      <c r="G622" s="160" t="e">
        <f t="shared" si="173"/>
        <v>#VALUE!</v>
      </c>
      <c r="H622" s="160" t="e">
        <f t="shared" si="173"/>
        <v>#VALUE!</v>
      </c>
      <c r="I622" s="160" t="e">
        <f t="shared" si="173"/>
        <v>#VALUE!</v>
      </c>
      <c r="J622" s="160" t="e">
        <f t="shared" si="173"/>
        <v>#VALUE!</v>
      </c>
      <c r="K622" s="160" t="e">
        <f t="shared" si="173"/>
        <v>#VALUE!</v>
      </c>
      <c r="L622" s="160" t="e">
        <f t="shared" si="173"/>
        <v>#VALUE!</v>
      </c>
      <c r="M622" s="160" t="e">
        <f t="shared" si="173"/>
        <v>#VALUE!</v>
      </c>
      <c r="N622" s="161" t="e">
        <f t="shared" si="173"/>
        <v>#VALUE!</v>
      </c>
      <c r="O622" s="21"/>
      <c r="P622" s="115" t="s">
        <v>1204</v>
      </c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3"/>
      <c r="B623" s="201" t="s">
        <v>1008</v>
      </c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3"/>
      <c r="O623" s="35"/>
      <c r="P623" s="36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3"/>
      <c r="B624" s="66"/>
      <c r="C624" s="67">
        <f t="shared" ref="C624:N624" si="174">+C612/C606/100</f>
        <v>-3.545982972446371</v>
      </c>
      <c r="D624" s="66">
        <f t="shared" si="174"/>
        <v>0.33826025037114121</v>
      </c>
      <c r="E624" s="67">
        <f t="shared" si="174"/>
        <v>0.56999996317367141</v>
      </c>
      <c r="F624" s="66">
        <f t="shared" si="174"/>
        <v>0.23312523144857378</v>
      </c>
      <c r="G624" s="67">
        <f t="shared" si="174"/>
        <v>0.62167671999022855</v>
      </c>
      <c r="H624" s="66">
        <f t="shared" si="174"/>
        <v>0.86863932781354525</v>
      </c>
      <c r="I624" s="67">
        <f t="shared" si="174"/>
        <v>-0.7961887707128672</v>
      </c>
      <c r="J624" s="66">
        <f t="shared" si="174"/>
        <v>5.81917758503723</v>
      </c>
      <c r="K624" s="67">
        <f t="shared" si="174"/>
        <v>-0.95288682119522361</v>
      </c>
      <c r="L624" s="66">
        <f t="shared" si="174"/>
        <v>1.0632027145132179</v>
      </c>
      <c r="M624" s="67">
        <f t="shared" si="174"/>
        <v>14.911144964732593</v>
      </c>
      <c r="N624" s="68">
        <f t="shared" si="174"/>
        <v>-0.28164783362587786</v>
      </c>
      <c r="O624" s="35"/>
      <c r="P624" s="36" t="s">
        <v>1009</v>
      </c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3"/>
      <c r="B625" s="69"/>
      <c r="C625" s="3"/>
      <c r="D625" s="69"/>
      <c r="E625" s="3"/>
      <c r="F625" s="69"/>
      <c r="G625" s="3"/>
      <c r="H625" s="69"/>
      <c r="I625" s="70"/>
      <c r="J625" s="71"/>
      <c r="K625" s="70"/>
      <c r="L625" s="71"/>
      <c r="M625" s="70"/>
      <c r="N625" s="72">
        <v>63.5</v>
      </c>
      <c r="O625" s="38"/>
      <c r="P625" s="39" t="s">
        <v>1010</v>
      </c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3"/>
      <c r="B626" s="73">
        <f t="shared" ref="B626:N629" si="175">($O611-B611)/$O611</f>
        <v>5.6059852015585075E-2</v>
      </c>
      <c r="C626" s="74">
        <f t="shared" si="175"/>
        <v>0.18317836240017762</v>
      </c>
      <c r="D626" s="73">
        <f t="shared" si="175"/>
        <v>-0.15007836847983427</v>
      </c>
      <c r="E626" s="74">
        <f t="shared" si="175"/>
        <v>-0.2294411061948762</v>
      </c>
      <c r="F626" s="73">
        <f t="shared" si="175"/>
        <v>-0.33845175213414419</v>
      </c>
      <c r="G626" s="74">
        <f t="shared" si="175"/>
        <v>-0.33269947494434898</v>
      </c>
      <c r="H626" s="73">
        <f t="shared" si="175"/>
        <v>-0.20484192463416129</v>
      </c>
      <c r="I626" s="74">
        <f t="shared" si="175"/>
        <v>-5.2274010124249537E-2</v>
      </c>
      <c r="J626" s="73">
        <f t="shared" si="175"/>
        <v>0.14752296610100904</v>
      </c>
      <c r="K626" s="74">
        <f t="shared" si="175"/>
        <v>9.8577186739960632E-2</v>
      </c>
      <c r="L626" s="73">
        <f t="shared" si="175"/>
        <v>0.13780732856290476</v>
      </c>
      <c r="M626" s="74">
        <f t="shared" si="175"/>
        <v>0.34618918855783409</v>
      </c>
      <c r="N626" s="75">
        <f t="shared" si="175"/>
        <v>0.56498029454409482</v>
      </c>
      <c r="O626" s="12"/>
      <c r="P626" s="76" t="s">
        <v>1011</v>
      </c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3"/>
      <c r="B627" s="73">
        <f t="shared" si="175"/>
        <v>5.436899508763688E-2</v>
      </c>
      <c r="C627" s="74">
        <f t="shared" si="175"/>
        <v>8.7748933926233008E-2</v>
      </c>
      <c r="D627" s="73">
        <f t="shared" si="175"/>
        <v>-4.6233588849826035E-2</v>
      </c>
      <c r="E627" s="74">
        <f t="shared" si="175"/>
        <v>-6.1685192125488127E-2</v>
      </c>
      <c r="F627" s="73">
        <f t="shared" si="175"/>
        <v>5.1228941624107613E-2</v>
      </c>
      <c r="G627" s="74">
        <f t="shared" si="175"/>
        <v>4.4522518502449482E-2</v>
      </c>
      <c r="H627" s="73">
        <f t="shared" si="175"/>
        <v>9.3111217470238206E-2</v>
      </c>
      <c r="I627" s="74">
        <f t="shared" si="175"/>
        <v>-2.9622522159810479E-2</v>
      </c>
      <c r="J627" s="73">
        <f t="shared" si="175"/>
        <v>7.7334323544092864E-2</v>
      </c>
      <c r="K627" s="74">
        <f t="shared" si="175"/>
        <v>-0.23681188199888181</v>
      </c>
      <c r="L627" s="73">
        <f t="shared" si="175"/>
        <v>-0.14006850868166887</v>
      </c>
      <c r="M627" s="74">
        <f t="shared" si="175"/>
        <v>7.2862677540490625E-2</v>
      </c>
      <c r="N627" s="75">
        <f t="shared" si="175"/>
        <v>-0.11045657840821807</v>
      </c>
      <c r="O627" s="12"/>
      <c r="P627" s="76" t="s">
        <v>1012</v>
      </c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3"/>
      <c r="B628" s="73" t="e">
        <f t="shared" si="175"/>
        <v>#VALUE!</v>
      </c>
      <c r="C628" s="74" t="e">
        <f t="shared" si="175"/>
        <v>#VALUE!</v>
      </c>
      <c r="D628" s="73" t="e">
        <f t="shared" si="175"/>
        <v>#VALUE!</v>
      </c>
      <c r="E628" s="74" t="e">
        <f t="shared" si="175"/>
        <v>#VALUE!</v>
      </c>
      <c r="F628" s="73" t="e">
        <f t="shared" si="175"/>
        <v>#VALUE!</v>
      </c>
      <c r="G628" s="74" t="e">
        <f t="shared" si="175"/>
        <v>#VALUE!</v>
      </c>
      <c r="H628" s="73" t="e">
        <f t="shared" si="175"/>
        <v>#VALUE!</v>
      </c>
      <c r="I628" s="74" t="e">
        <f t="shared" si="175"/>
        <v>#VALUE!</v>
      </c>
      <c r="J628" s="73" t="e">
        <f t="shared" si="175"/>
        <v>#VALUE!</v>
      </c>
      <c r="K628" s="74" t="e">
        <f t="shared" si="175"/>
        <v>#VALUE!</v>
      </c>
      <c r="L628" s="73" t="e">
        <f t="shared" si="175"/>
        <v>#VALUE!</v>
      </c>
      <c r="M628" s="74" t="e">
        <f t="shared" si="175"/>
        <v>#VALUE!</v>
      </c>
      <c r="N628" s="75" t="e">
        <f t="shared" si="175"/>
        <v>#VALUE!</v>
      </c>
      <c r="O628" s="12"/>
      <c r="P628" s="76" t="s">
        <v>1013</v>
      </c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3"/>
      <c r="B629" s="73" t="e">
        <f t="shared" si="175"/>
        <v>#DIV/0!</v>
      </c>
      <c r="C629" s="74" t="e">
        <f t="shared" si="175"/>
        <v>#DIV/0!</v>
      </c>
      <c r="D629" s="73" t="e">
        <f t="shared" si="175"/>
        <v>#DIV/0!</v>
      </c>
      <c r="E629" s="74" t="e">
        <f t="shared" si="175"/>
        <v>#DIV/0!</v>
      </c>
      <c r="F629" s="73" t="e">
        <f t="shared" si="175"/>
        <v>#DIV/0!</v>
      </c>
      <c r="G629" s="74" t="e">
        <f t="shared" si="175"/>
        <v>#DIV/0!</v>
      </c>
      <c r="H629" s="73" t="e">
        <f t="shared" si="175"/>
        <v>#DIV/0!</v>
      </c>
      <c r="I629" s="74" t="e">
        <f t="shared" si="175"/>
        <v>#DIV/0!</v>
      </c>
      <c r="J629" s="73" t="e">
        <f t="shared" si="175"/>
        <v>#DIV/0!</v>
      </c>
      <c r="K629" s="74" t="e">
        <f t="shared" si="175"/>
        <v>#DIV/0!</v>
      </c>
      <c r="L629" s="73" t="e">
        <f t="shared" si="175"/>
        <v>#DIV/0!</v>
      </c>
      <c r="M629" s="74" t="e">
        <f t="shared" si="175"/>
        <v>#DIV/0!</v>
      </c>
      <c r="N629" s="75" t="e">
        <f t="shared" si="175"/>
        <v>#DIV/0!</v>
      </c>
      <c r="O629" s="12"/>
      <c r="P629" s="76" t="s">
        <v>1014</v>
      </c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3"/>
      <c r="B630" s="69"/>
      <c r="C630" s="3"/>
      <c r="D630" s="69"/>
      <c r="E630" s="3"/>
      <c r="F630" s="69"/>
      <c r="G630" s="3"/>
      <c r="H630" s="69"/>
      <c r="I630" s="45"/>
      <c r="J630" s="44"/>
      <c r="K630" s="45"/>
      <c r="L630" s="44"/>
      <c r="M630" s="45"/>
      <c r="N630" s="46">
        <f>N625/N617-1</f>
        <v>-0.44052863436123346</v>
      </c>
      <c r="O630" s="35"/>
      <c r="P630" s="47" t="s">
        <v>1015</v>
      </c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3"/>
      <c r="B631" s="77" t="e">
        <f t="shared" ref="B631:N631" si="176">AVERAGE(B626:B630)</f>
        <v>#VALUE!</v>
      </c>
      <c r="C631" s="78" t="e">
        <f t="shared" si="176"/>
        <v>#VALUE!</v>
      </c>
      <c r="D631" s="77" t="e">
        <f t="shared" si="176"/>
        <v>#VALUE!</v>
      </c>
      <c r="E631" s="78" t="e">
        <f t="shared" si="176"/>
        <v>#VALUE!</v>
      </c>
      <c r="F631" s="77" t="e">
        <f t="shared" si="176"/>
        <v>#VALUE!</v>
      </c>
      <c r="G631" s="78" t="e">
        <f t="shared" si="176"/>
        <v>#VALUE!</v>
      </c>
      <c r="H631" s="77" t="e">
        <f t="shared" si="176"/>
        <v>#VALUE!</v>
      </c>
      <c r="I631" s="78" t="e">
        <f t="shared" si="176"/>
        <v>#VALUE!</v>
      </c>
      <c r="J631" s="79" t="e">
        <f t="shared" si="176"/>
        <v>#VALUE!</v>
      </c>
      <c r="K631" s="80" t="e">
        <f t="shared" si="176"/>
        <v>#VALUE!</v>
      </c>
      <c r="L631" s="79" t="e">
        <f t="shared" si="176"/>
        <v>#VALUE!</v>
      </c>
      <c r="M631" s="80" t="e">
        <f t="shared" si="176"/>
        <v>#VALUE!</v>
      </c>
      <c r="N631" s="81" t="e">
        <f t="shared" si="176"/>
        <v>#VALUE!</v>
      </c>
      <c r="O631" s="12"/>
      <c r="P631" s="76" t="s">
        <v>1016</v>
      </c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3"/>
      <c r="B632" s="204" t="s">
        <v>1017</v>
      </c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3"/>
      <c r="O632" s="35"/>
      <c r="P632" s="36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5"/>
      <c r="B633" s="82"/>
      <c r="C633" s="83">
        <f t="shared" ref="C633:N633" si="177">+B$607+B633</f>
        <v>2</v>
      </c>
      <c r="D633" s="83">
        <f t="shared" si="177"/>
        <v>4.5</v>
      </c>
      <c r="E633" s="83">
        <f t="shared" si="177"/>
        <v>7</v>
      </c>
      <c r="F633" s="83">
        <f t="shared" si="177"/>
        <v>9.5</v>
      </c>
      <c r="G633" s="83">
        <f t="shared" si="177"/>
        <v>12.5</v>
      </c>
      <c r="H633" s="83">
        <f t="shared" si="177"/>
        <v>16</v>
      </c>
      <c r="I633" s="83">
        <f t="shared" si="177"/>
        <v>19.5</v>
      </c>
      <c r="J633" s="83">
        <f t="shared" si="177"/>
        <v>23.5</v>
      </c>
      <c r="K633" s="83">
        <f t="shared" si="177"/>
        <v>27.5</v>
      </c>
      <c r="L633" s="83">
        <f t="shared" si="177"/>
        <v>31.5</v>
      </c>
      <c r="M633" s="83">
        <f t="shared" si="177"/>
        <v>35</v>
      </c>
      <c r="N633" s="84">
        <f t="shared" si="177"/>
        <v>39</v>
      </c>
      <c r="O633" s="12"/>
      <c r="P633" s="52" t="s">
        <v>1018</v>
      </c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</row>
    <row r="634" spans="1:71" x14ac:dyDescent="0.25">
      <c r="A634" s="5"/>
      <c r="B634" s="95">
        <f t="shared" ref="B634:N634" si="178">+B$617+B633</f>
        <v>68.489999999999995</v>
      </c>
      <c r="C634" s="85">
        <f t="shared" si="178"/>
        <v>66.17</v>
      </c>
      <c r="D634" s="85">
        <f t="shared" si="178"/>
        <v>103.57</v>
      </c>
      <c r="E634" s="85">
        <f t="shared" si="178"/>
        <v>128.49</v>
      </c>
      <c r="F634" s="85">
        <f t="shared" si="178"/>
        <v>167.52</v>
      </c>
      <c r="G634" s="85">
        <f t="shared" si="178"/>
        <v>199.01</v>
      </c>
      <c r="H634" s="85">
        <f t="shared" si="178"/>
        <v>213.71</v>
      </c>
      <c r="I634" s="85">
        <f t="shared" si="178"/>
        <v>211.48</v>
      </c>
      <c r="J634" s="85">
        <f t="shared" si="178"/>
        <v>198.59</v>
      </c>
      <c r="K634" s="85">
        <f t="shared" si="178"/>
        <v>228.11</v>
      </c>
      <c r="L634" s="85">
        <f t="shared" si="178"/>
        <v>238.61</v>
      </c>
      <c r="M634" s="85">
        <f t="shared" si="178"/>
        <v>204.6</v>
      </c>
      <c r="N634" s="86">
        <f t="shared" si="178"/>
        <v>152.5</v>
      </c>
      <c r="O634" s="12"/>
      <c r="P634" s="52" t="s">
        <v>1019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</row>
    <row r="635" spans="1:71" x14ac:dyDescent="0.25">
      <c r="A635" s="5"/>
      <c r="B635" s="87"/>
      <c r="C635" s="5"/>
      <c r="D635" s="5"/>
      <c r="E635" s="5"/>
      <c r="F635" s="5"/>
      <c r="G635" s="5"/>
      <c r="H635" s="5"/>
      <c r="I635" s="88"/>
      <c r="J635" s="88"/>
      <c r="K635" s="88"/>
      <c r="L635" s="88"/>
      <c r="M635" s="88"/>
      <c r="N635" s="96">
        <f>+N634/B634-1</f>
        <v>1.226602423711491</v>
      </c>
      <c r="O635" s="12"/>
      <c r="P635" s="90" t="s">
        <v>1020</v>
      </c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</row>
    <row r="636" spans="1:71" x14ac:dyDescent="0.25">
      <c r="A636" s="23"/>
      <c r="B636" s="91"/>
      <c r="C636" s="92">
        <f t="shared" ref="C636:N636" si="179">RATE(C$310-$B$310,,-$B634,C634)</f>
        <v>-3.3873558183676274E-2</v>
      </c>
      <c r="D636" s="92">
        <f t="shared" si="179"/>
        <v>0.2297119828690769</v>
      </c>
      <c r="E636" s="92">
        <f t="shared" si="179"/>
        <v>0.23333404790101478</v>
      </c>
      <c r="F636" s="92">
        <f t="shared" si="179"/>
        <v>0.2505753800891406</v>
      </c>
      <c r="G636" s="92">
        <f t="shared" si="179"/>
        <v>0.23779734464761551</v>
      </c>
      <c r="H636" s="92">
        <f t="shared" si="179"/>
        <v>0.20883292306995596</v>
      </c>
      <c r="I636" s="92">
        <f t="shared" si="179"/>
        <v>0.17475925860237099</v>
      </c>
      <c r="J636" s="92">
        <f t="shared" si="179"/>
        <v>0.14232919450364792</v>
      </c>
      <c r="K636" s="92">
        <f t="shared" si="179"/>
        <v>0.14302956042299039</v>
      </c>
      <c r="L636" s="92">
        <f t="shared" si="179"/>
        <v>0.13293800962890462</v>
      </c>
      <c r="M636" s="92">
        <f t="shared" si="179"/>
        <v>0.10460532629096091</v>
      </c>
      <c r="N636" s="93">
        <f t="shared" si="179"/>
        <v>6.8981583281849737E-2</v>
      </c>
      <c r="O636" s="23"/>
      <c r="P636" s="94" t="s">
        <v>1021</v>
      </c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</row>
    <row r="637" spans="1:71" x14ac:dyDescent="0.25">
      <c r="A637" s="5"/>
      <c r="B637" s="82"/>
      <c r="C637" s="83"/>
      <c r="D637" s="83">
        <f t="shared" ref="D637:N637" si="180">+C$607+C637</f>
        <v>2.5</v>
      </c>
      <c r="E637" s="83">
        <f t="shared" si="180"/>
        <v>5</v>
      </c>
      <c r="F637" s="83">
        <f t="shared" si="180"/>
        <v>7.5</v>
      </c>
      <c r="G637" s="83">
        <f t="shared" si="180"/>
        <v>10.5</v>
      </c>
      <c r="H637" s="83">
        <f t="shared" si="180"/>
        <v>14</v>
      </c>
      <c r="I637" s="83">
        <f t="shared" si="180"/>
        <v>17.5</v>
      </c>
      <c r="J637" s="83">
        <f t="shared" si="180"/>
        <v>21.5</v>
      </c>
      <c r="K637" s="83">
        <f t="shared" si="180"/>
        <v>25.5</v>
      </c>
      <c r="L637" s="83">
        <f t="shared" si="180"/>
        <v>29.5</v>
      </c>
      <c r="M637" s="83">
        <f t="shared" si="180"/>
        <v>33</v>
      </c>
      <c r="N637" s="84">
        <f t="shared" si="180"/>
        <v>37</v>
      </c>
      <c r="O637" s="12"/>
      <c r="P637" s="52" t="s">
        <v>1018</v>
      </c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</row>
    <row r="638" spans="1:71" x14ac:dyDescent="0.25">
      <c r="A638" s="5"/>
      <c r="B638" s="95"/>
      <c r="C638" s="85">
        <f t="shared" ref="C638:N638" si="181">+C$617+C637</f>
        <v>64.17</v>
      </c>
      <c r="D638" s="85">
        <f t="shared" si="181"/>
        <v>101.57</v>
      </c>
      <c r="E638" s="85">
        <f t="shared" si="181"/>
        <v>126.49</v>
      </c>
      <c r="F638" s="85">
        <f t="shared" si="181"/>
        <v>165.52</v>
      </c>
      <c r="G638" s="85">
        <f t="shared" si="181"/>
        <v>197.01</v>
      </c>
      <c r="H638" s="85">
        <f t="shared" si="181"/>
        <v>211.71</v>
      </c>
      <c r="I638" s="85">
        <f t="shared" si="181"/>
        <v>209.48</v>
      </c>
      <c r="J638" s="85">
        <f t="shared" si="181"/>
        <v>196.59</v>
      </c>
      <c r="K638" s="85">
        <f t="shared" si="181"/>
        <v>226.11</v>
      </c>
      <c r="L638" s="85">
        <f t="shared" si="181"/>
        <v>236.61</v>
      </c>
      <c r="M638" s="85">
        <f t="shared" si="181"/>
        <v>202.6</v>
      </c>
      <c r="N638" s="86">
        <f t="shared" si="181"/>
        <v>150.5</v>
      </c>
      <c r="O638" s="12"/>
      <c r="P638" s="52" t="s">
        <v>1019</v>
      </c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</row>
    <row r="639" spans="1:71" x14ac:dyDescent="0.25">
      <c r="A639" s="5"/>
      <c r="B639" s="87"/>
      <c r="C639" s="5"/>
      <c r="D639" s="5"/>
      <c r="E639" s="5"/>
      <c r="F639" s="5"/>
      <c r="G639" s="5"/>
      <c r="H639" s="5"/>
      <c r="I639" s="88"/>
      <c r="J639" s="88"/>
      <c r="K639" s="88"/>
      <c r="L639" s="88"/>
      <c r="M639" s="88"/>
      <c r="N639" s="96">
        <f>+N638/C638-1</f>
        <v>1.3453327099890915</v>
      </c>
      <c r="O639" s="12"/>
      <c r="P639" s="90" t="s">
        <v>1020</v>
      </c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</row>
    <row r="640" spans="1:71" x14ac:dyDescent="0.25">
      <c r="A640" s="23"/>
      <c r="B640" s="91"/>
      <c r="C640" s="92"/>
      <c r="D640" s="92">
        <f t="shared" ref="D640:N640" si="182">RATE(D$310-$C$310,,-$C638,D638)</f>
        <v>0.582826866136824</v>
      </c>
      <c r="E640" s="92">
        <f t="shared" si="182"/>
        <v>0.40398373523844194</v>
      </c>
      <c r="F640" s="92">
        <f t="shared" si="182"/>
        <v>0.37142737070651127</v>
      </c>
      <c r="G640" s="92">
        <f t="shared" si="182"/>
        <v>0.32369844271509296</v>
      </c>
      <c r="H640" s="92">
        <f t="shared" si="182"/>
        <v>0.26964371327556252</v>
      </c>
      <c r="I640" s="92">
        <f t="shared" si="182"/>
        <v>0.21796578319031101</v>
      </c>
      <c r="J640" s="92">
        <f t="shared" si="182"/>
        <v>0.17344122182849289</v>
      </c>
      <c r="K640" s="92">
        <f t="shared" si="182"/>
        <v>0.17050552055487747</v>
      </c>
      <c r="L640" s="92">
        <f t="shared" si="182"/>
        <v>0.15602382310167989</v>
      </c>
      <c r="M640" s="92">
        <f t="shared" si="182"/>
        <v>0.12183953283108656</v>
      </c>
      <c r="N640" s="93">
        <f t="shared" si="182"/>
        <v>8.0575088107298409E-2</v>
      </c>
      <c r="O640" s="23"/>
      <c r="P640" s="94" t="s">
        <v>1021</v>
      </c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</row>
    <row r="641" spans="1:71" x14ac:dyDescent="0.25">
      <c r="A641" s="5"/>
      <c r="B641" s="82"/>
      <c r="C641" s="83"/>
      <c r="D641" s="83"/>
      <c r="E641" s="83">
        <f t="shared" ref="E641:N641" si="183">+D$607+D641</f>
        <v>2.5</v>
      </c>
      <c r="F641" s="83">
        <f t="shared" si="183"/>
        <v>5</v>
      </c>
      <c r="G641" s="83">
        <f t="shared" si="183"/>
        <v>8</v>
      </c>
      <c r="H641" s="83">
        <f t="shared" si="183"/>
        <v>11.5</v>
      </c>
      <c r="I641" s="83">
        <f t="shared" si="183"/>
        <v>15</v>
      </c>
      <c r="J641" s="83">
        <f t="shared" si="183"/>
        <v>19</v>
      </c>
      <c r="K641" s="83">
        <f t="shared" si="183"/>
        <v>23</v>
      </c>
      <c r="L641" s="83">
        <f t="shared" si="183"/>
        <v>27</v>
      </c>
      <c r="M641" s="83">
        <f t="shared" si="183"/>
        <v>30.5</v>
      </c>
      <c r="N641" s="84">
        <f t="shared" si="183"/>
        <v>34.5</v>
      </c>
      <c r="O641" s="12"/>
      <c r="P641" s="52" t="s">
        <v>1018</v>
      </c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</row>
    <row r="642" spans="1:71" x14ac:dyDescent="0.25">
      <c r="A642" s="5"/>
      <c r="B642" s="95"/>
      <c r="C642" s="85"/>
      <c r="D642" s="85">
        <f t="shared" ref="D642:N642" si="184">+D$617+D641</f>
        <v>99.07</v>
      </c>
      <c r="E642" s="85">
        <f t="shared" si="184"/>
        <v>123.99</v>
      </c>
      <c r="F642" s="85">
        <f t="shared" si="184"/>
        <v>163.02000000000001</v>
      </c>
      <c r="G642" s="85">
        <f t="shared" si="184"/>
        <v>194.51</v>
      </c>
      <c r="H642" s="85">
        <f t="shared" si="184"/>
        <v>209.21</v>
      </c>
      <c r="I642" s="85">
        <f t="shared" si="184"/>
        <v>206.98</v>
      </c>
      <c r="J642" s="85">
        <f t="shared" si="184"/>
        <v>194.09</v>
      </c>
      <c r="K642" s="85">
        <f t="shared" si="184"/>
        <v>223.61</v>
      </c>
      <c r="L642" s="85">
        <f t="shared" si="184"/>
        <v>234.11</v>
      </c>
      <c r="M642" s="85">
        <f t="shared" si="184"/>
        <v>200.1</v>
      </c>
      <c r="N642" s="86">
        <f t="shared" si="184"/>
        <v>148</v>
      </c>
      <c r="O642" s="12"/>
      <c r="P642" s="52" t="s">
        <v>1019</v>
      </c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</row>
    <row r="643" spans="1:71" x14ac:dyDescent="0.25">
      <c r="A643" s="5"/>
      <c r="B643" s="87"/>
      <c r="C643" s="5"/>
      <c r="D643" s="5"/>
      <c r="E643" s="5"/>
      <c r="F643" s="5"/>
      <c r="G643" s="5"/>
      <c r="H643" s="5"/>
      <c r="I643" s="88"/>
      <c r="J643" s="88"/>
      <c r="K643" s="88"/>
      <c r="L643" s="88"/>
      <c r="M643" s="88"/>
      <c r="N643" s="96">
        <f>+N642/D642-1</f>
        <v>0.49389320682345828</v>
      </c>
      <c r="O643" s="12"/>
      <c r="P643" s="90" t="s">
        <v>1020</v>
      </c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</row>
    <row r="644" spans="1:71" x14ac:dyDescent="0.25">
      <c r="A644" s="23"/>
      <c r="B644" s="91"/>
      <c r="C644" s="92"/>
      <c r="D644" s="92"/>
      <c r="E644" s="92">
        <f t="shared" ref="E644:N644" si="185">RATE(E$310-$D$310,,-$D642,E642)</f>
        <v>0.25153931563540943</v>
      </c>
      <c r="F644" s="92">
        <f t="shared" si="185"/>
        <v>0.28277167865913655</v>
      </c>
      <c r="G644" s="92">
        <f t="shared" si="185"/>
        <v>0.25217950234099334</v>
      </c>
      <c r="H644" s="92">
        <f t="shared" si="185"/>
        <v>0.20548016566609956</v>
      </c>
      <c r="I644" s="92">
        <f t="shared" si="185"/>
        <v>0.15877000246062889</v>
      </c>
      <c r="J644" s="92">
        <f t="shared" si="185"/>
        <v>0.11860519733123939</v>
      </c>
      <c r="K644" s="92">
        <f t="shared" si="185"/>
        <v>0.1233290971136307</v>
      </c>
      <c r="L644" s="92">
        <f t="shared" si="185"/>
        <v>0.11348590842717984</v>
      </c>
      <c r="M644" s="92">
        <f t="shared" si="185"/>
        <v>8.1241657254858504E-2</v>
      </c>
      <c r="N644" s="93">
        <f t="shared" si="185"/>
        <v>4.0954999214228981E-2</v>
      </c>
      <c r="O644" s="23"/>
      <c r="P644" s="94" t="s">
        <v>1021</v>
      </c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</row>
    <row r="645" spans="1:71" x14ac:dyDescent="0.25">
      <c r="A645" s="5"/>
      <c r="B645" s="82"/>
      <c r="C645" s="83"/>
      <c r="D645" s="83"/>
      <c r="E645" s="83"/>
      <c r="F645" s="83">
        <f t="shared" ref="F645:N645" si="186">+E$607+E645</f>
        <v>2.5</v>
      </c>
      <c r="G645" s="83">
        <f t="shared" si="186"/>
        <v>5.5</v>
      </c>
      <c r="H645" s="83">
        <f t="shared" si="186"/>
        <v>9</v>
      </c>
      <c r="I645" s="83">
        <f t="shared" si="186"/>
        <v>12.5</v>
      </c>
      <c r="J645" s="83">
        <f t="shared" si="186"/>
        <v>16.5</v>
      </c>
      <c r="K645" s="83">
        <f t="shared" si="186"/>
        <v>20.5</v>
      </c>
      <c r="L645" s="83">
        <f t="shared" si="186"/>
        <v>24.5</v>
      </c>
      <c r="M645" s="83">
        <f t="shared" si="186"/>
        <v>28</v>
      </c>
      <c r="N645" s="84">
        <f t="shared" si="186"/>
        <v>32</v>
      </c>
      <c r="O645" s="12"/>
      <c r="P645" s="52" t="s">
        <v>1018</v>
      </c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</row>
    <row r="646" spans="1:71" x14ac:dyDescent="0.25">
      <c r="A646" s="5"/>
      <c r="B646" s="95"/>
      <c r="C646" s="85"/>
      <c r="D646" s="85"/>
      <c r="E646" s="85">
        <f t="shared" ref="E646:N646" si="187">+E$617+E645</f>
        <v>121.49</v>
      </c>
      <c r="F646" s="85">
        <f t="shared" si="187"/>
        <v>160.52000000000001</v>
      </c>
      <c r="G646" s="85">
        <f t="shared" si="187"/>
        <v>192.01</v>
      </c>
      <c r="H646" s="85">
        <f t="shared" si="187"/>
        <v>206.71</v>
      </c>
      <c r="I646" s="85">
        <f t="shared" si="187"/>
        <v>204.48</v>
      </c>
      <c r="J646" s="85">
        <f t="shared" si="187"/>
        <v>191.59</v>
      </c>
      <c r="K646" s="85">
        <f t="shared" si="187"/>
        <v>221.11</v>
      </c>
      <c r="L646" s="85">
        <f t="shared" si="187"/>
        <v>231.61</v>
      </c>
      <c r="M646" s="85">
        <f t="shared" si="187"/>
        <v>197.6</v>
      </c>
      <c r="N646" s="86">
        <f t="shared" si="187"/>
        <v>145.5</v>
      </c>
      <c r="O646" s="12"/>
      <c r="P646" s="52" t="s">
        <v>1019</v>
      </c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</row>
    <row r="647" spans="1:71" x14ac:dyDescent="0.25">
      <c r="A647" s="5"/>
      <c r="B647" s="87"/>
      <c r="C647" s="5"/>
      <c r="D647" s="5"/>
      <c r="E647" s="5"/>
      <c r="F647" s="5"/>
      <c r="G647" s="5"/>
      <c r="H647" s="5"/>
      <c r="I647" s="88"/>
      <c r="J647" s="88"/>
      <c r="K647" s="88"/>
      <c r="L647" s="88"/>
      <c r="M647" s="88"/>
      <c r="N647" s="96">
        <f>+N646/E646-1</f>
        <v>0.19762943452135984</v>
      </c>
      <c r="O647" s="12"/>
      <c r="P647" s="90" t="s">
        <v>1020</v>
      </c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</row>
    <row r="648" spans="1:71" x14ac:dyDescent="0.25">
      <c r="A648" s="23"/>
      <c r="B648" s="91"/>
      <c r="C648" s="92"/>
      <c r="D648" s="92"/>
      <c r="E648" s="92"/>
      <c r="F648" s="92">
        <f t="shared" ref="F648:N648" si="188">RATE(F$310-$E$310,,-$E646,F646)</f>
        <v>0.32126100913655464</v>
      </c>
      <c r="G648" s="92">
        <f t="shared" si="188"/>
        <v>0.25716319428365519</v>
      </c>
      <c r="H648" s="92">
        <f t="shared" si="188"/>
        <v>0.19382403529082418</v>
      </c>
      <c r="I648" s="92">
        <f t="shared" si="188"/>
        <v>0.13901010253695359</v>
      </c>
      <c r="J648" s="92">
        <f t="shared" si="188"/>
        <v>9.538417167283067E-2</v>
      </c>
      <c r="K648" s="92">
        <f t="shared" si="188"/>
        <v>0.10495512880571396</v>
      </c>
      <c r="L648" s="92">
        <f t="shared" si="188"/>
        <v>9.6556384366615816E-2</v>
      </c>
      <c r="M648" s="92">
        <f t="shared" si="188"/>
        <v>6.2688060005190671E-2</v>
      </c>
      <c r="N648" s="93">
        <f t="shared" si="188"/>
        <v>2.0240350069349263E-2</v>
      </c>
      <c r="O648" s="23"/>
      <c r="P648" s="94" t="s">
        <v>1021</v>
      </c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</row>
    <row r="649" spans="1:71" x14ac:dyDescent="0.25">
      <c r="A649" s="5"/>
      <c r="B649" s="82"/>
      <c r="C649" s="83"/>
      <c r="D649" s="83"/>
      <c r="E649" s="83"/>
      <c r="F649" s="83"/>
      <c r="G649" s="83">
        <f t="shared" ref="G649:N649" si="189">+F$607+F649</f>
        <v>3</v>
      </c>
      <c r="H649" s="83">
        <f t="shared" si="189"/>
        <v>6.5</v>
      </c>
      <c r="I649" s="83">
        <f t="shared" si="189"/>
        <v>10</v>
      </c>
      <c r="J649" s="83">
        <f t="shared" si="189"/>
        <v>14</v>
      </c>
      <c r="K649" s="83">
        <f t="shared" si="189"/>
        <v>18</v>
      </c>
      <c r="L649" s="83">
        <f t="shared" si="189"/>
        <v>22</v>
      </c>
      <c r="M649" s="83">
        <f t="shared" si="189"/>
        <v>25.5</v>
      </c>
      <c r="N649" s="84">
        <f t="shared" si="189"/>
        <v>29.5</v>
      </c>
      <c r="O649" s="12"/>
      <c r="P649" s="52" t="s">
        <v>1018</v>
      </c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</row>
    <row r="650" spans="1:71" x14ac:dyDescent="0.25">
      <c r="A650" s="5"/>
      <c r="B650" s="95"/>
      <c r="C650" s="85"/>
      <c r="D650" s="85"/>
      <c r="E650" s="85"/>
      <c r="F650" s="85">
        <f t="shared" ref="F650:N650" si="190">+F$617+F649</f>
        <v>158.02000000000001</v>
      </c>
      <c r="G650" s="85">
        <f t="shared" si="190"/>
        <v>189.51</v>
      </c>
      <c r="H650" s="85">
        <f t="shared" si="190"/>
        <v>204.21</v>
      </c>
      <c r="I650" s="85">
        <f t="shared" si="190"/>
        <v>201.98</v>
      </c>
      <c r="J650" s="85">
        <f t="shared" si="190"/>
        <v>189.09</v>
      </c>
      <c r="K650" s="85">
        <f t="shared" si="190"/>
        <v>218.61</v>
      </c>
      <c r="L650" s="85">
        <f t="shared" si="190"/>
        <v>229.11</v>
      </c>
      <c r="M650" s="85">
        <f t="shared" si="190"/>
        <v>195.1</v>
      </c>
      <c r="N650" s="86">
        <f t="shared" si="190"/>
        <v>143</v>
      </c>
      <c r="O650" s="12"/>
      <c r="P650" s="52" t="s">
        <v>1019</v>
      </c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</row>
    <row r="651" spans="1:71" x14ac:dyDescent="0.25">
      <c r="A651" s="5"/>
      <c r="B651" s="87"/>
      <c r="C651" s="5"/>
      <c r="D651" s="5"/>
      <c r="E651" s="5"/>
      <c r="F651" s="5"/>
      <c r="G651" s="5"/>
      <c r="H651" s="5"/>
      <c r="I651" s="88"/>
      <c r="J651" s="88"/>
      <c r="K651" s="88"/>
      <c r="L651" s="88"/>
      <c r="M651" s="88"/>
      <c r="N651" s="96">
        <f>+N650/F650-1</f>
        <v>-9.5051259334261506E-2</v>
      </c>
      <c r="O651" s="12"/>
      <c r="P651" s="90" t="s">
        <v>1020</v>
      </c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</row>
    <row r="652" spans="1:71" x14ac:dyDescent="0.25">
      <c r="A652" s="23"/>
      <c r="B652" s="91"/>
      <c r="C652" s="92"/>
      <c r="D652" s="92"/>
      <c r="E652" s="92"/>
      <c r="F652" s="92"/>
      <c r="G652" s="92">
        <f t="shared" ref="G652:N652" si="191">RATE(G$310-$F$310,,-$F650,G650)</f>
        <v>0.19927857233261592</v>
      </c>
      <c r="H652" s="92">
        <f t="shared" si="191"/>
        <v>0.13679583547263977</v>
      </c>
      <c r="I652" s="92">
        <f t="shared" si="191"/>
        <v>8.5255769823339225E-2</v>
      </c>
      <c r="J652" s="92">
        <f t="shared" si="191"/>
        <v>4.5897502860829185E-2</v>
      </c>
      <c r="K652" s="92">
        <f t="shared" si="191"/>
        <v>6.7066764589776756E-2</v>
      </c>
      <c r="L652" s="92">
        <f t="shared" si="191"/>
        <v>6.387025040873634E-2</v>
      </c>
      <c r="M652" s="92">
        <f t="shared" si="191"/>
        <v>3.0570928943489978E-2</v>
      </c>
      <c r="N652" s="93">
        <f t="shared" si="191"/>
        <v>-1.2407012545659684E-2</v>
      </c>
      <c r="O652" s="23"/>
      <c r="P652" s="94" t="s">
        <v>1021</v>
      </c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</row>
    <row r="653" spans="1:71" x14ac:dyDescent="0.25">
      <c r="A653" s="5"/>
      <c r="B653" s="82"/>
      <c r="C653" s="83"/>
      <c r="D653" s="83"/>
      <c r="E653" s="83"/>
      <c r="F653" s="83"/>
      <c r="G653" s="83"/>
      <c r="H653" s="83">
        <f t="shared" ref="H653:N653" si="192">+G$607+G653</f>
        <v>3.5</v>
      </c>
      <c r="I653" s="83">
        <f t="shared" si="192"/>
        <v>7</v>
      </c>
      <c r="J653" s="83">
        <f t="shared" si="192"/>
        <v>11</v>
      </c>
      <c r="K653" s="83">
        <f t="shared" si="192"/>
        <v>15</v>
      </c>
      <c r="L653" s="83">
        <f t="shared" si="192"/>
        <v>19</v>
      </c>
      <c r="M653" s="83">
        <f t="shared" si="192"/>
        <v>22.5</v>
      </c>
      <c r="N653" s="84">
        <f t="shared" si="192"/>
        <v>26.5</v>
      </c>
      <c r="O653" s="12"/>
      <c r="P653" s="52" t="s">
        <v>1018</v>
      </c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</row>
    <row r="654" spans="1:71" x14ac:dyDescent="0.25">
      <c r="A654" s="5"/>
      <c r="B654" s="95"/>
      <c r="C654" s="85"/>
      <c r="D654" s="85"/>
      <c r="E654" s="85"/>
      <c r="F654" s="85"/>
      <c r="G654" s="85">
        <f t="shared" ref="G654:N654" si="193">+G$617+G653</f>
        <v>186.51</v>
      </c>
      <c r="H654" s="85">
        <f t="shared" si="193"/>
        <v>201.21</v>
      </c>
      <c r="I654" s="85">
        <f t="shared" si="193"/>
        <v>198.98</v>
      </c>
      <c r="J654" s="85">
        <f t="shared" si="193"/>
        <v>186.09</v>
      </c>
      <c r="K654" s="85">
        <f t="shared" si="193"/>
        <v>215.61</v>
      </c>
      <c r="L654" s="85">
        <f t="shared" si="193"/>
        <v>226.11</v>
      </c>
      <c r="M654" s="85">
        <f t="shared" si="193"/>
        <v>192.1</v>
      </c>
      <c r="N654" s="86">
        <f t="shared" si="193"/>
        <v>140</v>
      </c>
      <c r="O654" s="12"/>
      <c r="P654" s="52" t="s">
        <v>1019</v>
      </c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</row>
    <row r="655" spans="1:71" x14ac:dyDescent="0.25">
      <c r="A655" s="5"/>
      <c r="B655" s="87"/>
      <c r="C655" s="5"/>
      <c r="D655" s="5"/>
      <c r="E655" s="5"/>
      <c r="F655" s="5"/>
      <c r="G655" s="5"/>
      <c r="H655" s="5"/>
      <c r="I655" s="88"/>
      <c r="J655" s="88"/>
      <c r="K655" s="88"/>
      <c r="L655" s="88"/>
      <c r="M655" s="88"/>
      <c r="N655" s="96">
        <f>+N654/G654-1</f>
        <v>-0.24937000697013556</v>
      </c>
      <c r="O655" s="12"/>
      <c r="P655" s="90" t="s">
        <v>1020</v>
      </c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</row>
    <row r="656" spans="1:71" x14ac:dyDescent="0.25">
      <c r="A656" s="23"/>
      <c r="B656" s="91"/>
      <c r="C656" s="92"/>
      <c r="D656" s="92"/>
      <c r="E656" s="92"/>
      <c r="F656" s="92"/>
      <c r="G656" s="92"/>
      <c r="H656" s="92">
        <f t="shared" ref="H656:N656" si="194">RATE(H$310-$G$310,,-$G654,H654)</f>
        <v>7.8816149268135752E-2</v>
      </c>
      <c r="I656" s="92">
        <f t="shared" si="194"/>
        <v>3.28889997536694E-2</v>
      </c>
      <c r="J656" s="92">
        <f t="shared" si="194"/>
        <v>-7.5119414432403412E-4</v>
      </c>
      <c r="K656" s="92">
        <f t="shared" si="194"/>
        <v>3.691150780578361E-2</v>
      </c>
      <c r="L656" s="92">
        <f t="shared" si="194"/>
        <v>3.9258366790599609E-2</v>
      </c>
      <c r="M656" s="92">
        <f t="shared" si="194"/>
        <v>4.9340010968093291E-3</v>
      </c>
      <c r="N656" s="93">
        <f t="shared" si="194"/>
        <v>-4.0149264650425627E-2</v>
      </c>
      <c r="O656" s="23"/>
      <c r="P656" s="94" t="s">
        <v>1021</v>
      </c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</row>
    <row r="657" spans="1:71" x14ac:dyDescent="0.25">
      <c r="A657" s="5"/>
      <c r="B657" s="82"/>
      <c r="C657" s="83"/>
      <c r="D657" s="83"/>
      <c r="E657" s="83"/>
      <c r="F657" s="83"/>
      <c r="G657" s="83"/>
      <c r="H657" s="83"/>
      <c r="I657" s="83">
        <f t="shared" ref="I657:N657" si="195">+H$607+H657</f>
        <v>3.5</v>
      </c>
      <c r="J657" s="83">
        <f t="shared" si="195"/>
        <v>7.5</v>
      </c>
      <c r="K657" s="83">
        <f t="shared" si="195"/>
        <v>11.5</v>
      </c>
      <c r="L657" s="83">
        <f t="shared" si="195"/>
        <v>15.5</v>
      </c>
      <c r="M657" s="83">
        <f t="shared" si="195"/>
        <v>19</v>
      </c>
      <c r="N657" s="84">
        <f t="shared" si="195"/>
        <v>23</v>
      </c>
      <c r="O657" s="12"/>
      <c r="P657" s="52" t="s">
        <v>1018</v>
      </c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</row>
    <row r="658" spans="1:71" x14ac:dyDescent="0.25">
      <c r="A658" s="5"/>
      <c r="B658" s="95"/>
      <c r="C658" s="85"/>
      <c r="D658" s="85"/>
      <c r="E658" s="85"/>
      <c r="F658" s="85"/>
      <c r="G658" s="85"/>
      <c r="H658" s="85">
        <f t="shared" ref="H658:N658" si="196">+H$617+H657</f>
        <v>197.71</v>
      </c>
      <c r="I658" s="85">
        <f t="shared" si="196"/>
        <v>195.48</v>
      </c>
      <c r="J658" s="85">
        <f t="shared" si="196"/>
        <v>182.59</v>
      </c>
      <c r="K658" s="85">
        <f t="shared" si="196"/>
        <v>212.11</v>
      </c>
      <c r="L658" s="85">
        <f t="shared" si="196"/>
        <v>222.61</v>
      </c>
      <c r="M658" s="85">
        <f t="shared" si="196"/>
        <v>188.6</v>
      </c>
      <c r="N658" s="86">
        <f t="shared" si="196"/>
        <v>136.5</v>
      </c>
      <c r="O658" s="12"/>
      <c r="P658" s="52" t="s">
        <v>1019</v>
      </c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</row>
    <row r="659" spans="1:71" x14ac:dyDescent="0.25">
      <c r="A659" s="5"/>
      <c r="B659" s="87"/>
      <c r="C659" s="5"/>
      <c r="D659" s="5"/>
      <c r="E659" s="5"/>
      <c r="F659" s="5"/>
      <c r="G659" s="5"/>
      <c r="H659" s="5"/>
      <c r="I659" s="88"/>
      <c r="J659" s="88"/>
      <c r="K659" s="88"/>
      <c r="L659" s="88"/>
      <c r="M659" s="88"/>
      <c r="N659" s="96">
        <f>+N658/H658-1</f>
        <v>-0.30959486116028534</v>
      </c>
      <c r="O659" s="12"/>
      <c r="P659" s="90" t="s">
        <v>1020</v>
      </c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</row>
    <row r="660" spans="1:71" x14ac:dyDescent="0.25">
      <c r="A660" s="23"/>
      <c r="B660" s="91"/>
      <c r="C660" s="92"/>
      <c r="D660" s="92"/>
      <c r="E660" s="92"/>
      <c r="F660" s="92"/>
      <c r="G660" s="92"/>
      <c r="H660" s="92"/>
      <c r="I660" s="92">
        <f t="shared" ref="I660:N660" si="197">RATE(I$310-$H$310,,-$H658,I658)</f>
        <v>-1.1279146224267907E-2</v>
      </c>
      <c r="J660" s="92">
        <f t="shared" si="197"/>
        <v>-3.8998255021561845E-2</v>
      </c>
      <c r="K660" s="92">
        <f t="shared" si="197"/>
        <v>2.3711312839347333E-2</v>
      </c>
      <c r="L660" s="92">
        <f t="shared" si="197"/>
        <v>3.0099101558911056E-2</v>
      </c>
      <c r="M660" s="92">
        <f t="shared" si="197"/>
        <v>-9.3902219862825702E-3</v>
      </c>
      <c r="N660" s="93">
        <f t="shared" si="197"/>
        <v>-5.9878461682472128E-2</v>
      </c>
      <c r="O660" s="23"/>
      <c r="P660" s="94" t="s">
        <v>1021</v>
      </c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</row>
    <row r="661" spans="1:71" x14ac:dyDescent="0.25">
      <c r="A661" s="5"/>
      <c r="B661" s="82"/>
      <c r="C661" s="83"/>
      <c r="D661" s="83"/>
      <c r="E661" s="83"/>
      <c r="F661" s="83"/>
      <c r="G661" s="83"/>
      <c r="H661" s="83"/>
      <c r="I661" s="83"/>
      <c r="J661" s="83">
        <f t="shared" ref="J661:N661" si="198">+I$607+I661</f>
        <v>4</v>
      </c>
      <c r="K661" s="83">
        <f t="shared" si="198"/>
        <v>8</v>
      </c>
      <c r="L661" s="83">
        <f t="shared" si="198"/>
        <v>12</v>
      </c>
      <c r="M661" s="83">
        <f t="shared" si="198"/>
        <v>15.5</v>
      </c>
      <c r="N661" s="84">
        <f t="shared" si="198"/>
        <v>19.5</v>
      </c>
      <c r="O661" s="12"/>
      <c r="P661" s="52" t="s">
        <v>1018</v>
      </c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</row>
    <row r="662" spans="1:71" x14ac:dyDescent="0.25">
      <c r="A662" s="5"/>
      <c r="B662" s="95"/>
      <c r="C662" s="85"/>
      <c r="D662" s="85"/>
      <c r="E662" s="85"/>
      <c r="F662" s="85"/>
      <c r="G662" s="85"/>
      <c r="H662" s="85"/>
      <c r="I662" s="85">
        <f t="shared" ref="I662:N662" si="199">+I$617+I661</f>
        <v>191.98</v>
      </c>
      <c r="J662" s="85">
        <f t="shared" si="199"/>
        <v>179.09</v>
      </c>
      <c r="K662" s="85">
        <f t="shared" si="199"/>
        <v>208.61</v>
      </c>
      <c r="L662" s="85">
        <f t="shared" si="199"/>
        <v>219.11</v>
      </c>
      <c r="M662" s="85">
        <f t="shared" si="199"/>
        <v>185.1</v>
      </c>
      <c r="N662" s="86">
        <f t="shared" si="199"/>
        <v>133</v>
      </c>
      <c r="O662" s="12"/>
      <c r="P662" s="52" t="s">
        <v>1019</v>
      </c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</row>
    <row r="663" spans="1:71" x14ac:dyDescent="0.25">
      <c r="A663" s="5"/>
      <c r="B663" s="87"/>
      <c r="C663" s="5"/>
      <c r="D663" s="5"/>
      <c r="E663" s="5"/>
      <c r="F663" s="5"/>
      <c r="G663" s="5"/>
      <c r="H663" s="5"/>
      <c r="I663" s="88"/>
      <c r="J663" s="88"/>
      <c r="K663" s="88"/>
      <c r="L663" s="88"/>
      <c r="M663" s="88"/>
      <c r="N663" s="96">
        <f>+N662/I662-1</f>
        <v>-0.30721950203146153</v>
      </c>
      <c r="O663" s="12"/>
      <c r="P663" s="90" t="s">
        <v>1020</v>
      </c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</row>
    <row r="664" spans="1:71" x14ac:dyDescent="0.25">
      <c r="A664" s="23"/>
      <c r="B664" s="91"/>
      <c r="C664" s="92"/>
      <c r="D664" s="92"/>
      <c r="E664" s="92"/>
      <c r="F664" s="92"/>
      <c r="G664" s="92"/>
      <c r="H664" s="92"/>
      <c r="I664" s="92"/>
      <c r="J664" s="92">
        <f t="shared" ref="J664:N664" si="200">RATE(J$310-$I$310,,-$I662,J662)</f>
        <v>-6.7142410667777916E-2</v>
      </c>
      <c r="K664" s="92">
        <f t="shared" si="200"/>
        <v>4.2412397579277811E-2</v>
      </c>
      <c r="L664" s="92">
        <f t="shared" si="200"/>
        <v>4.5045991682844289E-2</v>
      </c>
      <c r="M664" s="92">
        <f t="shared" si="200"/>
        <v>-9.0822500194631395E-3</v>
      </c>
      <c r="N664" s="93">
        <f t="shared" si="200"/>
        <v>-7.077875475958216E-2</v>
      </c>
      <c r="O664" s="23"/>
      <c r="P664" s="94" t="s">
        <v>1021</v>
      </c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</row>
    <row r="665" spans="1:71" x14ac:dyDescent="0.25">
      <c r="A665" s="5"/>
      <c r="B665" s="82"/>
      <c r="C665" s="83"/>
      <c r="D665" s="83"/>
      <c r="E665" s="83"/>
      <c r="F665" s="83"/>
      <c r="G665" s="83"/>
      <c r="H665" s="83"/>
      <c r="I665" s="83"/>
      <c r="J665" s="83"/>
      <c r="K665" s="83">
        <f t="shared" ref="K665:N665" si="201">+J$607+J665</f>
        <v>4</v>
      </c>
      <c r="L665" s="83">
        <f t="shared" si="201"/>
        <v>8</v>
      </c>
      <c r="M665" s="83">
        <f t="shared" si="201"/>
        <v>11.5</v>
      </c>
      <c r="N665" s="84">
        <f t="shared" si="201"/>
        <v>15.5</v>
      </c>
      <c r="O665" s="12"/>
      <c r="P665" s="52" t="s">
        <v>1018</v>
      </c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</row>
    <row r="666" spans="1:71" x14ac:dyDescent="0.25">
      <c r="A666" s="5"/>
      <c r="B666" s="95"/>
      <c r="C666" s="85"/>
      <c r="D666" s="85"/>
      <c r="E666" s="85"/>
      <c r="F666" s="85"/>
      <c r="G666" s="85"/>
      <c r="H666" s="85"/>
      <c r="I666" s="85"/>
      <c r="J666" s="85">
        <f t="shared" ref="J666:N666" si="202">+J$617+J665</f>
        <v>175.09</v>
      </c>
      <c r="K666" s="85">
        <f t="shared" si="202"/>
        <v>204.61</v>
      </c>
      <c r="L666" s="85">
        <f t="shared" si="202"/>
        <v>215.11</v>
      </c>
      <c r="M666" s="85">
        <f t="shared" si="202"/>
        <v>181.1</v>
      </c>
      <c r="N666" s="86">
        <f t="shared" si="202"/>
        <v>129</v>
      </c>
      <c r="O666" s="12"/>
      <c r="P666" s="52" t="s">
        <v>1019</v>
      </c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</row>
    <row r="667" spans="1:71" x14ac:dyDescent="0.25">
      <c r="A667" s="5"/>
      <c r="B667" s="87"/>
      <c r="C667" s="5"/>
      <c r="D667" s="5"/>
      <c r="E667" s="5"/>
      <c r="F667" s="5"/>
      <c r="G667" s="5"/>
      <c r="H667" s="5"/>
      <c r="I667" s="88"/>
      <c r="J667" s="88"/>
      <c r="K667" s="88"/>
      <c r="L667" s="88"/>
      <c r="M667" s="88"/>
      <c r="N667" s="96">
        <f>+N666/J666-1</f>
        <v>-0.26323605003141248</v>
      </c>
      <c r="O667" s="12"/>
      <c r="P667" s="90" t="s">
        <v>1020</v>
      </c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</row>
    <row r="668" spans="1:71" x14ac:dyDescent="0.25">
      <c r="A668" s="23"/>
      <c r="B668" s="91"/>
      <c r="C668" s="92"/>
      <c r="D668" s="92"/>
      <c r="E668" s="92"/>
      <c r="F668" s="92"/>
      <c r="G668" s="92"/>
      <c r="H668" s="92"/>
      <c r="I668" s="92"/>
      <c r="J668" s="92"/>
      <c r="K668" s="92">
        <f t="shared" ref="K668:N668" si="203">RATE(K$310-$J$310,,-$J666,K666)</f>
        <v>0.16859900622536989</v>
      </c>
      <c r="L668" s="92">
        <f t="shared" si="203"/>
        <v>0.1084079415737435</v>
      </c>
      <c r="M668" s="92">
        <f t="shared" si="203"/>
        <v>1.1313262164997223E-2</v>
      </c>
      <c r="N668" s="93">
        <f t="shared" si="203"/>
        <v>-7.3528440808653395E-2</v>
      </c>
      <c r="O668" s="23"/>
      <c r="P668" s="94" t="s">
        <v>1021</v>
      </c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</row>
    <row r="669" spans="1:71" x14ac:dyDescent="0.25">
      <c r="A669" s="5"/>
      <c r="B669" s="97"/>
      <c r="C669" s="98"/>
      <c r="D669" s="98"/>
      <c r="E669" s="98"/>
      <c r="F669" s="98"/>
      <c r="G669" s="98"/>
      <c r="H669" s="98"/>
      <c r="I669" s="98"/>
      <c r="J669" s="98"/>
      <c r="K669" s="98"/>
      <c r="L669" s="83">
        <f t="shared" ref="L669:N669" si="204">+K$607+K669</f>
        <v>4</v>
      </c>
      <c r="M669" s="83">
        <f t="shared" si="204"/>
        <v>7.5</v>
      </c>
      <c r="N669" s="84">
        <f t="shared" si="204"/>
        <v>11.5</v>
      </c>
      <c r="O669" s="12"/>
      <c r="P669" s="52" t="s">
        <v>1018</v>
      </c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</row>
    <row r="670" spans="1:71" x14ac:dyDescent="0.25">
      <c r="A670" s="5"/>
      <c r="B670" s="95"/>
      <c r="C670" s="85"/>
      <c r="D670" s="85"/>
      <c r="E670" s="85"/>
      <c r="F670" s="85"/>
      <c r="G670" s="85"/>
      <c r="H670" s="85"/>
      <c r="I670" s="85"/>
      <c r="J670" s="85"/>
      <c r="K670" s="85">
        <f t="shared" ref="K670:N670" si="205">+K$617+K669</f>
        <v>200.61</v>
      </c>
      <c r="L670" s="85">
        <f t="shared" si="205"/>
        <v>211.11</v>
      </c>
      <c r="M670" s="85">
        <f t="shared" si="205"/>
        <v>177.1</v>
      </c>
      <c r="N670" s="86">
        <f t="shared" si="205"/>
        <v>125</v>
      </c>
      <c r="O670" s="12"/>
      <c r="P670" s="52" t="s">
        <v>1019</v>
      </c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</row>
    <row r="671" spans="1:71" x14ac:dyDescent="0.25">
      <c r="A671" s="5"/>
      <c r="B671" s="87"/>
      <c r="C671" s="5"/>
      <c r="D671" s="5"/>
      <c r="E671" s="5"/>
      <c r="F671" s="5"/>
      <c r="G671" s="5"/>
      <c r="H671" s="5"/>
      <c r="I671" s="88"/>
      <c r="J671" s="88"/>
      <c r="K671" s="88"/>
      <c r="L671" s="88"/>
      <c r="M671" s="88"/>
      <c r="N671" s="96">
        <f>+N670/K670-1</f>
        <v>-0.37690045361646984</v>
      </c>
      <c r="O671" s="12"/>
      <c r="P671" s="90" t="s">
        <v>1020</v>
      </c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</row>
    <row r="672" spans="1:71" x14ac:dyDescent="0.25">
      <c r="A672" s="23"/>
      <c r="B672" s="91"/>
      <c r="C672" s="92"/>
      <c r="D672" s="92"/>
      <c r="E672" s="92"/>
      <c r="F672" s="92"/>
      <c r="G672" s="92"/>
      <c r="H672" s="92"/>
      <c r="I672" s="92"/>
      <c r="J672" s="92"/>
      <c r="K672" s="92"/>
      <c r="L672" s="92">
        <f t="shared" ref="L672:N672" si="206">RATE(L$310-$K$310,,-$K670,L670)</f>
        <v>5.2340361896216471E-2</v>
      </c>
      <c r="M672" s="92">
        <f t="shared" si="206"/>
        <v>-6.0421670473290508E-2</v>
      </c>
      <c r="N672" s="93">
        <f t="shared" si="206"/>
        <v>-0.14587950116648191</v>
      </c>
      <c r="O672" s="23"/>
      <c r="P672" s="94" t="s">
        <v>1021</v>
      </c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</row>
    <row r="673" spans="1:71" x14ac:dyDescent="0.25">
      <c r="A673" s="5"/>
      <c r="B673" s="97"/>
      <c r="C673" s="98"/>
      <c r="D673" s="98"/>
      <c r="E673" s="98"/>
      <c r="F673" s="98"/>
      <c r="G673" s="98"/>
      <c r="H673" s="98"/>
      <c r="I673" s="98"/>
      <c r="J673" s="98"/>
      <c r="K673" s="98"/>
      <c r="L673" s="98"/>
      <c r="M673" s="83">
        <f t="shared" ref="M673:N673" si="207">+L$607+L673</f>
        <v>3.5</v>
      </c>
      <c r="N673" s="84">
        <f t="shared" si="207"/>
        <v>7.5</v>
      </c>
      <c r="O673" s="12"/>
      <c r="P673" s="52" t="s">
        <v>1018</v>
      </c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</row>
    <row r="674" spans="1:71" x14ac:dyDescent="0.25">
      <c r="A674" s="5"/>
      <c r="B674" s="95"/>
      <c r="C674" s="85"/>
      <c r="D674" s="85"/>
      <c r="E674" s="85"/>
      <c r="F674" s="85"/>
      <c r="G674" s="85"/>
      <c r="H674" s="85"/>
      <c r="I674" s="85"/>
      <c r="J674" s="85"/>
      <c r="K674" s="85"/>
      <c r="L674" s="85">
        <f t="shared" ref="L674:N674" si="208">+L$617+L673</f>
        <v>207.11</v>
      </c>
      <c r="M674" s="85">
        <f t="shared" si="208"/>
        <v>173.1</v>
      </c>
      <c r="N674" s="86">
        <f t="shared" si="208"/>
        <v>121</v>
      </c>
      <c r="O674" s="12"/>
      <c r="P674" s="52" t="s">
        <v>1019</v>
      </c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</row>
    <row r="675" spans="1:71" x14ac:dyDescent="0.25">
      <c r="A675" s="5"/>
      <c r="B675" s="87"/>
      <c r="C675" s="5"/>
      <c r="D675" s="5"/>
      <c r="E675" s="5"/>
      <c r="F675" s="5"/>
      <c r="G675" s="5"/>
      <c r="H675" s="5"/>
      <c r="I675" s="88"/>
      <c r="J675" s="88"/>
      <c r="K675" s="88"/>
      <c r="L675" s="88"/>
      <c r="M675" s="88"/>
      <c r="N675" s="96">
        <f>+N674/L674-1</f>
        <v>-0.41576939790449519</v>
      </c>
      <c r="O675" s="12"/>
      <c r="P675" s="90" t="s">
        <v>1020</v>
      </c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</row>
    <row r="676" spans="1:71" x14ac:dyDescent="0.25">
      <c r="A676" s="23"/>
      <c r="B676" s="91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>
        <f t="shared" ref="M676:N676" si="209">RATE(M$310-$L$310,,-$L674,M674)</f>
        <v>-0.16421225435758788</v>
      </c>
      <c r="N676" s="93">
        <f t="shared" si="209"/>
        <v>-0.23565020959281655</v>
      </c>
      <c r="O676" s="23"/>
      <c r="P676" s="94" t="s">
        <v>1021</v>
      </c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</row>
    <row r="677" spans="1:71" x14ac:dyDescent="0.25">
      <c r="A677" s="5"/>
      <c r="B677" s="97"/>
      <c r="C677" s="98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84">
        <f>+M$607+M677</f>
        <v>4</v>
      </c>
      <c r="O677" s="12"/>
      <c r="P677" s="52" t="s">
        <v>1018</v>
      </c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</row>
    <row r="678" spans="1:71" x14ac:dyDescent="0.25">
      <c r="A678" s="5"/>
      <c r="B678" s="9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>
        <f t="shared" ref="M678:N678" si="210">+M$617+M677</f>
        <v>169.6</v>
      </c>
      <c r="N678" s="86">
        <f t="shared" si="210"/>
        <v>117.5</v>
      </c>
      <c r="O678" s="12"/>
      <c r="P678" s="52" t="s">
        <v>1019</v>
      </c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</row>
    <row r="679" spans="1:71" x14ac:dyDescent="0.25">
      <c r="A679" s="5"/>
      <c r="B679" s="87"/>
      <c r="C679" s="5"/>
      <c r="D679" s="5"/>
      <c r="E679" s="5"/>
      <c r="F679" s="5"/>
      <c r="G679" s="5"/>
      <c r="H679" s="5"/>
      <c r="I679" s="88"/>
      <c r="J679" s="88"/>
      <c r="K679" s="88"/>
      <c r="L679" s="88"/>
      <c r="M679" s="88"/>
      <c r="N679" s="96">
        <f>+N678/M678-1</f>
        <v>-0.30719339622641506</v>
      </c>
      <c r="O679" s="12"/>
      <c r="P679" s="90" t="s">
        <v>1020</v>
      </c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</row>
    <row r="680" spans="1:71" x14ac:dyDescent="0.25">
      <c r="A680" s="23"/>
      <c r="B680" s="91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3">
        <f>RATE(N$310-$M$310,,-$M678,N678)</f>
        <v>-0.30719339622641501</v>
      </c>
      <c r="O680" s="23"/>
      <c r="P680" s="94" t="s">
        <v>1021</v>
      </c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</row>
    <row r="681" spans="1:7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3"/>
      <c r="B684" s="3"/>
      <c r="C684" s="3"/>
      <c r="D684" s="99"/>
      <c r="E684" s="99"/>
      <c r="F684" s="99"/>
      <c r="G684" s="198" t="s">
        <v>1205</v>
      </c>
      <c r="H684" s="199"/>
      <c r="I684" s="199"/>
      <c r="J684" s="199"/>
      <c r="K684" s="199"/>
      <c r="L684" s="199"/>
      <c r="M684" s="199"/>
      <c r="N684" s="200"/>
      <c r="O684" s="148"/>
      <c r="P684" s="115"/>
      <c r="Q684" s="99"/>
      <c r="R684" s="99"/>
      <c r="S684" s="99"/>
      <c r="T684" s="99"/>
      <c r="U684" s="99"/>
      <c r="V684" s="99"/>
      <c r="W684" s="99"/>
      <c r="X684" s="99"/>
      <c r="Y684" s="99"/>
      <c r="Z684" s="99"/>
      <c r="AA684" s="99"/>
      <c r="AB684" s="99"/>
      <c r="AC684" s="99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3"/>
      <c r="B685" s="3"/>
      <c r="C685" s="3"/>
      <c r="D685" s="99"/>
      <c r="E685" s="99"/>
      <c r="F685" s="99"/>
      <c r="G685" s="116">
        <v>17522</v>
      </c>
      <c r="H685" s="162">
        <v>19743</v>
      </c>
      <c r="I685" s="117">
        <v>21577</v>
      </c>
      <c r="J685" s="162">
        <v>24537</v>
      </c>
      <c r="K685" s="117">
        <v>25340</v>
      </c>
      <c r="L685" s="162">
        <v>28078</v>
      </c>
      <c r="M685" s="117">
        <v>30433</v>
      </c>
      <c r="N685" s="162"/>
      <c r="O685" s="35">
        <f t="shared" ref="O685:O687" si="211">RATE(M$310-$G$310,,-G685,M685)</f>
        <v>9.637767003995E-2</v>
      </c>
      <c r="P685" s="102" t="s">
        <v>1206</v>
      </c>
      <c r="Q685" s="99"/>
      <c r="R685" s="99"/>
      <c r="S685" s="99"/>
      <c r="T685" s="99"/>
      <c r="U685" s="99"/>
      <c r="V685" s="99"/>
      <c r="W685" s="99"/>
      <c r="X685" s="99"/>
      <c r="Y685" s="99"/>
      <c r="Z685" s="99"/>
      <c r="AA685" s="99"/>
      <c r="AB685" s="99"/>
      <c r="AC685" s="99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3"/>
      <c r="B686" s="3"/>
      <c r="C686" s="3"/>
      <c r="D686" s="99"/>
      <c r="E686" s="99"/>
      <c r="F686" s="99"/>
      <c r="G686" s="124">
        <v>579</v>
      </c>
      <c r="H686" s="163">
        <v>612</v>
      </c>
      <c r="I686" s="101">
        <v>638</v>
      </c>
      <c r="J686" s="163">
        <v>667</v>
      </c>
      <c r="K686" s="101">
        <v>690</v>
      </c>
      <c r="L686" s="163">
        <v>948</v>
      </c>
      <c r="M686" s="101">
        <v>1410</v>
      </c>
      <c r="N686" s="163"/>
      <c r="O686" s="35">
        <f t="shared" si="211"/>
        <v>0.15990768218785276</v>
      </c>
      <c r="P686" s="99" t="s">
        <v>1207</v>
      </c>
      <c r="Q686" s="99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3"/>
      <c r="B687" s="3"/>
      <c r="C687" s="3"/>
      <c r="D687" s="99"/>
      <c r="E687" s="99"/>
      <c r="F687" s="99"/>
      <c r="G687" s="124">
        <v>903</v>
      </c>
      <c r="H687" s="163">
        <v>958</v>
      </c>
      <c r="I687" s="101">
        <v>983</v>
      </c>
      <c r="J687" s="163">
        <v>998</v>
      </c>
      <c r="K687" s="101">
        <v>1097</v>
      </c>
      <c r="L687" s="163">
        <v>1208</v>
      </c>
      <c r="M687" s="101">
        <v>1121</v>
      </c>
      <c r="N687" s="163"/>
      <c r="O687" s="35">
        <f t="shared" si="211"/>
        <v>3.6699710000373524E-2</v>
      </c>
      <c r="P687" s="102" t="s">
        <v>1208</v>
      </c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3"/>
      <c r="B688" s="3"/>
      <c r="C688" s="3"/>
      <c r="D688" s="99"/>
      <c r="E688" s="99"/>
      <c r="F688" s="99"/>
      <c r="G688" s="124">
        <v>19</v>
      </c>
      <c r="H688" s="163">
        <v>17</v>
      </c>
      <c r="I688" s="101">
        <v>10</v>
      </c>
      <c r="J688" s="163">
        <v>1</v>
      </c>
      <c r="K688" s="101">
        <v>1</v>
      </c>
      <c r="L688" s="163">
        <v>2762</v>
      </c>
      <c r="M688" s="101">
        <v>2904</v>
      </c>
      <c r="N688" s="163"/>
      <c r="O688" s="35">
        <f>RATE(M$310-$L$310,,-L688,M688)</f>
        <v>5.1412020275162902E-2</v>
      </c>
      <c r="P688" s="102" t="s">
        <v>1209</v>
      </c>
      <c r="Q688" s="99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3"/>
      <c r="B689" s="3"/>
      <c r="C689" s="3"/>
      <c r="D689" s="99"/>
      <c r="E689" s="99"/>
      <c r="F689" s="99"/>
      <c r="G689" s="124">
        <v>8</v>
      </c>
      <c r="H689" s="163">
        <v>3</v>
      </c>
      <c r="I689" s="101">
        <v>7</v>
      </c>
      <c r="J689" s="163">
        <v>42</v>
      </c>
      <c r="K689" s="101">
        <v>27</v>
      </c>
      <c r="L689" s="163">
        <v>37</v>
      </c>
      <c r="M689" s="101">
        <v>0</v>
      </c>
      <c r="N689" s="163"/>
      <c r="O689" s="35">
        <f>RATE(M$310-$G$310,,-G689,M689)</f>
        <v>-0.9999993377532328</v>
      </c>
      <c r="P689" s="102" t="s">
        <v>1210</v>
      </c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3"/>
      <c r="B690" s="3"/>
      <c r="C690" s="3"/>
      <c r="D690" s="99"/>
      <c r="E690" s="99"/>
      <c r="F690" s="99"/>
      <c r="G690" s="124">
        <v>882</v>
      </c>
      <c r="H690" s="163">
        <v>975</v>
      </c>
      <c r="I690" s="101">
        <v>1068</v>
      </c>
      <c r="J690" s="163">
        <v>1389</v>
      </c>
      <c r="K690" s="101">
        <v>1631</v>
      </c>
      <c r="L690" s="163">
        <v>733</v>
      </c>
      <c r="M690" s="101">
        <v>851</v>
      </c>
      <c r="N690" s="163"/>
      <c r="O690" s="35">
        <f t="shared" ref="O690:O691" si="212">RATE(M$310-$L$310,,-L690,M690)</f>
        <v>0.16098226466575702</v>
      </c>
      <c r="P690" s="102" t="s">
        <v>1211</v>
      </c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3"/>
      <c r="B691" s="3"/>
      <c r="C691" s="3"/>
      <c r="D691" s="99"/>
      <c r="E691" s="99"/>
      <c r="F691" s="99"/>
      <c r="G691" s="124">
        <v>0</v>
      </c>
      <c r="H691" s="163">
        <v>0</v>
      </c>
      <c r="I691" s="101">
        <v>0</v>
      </c>
      <c r="J691" s="163">
        <v>0</v>
      </c>
      <c r="K691" s="101">
        <v>0</v>
      </c>
      <c r="L691" s="163">
        <v>519</v>
      </c>
      <c r="M691" s="101">
        <v>1984</v>
      </c>
      <c r="N691" s="163"/>
      <c r="O691" s="35">
        <f t="shared" si="212"/>
        <v>2.8227360308285161</v>
      </c>
      <c r="P691" s="102" t="s">
        <v>1212</v>
      </c>
      <c r="Q691" s="99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3"/>
      <c r="B692" s="3"/>
      <c r="C692" s="3"/>
      <c r="D692" s="45"/>
      <c r="E692" s="45"/>
      <c r="F692" s="45"/>
      <c r="G692" s="124">
        <v>686</v>
      </c>
      <c r="H692" s="163">
        <v>813</v>
      </c>
      <c r="I692" s="101">
        <v>749</v>
      </c>
      <c r="J692" s="163">
        <v>853</v>
      </c>
      <c r="K692" s="101">
        <v>839</v>
      </c>
      <c r="L692" s="163">
        <v>1055</v>
      </c>
      <c r="M692" s="101">
        <v>1232</v>
      </c>
      <c r="N692" s="163"/>
      <c r="O692" s="35">
        <f t="shared" ref="O692:O693" si="213">RATE(M$310-$G$310,,-G692,M692)</f>
        <v>0.10250634790722005</v>
      </c>
      <c r="P692" s="102" t="s">
        <v>1213</v>
      </c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3"/>
      <c r="B693" s="3"/>
      <c r="C693" s="3"/>
      <c r="D693" s="45"/>
      <c r="E693" s="45"/>
      <c r="F693" s="45"/>
      <c r="G693" s="126">
        <v>1321</v>
      </c>
      <c r="H693" s="164">
        <v>1518</v>
      </c>
      <c r="I693" s="127">
        <v>1431</v>
      </c>
      <c r="J693" s="164">
        <v>1600</v>
      </c>
      <c r="K693" s="127">
        <v>2309</v>
      </c>
      <c r="L693" s="164">
        <v>1203</v>
      </c>
      <c r="M693" s="127">
        <v>1134</v>
      </c>
      <c r="N693" s="164"/>
      <c r="O693" s="35">
        <f t="shared" si="213"/>
        <v>-2.5118775767419936E-2</v>
      </c>
      <c r="P693" s="102" t="s">
        <v>1214</v>
      </c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3"/>
      <c r="B694" s="3"/>
      <c r="C694" s="3"/>
      <c r="D694" s="45"/>
      <c r="E694" s="45"/>
      <c r="F694" s="45"/>
      <c r="G694" s="99"/>
      <c r="H694" s="99"/>
      <c r="I694" s="102"/>
      <c r="J694" s="102"/>
      <c r="K694" s="102"/>
      <c r="L694" s="102"/>
      <c r="M694" s="102"/>
      <c r="N694" s="102"/>
      <c r="O694" s="109"/>
      <c r="P694" s="99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3"/>
      <c r="B695" s="3"/>
      <c r="C695" s="3"/>
      <c r="D695" s="45"/>
      <c r="E695" s="45"/>
      <c r="F695" s="45"/>
      <c r="G695" s="99"/>
      <c r="H695" s="99"/>
      <c r="I695" s="198" t="s">
        <v>1215</v>
      </c>
      <c r="J695" s="199"/>
      <c r="K695" s="199"/>
      <c r="L695" s="199"/>
      <c r="M695" s="199"/>
      <c r="N695" s="200"/>
      <c r="O695" s="109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3"/>
      <c r="B696" s="3"/>
      <c r="C696" s="3"/>
      <c r="D696" s="45"/>
      <c r="E696" s="45"/>
      <c r="F696" s="45"/>
      <c r="G696" s="99"/>
      <c r="H696" s="99"/>
      <c r="I696" s="162">
        <v>11158</v>
      </c>
      <c r="J696" s="162">
        <v>12349</v>
      </c>
      <c r="K696" s="162">
        <v>12626</v>
      </c>
      <c r="L696" s="162">
        <v>13843</v>
      </c>
      <c r="M696" s="162">
        <v>15050</v>
      </c>
      <c r="N696" s="162"/>
      <c r="O696" s="35" t="e">
        <f t="shared" ref="O696:O700" si="214">RATE($H$1-$M$1,,M696,-H696)</f>
        <v>#NUM!</v>
      </c>
      <c r="P696" s="102" t="s">
        <v>1206</v>
      </c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3"/>
      <c r="B697" s="3"/>
      <c r="C697" s="3"/>
      <c r="D697" s="99"/>
      <c r="E697" s="99"/>
      <c r="F697" s="99"/>
      <c r="G697" s="99"/>
      <c r="H697" s="99"/>
      <c r="I697" s="163">
        <v>280</v>
      </c>
      <c r="J697" s="163">
        <v>279</v>
      </c>
      <c r="K697" s="163">
        <v>268</v>
      </c>
      <c r="L697" s="163">
        <v>300</v>
      </c>
      <c r="M697" s="163">
        <v>431</v>
      </c>
      <c r="N697" s="163"/>
      <c r="O697" s="35" t="e">
        <f t="shared" si="214"/>
        <v>#NUM!</v>
      </c>
      <c r="P697" s="99" t="s">
        <v>1207</v>
      </c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3"/>
      <c r="B698" s="3"/>
      <c r="C698" s="3"/>
      <c r="D698" s="102"/>
      <c r="E698" s="102"/>
      <c r="F698" s="102"/>
      <c r="G698" s="99"/>
      <c r="H698" s="99"/>
      <c r="I698" s="163">
        <v>332</v>
      </c>
      <c r="J698" s="163">
        <v>325</v>
      </c>
      <c r="K698" s="163">
        <v>343</v>
      </c>
      <c r="L698" s="163">
        <v>423</v>
      </c>
      <c r="M698" s="163">
        <v>379</v>
      </c>
      <c r="N698" s="163"/>
      <c r="O698" s="35" t="e">
        <f t="shared" si="214"/>
        <v>#NUM!</v>
      </c>
      <c r="P698" s="102" t="s">
        <v>1208</v>
      </c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3"/>
      <c r="B699" s="3"/>
      <c r="C699" s="3"/>
      <c r="D699" s="99"/>
      <c r="E699" s="99"/>
      <c r="F699" s="99"/>
      <c r="G699" s="99"/>
      <c r="H699" s="99"/>
      <c r="I699" s="163">
        <v>11.5</v>
      </c>
      <c r="J699" s="163">
        <v>1.1000000000000001</v>
      </c>
      <c r="K699" s="163">
        <v>1</v>
      </c>
      <c r="L699" s="163">
        <v>1566</v>
      </c>
      <c r="M699" s="163">
        <v>1833</v>
      </c>
      <c r="N699" s="163"/>
      <c r="O699" s="35" t="e">
        <f t="shared" si="214"/>
        <v>#NUM!</v>
      </c>
      <c r="P699" s="102" t="s">
        <v>1209</v>
      </c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3"/>
      <c r="B700" s="3"/>
      <c r="C700" s="3"/>
      <c r="D700" s="99"/>
      <c r="E700" s="99"/>
      <c r="F700" s="99"/>
      <c r="G700" s="99"/>
      <c r="H700" s="99"/>
      <c r="I700" s="164">
        <v>852</v>
      </c>
      <c r="J700" s="164">
        <v>1086</v>
      </c>
      <c r="K700" s="164">
        <v>1281</v>
      </c>
      <c r="L700" s="164">
        <v>332</v>
      </c>
      <c r="M700" s="164">
        <v>394</v>
      </c>
      <c r="N700" s="164"/>
      <c r="O700" s="35" t="e">
        <f t="shared" si="214"/>
        <v>#NUM!</v>
      </c>
      <c r="P700" s="102" t="s">
        <v>1211</v>
      </c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3"/>
      <c r="B701" s="3"/>
      <c r="C701" s="3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148"/>
      <c r="P701" s="99"/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3"/>
      <c r="B702" s="3"/>
      <c r="C702" s="3"/>
      <c r="D702" s="45"/>
      <c r="E702" s="45"/>
      <c r="F702" s="45"/>
      <c r="G702" s="99"/>
      <c r="H702" s="99"/>
      <c r="I702" s="208" t="s">
        <v>1216</v>
      </c>
      <c r="J702" s="202"/>
      <c r="K702" s="202"/>
      <c r="L702" s="202"/>
      <c r="M702" s="202"/>
      <c r="N702" s="203"/>
      <c r="O702" s="148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3"/>
      <c r="B703" s="3"/>
      <c r="C703" s="3"/>
      <c r="D703" s="45"/>
      <c r="E703" s="45"/>
      <c r="F703" s="45"/>
      <c r="G703" s="99"/>
      <c r="H703" s="99"/>
      <c r="I703" s="108">
        <f t="shared" ref="I703:M706" si="215">+I685-I696</f>
        <v>10419</v>
      </c>
      <c r="J703" s="165">
        <f t="shared" si="215"/>
        <v>12188</v>
      </c>
      <c r="K703" s="102">
        <f t="shared" si="215"/>
        <v>12714</v>
      </c>
      <c r="L703" s="165">
        <f t="shared" si="215"/>
        <v>14235</v>
      </c>
      <c r="M703" s="102">
        <f t="shared" si="215"/>
        <v>15383</v>
      </c>
      <c r="N703" s="165"/>
      <c r="O703" s="35">
        <f t="shared" ref="O703:O706" si="216">M703/M685</f>
        <v>0.50547103473203425</v>
      </c>
      <c r="P703" s="102" t="s">
        <v>1206</v>
      </c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3"/>
      <c r="B704" s="3"/>
      <c r="C704" s="3"/>
      <c r="D704" s="45"/>
      <c r="E704" s="45"/>
      <c r="F704" s="45"/>
      <c r="G704" s="99"/>
      <c r="H704" s="99"/>
      <c r="I704" s="108">
        <f t="shared" si="215"/>
        <v>358</v>
      </c>
      <c r="J704" s="166">
        <f t="shared" si="215"/>
        <v>388</v>
      </c>
      <c r="K704" s="102">
        <f t="shared" si="215"/>
        <v>422</v>
      </c>
      <c r="L704" s="166">
        <f t="shared" si="215"/>
        <v>648</v>
      </c>
      <c r="M704" s="102">
        <f t="shared" si="215"/>
        <v>979</v>
      </c>
      <c r="N704" s="166"/>
      <c r="O704" s="35">
        <f t="shared" si="216"/>
        <v>0.69432624113475172</v>
      </c>
      <c r="P704" s="99" t="s">
        <v>1207</v>
      </c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3"/>
      <c r="B705" s="3"/>
      <c r="C705" s="3"/>
      <c r="D705" s="45"/>
      <c r="E705" s="45"/>
      <c r="F705" s="45"/>
      <c r="G705" s="99"/>
      <c r="H705" s="99"/>
      <c r="I705" s="108">
        <f t="shared" si="215"/>
        <v>651</v>
      </c>
      <c r="J705" s="166">
        <f t="shared" si="215"/>
        <v>673</v>
      </c>
      <c r="K705" s="102">
        <f t="shared" si="215"/>
        <v>754</v>
      </c>
      <c r="L705" s="166">
        <f t="shared" si="215"/>
        <v>785</v>
      </c>
      <c r="M705" s="102">
        <f t="shared" si="215"/>
        <v>742</v>
      </c>
      <c r="N705" s="166"/>
      <c r="O705" s="35">
        <f t="shared" si="216"/>
        <v>0.66190900981266731</v>
      </c>
      <c r="P705" s="102" t="s">
        <v>1208</v>
      </c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3"/>
      <c r="B706" s="3"/>
      <c r="C706" s="3"/>
      <c r="D706" s="45"/>
      <c r="E706" s="45"/>
      <c r="F706" s="45"/>
      <c r="G706" s="99"/>
      <c r="H706" s="99"/>
      <c r="I706" s="108">
        <f t="shared" si="215"/>
        <v>-1.5</v>
      </c>
      <c r="J706" s="166">
        <f t="shared" si="215"/>
        <v>-0.10000000000000009</v>
      </c>
      <c r="K706" s="102">
        <f t="shared" si="215"/>
        <v>0</v>
      </c>
      <c r="L706" s="166">
        <f t="shared" si="215"/>
        <v>1196</v>
      </c>
      <c r="M706" s="102">
        <f t="shared" si="215"/>
        <v>1071</v>
      </c>
      <c r="N706" s="166"/>
      <c r="O706" s="35">
        <f t="shared" si="216"/>
        <v>0.368801652892562</v>
      </c>
      <c r="P706" s="102" t="s">
        <v>1209</v>
      </c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3"/>
      <c r="B707" s="3"/>
      <c r="C707" s="3"/>
      <c r="D707" s="45"/>
      <c r="E707" s="45"/>
      <c r="F707" s="45"/>
      <c r="G707" s="99"/>
      <c r="H707" s="99"/>
      <c r="I707" s="120">
        <f t="shared" ref="I707:M707" si="217">+I690-I700</f>
        <v>216</v>
      </c>
      <c r="J707" s="167">
        <f t="shared" si="217"/>
        <v>303</v>
      </c>
      <c r="K707" s="121">
        <f t="shared" si="217"/>
        <v>350</v>
      </c>
      <c r="L707" s="167">
        <f t="shared" si="217"/>
        <v>401</v>
      </c>
      <c r="M707" s="121">
        <f t="shared" si="217"/>
        <v>457</v>
      </c>
      <c r="N707" s="167"/>
      <c r="O707" s="35">
        <f>M707/M690</f>
        <v>0.53701527614571087</v>
      </c>
      <c r="P707" s="102" t="s">
        <v>1211</v>
      </c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3"/>
      <c r="B708" s="3"/>
      <c r="C708" s="3"/>
      <c r="D708" s="45"/>
      <c r="E708" s="45"/>
      <c r="F708" s="45"/>
      <c r="G708" s="99"/>
      <c r="H708" s="99"/>
      <c r="I708" s="102"/>
      <c r="J708" s="102"/>
      <c r="K708" s="102"/>
      <c r="L708" s="102"/>
      <c r="M708" s="102"/>
      <c r="N708" s="102"/>
      <c r="O708" s="35"/>
      <c r="P708" s="102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3"/>
      <c r="B709" s="3"/>
      <c r="C709" s="3"/>
      <c r="D709" s="45"/>
      <c r="E709" s="45"/>
      <c r="F709" s="45"/>
      <c r="G709" s="99"/>
      <c r="H709" s="99"/>
      <c r="I709" s="208" t="s">
        <v>1216</v>
      </c>
      <c r="J709" s="202"/>
      <c r="K709" s="202"/>
      <c r="L709" s="202"/>
      <c r="M709" s="202"/>
      <c r="N709" s="203"/>
      <c r="O709" s="148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3"/>
      <c r="B710" s="3"/>
      <c r="C710" s="3"/>
      <c r="D710" s="45"/>
      <c r="E710" s="45"/>
      <c r="F710" s="45"/>
      <c r="G710" s="45"/>
      <c r="H710" s="45"/>
      <c r="I710" s="168">
        <f t="shared" ref="I710:M713" si="218">I703/I685</f>
        <v>0.48287528386708067</v>
      </c>
      <c r="J710" s="169">
        <f t="shared" si="218"/>
        <v>0.49671924033092879</v>
      </c>
      <c r="K710" s="45">
        <f t="shared" si="218"/>
        <v>0.50173638516179953</v>
      </c>
      <c r="L710" s="169">
        <f t="shared" si="218"/>
        <v>0.50698055417052501</v>
      </c>
      <c r="M710" s="169">
        <f t="shared" si="218"/>
        <v>0.50547103473203425</v>
      </c>
      <c r="N710" s="169"/>
      <c r="O710" s="170">
        <f t="shared" ref="O710:O713" si="219">M710/M693</f>
        <v>4.4574165320285209E-4</v>
      </c>
      <c r="P710" s="45" t="s">
        <v>1206</v>
      </c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3"/>
      <c r="B711" s="3"/>
      <c r="C711" s="3"/>
      <c r="D711" s="99"/>
      <c r="E711" s="99"/>
      <c r="F711" s="99"/>
      <c r="G711" s="45"/>
      <c r="H711" s="45"/>
      <c r="I711" s="44">
        <f t="shared" si="218"/>
        <v>0.56112852664576807</v>
      </c>
      <c r="J711" s="44">
        <f t="shared" si="218"/>
        <v>0.58170914542728636</v>
      </c>
      <c r="K711" s="44">
        <f t="shared" si="218"/>
        <v>0.61159420289855071</v>
      </c>
      <c r="L711" s="44">
        <f t="shared" si="218"/>
        <v>0.68354430379746833</v>
      </c>
      <c r="M711" s="44">
        <f t="shared" si="218"/>
        <v>0.69432624113475172</v>
      </c>
      <c r="N711" s="44"/>
      <c r="O711" s="170" t="e">
        <f t="shared" si="219"/>
        <v>#DIV/0!</v>
      </c>
      <c r="P711" s="45" t="s">
        <v>1207</v>
      </c>
      <c r="Q711" s="3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3"/>
      <c r="B712" s="3"/>
      <c r="C712" s="3"/>
      <c r="D712" s="99"/>
      <c r="E712" s="99"/>
      <c r="F712" s="99"/>
      <c r="G712" s="45"/>
      <c r="H712" s="45"/>
      <c r="I712" s="44">
        <f t="shared" si="218"/>
        <v>0.66225839267548325</v>
      </c>
      <c r="J712" s="44">
        <f t="shared" si="218"/>
        <v>0.67434869739478953</v>
      </c>
      <c r="K712" s="44">
        <f t="shared" si="218"/>
        <v>0.68732907930720144</v>
      </c>
      <c r="L712" s="44">
        <f t="shared" si="218"/>
        <v>0.64983443708609268</v>
      </c>
      <c r="M712" s="44">
        <f t="shared" si="218"/>
        <v>0.66190900981266731</v>
      </c>
      <c r="N712" s="44"/>
      <c r="O712" s="170" t="e">
        <f t="shared" si="219"/>
        <v>#DIV/0!</v>
      </c>
      <c r="P712" s="45" t="s">
        <v>1208</v>
      </c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3"/>
      <c r="B713" s="3"/>
      <c r="C713" s="3"/>
      <c r="D713" s="99"/>
      <c r="E713" s="99"/>
      <c r="F713" s="99"/>
      <c r="G713" s="45"/>
      <c r="H713" s="45"/>
      <c r="I713" s="44">
        <f t="shared" si="218"/>
        <v>-0.15</v>
      </c>
      <c r="J713" s="44">
        <f t="shared" si="218"/>
        <v>-0.10000000000000009</v>
      </c>
      <c r="K713" s="44">
        <f t="shared" si="218"/>
        <v>0</v>
      </c>
      <c r="L713" s="44">
        <f t="shared" si="218"/>
        <v>0.43301955104996381</v>
      </c>
      <c r="M713" s="44">
        <f t="shared" si="218"/>
        <v>0.368801652892562</v>
      </c>
      <c r="N713" s="44"/>
      <c r="O713" s="170">
        <f t="shared" si="219"/>
        <v>2.4505093215452626E-5</v>
      </c>
      <c r="P713" s="45" t="s">
        <v>1209</v>
      </c>
      <c r="Q713" s="3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3"/>
      <c r="B714" s="3"/>
      <c r="C714" s="3"/>
      <c r="D714" s="99"/>
      <c r="E714" s="99"/>
      <c r="F714" s="99"/>
      <c r="G714" s="45"/>
      <c r="H714" s="45"/>
      <c r="I714" s="44">
        <f t="shared" ref="I714:M714" si="220">I707/I690</f>
        <v>0.20224719101123595</v>
      </c>
      <c r="J714" s="44">
        <f t="shared" si="220"/>
        <v>0.21814254859611232</v>
      </c>
      <c r="K714" s="44">
        <f t="shared" si="220"/>
        <v>0.21459227467811159</v>
      </c>
      <c r="L714" s="44">
        <f t="shared" si="220"/>
        <v>0.54706684856753074</v>
      </c>
      <c r="M714" s="44">
        <f t="shared" si="220"/>
        <v>0.53701527614571087</v>
      </c>
      <c r="N714" s="44"/>
      <c r="O714" s="170">
        <f>M714/M698</f>
        <v>1.4169268499886829E-3</v>
      </c>
      <c r="P714" s="45" t="s">
        <v>1211</v>
      </c>
      <c r="Q714" s="99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3"/>
      <c r="B715" s="3"/>
      <c r="C715" s="3"/>
      <c r="D715" s="99"/>
      <c r="E715" s="99"/>
      <c r="F715" s="99"/>
      <c r="G715" s="45"/>
      <c r="H715" s="45"/>
      <c r="I715" s="171">
        <f t="shared" ref="I715:M715" si="221">SUM(I703:I707)/SUM(I685:I690)</f>
        <v>0.47945064448379526</v>
      </c>
      <c r="J715" s="171">
        <f t="shared" si="221"/>
        <v>0.49040674531374395</v>
      </c>
      <c r="K715" s="171">
        <f t="shared" si="221"/>
        <v>0.49468491627874661</v>
      </c>
      <c r="L715" s="171">
        <f t="shared" si="221"/>
        <v>0.51131315524492094</v>
      </c>
      <c r="M715" s="171">
        <f t="shared" si="221"/>
        <v>0.50742122606824802</v>
      </c>
      <c r="N715" s="172"/>
      <c r="O715" s="170"/>
      <c r="P715" s="74" t="s">
        <v>1217</v>
      </c>
      <c r="Q715" s="99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3"/>
      <c r="B716" s="3"/>
      <c r="C716" s="3"/>
      <c r="D716" s="99"/>
      <c r="E716" s="99"/>
      <c r="F716" s="99"/>
      <c r="G716" s="99"/>
      <c r="H716" s="99"/>
      <c r="I716" s="99"/>
      <c r="J716" s="99"/>
      <c r="K716" s="99"/>
      <c r="L716" s="45"/>
      <c r="M716" s="99"/>
      <c r="N716" s="99"/>
      <c r="O716" s="148"/>
      <c r="P716" s="173"/>
      <c r="Q716" s="3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3"/>
      <c r="B717" s="3"/>
      <c r="C717" s="3"/>
      <c r="D717" s="99"/>
      <c r="E717" s="99"/>
      <c r="F717" s="99"/>
      <c r="G717" s="99"/>
      <c r="H717" s="99"/>
      <c r="I717" s="208" t="s">
        <v>1218</v>
      </c>
      <c r="J717" s="202"/>
      <c r="K717" s="202"/>
      <c r="L717" s="202"/>
      <c r="M717" s="202"/>
      <c r="N717" s="203"/>
      <c r="O717" s="21"/>
      <c r="P717" s="115"/>
      <c r="Q717" s="99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3"/>
      <c r="B718" s="3"/>
      <c r="C718" s="3"/>
      <c r="D718" s="99"/>
      <c r="E718" s="99"/>
      <c r="F718" s="99"/>
      <c r="G718" s="45"/>
      <c r="H718" s="45"/>
      <c r="I718" s="29"/>
      <c r="J718" s="30"/>
      <c r="K718" s="30"/>
      <c r="L718" s="151">
        <v>0.2</v>
      </c>
      <c r="M718" s="151">
        <v>0.19800000000000001</v>
      </c>
      <c r="N718" s="31"/>
      <c r="O718" s="174"/>
      <c r="P718" s="74" t="s">
        <v>152</v>
      </c>
      <c r="Q718" s="99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3"/>
      <c r="B719" s="3"/>
      <c r="C719" s="3"/>
      <c r="D719" s="99"/>
      <c r="E719" s="99"/>
      <c r="F719" s="99"/>
      <c r="G719" s="45"/>
      <c r="H719" s="45"/>
      <c r="I719" s="29"/>
      <c r="J719" s="30"/>
      <c r="K719" s="30"/>
      <c r="L719" s="175">
        <v>0.05</v>
      </c>
      <c r="M719" s="175">
        <v>4.9000000000000002E-2</v>
      </c>
      <c r="N719" s="31"/>
      <c r="O719" s="174"/>
      <c r="P719" s="74" t="s">
        <v>1219</v>
      </c>
      <c r="Q719" s="3"/>
      <c r="R719" s="99"/>
      <c r="S719" s="99"/>
      <c r="T719" s="99"/>
      <c r="U719" s="99"/>
      <c r="V719" s="99"/>
      <c r="W719" s="99"/>
      <c r="X719" s="99"/>
      <c r="Y719" s="99"/>
      <c r="Z719" s="99"/>
      <c r="AA719" s="99"/>
      <c r="AB719" s="99"/>
      <c r="AC719" s="99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3"/>
      <c r="B720" s="3"/>
      <c r="C720" s="3"/>
      <c r="D720" s="99"/>
      <c r="E720" s="99"/>
      <c r="F720" s="99"/>
      <c r="G720" s="45"/>
      <c r="H720" s="45"/>
      <c r="I720" s="29"/>
      <c r="J720" s="30"/>
      <c r="K720" s="30"/>
      <c r="L720" s="175">
        <v>0.04</v>
      </c>
      <c r="M720" s="175">
        <v>0.04</v>
      </c>
      <c r="N720" s="31"/>
      <c r="O720" s="174"/>
      <c r="P720" s="74" t="s">
        <v>1220</v>
      </c>
      <c r="Q720" s="99"/>
      <c r="R720" s="99"/>
      <c r="S720" s="99"/>
      <c r="T720" s="99"/>
      <c r="U720" s="99"/>
      <c r="V720" s="99"/>
      <c r="W720" s="99"/>
      <c r="X720" s="99"/>
      <c r="Y720" s="99"/>
      <c r="Z720" s="99"/>
      <c r="AA720" s="99"/>
      <c r="AB720" s="99"/>
      <c r="AC720" s="99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3"/>
      <c r="B721" s="3"/>
      <c r="C721" s="3"/>
      <c r="D721" s="99"/>
      <c r="E721" s="99"/>
      <c r="F721" s="99"/>
      <c r="G721" s="45"/>
      <c r="H721" s="45"/>
      <c r="I721" s="29"/>
      <c r="J721" s="30"/>
      <c r="K721" s="30"/>
      <c r="L721" s="175">
        <v>0.03</v>
      </c>
      <c r="M721" s="175">
        <v>2.8000000000000001E-2</v>
      </c>
      <c r="N721" s="31"/>
      <c r="O721" s="174"/>
      <c r="P721" s="74" t="s">
        <v>511</v>
      </c>
      <c r="Q721" s="99"/>
      <c r="R721" s="99"/>
      <c r="S721" s="99"/>
      <c r="T721" s="99"/>
      <c r="U721" s="99"/>
      <c r="V721" s="99"/>
      <c r="W721" s="99"/>
      <c r="X721" s="99"/>
      <c r="Y721" s="99"/>
      <c r="Z721" s="99"/>
      <c r="AA721" s="99"/>
      <c r="AB721" s="99"/>
      <c r="AC721" s="99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3"/>
      <c r="B722" s="3"/>
      <c r="C722" s="3"/>
      <c r="D722" s="99"/>
      <c r="E722" s="99"/>
      <c r="F722" s="99"/>
      <c r="G722" s="45"/>
      <c r="H722" s="45"/>
      <c r="I722" s="29"/>
      <c r="J722" s="30"/>
      <c r="K722" s="30"/>
      <c r="L722" s="175">
        <v>0.03</v>
      </c>
      <c r="M722" s="175">
        <v>2.9000000000000001E-2</v>
      </c>
      <c r="N722" s="31"/>
      <c r="O722" s="174"/>
      <c r="P722" s="74" t="s">
        <v>1221</v>
      </c>
      <c r="Q722" s="99"/>
      <c r="R722" s="99"/>
      <c r="S722" s="99"/>
      <c r="T722" s="99"/>
      <c r="U722" s="99"/>
      <c r="V722" s="99"/>
      <c r="W722" s="99"/>
      <c r="X722" s="99"/>
      <c r="Y722" s="99"/>
      <c r="Z722" s="99"/>
      <c r="AA722" s="99"/>
      <c r="AB722" s="99"/>
      <c r="AC722" s="99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3"/>
      <c r="B723" s="3"/>
      <c r="C723" s="3"/>
      <c r="D723" s="99"/>
      <c r="E723" s="99"/>
      <c r="F723" s="99"/>
      <c r="G723" s="45"/>
      <c r="H723" s="45"/>
      <c r="I723" s="29"/>
      <c r="J723" s="30"/>
      <c r="K723" s="30"/>
      <c r="L723" s="175">
        <v>0.02</v>
      </c>
      <c r="M723" s="175">
        <v>1.7000000000000001E-2</v>
      </c>
      <c r="N723" s="31"/>
      <c r="O723" s="174"/>
      <c r="P723" s="74" t="s">
        <v>1222</v>
      </c>
      <c r="Q723" s="99"/>
      <c r="R723" s="99"/>
      <c r="S723" s="99"/>
      <c r="T723" s="99"/>
      <c r="U723" s="99"/>
      <c r="V723" s="99"/>
      <c r="W723" s="99"/>
      <c r="X723" s="99"/>
      <c r="Y723" s="99"/>
      <c r="Z723" s="99"/>
      <c r="AA723" s="99"/>
      <c r="AB723" s="99"/>
      <c r="AC723" s="99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3"/>
      <c r="B724" s="3"/>
      <c r="C724" s="3"/>
      <c r="D724" s="99"/>
      <c r="E724" s="99"/>
      <c r="F724" s="99"/>
      <c r="G724" s="45"/>
      <c r="H724" s="45"/>
      <c r="I724" s="29"/>
      <c r="J724" s="30"/>
      <c r="K724" s="30"/>
      <c r="L724" s="175">
        <v>0.03</v>
      </c>
      <c r="M724" s="175">
        <v>2.9000000000000001E-2</v>
      </c>
      <c r="N724" s="31"/>
      <c r="O724" s="174"/>
      <c r="P724" s="74" t="s">
        <v>1223</v>
      </c>
      <c r="Q724" s="99"/>
      <c r="R724" s="99"/>
      <c r="S724" s="99"/>
      <c r="T724" s="99"/>
      <c r="U724" s="99"/>
      <c r="V724" s="99"/>
      <c r="W724" s="99"/>
      <c r="X724" s="99"/>
      <c r="Y724" s="99"/>
      <c r="Z724" s="99"/>
      <c r="AA724" s="99"/>
      <c r="AB724" s="99"/>
      <c r="AC724" s="99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3"/>
      <c r="B725" s="3"/>
      <c r="C725" s="3"/>
      <c r="D725" s="99"/>
      <c r="E725" s="99"/>
      <c r="F725" s="99"/>
      <c r="G725" s="45"/>
      <c r="H725" s="45"/>
      <c r="I725" s="29"/>
      <c r="J725" s="30"/>
      <c r="K725" s="30"/>
      <c r="L725" s="175">
        <v>0.02</v>
      </c>
      <c r="M725" s="175">
        <v>1.7000000000000001E-2</v>
      </c>
      <c r="N725" s="31"/>
      <c r="O725" s="174"/>
      <c r="P725" s="74" t="s">
        <v>1224</v>
      </c>
      <c r="Q725" s="99"/>
      <c r="R725" s="99"/>
      <c r="S725" s="99"/>
      <c r="T725" s="99"/>
      <c r="U725" s="99"/>
      <c r="V725" s="99"/>
      <c r="W725" s="99"/>
      <c r="X725" s="99"/>
      <c r="Y725" s="99"/>
      <c r="Z725" s="99"/>
      <c r="AA725" s="99"/>
      <c r="AB725" s="99"/>
      <c r="AC725" s="99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3"/>
      <c r="B726" s="3"/>
      <c r="C726" s="3"/>
      <c r="D726" s="99"/>
      <c r="E726" s="99"/>
      <c r="F726" s="99"/>
      <c r="G726" s="45"/>
      <c r="H726" s="45"/>
      <c r="I726" s="29"/>
      <c r="J726" s="30"/>
      <c r="K726" s="30"/>
      <c r="L726" s="175">
        <v>0.22</v>
      </c>
      <c r="M726" s="175">
        <v>0.22800000000000001</v>
      </c>
      <c r="N726" s="31"/>
      <c r="O726" s="174"/>
      <c r="P726" s="74" t="s">
        <v>1225</v>
      </c>
      <c r="Q726" s="99"/>
      <c r="R726" s="99"/>
      <c r="S726" s="99"/>
      <c r="T726" s="99"/>
      <c r="U726" s="99"/>
      <c r="V726" s="99"/>
      <c r="W726" s="99"/>
      <c r="X726" s="99"/>
      <c r="Y726" s="99"/>
      <c r="Z726" s="99"/>
      <c r="AA726" s="99"/>
      <c r="AB726" s="99"/>
      <c r="AC726" s="99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3"/>
      <c r="B727" s="3"/>
      <c r="C727" s="3"/>
      <c r="D727" s="99"/>
      <c r="E727" s="99"/>
      <c r="F727" s="99"/>
      <c r="G727" s="45"/>
      <c r="H727" s="45"/>
      <c r="I727" s="176"/>
      <c r="J727" s="177"/>
      <c r="K727" s="177"/>
      <c r="L727" s="178">
        <v>0.36</v>
      </c>
      <c r="M727" s="178">
        <v>0.36399999999999999</v>
      </c>
      <c r="N727" s="179"/>
      <c r="O727" s="174"/>
      <c r="P727" s="74" t="s">
        <v>1214</v>
      </c>
      <c r="Q727" s="99"/>
      <c r="R727" s="99"/>
      <c r="S727" s="99"/>
      <c r="T727" s="99"/>
      <c r="U727" s="99"/>
      <c r="V727" s="99"/>
      <c r="W727" s="99"/>
      <c r="X727" s="99"/>
      <c r="Y727" s="99"/>
      <c r="Z727" s="99"/>
      <c r="AA727" s="99"/>
      <c r="AB727" s="99"/>
      <c r="AC727" s="99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3"/>
      <c r="B728" s="3"/>
      <c r="C728" s="3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21"/>
      <c r="P728" s="115"/>
      <c r="Q728" s="99"/>
      <c r="R728" s="99"/>
      <c r="S728" s="99"/>
      <c r="T728" s="99"/>
      <c r="U728" s="99"/>
      <c r="V728" s="99"/>
      <c r="W728" s="99"/>
      <c r="X728" s="99"/>
      <c r="Y728" s="99"/>
      <c r="Z728" s="99"/>
      <c r="AA728" s="99"/>
      <c r="AB728" s="99"/>
      <c r="AC728" s="99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3"/>
      <c r="B729" s="3"/>
      <c r="C729" s="3"/>
      <c r="D729" s="99"/>
      <c r="E729" s="99"/>
      <c r="F729" s="99"/>
      <c r="G729" s="102"/>
      <c r="H729" s="102"/>
      <c r="I729" s="102"/>
      <c r="J729" s="102"/>
      <c r="K729" s="102"/>
      <c r="L729" s="102">
        <v>32</v>
      </c>
      <c r="M729" s="102">
        <v>34</v>
      </c>
      <c r="N729" s="102"/>
      <c r="O729" s="109"/>
      <c r="P729" s="101" t="s">
        <v>1226</v>
      </c>
      <c r="Q729" s="99"/>
      <c r="R729" s="99"/>
      <c r="S729" s="99"/>
      <c r="T729" s="99"/>
      <c r="U729" s="99"/>
      <c r="V729" s="99"/>
      <c r="W729" s="99"/>
      <c r="X729" s="99"/>
      <c r="Y729" s="99"/>
      <c r="Z729" s="99"/>
      <c r="AA729" s="99"/>
      <c r="AB729" s="99"/>
      <c r="AC729" s="99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3"/>
      <c r="B730" s="3"/>
      <c r="C730" s="3"/>
      <c r="D730" s="99"/>
      <c r="E730" s="99"/>
      <c r="F730" s="99"/>
      <c r="G730" s="99"/>
      <c r="H730" s="99"/>
      <c r="I730" s="99"/>
      <c r="J730" s="99"/>
      <c r="K730" s="99"/>
      <c r="L730" s="99">
        <v>14</v>
      </c>
      <c r="M730" s="99"/>
      <c r="N730" s="99"/>
      <c r="O730" s="21"/>
      <c r="P730" s="115" t="s">
        <v>1227</v>
      </c>
      <c r="Q730" s="3"/>
      <c r="R730" s="99"/>
      <c r="S730" s="99"/>
      <c r="T730" s="99"/>
      <c r="U730" s="99"/>
      <c r="V730" s="99"/>
      <c r="W730" s="99"/>
      <c r="X730" s="99"/>
      <c r="Y730" s="99"/>
      <c r="Z730" s="99"/>
      <c r="AA730" s="99"/>
      <c r="AB730" s="99"/>
      <c r="AC730" s="99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3"/>
      <c r="B731" s="3"/>
      <c r="C731" s="3"/>
      <c r="D731" s="99"/>
      <c r="E731" s="99"/>
      <c r="F731" s="99"/>
      <c r="G731" s="99"/>
      <c r="H731" s="99"/>
      <c r="I731" s="99"/>
      <c r="J731" s="99"/>
      <c r="K731" s="99"/>
      <c r="L731" s="99">
        <v>18</v>
      </c>
      <c r="M731" s="99"/>
      <c r="N731" s="99"/>
      <c r="O731" s="21"/>
      <c r="P731" s="115" t="s">
        <v>1228</v>
      </c>
      <c r="Q731" s="99"/>
      <c r="R731" s="99"/>
      <c r="S731" s="99"/>
      <c r="T731" s="99"/>
      <c r="U731" s="99"/>
      <c r="V731" s="99"/>
      <c r="W731" s="99"/>
      <c r="X731" s="99"/>
      <c r="Y731" s="99"/>
      <c r="Z731" s="99"/>
      <c r="AA731" s="99"/>
      <c r="AB731" s="99"/>
      <c r="AC731" s="99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3"/>
      <c r="B732" s="3"/>
      <c r="C732" s="3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21"/>
      <c r="P732" s="115"/>
      <c r="Q732" s="99"/>
      <c r="R732" s="99"/>
      <c r="S732" s="99"/>
      <c r="T732" s="99"/>
      <c r="U732" s="99"/>
      <c r="V732" s="99"/>
      <c r="W732" s="99"/>
      <c r="X732" s="99"/>
      <c r="Y732" s="99"/>
      <c r="Z732" s="99"/>
      <c r="AA732" s="99"/>
      <c r="AB732" s="99"/>
      <c r="AC732" s="99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3"/>
      <c r="B733" s="3"/>
      <c r="C733" s="3"/>
      <c r="D733" s="99"/>
      <c r="E733" s="99"/>
      <c r="F733" s="99"/>
      <c r="G733" s="99"/>
      <c r="H733" s="99"/>
      <c r="I733" s="99"/>
      <c r="J733" s="99"/>
      <c r="K733" s="99"/>
      <c r="L733" s="99">
        <v>7</v>
      </c>
      <c r="M733" s="99">
        <v>7</v>
      </c>
      <c r="N733" s="99"/>
      <c r="O733" s="21"/>
      <c r="P733" s="115" t="s">
        <v>1207</v>
      </c>
      <c r="Q733" s="99"/>
      <c r="R733" s="99"/>
      <c r="S733" s="99"/>
      <c r="T733" s="99"/>
      <c r="U733" s="99"/>
      <c r="V733" s="99"/>
      <c r="W733" s="99"/>
      <c r="X733" s="99"/>
      <c r="Y733" s="99"/>
      <c r="Z733" s="99"/>
      <c r="AA733" s="99"/>
      <c r="AB733" s="99"/>
      <c r="AC733" s="99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3"/>
      <c r="B734" s="3"/>
      <c r="C734" s="3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21"/>
      <c r="P734" s="115"/>
      <c r="Q734" s="99"/>
      <c r="R734" s="99"/>
      <c r="S734" s="99"/>
      <c r="T734" s="99"/>
      <c r="U734" s="99"/>
      <c r="V734" s="99"/>
      <c r="W734" s="99"/>
      <c r="X734" s="99"/>
      <c r="Y734" s="99"/>
      <c r="Z734" s="99"/>
      <c r="AA734" s="99"/>
      <c r="AB734" s="99"/>
      <c r="AC734" s="99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3"/>
      <c r="B735" s="3"/>
      <c r="C735" s="3"/>
      <c r="D735" s="99"/>
      <c r="E735" s="99"/>
      <c r="F735" s="99"/>
      <c r="G735" s="99"/>
      <c r="H735" s="99"/>
      <c r="I735" s="99"/>
      <c r="J735" s="99"/>
      <c r="K735" s="99"/>
      <c r="L735" s="99">
        <v>2</v>
      </c>
      <c r="M735" s="99">
        <v>2</v>
      </c>
      <c r="N735" s="99"/>
      <c r="O735" s="21"/>
      <c r="P735" s="115" t="s">
        <v>1229</v>
      </c>
      <c r="Q735" s="99"/>
      <c r="R735" s="99"/>
      <c r="S735" s="99"/>
      <c r="T735" s="99"/>
      <c r="U735" s="99"/>
      <c r="V735" s="99"/>
      <c r="W735" s="99"/>
      <c r="X735" s="99"/>
      <c r="Y735" s="99"/>
      <c r="Z735" s="99"/>
      <c r="AA735" s="99"/>
      <c r="AB735" s="99"/>
      <c r="AC735" s="99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3"/>
      <c r="B736" s="3"/>
      <c r="C736" s="3"/>
      <c r="D736" s="99"/>
      <c r="E736" s="99"/>
      <c r="F736" s="99"/>
      <c r="G736" s="99"/>
      <c r="H736" s="99"/>
      <c r="I736" s="99"/>
      <c r="J736" s="99"/>
      <c r="K736" s="99"/>
      <c r="L736" s="99">
        <f>259+302</f>
        <v>561</v>
      </c>
      <c r="M736" s="99">
        <v>561</v>
      </c>
      <c r="N736" s="99"/>
      <c r="O736" s="21"/>
      <c r="P736" s="115" t="s">
        <v>1230</v>
      </c>
      <c r="Q736" s="99"/>
      <c r="R736" s="99"/>
      <c r="S736" s="99"/>
      <c r="T736" s="99"/>
      <c r="U736" s="99"/>
      <c r="V736" s="99"/>
      <c r="W736" s="99"/>
      <c r="X736" s="99"/>
      <c r="Y736" s="99"/>
      <c r="Z736" s="99"/>
      <c r="AA736" s="99"/>
      <c r="AB736" s="99"/>
      <c r="AC736" s="99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3"/>
      <c r="B737" s="3"/>
      <c r="C737" s="3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21"/>
      <c r="P737" s="115"/>
      <c r="Q737" s="99"/>
      <c r="R737" s="99"/>
      <c r="S737" s="99"/>
      <c r="T737" s="99"/>
      <c r="U737" s="99"/>
      <c r="V737" s="99"/>
      <c r="W737" s="99"/>
      <c r="X737" s="99"/>
      <c r="Y737" s="99"/>
      <c r="Z737" s="99"/>
      <c r="AA737" s="99"/>
      <c r="AB737" s="99"/>
      <c r="AC737" s="99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3"/>
      <c r="B738" s="3"/>
      <c r="C738" s="3"/>
      <c r="D738" s="99"/>
      <c r="E738" s="99"/>
      <c r="F738" s="99"/>
      <c r="G738" s="99"/>
      <c r="H738" s="99"/>
      <c r="I738" s="99"/>
      <c r="J738" s="99"/>
      <c r="K738" s="99"/>
      <c r="L738" s="99">
        <v>7</v>
      </c>
      <c r="M738" s="99"/>
      <c r="N738" s="99"/>
      <c r="O738" s="21"/>
      <c r="P738" s="115" t="s">
        <v>1231</v>
      </c>
      <c r="Q738" s="99"/>
      <c r="R738" s="99"/>
      <c r="S738" s="99"/>
      <c r="T738" s="99"/>
      <c r="U738" s="99"/>
      <c r="V738" s="99"/>
      <c r="W738" s="99"/>
      <c r="X738" s="99"/>
      <c r="Y738" s="99"/>
      <c r="Z738" s="99"/>
      <c r="AA738" s="99"/>
      <c r="AB738" s="99"/>
      <c r="AC738" s="99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3"/>
      <c r="B739" s="3"/>
      <c r="C739" s="3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21"/>
      <c r="P739" s="115"/>
      <c r="Q739" s="3"/>
      <c r="R739" s="99"/>
      <c r="S739" s="99"/>
      <c r="T739" s="99"/>
      <c r="U739" s="99"/>
      <c r="V739" s="99"/>
      <c r="W739" s="99"/>
      <c r="X739" s="99"/>
      <c r="Y739" s="99"/>
      <c r="Z739" s="99"/>
      <c r="AA739" s="99"/>
      <c r="AB739" s="99"/>
      <c r="AC739" s="99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3"/>
      <c r="B740" s="3"/>
      <c r="C740" s="3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21"/>
      <c r="P740" s="115" t="s">
        <v>1210</v>
      </c>
      <c r="Q740" s="3"/>
      <c r="R740" s="99"/>
      <c r="S740" s="99"/>
      <c r="T740" s="99"/>
      <c r="U740" s="99"/>
      <c r="V740" s="99"/>
      <c r="W740" s="99"/>
      <c r="X740" s="99"/>
      <c r="Y740" s="99"/>
      <c r="Z740" s="99"/>
      <c r="AA740" s="99"/>
      <c r="AB740" s="99"/>
      <c r="AC740" s="99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3"/>
      <c r="B741" s="3"/>
      <c r="C741" s="3"/>
      <c r="D741" s="99"/>
      <c r="E741" s="99"/>
      <c r="F741" s="99"/>
      <c r="G741" s="99"/>
      <c r="H741" s="99"/>
      <c r="I741" s="99"/>
      <c r="J741" s="99"/>
      <c r="K741" s="99"/>
      <c r="L741" s="99">
        <v>1</v>
      </c>
      <c r="M741" s="99"/>
      <c r="N741" s="99"/>
      <c r="O741" s="21"/>
      <c r="P741" s="115" t="s">
        <v>1232</v>
      </c>
      <c r="Q741" s="3"/>
      <c r="R741" s="99"/>
      <c r="S741" s="99"/>
      <c r="T741" s="99"/>
      <c r="U741" s="99"/>
      <c r="V741" s="99"/>
      <c r="W741" s="99"/>
      <c r="X741" s="99"/>
      <c r="Y741" s="99"/>
      <c r="Z741" s="99"/>
      <c r="AA741" s="99"/>
      <c r="AB741" s="99"/>
      <c r="AC741" s="99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3"/>
      <c r="B742" s="3"/>
      <c r="C742" s="3"/>
      <c r="D742" s="99"/>
      <c r="E742" s="99"/>
      <c r="F742" s="99"/>
      <c r="G742" s="99"/>
      <c r="H742" s="99"/>
      <c r="I742" s="99"/>
      <c r="J742" s="99"/>
      <c r="K742" s="99"/>
      <c r="L742" s="99">
        <v>1</v>
      </c>
      <c r="M742" s="99"/>
      <c r="N742" s="99"/>
      <c r="O742" s="21"/>
      <c r="P742" s="115" t="s">
        <v>1233</v>
      </c>
      <c r="Q742" s="3"/>
      <c r="R742" s="99"/>
      <c r="S742" s="99"/>
      <c r="T742" s="99"/>
      <c r="U742" s="99"/>
      <c r="V742" s="99"/>
      <c r="W742" s="99"/>
      <c r="X742" s="99"/>
      <c r="Y742" s="99"/>
      <c r="Z742" s="99"/>
      <c r="AA742" s="99"/>
      <c r="AB742" s="99"/>
      <c r="AC742" s="99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3"/>
      <c r="B743" s="3"/>
      <c r="C743" s="3"/>
      <c r="D743" s="99"/>
      <c r="E743" s="99"/>
      <c r="F743" s="99"/>
      <c r="G743" s="99"/>
      <c r="H743" s="99"/>
      <c r="I743" s="99"/>
      <c r="J743" s="99"/>
      <c r="K743" s="99"/>
      <c r="L743" s="99">
        <v>1</v>
      </c>
      <c r="M743" s="99"/>
      <c r="N743" s="99"/>
      <c r="O743" s="21"/>
      <c r="P743" s="115" t="s">
        <v>1234</v>
      </c>
      <c r="Q743" s="3"/>
      <c r="R743" s="99"/>
      <c r="S743" s="99"/>
      <c r="T743" s="99"/>
      <c r="U743" s="99"/>
      <c r="V743" s="99"/>
      <c r="W743" s="99"/>
      <c r="X743" s="99"/>
      <c r="Y743" s="99"/>
      <c r="Z743" s="99"/>
      <c r="AA743" s="99"/>
      <c r="AB743" s="99"/>
      <c r="AC743" s="99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</sheetData>
  <mergeCells count="64">
    <mergeCell ref="B336:N336"/>
    <mergeCell ref="B311:N311"/>
    <mergeCell ref="B312:N312"/>
    <mergeCell ref="B318:N318"/>
    <mergeCell ref="B324:N324"/>
    <mergeCell ref="B330:N330"/>
    <mergeCell ref="B402:N402"/>
    <mergeCell ref="B342:N342"/>
    <mergeCell ref="B348:N348"/>
    <mergeCell ref="B354:N354"/>
    <mergeCell ref="B360:N360"/>
    <mergeCell ref="B365:N365"/>
    <mergeCell ref="B366:N366"/>
    <mergeCell ref="B372:N372"/>
    <mergeCell ref="B378:N378"/>
    <mergeCell ref="B384:N384"/>
    <mergeCell ref="B390:N390"/>
    <mergeCell ref="B396:N396"/>
    <mergeCell ref="B459:N459"/>
    <mergeCell ref="B408:N408"/>
    <mergeCell ref="B409:N409"/>
    <mergeCell ref="B415:N415"/>
    <mergeCell ref="B421:N421"/>
    <mergeCell ref="B422:N422"/>
    <mergeCell ref="B429:N429"/>
    <mergeCell ref="B435:N435"/>
    <mergeCell ref="B441:N441"/>
    <mergeCell ref="B442:N442"/>
    <mergeCell ref="B450:N450"/>
    <mergeCell ref="B458:N458"/>
    <mergeCell ref="B542:N542"/>
    <mergeCell ref="B467:N467"/>
    <mergeCell ref="B475:N475"/>
    <mergeCell ref="B483:N483"/>
    <mergeCell ref="B490:N490"/>
    <mergeCell ref="B498:N498"/>
    <mergeCell ref="B506:N506"/>
    <mergeCell ref="B513:N513"/>
    <mergeCell ref="B520:N520"/>
    <mergeCell ref="B527:N527"/>
    <mergeCell ref="B535:N535"/>
    <mergeCell ref="B536:N536"/>
    <mergeCell ref="B595:N595"/>
    <mergeCell ref="B547:N547"/>
    <mergeCell ref="B552:N552"/>
    <mergeCell ref="B558:N558"/>
    <mergeCell ref="B563:N563"/>
    <mergeCell ref="B564:N564"/>
    <mergeCell ref="B569:N569"/>
    <mergeCell ref="B574:N574"/>
    <mergeCell ref="B579:N579"/>
    <mergeCell ref="B584:N584"/>
    <mergeCell ref="B589:N589"/>
    <mergeCell ref="B594:N594"/>
    <mergeCell ref="I695:N695"/>
    <mergeCell ref="I702:N702"/>
    <mergeCell ref="I709:N709"/>
    <mergeCell ref="I717:N717"/>
    <mergeCell ref="B599:N599"/>
    <mergeCell ref="B602:N602"/>
    <mergeCell ref="B618:N618"/>
    <mergeCell ref="B623:N623"/>
    <mergeCell ref="B632:N632"/>
    <mergeCell ref="G684:N684"/>
  </mergeCells>
  <conditionalFormatting sqref="P468:P471 P476:P479 P507:P510 P481 P533 P460:P463 P465 P512 P528:P531 O441:P442 O310:P310 B506 B441 P489 C313:M317 C319:M323 C325:M329 C331:M335 C337:M341 C343:M347 C353:M353 C359:M359 P420 P423:P427 B557 B575:N578 N319:N321 N325:N327 N331:N333 N337:N339 N343:N345 B349:N351 B352:M352 B355:N357 B358:M358 B361:N363 B367:N369 B370:M370 B373:N375 B376:M376 B379:N381 B382:M382 B385:N387 B388:M388 B391:N393 B394:M394 B395:N395 B397:N399 B400:M400 B403:N405 B406:M406 B410:N412 B413:M413 B416:N418 B419:M419 B448:N448 B512 B543:N546 B541 B585:N588 B496:N496 B504:N504 B519:N519 B533:N533 O618 B618 O527:P527 B527 O520:P520 B520 O498:P498 B498 B481 O429:P429 B429 O421:P422 B421:B422 B415 B408:B409 B402 B396 B384 B378 B372 B364:M364 B365:B366 B360 B354 B348 B342:B346 B336:B340 B330:B334 B324:B328 B318:B322 B311:B312 B483 D694:AC694 D701:AC701 G709:H716 D710:F716 D703:AC708 I710:AC716 D691:F693 O691:AC693 D696:H700 O696:AC700">
    <cfRule type="cellIs" dxfId="1983" priority="1" operator="lessThan">
      <formula>0</formula>
    </cfRule>
  </conditionalFormatting>
  <conditionalFormatting sqref="O527">
    <cfRule type="cellIs" dxfId="1982" priority="2" operator="lessThan">
      <formula>0</formula>
    </cfRule>
  </conditionalFormatting>
  <conditionalFormatting sqref="B310:N310">
    <cfRule type="cellIs" dxfId="1981" priority="3" operator="lessThan">
      <formula>0</formula>
    </cfRule>
  </conditionalFormatting>
  <conditionalFormatting sqref="O458:O459">
    <cfRule type="cellIs" dxfId="1980" priority="4" operator="lessThan">
      <formula>0</formula>
    </cfRule>
  </conditionalFormatting>
  <conditionalFormatting sqref="O467 P473 P483:P489">
    <cfRule type="cellIs" dxfId="1979" priority="5" operator="lessThan">
      <formula>0</formula>
    </cfRule>
  </conditionalFormatting>
  <conditionalFormatting sqref="O475">
    <cfRule type="cellIs" dxfId="1978" priority="6" operator="lessThan">
      <formula>0</formula>
    </cfRule>
  </conditionalFormatting>
  <conditionalFormatting sqref="O506">
    <cfRule type="cellIs" dxfId="1977" priority="7" operator="lessThan">
      <formula>0</formula>
    </cfRule>
  </conditionalFormatting>
  <conditionalFormatting sqref="B310:N310">
    <cfRule type="cellIs" dxfId="1976" priority="8" operator="lessThan">
      <formula>0</formula>
    </cfRule>
  </conditionalFormatting>
  <conditionalFormatting sqref="P532">
    <cfRule type="cellIs" dxfId="1975" priority="9" operator="lessThan">
      <formula>0</formula>
    </cfRule>
  </conditionalFormatting>
  <conditionalFormatting sqref="P443:P446">
    <cfRule type="cellIs" dxfId="1974" priority="10" operator="lessThan">
      <formula>0</formula>
    </cfRule>
  </conditionalFormatting>
  <conditionalFormatting sqref="P447">
    <cfRule type="cellIs" dxfId="1973" priority="11" operator="lessThan">
      <formula>0</formula>
    </cfRule>
  </conditionalFormatting>
  <conditionalFormatting sqref="P447">
    <cfRule type="cellIs" dxfId="1972" priority="12" operator="lessThan">
      <formula>0</formula>
    </cfRule>
  </conditionalFormatting>
  <conditionalFormatting sqref="B458">
    <cfRule type="cellIs" dxfId="1971" priority="13" operator="lessThan">
      <formula>0</formula>
    </cfRule>
  </conditionalFormatting>
  <conditionalFormatting sqref="B475">
    <cfRule type="cellIs" dxfId="1970" priority="14" operator="lessThan">
      <formula>0</formula>
    </cfRule>
  </conditionalFormatting>
  <conditionalFormatting sqref="P464">
    <cfRule type="cellIs" dxfId="1969" priority="15" operator="lessThan">
      <formula>0</formula>
    </cfRule>
  </conditionalFormatting>
  <conditionalFormatting sqref="P464">
    <cfRule type="cellIs" dxfId="1968" priority="16" operator="lessThan">
      <formula>0</formula>
    </cfRule>
  </conditionalFormatting>
  <conditionalFormatting sqref="P511">
    <cfRule type="cellIs" dxfId="1967" priority="17" operator="lessThan">
      <formula>0</formula>
    </cfRule>
  </conditionalFormatting>
  <conditionalFormatting sqref="B467 B459">
    <cfRule type="cellIs" dxfId="1966" priority="18" operator="lessThan">
      <formula>0</formula>
    </cfRule>
  </conditionalFormatting>
  <conditionalFormatting sqref="P472">
    <cfRule type="cellIs" dxfId="1965" priority="19" operator="lessThan">
      <formula>0</formula>
    </cfRule>
  </conditionalFormatting>
  <conditionalFormatting sqref="P480">
    <cfRule type="cellIs" dxfId="1964" priority="20" operator="lessThan">
      <formula>0</formula>
    </cfRule>
  </conditionalFormatting>
  <conditionalFormatting sqref="P480">
    <cfRule type="cellIs" dxfId="1963" priority="21" operator="lessThan">
      <formula>0</formula>
    </cfRule>
  </conditionalFormatting>
  <conditionalFormatting sqref="O483">
    <cfRule type="cellIs" dxfId="1962" priority="22" operator="lessThan">
      <formula>0</formula>
    </cfRule>
  </conditionalFormatting>
  <conditionalFormatting sqref="P472">
    <cfRule type="cellIs" dxfId="1961" priority="23" operator="lessThan">
      <formula>0</formula>
    </cfRule>
  </conditionalFormatting>
  <conditionalFormatting sqref="P511">
    <cfRule type="cellIs" dxfId="1960" priority="24" operator="lessThan">
      <formula>0</formula>
    </cfRule>
  </conditionalFormatting>
  <conditionalFormatting sqref="O528:O531">
    <cfRule type="cellIs" dxfId="1959" priority="25" operator="lessThan">
      <formula>0</formula>
    </cfRule>
  </conditionalFormatting>
  <conditionalFormatting sqref="O507:O510">
    <cfRule type="cellIs" dxfId="1958" priority="26" operator="lessThan">
      <formula>0</formula>
    </cfRule>
  </conditionalFormatting>
  <conditionalFormatting sqref="P328">
    <cfRule type="cellIs" dxfId="1957" priority="27" operator="lessThan">
      <formula>0</formula>
    </cfRule>
  </conditionalFormatting>
  <conditionalFormatting sqref="P532">
    <cfRule type="cellIs" dxfId="1956" priority="28" operator="lessThan">
      <formula>0</formula>
    </cfRule>
  </conditionalFormatting>
  <conditionalFormatting sqref="P488">
    <cfRule type="cellIs" dxfId="1955" priority="29" operator="lessThan">
      <formula>0</formula>
    </cfRule>
  </conditionalFormatting>
  <conditionalFormatting sqref="J315:N316 K313:N314">
    <cfRule type="cellIs" dxfId="1954" priority="30" operator="lessThan">
      <formula>0</formula>
    </cfRule>
  </conditionalFormatting>
  <conditionalFormatting sqref="O460:O463">
    <cfRule type="cellIs" dxfId="1953" priority="31" operator="lessThan">
      <formula>0</formula>
    </cfRule>
  </conditionalFormatting>
  <conditionalFormatting sqref="O468:O471">
    <cfRule type="cellIs" dxfId="1952" priority="32" operator="lessThan">
      <formula>0</formula>
    </cfRule>
  </conditionalFormatting>
  <conditionalFormatting sqref="O483:O487">
    <cfRule type="cellIs" dxfId="1951" priority="33" operator="lessThan">
      <formula>0</formula>
    </cfRule>
  </conditionalFormatting>
  <conditionalFormatting sqref="O476:O479">
    <cfRule type="cellIs" dxfId="1950" priority="34" operator="lessThan">
      <formula>0</formula>
    </cfRule>
  </conditionalFormatting>
  <conditionalFormatting sqref="P488">
    <cfRule type="cellIs" dxfId="1949" priority="35" operator="lessThan">
      <formula>0</formula>
    </cfRule>
  </conditionalFormatting>
  <conditionalFormatting sqref="P316">
    <cfRule type="cellIs" dxfId="1948" priority="36" operator="lessThan">
      <formula>0</formula>
    </cfRule>
  </conditionalFormatting>
  <conditionalFormatting sqref="P484:P487 B483">
    <cfRule type="cellIs" dxfId="1947" priority="37" operator="lessThan">
      <formula>0</formula>
    </cfRule>
  </conditionalFormatting>
  <conditionalFormatting sqref="O499:O502">
    <cfRule type="cellIs" dxfId="1946" priority="38" operator="lessThan">
      <formula>0</formula>
    </cfRule>
  </conditionalFormatting>
  <conditionalFormatting sqref="P499:P502 P504">
    <cfRule type="cellIs" dxfId="1945" priority="39" operator="lessThan">
      <formula>0</formula>
    </cfRule>
  </conditionalFormatting>
  <conditionalFormatting sqref="P503">
    <cfRule type="cellIs" dxfId="1944" priority="40" operator="lessThan">
      <formula>0</formula>
    </cfRule>
  </conditionalFormatting>
  <conditionalFormatting sqref="P430:P434">
    <cfRule type="cellIs" dxfId="1943" priority="41" operator="lessThan">
      <formula>0</formula>
    </cfRule>
  </conditionalFormatting>
  <conditionalFormatting sqref="P503">
    <cfRule type="cellIs" dxfId="1942" priority="42" operator="lessThan">
      <formula>0</formula>
    </cfRule>
  </conditionalFormatting>
  <conditionalFormatting sqref="J313">
    <cfRule type="cellIs" dxfId="1941" priority="43" operator="lessThan">
      <formula>0</formula>
    </cfRule>
  </conditionalFormatting>
  <conditionalFormatting sqref="O484:O487">
    <cfRule type="cellIs" dxfId="1940" priority="44" operator="lessThan">
      <formula>0</formula>
    </cfRule>
  </conditionalFormatting>
  <conditionalFormatting sqref="O311:P312 P313:P315">
    <cfRule type="cellIs" dxfId="1939" priority="45" operator="lessThan">
      <formula>0</formula>
    </cfRule>
  </conditionalFormatting>
  <conditionalFormatting sqref="P358">
    <cfRule type="cellIs" dxfId="1938" priority="46" operator="lessThan">
      <formula>0</formula>
    </cfRule>
  </conditionalFormatting>
  <conditionalFormatting sqref="B311">
    <cfRule type="cellIs" dxfId="1937" priority="47" operator="lessThan">
      <formula>0</formula>
    </cfRule>
  </conditionalFormatting>
  <conditionalFormatting sqref="O355:O357">
    <cfRule type="cellIs" dxfId="1936" priority="48" operator="lessThan">
      <formula>0</formula>
    </cfRule>
  </conditionalFormatting>
  <conditionalFormatting sqref="P359">
    <cfRule type="cellIs" dxfId="1935" priority="49" operator="lessThan">
      <formula>0</formula>
    </cfRule>
  </conditionalFormatting>
  <conditionalFormatting sqref="O311:O312">
    <cfRule type="cellIs" dxfId="1934" priority="50" operator="lessThan">
      <formula>0</formula>
    </cfRule>
  </conditionalFormatting>
  <conditionalFormatting sqref="O313:O316">
    <cfRule type="cellIs" dxfId="1933" priority="51" operator="lessThan">
      <formula>0</formula>
    </cfRule>
  </conditionalFormatting>
  <conditionalFormatting sqref="C359:M359">
    <cfRule type="cellIs" dxfId="1932" priority="52" operator="lessThan">
      <formula>0</formula>
    </cfRule>
  </conditionalFormatting>
  <conditionalFormatting sqref="P317">
    <cfRule type="cellIs" dxfId="1931" priority="53" operator="lessThan">
      <formula>0</formula>
    </cfRule>
  </conditionalFormatting>
  <conditionalFormatting sqref="O360:P360 P361:P363">
    <cfRule type="cellIs" dxfId="1930" priority="54" operator="lessThan">
      <formula>0</formula>
    </cfRule>
  </conditionalFormatting>
  <conditionalFormatting sqref="O361:O363">
    <cfRule type="cellIs" dxfId="1929" priority="55" operator="lessThan">
      <formula>0</formula>
    </cfRule>
  </conditionalFormatting>
  <conditionalFormatting sqref="C319:J319">
    <cfRule type="cellIs" dxfId="1928" priority="56" operator="lessThan">
      <formula>0</formula>
    </cfRule>
  </conditionalFormatting>
  <conditionalFormatting sqref="H347">
    <cfRule type="cellIs" dxfId="1927" priority="57" operator="lessThan">
      <formula>0</formula>
    </cfRule>
  </conditionalFormatting>
  <conditionalFormatting sqref="P364">
    <cfRule type="cellIs" dxfId="1926" priority="58" operator="lessThan">
      <formula>0</formula>
    </cfRule>
  </conditionalFormatting>
  <conditionalFormatting sqref="B312">
    <cfRule type="cellIs" dxfId="1925" priority="59" operator="lessThan">
      <formula>0</formula>
    </cfRule>
  </conditionalFormatting>
  <conditionalFormatting sqref="J314">
    <cfRule type="cellIs" dxfId="1924" priority="60" operator="lessThan">
      <formula>0</formula>
    </cfRule>
  </conditionalFormatting>
  <conditionalFormatting sqref="O317">
    <cfRule type="cellIs" dxfId="1923" priority="61" operator="lessThan">
      <formula>0</formula>
    </cfRule>
  </conditionalFormatting>
  <conditionalFormatting sqref="O402">
    <cfRule type="cellIs" dxfId="1922" priority="62" operator="lessThan">
      <formula>0</formula>
    </cfRule>
  </conditionalFormatting>
  <conditionalFormatting sqref="P316">
    <cfRule type="cellIs" dxfId="1921" priority="63" operator="lessThan">
      <formula>0</formula>
    </cfRule>
  </conditionalFormatting>
  <conditionalFormatting sqref="O318:P318 P319:P321">
    <cfRule type="cellIs" dxfId="1920" priority="64" operator="lessThan">
      <formula>0</formula>
    </cfRule>
  </conditionalFormatting>
  <conditionalFormatting sqref="O318">
    <cfRule type="cellIs" dxfId="1919" priority="65" operator="lessThan">
      <formula>0</formula>
    </cfRule>
  </conditionalFormatting>
  <conditionalFormatting sqref="O319:O322">
    <cfRule type="cellIs" dxfId="1918" priority="66" operator="lessThan">
      <formula>0</formula>
    </cfRule>
  </conditionalFormatting>
  <conditionalFormatting sqref="I320 K320:N320 C321:M322 K319:M319">
    <cfRule type="cellIs" dxfId="1917" priority="67" operator="lessThan">
      <formula>0</formula>
    </cfRule>
  </conditionalFormatting>
  <conditionalFormatting sqref="B318">
    <cfRule type="cellIs" dxfId="1916" priority="68" operator="lessThan">
      <formula>0</formula>
    </cfRule>
  </conditionalFormatting>
  <conditionalFormatting sqref="I319">
    <cfRule type="cellIs" dxfId="1915" priority="69" operator="lessThan">
      <formula>0</formula>
    </cfRule>
  </conditionalFormatting>
  <conditionalFormatting sqref="P323">
    <cfRule type="cellIs" dxfId="1914" priority="70" operator="lessThan">
      <formula>0</formula>
    </cfRule>
  </conditionalFormatting>
  <conditionalFormatting sqref="C320:J320">
    <cfRule type="cellIs" dxfId="1913" priority="71" operator="lessThan">
      <formula>0</formula>
    </cfRule>
  </conditionalFormatting>
  <conditionalFormatting sqref="P322">
    <cfRule type="cellIs" dxfId="1912" priority="72" operator="lessThan">
      <formula>0</formula>
    </cfRule>
  </conditionalFormatting>
  <conditionalFormatting sqref="P322">
    <cfRule type="cellIs" dxfId="1911" priority="73" operator="lessThan">
      <formula>0</formula>
    </cfRule>
  </conditionalFormatting>
  <conditionalFormatting sqref="O324:P324 P325:P327">
    <cfRule type="cellIs" dxfId="1910" priority="74" operator="lessThan">
      <formula>0</formula>
    </cfRule>
  </conditionalFormatting>
  <conditionalFormatting sqref="O324">
    <cfRule type="cellIs" dxfId="1909" priority="75" operator="lessThan">
      <formula>0</formula>
    </cfRule>
  </conditionalFormatting>
  <conditionalFormatting sqref="J325">
    <cfRule type="cellIs" dxfId="1908" priority="76" operator="lessThan">
      <formula>0</formula>
    </cfRule>
  </conditionalFormatting>
  <conditionalFormatting sqref="K325:N326 J327:M328">
    <cfRule type="cellIs" dxfId="1907" priority="77" operator="lessThan">
      <formula>0</formula>
    </cfRule>
  </conditionalFormatting>
  <conditionalFormatting sqref="O330">
    <cfRule type="cellIs" dxfId="1906" priority="78" operator="lessThan">
      <formula>0</formula>
    </cfRule>
  </conditionalFormatting>
  <conditionalFormatting sqref="P329">
    <cfRule type="cellIs" dxfId="1905" priority="79" operator="lessThan">
      <formula>0</formula>
    </cfRule>
  </conditionalFormatting>
  <conditionalFormatting sqref="B324">
    <cfRule type="cellIs" dxfId="1904" priority="80" operator="lessThan">
      <formula>0</formula>
    </cfRule>
  </conditionalFormatting>
  <conditionalFormatting sqref="O367:O369">
    <cfRule type="cellIs" dxfId="1903" priority="81" operator="lessThan">
      <formula>0</formula>
    </cfRule>
  </conditionalFormatting>
  <conditionalFormatting sqref="J326">
    <cfRule type="cellIs" dxfId="1902" priority="82" operator="lessThan">
      <formula>0</formula>
    </cfRule>
  </conditionalFormatting>
  <conditionalFormatting sqref="P328">
    <cfRule type="cellIs" dxfId="1901" priority="83" operator="lessThan">
      <formula>0</formula>
    </cfRule>
  </conditionalFormatting>
  <conditionalFormatting sqref="O330:P330 P331:P333">
    <cfRule type="cellIs" dxfId="1900" priority="84" operator="lessThan">
      <formula>0</formula>
    </cfRule>
  </conditionalFormatting>
  <conditionalFormatting sqref="P334">
    <cfRule type="cellIs" dxfId="1899" priority="85" operator="lessThan">
      <formula>0</formula>
    </cfRule>
  </conditionalFormatting>
  <conditionalFormatting sqref="I332 K331:N332 C333:M334">
    <cfRule type="cellIs" dxfId="1898" priority="86" operator="lessThan">
      <formula>0</formula>
    </cfRule>
  </conditionalFormatting>
  <conditionalFormatting sqref="I331">
    <cfRule type="cellIs" dxfId="1897" priority="87" operator="lessThan">
      <formula>0</formula>
    </cfRule>
  </conditionalFormatting>
  <conditionalFormatting sqref="C331:J331">
    <cfRule type="cellIs" dxfId="1896" priority="88" operator="lessThan">
      <formula>0</formula>
    </cfRule>
  </conditionalFormatting>
  <conditionalFormatting sqref="B330">
    <cfRule type="cellIs" dxfId="1895" priority="89" operator="lessThan">
      <formula>0</formula>
    </cfRule>
  </conditionalFormatting>
  <conditionalFormatting sqref="P335">
    <cfRule type="cellIs" dxfId="1894" priority="90" operator="lessThan">
      <formula>0</formula>
    </cfRule>
  </conditionalFormatting>
  <conditionalFormatting sqref="O373:O375">
    <cfRule type="cellIs" dxfId="1893" priority="91" operator="lessThan">
      <formula>0</formula>
    </cfRule>
  </conditionalFormatting>
  <conditionalFormatting sqref="C332:J332">
    <cfRule type="cellIs" dxfId="1892" priority="92" operator="lessThan">
      <formula>0</formula>
    </cfRule>
  </conditionalFormatting>
  <conditionalFormatting sqref="P334">
    <cfRule type="cellIs" dxfId="1891" priority="93" operator="lessThan">
      <formula>0</formula>
    </cfRule>
  </conditionalFormatting>
  <conditionalFormatting sqref="O336:P336 P337:P339">
    <cfRule type="cellIs" dxfId="1890" priority="94" operator="lessThan">
      <formula>0</formula>
    </cfRule>
  </conditionalFormatting>
  <conditionalFormatting sqref="O336">
    <cfRule type="cellIs" dxfId="1889" priority="95" operator="lessThan">
      <formula>0</formula>
    </cfRule>
  </conditionalFormatting>
  <conditionalFormatting sqref="O337:O339">
    <cfRule type="cellIs" dxfId="1888" priority="96" operator="lessThan">
      <formula>0</formula>
    </cfRule>
  </conditionalFormatting>
  <conditionalFormatting sqref="I338 K337:N338 C339:M340">
    <cfRule type="cellIs" dxfId="1887" priority="97" operator="lessThan">
      <formula>0</formula>
    </cfRule>
  </conditionalFormatting>
  <conditionalFormatting sqref="I337">
    <cfRule type="cellIs" dxfId="1886" priority="98" operator="lessThan">
      <formula>0</formula>
    </cfRule>
  </conditionalFormatting>
  <conditionalFormatting sqref="C337:J337">
    <cfRule type="cellIs" dxfId="1885" priority="99" operator="lessThan">
      <formula>0</formula>
    </cfRule>
  </conditionalFormatting>
  <conditionalFormatting sqref="B336">
    <cfRule type="cellIs" dxfId="1884" priority="100" operator="lessThan">
      <formula>0</formula>
    </cfRule>
  </conditionalFormatting>
  <conditionalFormatting sqref="P341">
    <cfRule type="cellIs" dxfId="1883" priority="101" operator="lessThan">
      <formula>0</formula>
    </cfRule>
  </conditionalFormatting>
  <conditionalFormatting sqref="C338:J338">
    <cfRule type="cellIs" dxfId="1882" priority="102" operator="lessThan">
      <formula>0</formula>
    </cfRule>
  </conditionalFormatting>
  <conditionalFormatting sqref="P340">
    <cfRule type="cellIs" dxfId="1881" priority="103" operator="lessThan">
      <formula>0</formula>
    </cfRule>
  </conditionalFormatting>
  <conditionalFormatting sqref="P340">
    <cfRule type="cellIs" dxfId="1880" priority="104" operator="lessThan">
      <formula>0</formula>
    </cfRule>
  </conditionalFormatting>
  <conditionalFormatting sqref="O342:P342 P343:P345">
    <cfRule type="cellIs" dxfId="1879" priority="105" operator="lessThan">
      <formula>0</formula>
    </cfRule>
  </conditionalFormatting>
  <conditionalFormatting sqref="O342">
    <cfRule type="cellIs" dxfId="1878" priority="106" operator="lessThan">
      <formula>0</formula>
    </cfRule>
  </conditionalFormatting>
  <conditionalFormatting sqref="O343:O345">
    <cfRule type="cellIs" dxfId="1877" priority="107" operator="lessThan">
      <formula>0</formula>
    </cfRule>
  </conditionalFormatting>
  <conditionalFormatting sqref="I344 K343:N344 C345:N345 C346:M346">
    <cfRule type="cellIs" dxfId="1876" priority="108" operator="lessThan">
      <formula>0</formula>
    </cfRule>
  </conditionalFormatting>
  <conditionalFormatting sqref="I343">
    <cfRule type="cellIs" dxfId="1875" priority="109" operator="lessThan">
      <formula>0</formula>
    </cfRule>
  </conditionalFormatting>
  <conditionalFormatting sqref="C343:J343">
    <cfRule type="cellIs" dxfId="1874" priority="110" operator="lessThan">
      <formula>0</formula>
    </cfRule>
  </conditionalFormatting>
  <conditionalFormatting sqref="B342">
    <cfRule type="cellIs" dxfId="1873" priority="111" operator="lessThan">
      <formula>0</formula>
    </cfRule>
  </conditionalFormatting>
  <conditionalFormatting sqref="P347">
    <cfRule type="cellIs" dxfId="1872" priority="112" operator="lessThan">
      <formula>0</formula>
    </cfRule>
  </conditionalFormatting>
  <conditionalFormatting sqref="C344:J344">
    <cfRule type="cellIs" dxfId="1871" priority="113" operator="lessThan">
      <formula>0</formula>
    </cfRule>
  </conditionalFormatting>
  <conditionalFormatting sqref="P346">
    <cfRule type="cellIs" dxfId="1870" priority="114" operator="lessThan">
      <formula>0</formula>
    </cfRule>
  </conditionalFormatting>
  <conditionalFormatting sqref="P346">
    <cfRule type="cellIs" dxfId="1869" priority="115" operator="lessThan">
      <formula>0</formula>
    </cfRule>
  </conditionalFormatting>
  <conditionalFormatting sqref="O348:P348 P349:P351">
    <cfRule type="cellIs" dxfId="1868" priority="116" operator="lessThan">
      <formula>0</formula>
    </cfRule>
  </conditionalFormatting>
  <conditionalFormatting sqref="O348">
    <cfRule type="cellIs" dxfId="1867" priority="117" operator="lessThan">
      <formula>0</formula>
    </cfRule>
  </conditionalFormatting>
  <conditionalFormatting sqref="O349:O351">
    <cfRule type="cellIs" dxfId="1866" priority="118" operator="lessThan">
      <formula>0</formula>
    </cfRule>
  </conditionalFormatting>
  <conditionalFormatting sqref="B348">
    <cfRule type="cellIs" dxfId="1865" priority="119" operator="lessThan">
      <formula>0</formula>
    </cfRule>
  </conditionalFormatting>
  <conditionalFormatting sqref="P353">
    <cfRule type="cellIs" dxfId="1864" priority="120" operator="lessThan">
      <formula>0</formula>
    </cfRule>
  </conditionalFormatting>
  <conditionalFormatting sqref="P352">
    <cfRule type="cellIs" dxfId="1863" priority="121" operator="lessThan">
      <formula>0</formula>
    </cfRule>
  </conditionalFormatting>
  <conditionalFormatting sqref="P352">
    <cfRule type="cellIs" dxfId="1862" priority="122" operator="lessThan">
      <formula>0</formula>
    </cfRule>
  </conditionalFormatting>
  <conditionalFormatting sqref="O354:P354 P355:P357">
    <cfRule type="cellIs" dxfId="1861" priority="123" operator="lessThan">
      <formula>0</formula>
    </cfRule>
  </conditionalFormatting>
  <conditionalFormatting sqref="O354">
    <cfRule type="cellIs" dxfId="1860" priority="124" operator="lessThan">
      <formula>0</formula>
    </cfRule>
  </conditionalFormatting>
  <conditionalFormatting sqref="H359">
    <cfRule type="cellIs" dxfId="1859" priority="125" operator="lessThan">
      <formula>0</formula>
    </cfRule>
  </conditionalFormatting>
  <conditionalFormatting sqref="B354">
    <cfRule type="cellIs" dxfId="1858" priority="126" operator="lessThan">
      <formula>0</formula>
    </cfRule>
  </conditionalFormatting>
  <conditionalFormatting sqref="H340">
    <cfRule type="cellIs" dxfId="1857" priority="127" operator="lessThan">
      <formula>0</formula>
    </cfRule>
  </conditionalFormatting>
  <conditionalFormatting sqref="P358">
    <cfRule type="cellIs" dxfId="1856" priority="128" operator="lessThan">
      <formula>0</formula>
    </cfRule>
  </conditionalFormatting>
  <conditionalFormatting sqref="H322">
    <cfRule type="cellIs" dxfId="1855" priority="129" operator="lessThan">
      <formula>0</formula>
    </cfRule>
  </conditionalFormatting>
  <conditionalFormatting sqref="H323">
    <cfRule type="cellIs" dxfId="1854" priority="130" operator="lessThan">
      <formula>0</formula>
    </cfRule>
  </conditionalFormatting>
  <conditionalFormatting sqref="O360">
    <cfRule type="cellIs" dxfId="1853" priority="131" operator="lessThan">
      <formula>0</formula>
    </cfRule>
  </conditionalFormatting>
  <conditionalFormatting sqref="P400">
    <cfRule type="cellIs" dxfId="1852" priority="132" operator="lessThan">
      <formula>0</formula>
    </cfRule>
  </conditionalFormatting>
  <conditionalFormatting sqref="H334">
    <cfRule type="cellIs" dxfId="1851" priority="133" operator="lessThan">
      <formula>0</formula>
    </cfRule>
  </conditionalFormatting>
  <conditionalFormatting sqref="P364">
    <cfRule type="cellIs" dxfId="1850" priority="134" operator="lessThan">
      <formula>0</formula>
    </cfRule>
  </conditionalFormatting>
  <conditionalFormatting sqref="O402:P402 P403:P405">
    <cfRule type="cellIs" dxfId="1849" priority="135" operator="lessThan">
      <formula>0</formula>
    </cfRule>
  </conditionalFormatting>
  <conditionalFormatting sqref="C353:M353">
    <cfRule type="cellIs" dxfId="1848" priority="136" operator="lessThan">
      <formula>0</formula>
    </cfRule>
  </conditionalFormatting>
  <conditionalFormatting sqref="C347:M347">
    <cfRule type="cellIs" dxfId="1847" priority="137" operator="lessThan">
      <formula>0</formula>
    </cfRule>
  </conditionalFormatting>
  <conditionalFormatting sqref="C341:M341">
    <cfRule type="cellIs" dxfId="1846" priority="138" operator="lessThan">
      <formula>0</formula>
    </cfRule>
  </conditionalFormatting>
  <conditionalFormatting sqref="C335:M335">
    <cfRule type="cellIs" dxfId="1845" priority="139" operator="lessThan">
      <formula>0</formula>
    </cfRule>
  </conditionalFormatting>
  <conditionalFormatting sqref="J329:M329">
    <cfRule type="cellIs" dxfId="1844" priority="140" operator="lessThan">
      <formula>0</formula>
    </cfRule>
  </conditionalFormatting>
  <conditionalFormatting sqref="C323:M323">
    <cfRule type="cellIs" dxfId="1843" priority="141" operator="lessThan">
      <formula>0</formula>
    </cfRule>
  </conditionalFormatting>
  <conditionalFormatting sqref="J317:N317">
    <cfRule type="cellIs" dxfId="1842" priority="142" operator="lessThan">
      <formula>0</formula>
    </cfRule>
  </conditionalFormatting>
  <conditionalFormatting sqref="B360">
    <cfRule type="cellIs" dxfId="1841" priority="143" operator="lessThan">
      <formula>0</formula>
    </cfRule>
  </conditionalFormatting>
  <conditionalFormatting sqref="B365">
    <cfRule type="cellIs" dxfId="1840" priority="144" operator="lessThan">
      <formula>0</formula>
    </cfRule>
  </conditionalFormatting>
  <conditionalFormatting sqref="P370">
    <cfRule type="cellIs" dxfId="1839" priority="145" operator="lessThan">
      <formula>0</formula>
    </cfRule>
  </conditionalFormatting>
  <conditionalFormatting sqref="P371">
    <cfRule type="cellIs" dxfId="1838" priority="146" operator="lessThan">
      <formula>0</formula>
    </cfRule>
  </conditionalFormatting>
  <conditionalFormatting sqref="O366:P366 P367:P369">
    <cfRule type="cellIs" dxfId="1837" priority="147" operator="lessThan">
      <formula>0</formula>
    </cfRule>
  </conditionalFormatting>
  <conditionalFormatting sqref="O366">
    <cfRule type="cellIs" dxfId="1836" priority="148" operator="lessThan">
      <formula>0</formula>
    </cfRule>
  </conditionalFormatting>
  <conditionalFormatting sqref="P370">
    <cfRule type="cellIs" dxfId="1835" priority="149" operator="lessThan">
      <formula>0</formula>
    </cfRule>
  </conditionalFormatting>
  <conditionalFormatting sqref="B366">
    <cfRule type="cellIs" dxfId="1834" priority="150" operator="lessThan">
      <formula>0</formula>
    </cfRule>
  </conditionalFormatting>
  <conditionalFormatting sqref="P376">
    <cfRule type="cellIs" dxfId="1833" priority="151" operator="lessThan">
      <formula>0</formula>
    </cfRule>
  </conditionalFormatting>
  <conditionalFormatting sqref="P377">
    <cfRule type="cellIs" dxfId="1832" priority="152" operator="lessThan">
      <formula>0</formula>
    </cfRule>
  </conditionalFormatting>
  <conditionalFormatting sqref="O372:P372 P373:P375">
    <cfRule type="cellIs" dxfId="1831" priority="153" operator="lessThan">
      <formula>0</formula>
    </cfRule>
  </conditionalFormatting>
  <conditionalFormatting sqref="O372">
    <cfRule type="cellIs" dxfId="1830" priority="154" operator="lessThan">
      <formula>0</formula>
    </cfRule>
  </conditionalFormatting>
  <conditionalFormatting sqref="P376">
    <cfRule type="cellIs" dxfId="1829" priority="155" operator="lessThan">
      <formula>0</formula>
    </cfRule>
  </conditionalFormatting>
  <conditionalFormatting sqref="B372">
    <cfRule type="cellIs" dxfId="1828" priority="156" operator="lessThan">
      <formula>0</formula>
    </cfRule>
  </conditionalFormatting>
  <conditionalFormatting sqref="P394">
    <cfRule type="cellIs" dxfId="1827" priority="157" operator="lessThan">
      <formula>0</formula>
    </cfRule>
  </conditionalFormatting>
  <conditionalFormatting sqref="O391:O393">
    <cfRule type="cellIs" dxfId="1826" priority="158" operator="lessThan">
      <formula>0</formula>
    </cfRule>
  </conditionalFormatting>
  <conditionalFormatting sqref="P395">
    <cfRule type="cellIs" dxfId="1825" priority="159" operator="lessThan">
      <formula>0</formula>
    </cfRule>
  </conditionalFormatting>
  <conditionalFormatting sqref="O390:P390 P391:P393">
    <cfRule type="cellIs" dxfId="1824" priority="160" operator="lessThan">
      <formula>0</formula>
    </cfRule>
  </conditionalFormatting>
  <conditionalFormatting sqref="O390">
    <cfRule type="cellIs" dxfId="1823" priority="161" operator="lessThan">
      <formula>0</formula>
    </cfRule>
  </conditionalFormatting>
  <conditionalFormatting sqref="P394">
    <cfRule type="cellIs" dxfId="1822" priority="162" operator="lessThan">
      <formula>0</formula>
    </cfRule>
  </conditionalFormatting>
  <conditionalFormatting sqref="H353">
    <cfRule type="cellIs" dxfId="1821" priority="163" operator="lessThan">
      <formula>0</formula>
    </cfRule>
  </conditionalFormatting>
  <conditionalFormatting sqref="O397:O399">
    <cfRule type="cellIs" dxfId="1820" priority="164" operator="lessThan">
      <formula>0</formula>
    </cfRule>
  </conditionalFormatting>
  <conditionalFormatting sqref="P406">
    <cfRule type="cellIs" dxfId="1819" priority="165" operator="lessThan">
      <formula>0</formula>
    </cfRule>
  </conditionalFormatting>
  <conditionalFormatting sqref="H346">
    <cfRule type="cellIs" dxfId="1818" priority="166" operator="lessThan">
      <formula>0</formula>
    </cfRule>
  </conditionalFormatting>
  <conditionalFormatting sqref="H341">
    <cfRule type="cellIs" dxfId="1817" priority="167" operator="lessThan">
      <formula>0</formula>
    </cfRule>
  </conditionalFormatting>
  <conditionalFormatting sqref="P400">
    <cfRule type="cellIs" dxfId="1816" priority="168" operator="lessThan">
      <formula>0</formula>
    </cfRule>
  </conditionalFormatting>
  <conditionalFormatting sqref="H335">
    <cfRule type="cellIs" dxfId="1815" priority="169" operator="lessThan">
      <formula>0</formula>
    </cfRule>
  </conditionalFormatting>
  <conditionalFormatting sqref="O403:O405">
    <cfRule type="cellIs" dxfId="1814" priority="170" operator="lessThan">
      <formula>0</formula>
    </cfRule>
  </conditionalFormatting>
  <conditionalFormatting sqref="O396:P396 P397:P399">
    <cfRule type="cellIs" dxfId="1813" priority="171" operator="lessThan">
      <formula>0</formula>
    </cfRule>
  </conditionalFormatting>
  <conditionalFormatting sqref="O396">
    <cfRule type="cellIs" dxfId="1812" priority="172" operator="lessThan">
      <formula>0</formula>
    </cfRule>
  </conditionalFormatting>
  <conditionalFormatting sqref="B396">
    <cfRule type="cellIs" dxfId="1811" priority="173" operator="lessThan">
      <formula>0</formula>
    </cfRule>
  </conditionalFormatting>
  <conditionalFormatting sqref="P407:P408">
    <cfRule type="cellIs" dxfId="1810" priority="174" operator="lessThan">
      <formula>0</formula>
    </cfRule>
  </conditionalFormatting>
  <conditionalFormatting sqref="P406">
    <cfRule type="cellIs" dxfId="1809" priority="175" operator="lessThan">
      <formula>0</formula>
    </cfRule>
  </conditionalFormatting>
  <conditionalFormatting sqref="B408">
    <cfRule type="cellIs" dxfId="1808" priority="176" operator="lessThan">
      <formula>0</formula>
    </cfRule>
  </conditionalFormatting>
  <conditionalFormatting sqref="B402">
    <cfRule type="cellIs" dxfId="1807" priority="177" operator="lessThan">
      <formula>0</formula>
    </cfRule>
  </conditionalFormatting>
  <conditionalFormatting sqref="O408">
    <cfRule type="cellIs" dxfId="1806" priority="178" operator="lessThan">
      <formula>0</formula>
    </cfRule>
  </conditionalFormatting>
  <conditionalFormatting sqref="B409">
    <cfRule type="cellIs" dxfId="1805" priority="179" operator="lessThan">
      <formula>0</formula>
    </cfRule>
  </conditionalFormatting>
  <conditionalFormatting sqref="P401">
    <cfRule type="cellIs" dxfId="1804" priority="180" operator="lessThan">
      <formula>0</formula>
    </cfRule>
  </conditionalFormatting>
  <conditionalFormatting sqref="P410:P412">
    <cfRule type="cellIs" dxfId="1803" priority="181" operator="lessThan">
      <formula>0</formula>
    </cfRule>
  </conditionalFormatting>
  <conditionalFormatting sqref="O410:O412">
    <cfRule type="cellIs" dxfId="1802" priority="182" operator="lessThan">
      <formula>0</formula>
    </cfRule>
  </conditionalFormatting>
  <conditionalFormatting sqref="P557">
    <cfRule type="cellIs" dxfId="1801" priority="183" operator="lessThan">
      <formula>0</formula>
    </cfRule>
  </conditionalFormatting>
  <conditionalFormatting sqref="B589">
    <cfRule type="cellIs" dxfId="1800" priority="184" operator="lessThan">
      <formula>0</formula>
    </cfRule>
  </conditionalFormatting>
  <conditionalFormatting sqref="O416:O418">
    <cfRule type="cellIs" dxfId="1799" priority="185" operator="lessThan">
      <formula>0</formula>
    </cfRule>
  </conditionalFormatting>
  <conditionalFormatting sqref="P419">
    <cfRule type="cellIs" dxfId="1798" priority="186" operator="lessThan">
      <formula>0</formula>
    </cfRule>
  </conditionalFormatting>
  <conditionalFormatting sqref="P541">
    <cfRule type="cellIs" dxfId="1797" priority="187" operator="lessThan">
      <formula>0</formula>
    </cfRule>
  </conditionalFormatting>
  <conditionalFormatting sqref="P413">
    <cfRule type="cellIs" dxfId="1796" priority="188" operator="lessThan">
      <formula>0</formula>
    </cfRule>
  </conditionalFormatting>
  <conditionalFormatting sqref="P413">
    <cfRule type="cellIs" dxfId="1795" priority="189" operator="lessThan">
      <formula>0</formula>
    </cfRule>
  </conditionalFormatting>
  <conditionalFormatting sqref="P419">
    <cfRule type="cellIs" dxfId="1794" priority="190" operator="lessThan">
      <formula>0</formula>
    </cfRule>
  </conditionalFormatting>
  <conditionalFormatting sqref="J537:N539 J540:M540">
    <cfRule type="cellIs" dxfId="1793" priority="191" operator="lessThan">
      <formula>0</formula>
    </cfRule>
  </conditionalFormatting>
  <conditionalFormatting sqref="B415">
    <cfRule type="cellIs" dxfId="1792" priority="192" operator="lessThan">
      <formula>0</formula>
    </cfRule>
  </conditionalFormatting>
  <conditionalFormatting sqref="O553:O556">
    <cfRule type="cellIs" dxfId="1791" priority="193" operator="lessThan">
      <formula>0</formula>
    </cfRule>
  </conditionalFormatting>
  <conditionalFormatting sqref="P416:P418">
    <cfRule type="cellIs" dxfId="1790" priority="194" operator="lessThan">
      <formula>0</formula>
    </cfRule>
  </conditionalFormatting>
  <conditionalFormatting sqref="P537:P539">
    <cfRule type="cellIs" dxfId="1789" priority="195" operator="lessThan">
      <formula>0</formula>
    </cfRule>
  </conditionalFormatting>
  <conditionalFormatting sqref="P540">
    <cfRule type="cellIs" dxfId="1788" priority="196" operator="lessThan">
      <formula>0</formula>
    </cfRule>
  </conditionalFormatting>
  <conditionalFormatting sqref="P414">
    <cfRule type="cellIs" dxfId="1787" priority="197" operator="lessThan">
      <formula>0</formula>
    </cfRule>
  </conditionalFormatting>
  <conditionalFormatting sqref="B536">
    <cfRule type="cellIs" dxfId="1786" priority="198" operator="lessThan">
      <formula>0</formula>
    </cfRule>
  </conditionalFormatting>
  <conditionalFormatting sqref="O537:O539">
    <cfRule type="cellIs" dxfId="1785" priority="199" operator="lessThan">
      <formula>0</formula>
    </cfRule>
  </conditionalFormatting>
  <conditionalFormatting sqref="J538">
    <cfRule type="cellIs" dxfId="1784" priority="200" operator="lessThan">
      <formula>0</formula>
    </cfRule>
  </conditionalFormatting>
  <conditionalFormatting sqref="P556">
    <cfRule type="cellIs" dxfId="1783" priority="201" operator="lessThan">
      <formula>0</formula>
    </cfRule>
  </conditionalFormatting>
  <conditionalFormatting sqref="J539:N539 K537:N538 J540:M540">
    <cfRule type="cellIs" dxfId="1782" priority="202" operator="lessThan">
      <formula>0</formula>
    </cfRule>
  </conditionalFormatting>
  <conditionalFormatting sqref="P540">
    <cfRule type="cellIs" dxfId="1781" priority="203" operator="lessThan">
      <formula>0</formula>
    </cfRule>
  </conditionalFormatting>
  <conditionalFormatting sqref="J553:N553 J555:N556 J554:M554">
    <cfRule type="cellIs" dxfId="1780" priority="204" operator="lessThan">
      <formula>0</formula>
    </cfRule>
  </conditionalFormatting>
  <conditionalFormatting sqref="O580:O583">
    <cfRule type="cellIs" dxfId="1779" priority="205" operator="lessThan">
      <formula>0</formula>
    </cfRule>
  </conditionalFormatting>
  <conditionalFormatting sqref="P556">
    <cfRule type="cellIs" dxfId="1778" priority="206" operator="lessThan">
      <formula>0</formula>
    </cfRule>
  </conditionalFormatting>
  <conditionalFormatting sqref="J554">
    <cfRule type="cellIs" dxfId="1777" priority="207" operator="lessThan">
      <formula>0</formula>
    </cfRule>
  </conditionalFormatting>
  <conditionalFormatting sqref="J555:N556 K553:N553 K554:M554">
    <cfRule type="cellIs" dxfId="1776" priority="208" operator="lessThan">
      <formula>0</formula>
    </cfRule>
  </conditionalFormatting>
  <conditionalFormatting sqref="P553:P555">
    <cfRule type="cellIs" dxfId="1775" priority="209" operator="lessThan">
      <formula>0</formula>
    </cfRule>
  </conditionalFormatting>
  <conditionalFormatting sqref="P593">
    <cfRule type="cellIs" dxfId="1774" priority="210" operator="lessThan">
      <formula>0</formula>
    </cfRule>
  </conditionalFormatting>
  <conditionalFormatting sqref="I590">
    <cfRule type="cellIs" dxfId="1773" priority="211" operator="lessThan">
      <formula>0</formula>
    </cfRule>
  </conditionalFormatting>
  <conditionalFormatting sqref="C580:N583">
    <cfRule type="cellIs" dxfId="1772" priority="212" operator="lessThan">
      <formula>0</formula>
    </cfRule>
  </conditionalFormatting>
  <conditionalFormatting sqref="P583">
    <cfRule type="cellIs" dxfId="1771" priority="213" operator="lessThan">
      <formula>0</formula>
    </cfRule>
  </conditionalFormatting>
  <conditionalFormatting sqref="I580">
    <cfRule type="cellIs" dxfId="1770" priority="214" operator="lessThan">
      <formula>0</formula>
    </cfRule>
  </conditionalFormatting>
  <conditionalFormatting sqref="H585:H588">
    <cfRule type="cellIs" dxfId="1769" priority="215" operator="lessThan">
      <formula>0</formula>
    </cfRule>
  </conditionalFormatting>
  <conditionalFormatting sqref="P583">
    <cfRule type="cellIs" dxfId="1768" priority="216" operator="lessThan">
      <formula>0</formula>
    </cfRule>
  </conditionalFormatting>
  <conditionalFormatting sqref="H580">
    <cfRule type="cellIs" dxfId="1767" priority="217" operator="lessThan">
      <formula>0</formula>
    </cfRule>
  </conditionalFormatting>
  <conditionalFormatting sqref="H580:H583">
    <cfRule type="cellIs" dxfId="1766" priority="218" operator="lessThan">
      <formula>0</formula>
    </cfRule>
  </conditionalFormatting>
  <conditionalFormatting sqref="C581:J581">
    <cfRule type="cellIs" dxfId="1765" priority="219" operator="lessThan">
      <formula>0</formula>
    </cfRule>
  </conditionalFormatting>
  <conditionalFormatting sqref="H581:H583">
    <cfRule type="cellIs" dxfId="1764" priority="220" operator="lessThan">
      <formula>0</formula>
    </cfRule>
  </conditionalFormatting>
  <conditionalFormatting sqref="I581 K580:N581 C582:N583">
    <cfRule type="cellIs" dxfId="1763" priority="221" operator="lessThan">
      <formula>0</formula>
    </cfRule>
  </conditionalFormatting>
  <conditionalFormatting sqref="P580:P582">
    <cfRule type="cellIs" dxfId="1762" priority="222" operator="lessThan">
      <formula>0</formula>
    </cfRule>
  </conditionalFormatting>
  <conditionalFormatting sqref="B579">
    <cfRule type="cellIs" dxfId="1761" priority="223" operator="lessThan">
      <formula>0</formula>
    </cfRule>
  </conditionalFormatting>
  <conditionalFormatting sqref="P588">
    <cfRule type="cellIs" dxfId="1760" priority="224" operator="lessThan">
      <formula>0</formula>
    </cfRule>
  </conditionalFormatting>
  <conditionalFormatting sqref="I585">
    <cfRule type="cellIs" dxfId="1759" priority="225" operator="lessThan">
      <formula>0</formula>
    </cfRule>
  </conditionalFormatting>
  <conditionalFormatting sqref="C585:N588">
    <cfRule type="cellIs" dxfId="1758" priority="226" operator="lessThan">
      <formula>0</formula>
    </cfRule>
  </conditionalFormatting>
  <conditionalFormatting sqref="P588">
    <cfRule type="cellIs" dxfId="1757" priority="227" operator="lessThan">
      <formula>0</formula>
    </cfRule>
  </conditionalFormatting>
  <conditionalFormatting sqref="H585">
    <cfRule type="cellIs" dxfId="1756" priority="228" operator="lessThan">
      <formula>0</formula>
    </cfRule>
  </conditionalFormatting>
  <conditionalFormatting sqref="O585:O588">
    <cfRule type="cellIs" dxfId="1755" priority="229" operator="lessThan">
      <formula>0</formula>
    </cfRule>
  </conditionalFormatting>
  <conditionalFormatting sqref="C586:J586">
    <cfRule type="cellIs" dxfId="1754" priority="230" operator="lessThan">
      <formula>0</formula>
    </cfRule>
  </conditionalFormatting>
  <conditionalFormatting sqref="H586:H588">
    <cfRule type="cellIs" dxfId="1753" priority="231" operator="lessThan">
      <formula>0</formula>
    </cfRule>
  </conditionalFormatting>
  <conditionalFormatting sqref="I586 K585:N586 C587:N588">
    <cfRule type="cellIs" dxfId="1752" priority="232" operator="lessThan">
      <formula>0</formula>
    </cfRule>
  </conditionalFormatting>
  <conditionalFormatting sqref="P585:P587">
    <cfRule type="cellIs" dxfId="1751" priority="233" operator="lessThan">
      <formula>0</formula>
    </cfRule>
  </conditionalFormatting>
  <conditionalFormatting sqref="B584">
    <cfRule type="cellIs" dxfId="1750" priority="234" operator="lessThan">
      <formula>0</formula>
    </cfRule>
  </conditionalFormatting>
  <conditionalFormatting sqref="C590:N593">
    <cfRule type="cellIs" dxfId="1749" priority="235" operator="lessThan">
      <formula>0</formula>
    </cfRule>
  </conditionalFormatting>
  <conditionalFormatting sqref="P593">
    <cfRule type="cellIs" dxfId="1748" priority="236" operator="lessThan">
      <formula>0</formula>
    </cfRule>
  </conditionalFormatting>
  <conditionalFormatting sqref="H590">
    <cfRule type="cellIs" dxfId="1747" priority="237" operator="lessThan">
      <formula>0</formula>
    </cfRule>
  </conditionalFormatting>
  <conditionalFormatting sqref="H590:H593">
    <cfRule type="cellIs" dxfId="1746" priority="238" operator="lessThan">
      <formula>0</formula>
    </cfRule>
  </conditionalFormatting>
  <conditionalFormatting sqref="O590:O593">
    <cfRule type="cellIs" dxfId="1745" priority="239" operator="lessThan">
      <formula>0</formula>
    </cfRule>
  </conditionalFormatting>
  <conditionalFormatting sqref="C591:J591">
    <cfRule type="cellIs" dxfId="1744" priority="240" operator="lessThan">
      <formula>0</formula>
    </cfRule>
  </conditionalFormatting>
  <conditionalFormatting sqref="H591:H593">
    <cfRule type="cellIs" dxfId="1743" priority="241" operator="lessThan">
      <formula>0</formula>
    </cfRule>
  </conditionalFormatting>
  <conditionalFormatting sqref="I591 K590:N591 C592:N593">
    <cfRule type="cellIs" dxfId="1742" priority="242" operator="lessThan">
      <formula>0</formula>
    </cfRule>
  </conditionalFormatting>
  <conditionalFormatting sqref="P590:P592">
    <cfRule type="cellIs" dxfId="1741" priority="243" operator="lessThan">
      <formula>0</formula>
    </cfRule>
  </conditionalFormatting>
  <conditionalFormatting sqref="C313:I313">
    <cfRule type="cellIs" dxfId="1740" priority="244" operator="lessThan">
      <formula>0</formula>
    </cfRule>
  </conditionalFormatting>
  <conditionalFormatting sqref="C315:I316">
    <cfRule type="cellIs" dxfId="1739" priority="245" operator="lessThan">
      <formula>0</formula>
    </cfRule>
  </conditionalFormatting>
  <conditionalFormatting sqref="O450:P450">
    <cfRule type="cellIs" dxfId="1738" priority="246" operator="lessThan">
      <formula>0</formula>
    </cfRule>
  </conditionalFormatting>
  <conditionalFormatting sqref="O443:O446">
    <cfRule type="cellIs" dxfId="1737" priority="247" operator="lessThan">
      <formula>0</formula>
    </cfRule>
  </conditionalFormatting>
  <conditionalFormatting sqref="P565:P567">
    <cfRule type="cellIs" dxfId="1736" priority="248" operator="lessThan">
      <formula>0</formula>
    </cfRule>
  </conditionalFormatting>
  <conditionalFormatting sqref="B442">
    <cfRule type="cellIs" dxfId="1735" priority="249" operator="lessThan">
      <formula>0</formula>
    </cfRule>
  </conditionalFormatting>
  <conditionalFormatting sqref="O570:O573">
    <cfRule type="cellIs" dxfId="1734" priority="250" operator="lessThan">
      <formula>0</formula>
    </cfRule>
  </conditionalFormatting>
  <conditionalFormatting sqref="C314:I314">
    <cfRule type="cellIs" dxfId="1733" priority="251" operator="lessThan">
      <formula>0</formula>
    </cfRule>
  </conditionalFormatting>
  <conditionalFormatting sqref="C317:I317">
    <cfRule type="cellIs" dxfId="1732" priority="252" operator="lessThan">
      <formula>0</formula>
    </cfRule>
  </conditionalFormatting>
  <conditionalFormatting sqref="C327:I328">
    <cfRule type="cellIs" dxfId="1731" priority="253" operator="lessThan">
      <formula>0</formula>
    </cfRule>
  </conditionalFormatting>
  <conditionalFormatting sqref="C325:I325">
    <cfRule type="cellIs" dxfId="1730" priority="254" operator="lessThan">
      <formula>0</formula>
    </cfRule>
  </conditionalFormatting>
  <conditionalFormatting sqref="C326:I326">
    <cfRule type="cellIs" dxfId="1729" priority="255" operator="lessThan">
      <formula>0</formula>
    </cfRule>
  </conditionalFormatting>
  <conditionalFormatting sqref="C329:I329">
    <cfRule type="cellIs" dxfId="1728" priority="256" operator="lessThan">
      <formula>0</formula>
    </cfRule>
  </conditionalFormatting>
  <conditionalFormatting sqref="C537:I540">
    <cfRule type="cellIs" dxfId="1727" priority="257" operator="lessThan">
      <formula>0</formula>
    </cfRule>
  </conditionalFormatting>
  <conditionalFormatting sqref="C538:I538">
    <cfRule type="cellIs" dxfId="1726" priority="258" operator="lessThan">
      <formula>0</formula>
    </cfRule>
  </conditionalFormatting>
  <conditionalFormatting sqref="C539:I540">
    <cfRule type="cellIs" dxfId="1725" priority="259" operator="lessThan">
      <formula>0</formula>
    </cfRule>
  </conditionalFormatting>
  <conditionalFormatting sqref="P495">
    <cfRule type="cellIs" dxfId="1724" priority="260" operator="lessThan">
      <formula>0</formula>
    </cfRule>
  </conditionalFormatting>
  <conditionalFormatting sqref="P495">
    <cfRule type="cellIs" dxfId="1723" priority="261" operator="lessThan">
      <formula>0</formula>
    </cfRule>
  </conditionalFormatting>
  <conditionalFormatting sqref="C553:I556">
    <cfRule type="cellIs" dxfId="1722" priority="262" operator="lessThan">
      <formula>0</formula>
    </cfRule>
  </conditionalFormatting>
  <conditionalFormatting sqref="C554:I554">
    <cfRule type="cellIs" dxfId="1721" priority="263" operator="lessThan">
      <formula>0</formula>
    </cfRule>
  </conditionalFormatting>
  <conditionalFormatting sqref="C555:I556">
    <cfRule type="cellIs" dxfId="1720" priority="264" operator="lessThan">
      <formula>0</formula>
    </cfRule>
  </conditionalFormatting>
  <conditionalFormatting sqref="C423:C426">
    <cfRule type="cellIs" dxfId="1719" priority="265" operator="lessThan">
      <formula>0</formula>
    </cfRule>
  </conditionalFormatting>
  <conditionalFormatting sqref="O430:O433">
    <cfRule type="cellIs" dxfId="1718" priority="266" operator="lessThan">
      <formula>0</formula>
    </cfRule>
  </conditionalFormatting>
  <conditionalFormatting sqref="P451:P454">
    <cfRule type="cellIs" dxfId="1717" priority="267" operator="lessThan">
      <formula>0</formula>
    </cfRule>
  </conditionalFormatting>
  <conditionalFormatting sqref="P455:P456">
    <cfRule type="cellIs" dxfId="1716" priority="268" operator="lessThan">
      <formula>0</formula>
    </cfRule>
  </conditionalFormatting>
  <conditionalFormatting sqref="P456">
    <cfRule type="cellIs" dxfId="1715" priority="269" operator="lessThan">
      <formula>0</formula>
    </cfRule>
  </conditionalFormatting>
  <conditionalFormatting sqref="P455">
    <cfRule type="cellIs" dxfId="1714" priority="270" operator="lessThan">
      <formula>0</formula>
    </cfRule>
  </conditionalFormatting>
  <conditionalFormatting sqref="O451:O454">
    <cfRule type="cellIs" dxfId="1713" priority="271" operator="lessThan">
      <formula>0</formula>
    </cfRule>
  </conditionalFormatting>
  <conditionalFormatting sqref="B450">
    <cfRule type="cellIs" dxfId="1712" priority="272" operator="lessThan">
      <formula>0</formula>
    </cfRule>
  </conditionalFormatting>
  <conditionalFormatting sqref="C565:N568">
    <cfRule type="cellIs" dxfId="1711" priority="273" operator="lessThan">
      <formula>0</formula>
    </cfRule>
  </conditionalFormatting>
  <conditionalFormatting sqref="P568">
    <cfRule type="cellIs" dxfId="1710" priority="274" operator="lessThan">
      <formula>0</formula>
    </cfRule>
  </conditionalFormatting>
  <conditionalFormatting sqref="O491:O494">
    <cfRule type="cellIs" dxfId="1709" priority="275" operator="lessThan">
      <formula>0</formula>
    </cfRule>
  </conditionalFormatting>
  <conditionalFormatting sqref="H565:H568">
    <cfRule type="cellIs" dxfId="1708" priority="276" operator="lessThan">
      <formula>0</formula>
    </cfRule>
  </conditionalFormatting>
  <conditionalFormatting sqref="P448">
    <cfRule type="cellIs" dxfId="1707" priority="277" operator="lessThan">
      <formula>0</formula>
    </cfRule>
  </conditionalFormatting>
  <conditionalFormatting sqref="P491:P494 P496 P498:P504">
    <cfRule type="cellIs" dxfId="1706" priority="278" operator="lessThan">
      <formula>0</formula>
    </cfRule>
  </conditionalFormatting>
  <conditionalFormatting sqref="O490">
    <cfRule type="cellIs" dxfId="1705" priority="279" operator="lessThan">
      <formula>0</formula>
    </cfRule>
  </conditionalFormatting>
  <conditionalFormatting sqref="O498:O502">
    <cfRule type="cellIs" dxfId="1704" priority="280" operator="lessThan">
      <formula>0</formula>
    </cfRule>
  </conditionalFormatting>
  <conditionalFormatting sqref="P514:P517 P519">
    <cfRule type="cellIs" dxfId="1703" priority="281" operator="lessThan">
      <formula>0</formula>
    </cfRule>
  </conditionalFormatting>
  <conditionalFormatting sqref="B490">
    <cfRule type="cellIs" dxfId="1702" priority="282" operator="lessThan">
      <formula>0</formula>
    </cfRule>
  </conditionalFormatting>
  <conditionalFormatting sqref="O513">
    <cfRule type="cellIs" dxfId="1701" priority="283" operator="lessThan">
      <formula>0</formula>
    </cfRule>
  </conditionalFormatting>
  <conditionalFormatting sqref="P518">
    <cfRule type="cellIs" dxfId="1700" priority="284" operator="lessThan">
      <formula>0</formula>
    </cfRule>
  </conditionalFormatting>
  <conditionalFormatting sqref="P518">
    <cfRule type="cellIs" dxfId="1699" priority="285" operator="lessThan">
      <formula>0</formula>
    </cfRule>
  </conditionalFormatting>
  <conditionalFormatting sqref="O514:O517">
    <cfRule type="cellIs" dxfId="1698" priority="286" operator="lessThan">
      <formula>0</formula>
    </cfRule>
  </conditionalFormatting>
  <conditionalFormatting sqref="P526 P521:P524">
    <cfRule type="cellIs" dxfId="1697" priority="287" operator="lessThan">
      <formula>0</formula>
    </cfRule>
  </conditionalFormatting>
  <conditionalFormatting sqref="P525">
    <cfRule type="cellIs" dxfId="1696" priority="288" operator="lessThan">
      <formula>0</formula>
    </cfRule>
  </conditionalFormatting>
  <conditionalFormatting sqref="B513">
    <cfRule type="cellIs" dxfId="1695" priority="289" operator="lessThan">
      <formula>0</formula>
    </cfRule>
  </conditionalFormatting>
  <conditionalFormatting sqref="O520">
    <cfRule type="cellIs" dxfId="1694" priority="290" operator="lessThan">
      <formula>0</formula>
    </cfRule>
  </conditionalFormatting>
  <conditionalFormatting sqref="O521:O524">
    <cfRule type="cellIs" dxfId="1693" priority="291" operator="lessThan">
      <formula>0</formula>
    </cfRule>
  </conditionalFormatting>
  <conditionalFormatting sqref="P525">
    <cfRule type="cellIs" dxfId="1692" priority="292" operator="lessThan">
      <formula>0</formula>
    </cfRule>
  </conditionalFormatting>
  <conditionalFormatting sqref="O559:O561 O563">
    <cfRule type="cellIs" dxfId="1691" priority="293" operator="lessThan">
      <formula>0</formula>
    </cfRule>
  </conditionalFormatting>
  <conditionalFormatting sqref="P559:P561">
    <cfRule type="cellIs" dxfId="1690" priority="294" operator="lessThan">
      <formula>0</formula>
    </cfRule>
  </conditionalFormatting>
  <conditionalFormatting sqref="C561:I561">
    <cfRule type="cellIs" dxfId="1689" priority="295" operator="lessThan">
      <formula>0</formula>
    </cfRule>
  </conditionalFormatting>
  <conditionalFormatting sqref="C559:I561">
    <cfRule type="cellIs" dxfId="1688" priority="296" operator="lessThan">
      <formula>0</formula>
    </cfRule>
  </conditionalFormatting>
  <conditionalFormatting sqref="B558">
    <cfRule type="cellIs" dxfId="1687" priority="297" operator="lessThan">
      <formula>0</formula>
    </cfRule>
  </conditionalFormatting>
  <conditionalFormatting sqref="J559:N561">
    <cfRule type="cellIs" dxfId="1686" priority="298" operator="lessThan">
      <formula>0</formula>
    </cfRule>
  </conditionalFormatting>
  <conditionalFormatting sqref="O565:O568">
    <cfRule type="cellIs" dxfId="1685" priority="299" operator="lessThan">
      <formula>0</formula>
    </cfRule>
  </conditionalFormatting>
  <conditionalFormatting sqref="P562:P563">
    <cfRule type="cellIs" dxfId="1684" priority="300" operator="lessThan">
      <formula>0</formula>
    </cfRule>
  </conditionalFormatting>
  <conditionalFormatting sqref="C570:N573">
    <cfRule type="cellIs" dxfId="1683" priority="301" operator="lessThan">
      <formula>0</formula>
    </cfRule>
  </conditionalFormatting>
  <conditionalFormatting sqref="P562:P563">
    <cfRule type="cellIs" dxfId="1682" priority="302" operator="lessThan">
      <formula>0</formula>
    </cfRule>
  </conditionalFormatting>
  <conditionalFormatting sqref="J560">
    <cfRule type="cellIs" dxfId="1681" priority="303" operator="lessThan">
      <formula>0</formula>
    </cfRule>
  </conditionalFormatting>
  <conditionalFormatting sqref="J561:N561 K559:N560">
    <cfRule type="cellIs" dxfId="1680" priority="304" operator="lessThan">
      <formula>0</formula>
    </cfRule>
  </conditionalFormatting>
  <conditionalFormatting sqref="I566 K565:N566 C567:N568">
    <cfRule type="cellIs" dxfId="1679" priority="305" operator="lessThan">
      <formula>0</formula>
    </cfRule>
  </conditionalFormatting>
  <conditionalFormatting sqref="P570:P572">
    <cfRule type="cellIs" dxfId="1678" priority="306" operator="lessThan">
      <formula>0</formula>
    </cfRule>
  </conditionalFormatting>
  <conditionalFormatting sqref="H571:H573">
    <cfRule type="cellIs" dxfId="1677" priority="307" operator="lessThan">
      <formula>0</formula>
    </cfRule>
  </conditionalFormatting>
  <conditionalFormatting sqref="C560:I560">
    <cfRule type="cellIs" dxfId="1676" priority="308" operator="lessThan">
      <formula>0</formula>
    </cfRule>
  </conditionalFormatting>
  <conditionalFormatting sqref="P573">
    <cfRule type="cellIs" dxfId="1675" priority="309" operator="lessThan">
      <formula>0</formula>
    </cfRule>
  </conditionalFormatting>
  <conditionalFormatting sqref="I570">
    <cfRule type="cellIs" dxfId="1674" priority="310" operator="lessThan">
      <formula>0</formula>
    </cfRule>
  </conditionalFormatting>
  <conditionalFormatting sqref="C571:J571">
    <cfRule type="cellIs" dxfId="1673" priority="311" operator="lessThan">
      <formula>0</formula>
    </cfRule>
  </conditionalFormatting>
  <conditionalFormatting sqref="P573">
    <cfRule type="cellIs" dxfId="1672" priority="312" operator="lessThan">
      <formula>0</formula>
    </cfRule>
  </conditionalFormatting>
  <conditionalFormatting sqref="H570">
    <cfRule type="cellIs" dxfId="1671" priority="313" operator="lessThan">
      <formula>0</formula>
    </cfRule>
  </conditionalFormatting>
  <conditionalFormatting sqref="H570:H573">
    <cfRule type="cellIs" dxfId="1670" priority="314" operator="lessThan">
      <formula>0</formula>
    </cfRule>
  </conditionalFormatting>
  <conditionalFormatting sqref="B569">
    <cfRule type="cellIs" dxfId="1669" priority="315" operator="lessThan">
      <formula>0</formula>
    </cfRule>
  </conditionalFormatting>
  <conditionalFormatting sqref="H565">
    <cfRule type="cellIs" dxfId="1668" priority="316" operator="lessThan">
      <formula>0</formula>
    </cfRule>
  </conditionalFormatting>
  <conditionalFormatting sqref="I571 K570:N571 C572:N573">
    <cfRule type="cellIs" dxfId="1667" priority="317" operator="lessThan">
      <formula>0</formula>
    </cfRule>
  </conditionalFormatting>
  <conditionalFormatting sqref="H566:H568">
    <cfRule type="cellIs" dxfId="1666" priority="318" operator="lessThan">
      <formula>0</formula>
    </cfRule>
  </conditionalFormatting>
  <conditionalFormatting sqref="P568">
    <cfRule type="cellIs" dxfId="1665" priority="319" operator="lessThan">
      <formula>0</formula>
    </cfRule>
  </conditionalFormatting>
  <conditionalFormatting sqref="I565">
    <cfRule type="cellIs" dxfId="1664" priority="320" operator="lessThan">
      <formula>0</formula>
    </cfRule>
  </conditionalFormatting>
  <conditionalFormatting sqref="H576:H578">
    <cfRule type="cellIs" dxfId="1663" priority="321" operator="lessThan">
      <formula>0</formula>
    </cfRule>
  </conditionalFormatting>
  <conditionalFormatting sqref="C566:J566">
    <cfRule type="cellIs" dxfId="1662" priority="322" operator="lessThan">
      <formula>0</formula>
    </cfRule>
  </conditionalFormatting>
  <conditionalFormatting sqref="B564">
    <cfRule type="cellIs" dxfId="1661" priority="323" operator="lessThan">
      <formula>0</formula>
    </cfRule>
  </conditionalFormatting>
  <conditionalFormatting sqref="P575:P577">
    <cfRule type="cellIs" dxfId="1660" priority="324" operator="lessThan">
      <formula>0</formula>
    </cfRule>
  </conditionalFormatting>
  <conditionalFormatting sqref="B574">
    <cfRule type="cellIs" dxfId="1659" priority="325" operator="lessThan">
      <formula>0</formula>
    </cfRule>
  </conditionalFormatting>
  <conditionalFormatting sqref="H575">
    <cfRule type="cellIs" dxfId="1658" priority="326" operator="lessThan">
      <formula>0</formula>
    </cfRule>
  </conditionalFormatting>
  <conditionalFormatting sqref="O575:O577">
    <cfRule type="cellIs" dxfId="1657" priority="327" operator="lessThan">
      <formula>0</formula>
    </cfRule>
  </conditionalFormatting>
  <conditionalFormatting sqref="P578">
    <cfRule type="cellIs" dxfId="1656" priority="328" operator="lessThan">
      <formula>0</formula>
    </cfRule>
  </conditionalFormatting>
  <conditionalFormatting sqref="I575">
    <cfRule type="cellIs" dxfId="1655" priority="329" operator="lessThan">
      <formula>0</formula>
    </cfRule>
  </conditionalFormatting>
  <conditionalFormatting sqref="P578">
    <cfRule type="cellIs" dxfId="1654" priority="330" operator="lessThan">
      <formula>0</formula>
    </cfRule>
  </conditionalFormatting>
  <conditionalFormatting sqref="B552">
    <cfRule type="cellIs" dxfId="1653" priority="331" operator="lessThan">
      <formula>0</formula>
    </cfRule>
  </conditionalFormatting>
  <conditionalFormatting sqref="H575:H578">
    <cfRule type="cellIs" dxfId="1652" priority="332" operator="lessThan">
      <formula>0</formula>
    </cfRule>
  </conditionalFormatting>
  <conditionalFormatting sqref="C576:J576">
    <cfRule type="cellIs" dxfId="1651" priority="333" operator="lessThan">
      <formula>0</formula>
    </cfRule>
  </conditionalFormatting>
  <conditionalFormatting sqref="B552">
    <cfRule type="cellIs" dxfId="1650" priority="334" operator="lessThan">
      <formula>0</formula>
    </cfRule>
  </conditionalFormatting>
  <conditionalFormatting sqref="B618">
    <cfRule type="cellIs" dxfId="1649" priority="335" operator="lessThan">
      <formula>0</formula>
    </cfRule>
  </conditionalFormatting>
  <conditionalFormatting sqref="B535">
    <cfRule type="cellIs" dxfId="1648" priority="336" operator="lessThan">
      <formula>0</formula>
    </cfRule>
  </conditionalFormatting>
  <conditionalFormatting sqref="B535">
    <cfRule type="cellIs" dxfId="1647" priority="337" operator="lessThan">
      <formula>0</formula>
    </cfRule>
  </conditionalFormatting>
  <conditionalFormatting sqref="B563">
    <cfRule type="cellIs" dxfId="1646" priority="338" operator="lessThan">
      <formula>0</formula>
    </cfRule>
  </conditionalFormatting>
  <conditionalFormatting sqref="B563">
    <cfRule type="cellIs" dxfId="1645" priority="339" operator="lessThan">
      <formula>0</formula>
    </cfRule>
  </conditionalFormatting>
  <conditionalFormatting sqref="B594 O594:P595 O599:P599 P596:P598 P600:P601 O602:P603 C606:N606 J609:P609 C611:P613 N614:P614 C624:N624 I625:N631 O623:P632 C626:H629 I615:P617 C619:P622 C631:H631 P610 J608:N608 P604:P608 B633:N636 B669:N672 O618:P618 B618">
    <cfRule type="cellIs" dxfId="1644" priority="340" operator="lessThan">
      <formula>0</formula>
    </cfRule>
  </conditionalFormatting>
  <conditionalFormatting sqref="B602">
    <cfRule type="cellIs" dxfId="1643" priority="341" operator="lessThan">
      <formula>0</formula>
    </cfRule>
  </conditionalFormatting>
  <conditionalFormatting sqref="B595">
    <cfRule type="cellIs" dxfId="1642" priority="342" operator="lessThan">
      <formula>0</formula>
    </cfRule>
  </conditionalFormatting>
  <conditionalFormatting sqref="B599">
    <cfRule type="cellIs" dxfId="1641" priority="343" operator="lessThan">
      <formula>0</formula>
    </cfRule>
  </conditionalFormatting>
  <conditionalFormatting sqref="B623">
    <cfRule type="cellIs" dxfId="1640" priority="344" operator="lessThan">
      <formula>0</formula>
    </cfRule>
  </conditionalFormatting>
  <conditionalFormatting sqref="B632">
    <cfRule type="cellIs" dxfId="1639" priority="345" operator="lessThan">
      <formula>0</formula>
    </cfRule>
  </conditionalFormatting>
  <conditionalFormatting sqref="I635:P635 O633:P634 O636:P636">
    <cfRule type="cellIs" dxfId="1638" priority="346" operator="lessThan">
      <formula>0</formula>
    </cfRule>
  </conditionalFormatting>
  <conditionalFormatting sqref="O618">
    <cfRule type="cellIs" dxfId="1637" priority="347" operator="lessThan">
      <formula>0</formula>
    </cfRule>
  </conditionalFormatting>
  <conditionalFormatting sqref="O618">
    <cfRule type="cellIs" dxfId="1636" priority="348" operator="lessThan">
      <formula>0</formula>
    </cfRule>
  </conditionalFormatting>
  <conditionalFormatting sqref="O384:P384 P385:P387">
    <cfRule type="cellIs" dxfId="1635" priority="349" operator="lessThan">
      <formula>0</formula>
    </cfRule>
  </conditionalFormatting>
  <conditionalFormatting sqref="B378">
    <cfRule type="cellIs" dxfId="1634" priority="350" operator="lessThan">
      <formula>0</formula>
    </cfRule>
  </conditionalFormatting>
  <conditionalFormatting sqref="O385:O387">
    <cfRule type="cellIs" dxfId="1633" priority="351" operator="lessThan">
      <formula>0</formula>
    </cfRule>
  </conditionalFormatting>
  <conditionalFormatting sqref="O384">
    <cfRule type="cellIs" dxfId="1632" priority="352" operator="lessThan">
      <formula>0</formula>
    </cfRule>
  </conditionalFormatting>
  <conditionalFormatting sqref="P388">
    <cfRule type="cellIs" dxfId="1631" priority="353" operator="lessThan">
      <formula>0</formula>
    </cfRule>
  </conditionalFormatting>
  <conditionalFormatting sqref="P389">
    <cfRule type="cellIs" dxfId="1630" priority="354" operator="lessThan">
      <formula>0</formula>
    </cfRule>
  </conditionalFormatting>
  <conditionalFormatting sqref="B384">
    <cfRule type="cellIs" dxfId="1629" priority="355" operator="lessThan">
      <formula>0</formula>
    </cfRule>
  </conditionalFormatting>
  <conditionalFormatting sqref="P388">
    <cfRule type="cellIs" dxfId="1628" priority="356" operator="lessThan">
      <formula>0</formula>
    </cfRule>
  </conditionalFormatting>
  <conditionalFormatting sqref="O543:O546">
    <cfRule type="cellIs" dxfId="1627" priority="357" operator="lessThan">
      <formula>0</formula>
    </cfRule>
  </conditionalFormatting>
  <conditionalFormatting sqref="P543:P545">
    <cfRule type="cellIs" dxfId="1626" priority="358" operator="lessThan">
      <formula>0</formula>
    </cfRule>
  </conditionalFormatting>
  <conditionalFormatting sqref="C608:I608">
    <cfRule type="cellIs" dxfId="1625" priority="359" operator="lessThan">
      <formula>0</formula>
    </cfRule>
  </conditionalFormatting>
  <conditionalFormatting sqref="C609:I609">
    <cfRule type="cellIs" dxfId="1624" priority="360" operator="lessThan">
      <formula>0</formula>
    </cfRule>
  </conditionalFormatting>
  <conditionalFormatting sqref="C614:M614">
    <cfRule type="cellIs" dxfId="1623" priority="361" operator="lessThan">
      <formula>0</formula>
    </cfRule>
  </conditionalFormatting>
  <conditionalFormatting sqref="B603:N603">
    <cfRule type="cellIs" dxfId="1622" priority="362" operator="lessThan">
      <formula>0</formula>
    </cfRule>
  </conditionalFormatting>
  <conditionalFormatting sqref="O606">
    <cfRule type="cellIs" dxfId="1621" priority="363" operator="lessThan">
      <formula>0</formula>
    </cfRule>
  </conditionalFormatting>
  <conditionalFormatting sqref="O379:O381">
    <cfRule type="cellIs" dxfId="1620" priority="364" operator="lessThan">
      <formula>0</formula>
    </cfRule>
  </conditionalFormatting>
  <conditionalFormatting sqref="P382">
    <cfRule type="cellIs" dxfId="1619" priority="365" operator="lessThan">
      <formula>0</formula>
    </cfRule>
  </conditionalFormatting>
  <conditionalFormatting sqref="P383">
    <cfRule type="cellIs" dxfId="1618" priority="366" operator="lessThan">
      <formula>0</formula>
    </cfRule>
  </conditionalFormatting>
  <conditionalFormatting sqref="O378:P378 P379:P381">
    <cfRule type="cellIs" dxfId="1617" priority="367" operator="lessThan">
      <formula>0</formula>
    </cfRule>
  </conditionalFormatting>
  <conditionalFormatting sqref="O378">
    <cfRule type="cellIs" dxfId="1616" priority="368" operator="lessThan">
      <formula>0</formula>
    </cfRule>
  </conditionalFormatting>
  <conditionalFormatting sqref="P382">
    <cfRule type="cellIs" dxfId="1615" priority="369" operator="lessThan">
      <formula>0</formula>
    </cfRule>
  </conditionalFormatting>
  <conditionalFormatting sqref="I544 K544:N544 C545:N546 K543:M543">
    <cfRule type="cellIs" dxfId="1614" priority="370" operator="lessThan">
      <formula>0</formula>
    </cfRule>
  </conditionalFormatting>
  <conditionalFormatting sqref="C544:N546 C543:M543">
    <cfRule type="cellIs" dxfId="1613" priority="371" operator="lessThan">
      <formula>0</formula>
    </cfRule>
  </conditionalFormatting>
  <conditionalFormatting sqref="I543">
    <cfRule type="cellIs" dxfId="1612" priority="372" operator="lessThan">
      <formula>0</formula>
    </cfRule>
  </conditionalFormatting>
  <conditionalFormatting sqref="P546">
    <cfRule type="cellIs" dxfId="1611" priority="373" operator="lessThan">
      <formula>0</formula>
    </cfRule>
  </conditionalFormatting>
  <conditionalFormatting sqref="C544:J544">
    <cfRule type="cellIs" dxfId="1610" priority="374" operator="lessThan">
      <formula>0</formula>
    </cfRule>
  </conditionalFormatting>
  <conditionalFormatting sqref="H544:H546">
    <cfRule type="cellIs" dxfId="1609" priority="375" operator="lessThan">
      <formula>0</formula>
    </cfRule>
  </conditionalFormatting>
  <conditionalFormatting sqref="P546">
    <cfRule type="cellIs" dxfId="1608" priority="376" operator="lessThan">
      <formula>0</formula>
    </cfRule>
  </conditionalFormatting>
  <conditionalFormatting sqref="H543:H546">
    <cfRule type="cellIs" dxfId="1607" priority="377" operator="lessThan">
      <formula>0</formula>
    </cfRule>
  </conditionalFormatting>
  <conditionalFormatting sqref="B542">
    <cfRule type="cellIs" dxfId="1606" priority="378" operator="lessThan">
      <formula>0</formula>
    </cfRule>
  </conditionalFormatting>
  <conditionalFormatting sqref="H543">
    <cfRule type="cellIs" dxfId="1605" priority="379" operator="lessThan">
      <formula>0</formula>
    </cfRule>
  </conditionalFormatting>
  <conditionalFormatting sqref="P548:P550">
    <cfRule type="cellIs" dxfId="1604" priority="380" operator="lessThan">
      <formula>0</formula>
    </cfRule>
  </conditionalFormatting>
  <conditionalFormatting sqref="O548:O551">
    <cfRule type="cellIs" dxfId="1603" priority="381" operator="lessThan">
      <formula>0</formula>
    </cfRule>
  </conditionalFormatting>
  <conditionalFormatting sqref="I549 C550:N551 K548:M549">
    <cfRule type="cellIs" dxfId="1602" priority="382" operator="lessThan">
      <formula>0</formula>
    </cfRule>
  </conditionalFormatting>
  <conditionalFormatting sqref="C550:N551 C548:M549">
    <cfRule type="cellIs" dxfId="1601" priority="383" operator="lessThan">
      <formula>0</formula>
    </cfRule>
  </conditionalFormatting>
  <conditionalFormatting sqref="I548">
    <cfRule type="cellIs" dxfId="1600" priority="384" operator="lessThan">
      <formula>0</formula>
    </cfRule>
  </conditionalFormatting>
  <conditionalFormatting sqref="C549:J549">
    <cfRule type="cellIs" dxfId="1599" priority="385" operator="lessThan">
      <formula>0</formula>
    </cfRule>
  </conditionalFormatting>
  <conditionalFormatting sqref="P551">
    <cfRule type="cellIs" dxfId="1598" priority="386" operator="lessThan">
      <formula>0</formula>
    </cfRule>
  </conditionalFormatting>
  <conditionalFormatting sqref="P551">
    <cfRule type="cellIs" dxfId="1597" priority="387" operator="lessThan">
      <formula>0</formula>
    </cfRule>
  </conditionalFormatting>
  <conditionalFormatting sqref="H548:H551">
    <cfRule type="cellIs" dxfId="1596" priority="388" operator="lessThan">
      <formula>0</formula>
    </cfRule>
  </conditionalFormatting>
  <conditionalFormatting sqref="H548">
    <cfRule type="cellIs" dxfId="1595" priority="389" operator="lessThan">
      <formula>0</formula>
    </cfRule>
  </conditionalFormatting>
  <conditionalFormatting sqref="H549:H551">
    <cfRule type="cellIs" dxfId="1594" priority="390" operator="lessThan">
      <formula>0</formula>
    </cfRule>
  </conditionalFormatting>
  <conditionalFormatting sqref="B547">
    <cfRule type="cellIs" dxfId="1593" priority="391" operator="lessThan">
      <formula>0</formula>
    </cfRule>
  </conditionalFormatting>
  <conditionalFormatting sqref="N327">
    <cfRule type="cellIs" dxfId="1592" priority="392" operator="lessThan">
      <formula>0</formula>
    </cfRule>
  </conditionalFormatting>
  <conditionalFormatting sqref="N333">
    <cfRule type="cellIs" dxfId="1591" priority="393" operator="lessThan">
      <formula>0</formula>
    </cfRule>
  </conditionalFormatting>
  <conditionalFormatting sqref="N339">
    <cfRule type="cellIs" dxfId="1590" priority="394" operator="lessThan">
      <formula>0</formula>
    </cfRule>
  </conditionalFormatting>
  <conditionalFormatting sqref="N321">
    <cfRule type="cellIs" dxfId="1589" priority="395" operator="lessThan">
      <formula>0</formula>
    </cfRule>
  </conditionalFormatting>
  <conditionalFormatting sqref="B338">
    <cfRule type="cellIs" dxfId="1588" priority="396" operator="lessThan">
      <formula>0</formula>
    </cfRule>
  </conditionalFormatting>
  <conditionalFormatting sqref="B532">
    <cfRule type="cellIs" dxfId="1587" priority="397" operator="lessThan">
      <formula>0</formula>
    </cfRule>
  </conditionalFormatting>
  <conditionalFormatting sqref="B333:B334">
    <cfRule type="cellIs" dxfId="1586" priority="398" operator="lessThan">
      <formula>0</formula>
    </cfRule>
  </conditionalFormatting>
  <conditionalFormatting sqref="B339:B340">
    <cfRule type="cellIs" dxfId="1585" priority="399" operator="lessThan">
      <formula>0</formula>
    </cfRule>
  </conditionalFormatting>
  <conditionalFormatting sqref="C313:M316">
    <cfRule type="cellIs" dxfId="1584" priority="400" operator="lessThan">
      <formula>0</formula>
    </cfRule>
  </conditionalFormatting>
  <conditionalFormatting sqref="B390">
    <cfRule type="cellIs" dxfId="1583" priority="401" operator="lessThan">
      <formula>0</formula>
    </cfRule>
  </conditionalFormatting>
  <conditionalFormatting sqref="B390">
    <cfRule type="cellIs" dxfId="1582" priority="402" operator="lessThan">
      <formula>0</formula>
    </cfRule>
  </conditionalFormatting>
  <conditionalFormatting sqref="B353 B359 B343:B347 B337:B341 B331:B335 B325:B329 B319:B323 B313:B317">
    <cfRule type="cellIs" dxfId="1581" priority="403" operator="lessThan">
      <formula>0</formula>
    </cfRule>
  </conditionalFormatting>
  <conditionalFormatting sqref="B321:B322">
    <cfRule type="cellIs" dxfId="1580" priority="404" operator="lessThan">
      <formula>0</formula>
    </cfRule>
  </conditionalFormatting>
  <conditionalFormatting sqref="B319">
    <cfRule type="cellIs" dxfId="1579" priority="405" operator="lessThan">
      <formula>0</formula>
    </cfRule>
  </conditionalFormatting>
  <conditionalFormatting sqref="B529:B531">
    <cfRule type="cellIs" dxfId="1578" priority="406" operator="lessThan">
      <formula>0</formula>
    </cfRule>
  </conditionalFormatting>
  <conditionalFormatting sqref="B528">
    <cfRule type="cellIs" dxfId="1577" priority="407" operator="lessThan">
      <formula>0</formula>
    </cfRule>
  </conditionalFormatting>
  <conditionalFormatting sqref="B359">
    <cfRule type="cellIs" dxfId="1576" priority="408" operator="lessThan">
      <formula>0</formula>
    </cfRule>
  </conditionalFormatting>
  <conditionalFormatting sqref="B320">
    <cfRule type="cellIs" dxfId="1575" priority="409" operator="lessThan">
      <formula>0</formula>
    </cfRule>
  </conditionalFormatting>
  <conditionalFormatting sqref="B331">
    <cfRule type="cellIs" dxfId="1574" priority="410" operator="lessThan">
      <formula>0</formula>
    </cfRule>
  </conditionalFormatting>
  <conditionalFormatting sqref="B332">
    <cfRule type="cellIs" dxfId="1573" priority="411" operator="lessThan">
      <formula>0</formula>
    </cfRule>
  </conditionalFormatting>
  <conditionalFormatting sqref="B337">
    <cfRule type="cellIs" dxfId="1572" priority="412" operator="lessThan">
      <formula>0</formula>
    </cfRule>
  </conditionalFormatting>
  <conditionalFormatting sqref="B345:B346">
    <cfRule type="cellIs" dxfId="1571" priority="413" operator="lessThan">
      <formula>0</formula>
    </cfRule>
  </conditionalFormatting>
  <conditionalFormatting sqref="B343">
    <cfRule type="cellIs" dxfId="1570" priority="414" operator="lessThan">
      <formula>0</formula>
    </cfRule>
  </conditionalFormatting>
  <conditionalFormatting sqref="B344">
    <cfRule type="cellIs" dxfId="1569" priority="415" operator="lessThan">
      <formula>0</formula>
    </cfRule>
  </conditionalFormatting>
  <conditionalFormatting sqref="B353">
    <cfRule type="cellIs" dxfId="1568" priority="416" operator="lessThan">
      <formula>0</formula>
    </cfRule>
  </conditionalFormatting>
  <conditionalFormatting sqref="B347">
    <cfRule type="cellIs" dxfId="1567" priority="417" operator="lessThan">
      <formula>0</formula>
    </cfRule>
  </conditionalFormatting>
  <conditionalFormatting sqref="B341">
    <cfRule type="cellIs" dxfId="1566" priority="418" operator="lessThan">
      <formula>0</formula>
    </cfRule>
  </conditionalFormatting>
  <conditionalFormatting sqref="B335">
    <cfRule type="cellIs" dxfId="1565" priority="419" operator="lessThan">
      <formula>0</formula>
    </cfRule>
  </conditionalFormatting>
  <conditionalFormatting sqref="B323">
    <cfRule type="cellIs" dxfId="1564" priority="420" operator="lessThan">
      <formula>0</formula>
    </cfRule>
  </conditionalFormatting>
  <conditionalFormatting sqref="B585:B588">
    <cfRule type="cellIs" dxfId="1563" priority="421" operator="lessThan">
      <formula>0</formula>
    </cfRule>
  </conditionalFormatting>
  <conditionalFormatting sqref="B580:B583">
    <cfRule type="cellIs" dxfId="1562" priority="422" operator="lessThan">
      <formula>0</formula>
    </cfRule>
  </conditionalFormatting>
  <conditionalFormatting sqref="B581">
    <cfRule type="cellIs" dxfId="1561" priority="423" operator="lessThan">
      <formula>0</formula>
    </cfRule>
  </conditionalFormatting>
  <conditionalFormatting sqref="B582:B583">
    <cfRule type="cellIs" dxfId="1560" priority="424" operator="lessThan">
      <formula>0</formula>
    </cfRule>
  </conditionalFormatting>
  <conditionalFormatting sqref="B592:B593">
    <cfRule type="cellIs" dxfId="1559" priority="425" operator="lessThan">
      <formula>0</formula>
    </cfRule>
  </conditionalFormatting>
  <conditionalFormatting sqref="B586">
    <cfRule type="cellIs" dxfId="1558" priority="426" operator="lessThan">
      <formula>0</formula>
    </cfRule>
  </conditionalFormatting>
  <conditionalFormatting sqref="B587:B588">
    <cfRule type="cellIs" dxfId="1557" priority="427" operator="lessThan">
      <formula>0</formula>
    </cfRule>
  </conditionalFormatting>
  <conditionalFormatting sqref="B590:B593">
    <cfRule type="cellIs" dxfId="1556" priority="428" operator="lessThan">
      <formula>0</formula>
    </cfRule>
  </conditionalFormatting>
  <conditionalFormatting sqref="B591">
    <cfRule type="cellIs" dxfId="1555" priority="429" operator="lessThan">
      <formula>0</formula>
    </cfRule>
  </conditionalFormatting>
  <conditionalFormatting sqref="B327:B328">
    <cfRule type="cellIs" dxfId="1554" priority="430" operator="lessThan">
      <formula>0</formula>
    </cfRule>
  </conditionalFormatting>
  <conditionalFormatting sqref="B317">
    <cfRule type="cellIs" dxfId="1553" priority="431" operator="lessThan">
      <formula>0</formula>
    </cfRule>
  </conditionalFormatting>
  <conditionalFormatting sqref="B355:N355">
    <cfRule type="cellIs" dxfId="1552" priority="432" operator="lessThan">
      <formula>0</formula>
    </cfRule>
  </conditionalFormatting>
  <conditionalFormatting sqref="B349:N349">
    <cfRule type="cellIs" dxfId="1551" priority="433" operator="lessThan">
      <formula>0</formula>
    </cfRule>
  </conditionalFormatting>
  <conditionalFormatting sqref="B349:N349">
    <cfRule type="cellIs" dxfId="1550" priority="434" operator="lessThan">
      <formula>0</formula>
    </cfRule>
  </conditionalFormatting>
  <conditionalFormatting sqref="B315:B316">
    <cfRule type="cellIs" dxfId="1549" priority="435" operator="lessThan">
      <formula>0</formula>
    </cfRule>
  </conditionalFormatting>
  <conditionalFormatting sqref="B313">
    <cfRule type="cellIs" dxfId="1548" priority="436" operator="lessThan">
      <formula>0</formula>
    </cfRule>
  </conditionalFormatting>
  <conditionalFormatting sqref="B314">
    <cfRule type="cellIs" dxfId="1547" priority="437" operator="lessThan">
      <formula>0</formula>
    </cfRule>
  </conditionalFormatting>
  <conditionalFormatting sqref="B325">
    <cfRule type="cellIs" dxfId="1546" priority="438" operator="lessThan">
      <formula>0</formula>
    </cfRule>
  </conditionalFormatting>
  <conditionalFormatting sqref="B326">
    <cfRule type="cellIs" dxfId="1545" priority="439" operator="lessThan">
      <formula>0</formula>
    </cfRule>
  </conditionalFormatting>
  <conditionalFormatting sqref="B329">
    <cfRule type="cellIs" dxfId="1544" priority="440" operator="lessThan">
      <formula>0</formula>
    </cfRule>
  </conditionalFormatting>
  <conditionalFormatting sqref="B537:B540">
    <cfRule type="cellIs" dxfId="1543" priority="441" operator="lessThan">
      <formula>0</formula>
    </cfRule>
  </conditionalFormatting>
  <conditionalFormatting sqref="B538">
    <cfRule type="cellIs" dxfId="1542" priority="442" operator="lessThan">
      <formula>0</formula>
    </cfRule>
  </conditionalFormatting>
  <conditionalFormatting sqref="B539:B540">
    <cfRule type="cellIs" dxfId="1541" priority="443" operator="lessThan">
      <formula>0</formula>
    </cfRule>
  </conditionalFormatting>
  <conditionalFormatting sqref="B557">
    <cfRule type="cellIs" dxfId="1540" priority="444" operator="lessThan">
      <formula>0</formula>
    </cfRule>
  </conditionalFormatting>
  <conditionalFormatting sqref="B557">
    <cfRule type="cellIs" dxfId="1539" priority="445" operator="lessThan">
      <formula>0</formula>
    </cfRule>
  </conditionalFormatting>
  <conditionalFormatting sqref="B553:B556">
    <cfRule type="cellIs" dxfId="1538" priority="446" operator="lessThan">
      <formula>0</formula>
    </cfRule>
  </conditionalFormatting>
  <conditionalFormatting sqref="B554">
    <cfRule type="cellIs" dxfId="1537" priority="447" operator="lessThan">
      <formula>0</formula>
    </cfRule>
  </conditionalFormatting>
  <conditionalFormatting sqref="B555:B556">
    <cfRule type="cellIs" dxfId="1536" priority="448" operator="lessThan">
      <formula>0</formula>
    </cfRule>
  </conditionalFormatting>
  <conditionalFormatting sqref="N352">
    <cfRule type="cellIs" dxfId="1535" priority="449" operator="lessThan">
      <formula>0</formula>
    </cfRule>
  </conditionalFormatting>
  <conditionalFormatting sqref="B355:N355">
    <cfRule type="cellIs" dxfId="1534" priority="450" operator="lessThan">
      <formula>0</formula>
    </cfRule>
  </conditionalFormatting>
  <conditionalFormatting sqref="B515:B517">
    <cfRule type="cellIs" dxfId="1533" priority="451" operator="lessThan">
      <formula>0</formula>
    </cfRule>
  </conditionalFormatting>
  <conditionalFormatting sqref="B518">
    <cfRule type="cellIs" dxfId="1532" priority="452" operator="lessThan">
      <formula>0</formula>
    </cfRule>
  </conditionalFormatting>
  <conditionalFormatting sqref="B514">
    <cfRule type="cellIs" dxfId="1531" priority="453" operator="lessThan">
      <formula>0</formula>
    </cfRule>
  </conditionalFormatting>
  <conditionalFormatting sqref="B561:B562">
    <cfRule type="cellIs" dxfId="1530" priority="454" operator="lessThan">
      <formula>0</formula>
    </cfRule>
  </conditionalFormatting>
  <conditionalFormatting sqref="B559:B562">
    <cfRule type="cellIs" dxfId="1529" priority="455" operator="lessThan">
      <formula>0</formula>
    </cfRule>
  </conditionalFormatting>
  <conditionalFormatting sqref="B570:B573">
    <cfRule type="cellIs" dxfId="1528" priority="456" operator="lessThan">
      <formula>0</formula>
    </cfRule>
  </conditionalFormatting>
  <conditionalFormatting sqref="B567:B568">
    <cfRule type="cellIs" dxfId="1527" priority="457" operator="lessThan">
      <formula>0</formula>
    </cfRule>
  </conditionalFormatting>
  <conditionalFormatting sqref="B560">
    <cfRule type="cellIs" dxfId="1526" priority="458" operator="lessThan">
      <formula>0</formula>
    </cfRule>
  </conditionalFormatting>
  <conditionalFormatting sqref="B565:B568">
    <cfRule type="cellIs" dxfId="1525" priority="459" operator="lessThan">
      <formula>0</formula>
    </cfRule>
  </conditionalFormatting>
  <conditionalFormatting sqref="B571">
    <cfRule type="cellIs" dxfId="1524" priority="460" operator="lessThan">
      <formula>0</formula>
    </cfRule>
  </conditionalFormatting>
  <conditionalFormatting sqref="B572:B573">
    <cfRule type="cellIs" dxfId="1523" priority="461" operator="lessThan">
      <formula>0</formula>
    </cfRule>
  </conditionalFormatting>
  <conditionalFormatting sqref="B566">
    <cfRule type="cellIs" dxfId="1522" priority="462" operator="lessThan">
      <formula>0</formula>
    </cfRule>
  </conditionalFormatting>
  <conditionalFormatting sqref="B575:B578">
    <cfRule type="cellIs" dxfId="1521" priority="463" operator="lessThan">
      <formula>0</formula>
    </cfRule>
  </conditionalFormatting>
  <conditionalFormatting sqref="B576">
    <cfRule type="cellIs" dxfId="1520" priority="464" operator="lessThan">
      <formula>0</formula>
    </cfRule>
  </conditionalFormatting>
  <conditionalFormatting sqref="B577:B578">
    <cfRule type="cellIs" dxfId="1519" priority="465" operator="lessThan">
      <formula>0</formula>
    </cfRule>
  </conditionalFormatting>
  <conditionalFormatting sqref="B606 B611:B613 B624 B626:B629 B619:B622 B631">
    <cfRule type="cellIs" dxfId="1518" priority="466" operator="lessThan">
      <formula>0</formula>
    </cfRule>
  </conditionalFormatting>
  <conditionalFormatting sqref="N340">
    <cfRule type="cellIs" dxfId="1517" priority="467" operator="lessThan">
      <formula>0</formula>
    </cfRule>
  </conditionalFormatting>
  <conditionalFormatting sqref="N334">
    <cfRule type="cellIs" dxfId="1516" priority="468" operator="lessThan">
      <formula>0</formula>
    </cfRule>
  </conditionalFormatting>
  <conditionalFormatting sqref="B349:N349">
    <cfRule type="cellIs" dxfId="1515" priority="469" operator="lessThan">
      <formula>0</formula>
    </cfRule>
  </conditionalFormatting>
  <conditionalFormatting sqref="N346">
    <cfRule type="cellIs" dxfId="1514" priority="470" operator="lessThan">
      <formula>0</formula>
    </cfRule>
  </conditionalFormatting>
  <conditionalFormatting sqref="B349:N349">
    <cfRule type="cellIs" dxfId="1513" priority="471" operator="lessThan">
      <formula>0</formula>
    </cfRule>
  </conditionalFormatting>
  <conditionalFormatting sqref="B349:N349">
    <cfRule type="cellIs" dxfId="1512" priority="472" operator="lessThan">
      <formula>0</formula>
    </cfRule>
  </conditionalFormatting>
  <conditionalFormatting sqref="B608">
    <cfRule type="cellIs" dxfId="1511" priority="473" operator="lessThan">
      <formula>0</formula>
    </cfRule>
  </conditionalFormatting>
  <conditionalFormatting sqref="B609">
    <cfRule type="cellIs" dxfId="1510" priority="474" operator="lessThan">
      <formula>0</formula>
    </cfRule>
  </conditionalFormatting>
  <conditionalFormatting sqref="B614">
    <cfRule type="cellIs" dxfId="1509" priority="475" operator="lessThan">
      <formula>0</formula>
    </cfRule>
  </conditionalFormatting>
  <conditionalFormatting sqref="B545:B546">
    <cfRule type="cellIs" dxfId="1508" priority="477" operator="lessThan">
      <formula>0</formula>
    </cfRule>
  </conditionalFormatting>
  <conditionalFormatting sqref="B543:B546">
    <cfRule type="cellIs" dxfId="1507" priority="478" operator="lessThan">
      <formula>0</formula>
    </cfRule>
  </conditionalFormatting>
  <conditionalFormatting sqref="B544">
    <cfRule type="cellIs" dxfId="1506" priority="479" operator="lessThan">
      <formula>0</formula>
    </cfRule>
  </conditionalFormatting>
  <conditionalFormatting sqref="B550:B551">
    <cfRule type="cellIs" dxfId="1505" priority="480" operator="lessThan">
      <formula>0</formula>
    </cfRule>
  </conditionalFormatting>
  <conditionalFormatting sqref="B548:B551">
    <cfRule type="cellIs" dxfId="1504" priority="481" operator="lessThan">
      <formula>0</formula>
    </cfRule>
  </conditionalFormatting>
  <conditionalFormatting sqref="B549">
    <cfRule type="cellIs" dxfId="1503" priority="482" operator="lessThan">
      <formula>0</formula>
    </cfRule>
  </conditionalFormatting>
  <conditionalFormatting sqref="B313:B316">
    <cfRule type="cellIs" dxfId="1502" priority="483" operator="lessThan">
      <formula>0</formula>
    </cfRule>
  </conditionalFormatting>
  <conditionalFormatting sqref="N322">
    <cfRule type="cellIs" dxfId="1501" priority="484" operator="lessThan">
      <formula>0</formula>
    </cfRule>
  </conditionalFormatting>
  <conditionalFormatting sqref="N328">
    <cfRule type="cellIs" dxfId="1500" priority="485" operator="lessThan">
      <formula>0</formula>
    </cfRule>
  </conditionalFormatting>
  <conditionalFormatting sqref="B349:N349">
    <cfRule type="cellIs" dxfId="1499" priority="486" operator="lessThan">
      <formula>0</formula>
    </cfRule>
  </conditionalFormatting>
  <conditionalFormatting sqref="B349:N349">
    <cfRule type="cellIs" dxfId="1498" priority="487" operator="lessThan">
      <formula>0</formula>
    </cfRule>
  </conditionalFormatting>
  <conditionalFormatting sqref="B349:N349">
    <cfRule type="cellIs" dxfId="1497" priority="488" operator="lessThan">
      <formula>0</formula>
    </cfRule>
  </conditionalFormatting>
  <conditionalFormatting sqref="B355:N355">
    <cfRule type="cellIs" dxfId="1496" priority="489" operator="lessThan">
      <formula>0</formula>
    </cfRule>
  </conditionalFormatting>
  <conditionalFormatting sqref="B355:N355">
    <cfRule type="cellIs" dxfId="1495" priority="490" operator="lessThan">
      <formula>0</formula>
    </cfRule>
  </conditionalFormatting>
  <conditionalFormatting sqref="B355:N355">
    <cfRule type="cellIs" dxfId="1494" priority="491" operator="lessThan">
      <formula>0</formula>
    </cfRule>
  </conditionalFormatting>
  <conditionalFormatting sqref="B355:N355">
    <cfRule type="cellIs" dxfId="1493" priority="492" operator="lessThan">
      <formula>0</formula>
    </cfRule>
  </conditionalFormatting>
  <conditionalFormatting sqref="B355:N355">
    <cfRule type="cellIs" dxfId="1492" priority="493" operator="lessThan">
      <formula>0</formula>
    </cfRule>
  </conditionalFormatting>
  <conditionalFormatting sqref="B355:N355">
    <cfRule type="cellIs" dxfId="1491" priority="494" operator="lessThan">
      <formula>0</formula>
    </cfRule>
  </conditionalFormatting>
  <conditionalFormatting sqref="B361:N361">
    <cfRule type="cellIs" dxfId="1490" priority="495" operator="lessThan">
      <formula>0</formula>
    </cfRule>
  </conditionalFormatting>
  <conditionalFormatting sqref="N358">
    <cfRule type="cellIs" dxfId="1489" priority="496" operator="lessThan">
      <formula>0</formula>
    </cfRule>
  </conditionalFormatting>
  <conditionalFormatting sqref="B361:N361">
    <cfRule type="cellIs" dxfId="1488" priority="497" operator="lessThan">
      <formula>0</formula>
    </cfRule>
  </conditionalFormatting>
  <conditionalFormatting sqref="B361:N361">
    <cfRule type="cellIs" dxfId="1487" priority="498" operator="lessThan">
      <formula>0</formula>
    </cfRule>
  </conditionalFormatting>
  <conditionalFormatting sqref="B361:N361">
    <cfRule type="cellIs" dxfId="1486" priority="499" operator="lessThan">
      <formula>0</formula>
    </cfRule>
  </conditionalFormatting>
  <conditionalFormatting sqref="B361:N361">
    <cfRule type="cellIs" dxfId="1485" priority="500" operator="lessThan">
      <formula>0</formula>
    </cfRule>
  </conditionalFormatting>
  <conditionalFormatting sqref="B361:N361">
    <cfRule type="cellIs" dxfId="1484" priority="501" operator="lessThan">
      <formula>0</formula>
    </cfRule>
  </conditionalFormatting>
  <conditionalFormatting sqref="B361:N361">
    <cfRule type="cellIs" dxfId="1483" priority="502" operator="lessThan">
      <formula>0</formula>
    </cfRule>
  </conditionalFormatting>
  <conditionalFormatting sqref="B361:N361">
    <cfRule type="cellIs" dxfId="1482" priority="503" operator="lessThan">
      <formula>0</formula>
    </cfRule>
  </conditionalFormatting>
  <conditionalFormatting sqref="N364">
    <cfRule type="cellIs" dxfId="1481" priority="504" operator="lessThan">
      <formula>0</formula>
    </cfRule>
  </conditionalFormatting>
  <conditionalFormatting sqref="N317">
    <cfRule type="cellIs" dxfId="1480" priority="505" operator="lessThan">
      <formula>0</formula>
    </cfRule>
  </conditionalFormatting>
  <conditionalFormatting sqref="N323">
    <cfRule type="cellIs" dxfId="1479" priority="506" operator="lessThan">
      <formula>0</formula>
    </cfRule>
  </conditionalFormatting>
  <conditionalFormatting sqref="N323">
    <cfRule type="cellIs" dxfId="1478" priority="507" operator="lessThan">
      <formula>0</formula>
    </cfRule>
  </conditionalFormatting>
  <conditionalFormatting sqref="N329">
    <cfRule type="cellIs" dxfId="1477" priority="508" operator="lessThan">
      <formula>0</formula>
    </cfRule>
  </conditionalFormatting>
  <conditionalFormatting sqref="N329">
    <cfRule type="cellIs" dxfId="1476" priority="509" operator="lessThan">
      <formula>0</formula>
    </cfRule>
  </conditionalFormatting>
  <conditionalFormatting sqref="N335">
    <cfRule type="cellIs" dxfId="1475" priority="510" operator="lessThan">
      <formula>0</formula>
    </cfRule>
  </conditionalFormatting>
  <conditionalFormatting sqref="N335">
    <cfRule type="cellIs" dxfId="1474" priority="511" operator="lessThan">
      <formula>0</formula>
    </cfRule>
  </conditionalFormatting>
  <conditionalFormatting sqref="N341">
    <cfRule type="cellIs" dxfId="1473" priority="512" operator="lessThan">
      <formula>0</formula>
    </cfRule>
  </conditionalFormatting>
  <conditionalFormatting sqref="N341">
    <cfRule type="cellIs" dxfId="1472" priority="513" operator="lessThan">
      <formula>0</formula>
    </cfRule>
  </conditionalFormatting>
  <conditionalFormatting sqref="N347">
    <cfRule type="cellIs" dxfId="1471" priority="514" operator="lessThan">
      <formula>0</formula>
    </cfRule>
  </conditionalFormatting>
  <conditionalFormatting sqref="N347">
    <cfRule type="cellIs" dxfId="1470" priority="515" operator="lessThan">
      <formula>0</formula>
    </cfRule>
  </conditionalFormatting>
  <conditionalFormatting sqref="N353">
    <cfRule type="cellIs" dxfId="1469" priority="516" operator="lessThan">
      <formula>0</formula>
    </cfRule>
  </conditionalFormatting>
  <conditionalFormatting sqref="N353">
    <cfRule type="cellIs" dxfId="1468" priority="517" operator="lessThan">
      <formula>0</formula>
    </cfRule>
  </conditionalFormatting>
  <conditionalFormatting sqref="N359">
    <cfRule type="cellIs" dxfId="1467" priority="518" operator="lessThan">
      <formula>0</formula>
    </cfRule>
  </conditionalFormatting>
  <conditionalFormatting sqref="N359">
    <cfRule type="cellIs" dxfId="1466" priority="519" operator="lessThan">
      <formula>0</formula>
    </cfRule>
  </conditionalFormatting>
  <conditionalFormatting sqref="C371:M371">
    <cfRule type="cellIs" dxfId="1465" priority="520" operator="lessThan">
      <formula>0</formula>
    </cfRule>
  </conditionalFormatting>
  <conditionalFormatting sqref="C371:M371">
    <cfRule type="cellIs" dxfId="1464" priority="521" operator="lessThan">
      <formula>0</formula>
    </cfRule>
  </conditionalFormatting>
  <conditionalFormatting sqref="H371">
    <cfRule type="cellIs" dxfId="1463" priority="522" operator="lessThan">
      <formula>0</formula>
    </cfRule>
  </conditionalFormatting>
  <conditionalFormatting sqref="B371">
    <cfRule type="cellIs" dxfId="1462" priority="523" operator="lessThan">
      <formula>0</formula>
    </cfRule>
  </conditionalFormatting>
  <conditionalFormatting sqref="B371">
    <cfRule type="cellIs" dxfId="1461" priority="524" operator="lessThan">
      <formula>0</formula>
    </cfRule>
  </conditionalFormatting>
  <conditionalFormatting sqref="B367:N367">
    <cfRule type="cellIs" dxfId="1460" priority="525" operator="lessThan">
      <formula>0</formula>
    </cfRule>
  </conditionalFormatting>
  <conditionalFormatting sqref="B367:N367">
    <cfRule type="cellIs" dxfId="1459" priority="526" operator="lessThan">
      <formula>0</formula>
    </cfRule>
  </conditionalFormatting>
  <conditionalFormatting sqref="B367:N367">
    <cfRule type="cellIs" dxfId="1458" priority="527" operator="lessThan">
      <formula>0</formula>
    </cfRule>
  </conditionalFormatting>
  <conditionalFormatting sqref="B367:N367">
    <cfRule type="cellIs" dxfId="1457" priority="528" operator="lessThan">
      <formula>0</formula>
    </cfRule>
  </conditionalFormatting>
  <conditionalFormatting sqref="B367:N367">
    <cfRule type="cellIs" dxfId="1456" priority="529" operator="lessThan">
      <formula>0</formula>
    </cfRule>
  </conditionalFormatting>
  <conditionalFormatting sqref="B367:N367">
    <cfRule type="cellIs" dxfId="1455" priority="530" operator="lessThan">
      <formula>0</formula>
    </cfRule>
  </conditionalFormatting>
  <conditionalFormatting sqref="B367:N367">
    <cfRule type="cellIs" dxfId="1454" priority="531" operator="lessThan">
      <formula>0</formula>
    </cfRule>
  </conditionalFormatting>
  <conditionalFormatting sqref="B367:N367">
    <cfRule type="cellIs" dxfId="1453" priority="532" operator="lessThan">
      <formula>0</formula>
    </cfRule>
  </conditionalFormatting>
  <conditionalFormatting sqref="N370">
    <cfRule type="cellIs" dxfId="1452" priority="533" operator="lessThan">
      <formula>0</formula>
    </cfRule>
  </conditionalFormatting>
  <conditionalFormatting sqref="N371">
    <cfRule type="cellIs" dxfId="1451" priority="534" operator="lessThan">
      <formula>0</formula>
    </cfRule>
  </conditionalFormatting>
  <conditionalFormatting sqref="N371">
    <cfRule type="cellIs" dxfId="1450" priority="535" operator="lessThan">
      <formula>0</formula>
    </cfRule>
  </conditionalFormatting>
  <conditionalFormatting sqref="C377:M377">
    <cfRule type="cellIs" dxfId="1449" priority="536" operator="lessThan">
      <formula>0</formula>
    </cfRule>
  </conditionalFormatting>
  <conditionalFormatting sqref="C377:M377">
    <cfRule type="cellIs" dxfId="1448" priority="537" operator="lessThan">
      <formula>0</formula>
    </cfRule>
  </conditionalFormatting>
  <conditionalFormatting sqref="H377">
    <cfRule type="cellIs" dxfId="1447" priority="538" operator="lessThan">
      <formula>0</formula>
    </cfRule>
  </conditionalFormatting>
  <conditionalFormatting sqref="B377">
    <cfRule type="cellIs" dxfId="1446" priority="539" operator="lessThan">
      <formula>0</formula>
    </cfRule>
  </conditionalFormatting>
  <conditionalFormatting sqref="B377">
    <cfRule type="cellIs" dxfId="1445" priority="540" operator="lessThan">
      <formula>0</formula>
    </cfRule>
  </conditionalFormatting>
  <conditionalFormatting sqref="B373:N373">
    <cfRule type="cellIs" dxfId="1444" priority="541" operator="lessThan">
      <formula>0</formula>
    </cfRule>
  </conditionalFormatting>
  <conditionalFormatting sqref="B373:N373">
    <cfRule type="cellIs" dxfId="1443" priority="542" operator="lessThan">
      <formula>0</formula>
    </cfRule>
  </conditionalFormatting>
  <conditionalFormatting sqref="B373:N373">
    <cfRule type="cellIs" dxfId="1442" priority="543" operator="lessThan">
      <formula>0</formula>
    </cfRule>
  </conditionalFormatting>
  <conditionalFormatting sqref="B373:N373">
    <cfRule type="cellIs" dxfId="1441" priority="544" operator="lessThan">
      <formula>0</formula>
    </cfRule>
  </conditionalFormatting>
  <conditionalFormatting sqref="B373:N373">
    <cfRule type="cellIs" dxfId="1440" priority="545" operator="lessThan">
      <formula>0</formula>
    </cfRule>
  </conditionalFormatting>
  <conditionalFormatting sqref="B373:N373">
    <cfRule type="cellIs" dxfId="1439" priority="546" operator="lessThan">
      <formula>0</formula>
    </cfRule>
  </conditionalFormatting>
  <conditionalFormatting sqref="B373:N373">
    <cfRule type="cellIs" dxfId="1438" priority="547" operator="lessThan">
      <formula>0</formula>
    </cfRule>
  </conditionalFormatting>
  <conditionalFormatting sqref="B373:N373">
    <cfRule type="cellIs" dxfId="1437" priority="548" operator="lessThan">
      <formula>0</formula>
    </cfRule>
  </conditionalFormatting>
  <conditionalFormatting sqref="N376">
    <cfRule type="cellIs" dxfId="1436" priority="549" operator="lessThan">
      <formula>0</formula>
    </cfRule>
  </conditionalFormatting>
  <conditionalFormatting sqref="N377">
    <cfRule type="cellIs" dxfId="1435" priority="550" operator="lessThan">
      <formula>0</formula>
    </cfRule>
  </conditionalFormatting>
  <conditionalFormatting sqref="N377">
    <cfRule type="cellIs" dxfId="1434" priority="551" operator="lessThan">
      <formula>0</formula>
    </cfRule>
  </conditionalFormatting>
  <conditionalFormatting sqref="C383:M383">
    <cfRule type="cellIs" dxfId="1433" priority="552" operator="lessThan">
      <formula>0</formula>
    </cfRule>
  </conditionalFormatting>
  <conditionalFormatting sqref="C383:M383">
    <cfRule type="cellIs" dxfId="1432" priority="553" operator="lessThan">
      <formula>0</formula>
    </cfRule>
  </conditionalFormatting>
  <conditionalFormatting sqref="H383">
    <cfRule type="cellIs" dxfId="1431" priority="554" operator="lessThan">
      <formula>0</formula>
    </cfRule>
  </conditionalFormatting>
  <conditionalFormatting sqref="B383">
    <cfRule type="cellIs" dxfId="1430" priority="555" operator="lessThan">
      <formula>0</formula>
    </cfRule>
  </conditionalFormatting>
  <conditionalFormatting sqref="B383">
    <cfRule type="cellIs" dxfId="1429" priority="556" operator="lessThan">
      <formula>0</formula>
    </cfRule>
  </conditionalFormatting>
  <conditionalFormatting sqref="B379:N379">
    <cfRule type="cellIs" dxfId="1428" priority="557" operator="lessThan">
      <formula>0</formula>
    </cfRule>
  </conditionalFormatting>
  <conditionalFormatting sqref="B379:N379">
    <cfRule type="cellIs" dxfId="1427" priority="558" operator="lessThan">
      <formula>0</formula>
    </cfRule>
  </conditionalFormatting>
  <conditionalFormatting sqref="B379:N379">
    <cfRule type="cellIs" dxfId="1426" priority="559" operator="lessThan">
      <formula>0</formula>
    </cfRule>
  </conditionalFormatting>
  <conditionalFormatting sqref="B379:N379">
    <cfRule type="cellIs" dxfId="1425" priority="560" operator="lessThan">
      <formula>0</formula>
    </cfRule>
  </conditionalFormatting>
  <conditionalFormatting sqref="B379:N379">
    <cfRule type="cellIs" dxfId="1424" priority="561" operator="lessThan">
      <formula>0</formula>
    </cfRule>
  </conditionalFormatting>
  <conditionalFormatting sqref="B379:N379">
    <cfRule type="cellIs" dxfId="1423" priority="562" operator="lessThan">
      <formula>0</formula>
    </cfRule>
  </conditionalFormatting>
  <conditionalFormatting sqref="B379:N379">
    <cfRule type="cellIs" dxfId="1422" priority="563" operator="lessThan">
      <formula>0</formula>
    </cfRule>
  </conditionalFormatting>
  <conditionalFormatting sqref="B379:N379">
    <cfRule type="cellIs" dxfId="1421" priority="564" operator="lessThan">
      <formula>0</formula>
    </cfRule>
  </conditionalFormatting>
  <conditionalFormatting sqref="N382">
    <cfRule type="cellIs" dxfId="1420" priority="565" operator="lessThan">
      <formula>0</formula>
    </cfRule>
  </conditionalFormatting>
  <conditionalFormatting sqref="N383">
    <cfRule type="cellIs" dxfId="1419" priority="566" operator="lessThan">
      <formula>0</formula>
    </cfRule>
  </conditionalFormatting>
  <conditionalFormatting sqref="N383">
    <cfRule type="cellIs" dxfId="1418" priority="567" operator="lessThan">
      <formula>0</formula>
    </cfRule>
  </conditionalFormatting>
  <conditionalFormatting sqref="C389:M389">
    <cfRule type="cellIs" dxfId="1417" priority="568" operator="lessThan">
      <formula>0</formula>
    </cfRule>
  </conditionalFormatting>
  <conditionalFormatting sqref="C389:M389">
    <cfRule type="cellIs" dxfId="1416" priority="569" operator="lessThan">
      <formula>0</formula>
    </cfRule>
  </conditionalFormatting>
  <conditionalFormatting sqref="H389">
    <cfRule type="cellIs" dxfId="1415" priority="570" operator="lessThan">
      <formula>0</formula>
    </cfRule>
  </conditionalFormatting>
  <conditionalFormatting sqref="B389">
    <cfRule type="cellIs" dxfId="1414" priority="571" operator="lessThan">
      <formula>0</formula>
    </cfRule>
  </conditionalFormatting>
  <conditionalFormatting sqref="B389">
    <cfRule type="cellIs" dxfId="1413" priority="572" operator="lessThan">
      <formula>0</formula>
    </cfRule>
  </conditionalFormatting>
  <conditionalFormatting sqref="B385:N385">
    <cfRule type="cellIs" dxfId="1412" priority="573" operator="lessThan">
      <formula>0</formula>
    </cfRule>
  </conditionalFormatting>
  <conditionalFormatting sqref="B385:N385">
    <cfRule type="cellIs" dxfId="1411" priority="574" operator="lessThan">
      <formula>0</formula>
    </cfRule>
  </conditionalFormatting>
  <conditionalFormatting sqref="B385:N385">
    <cfRule type="cellIs" dxfId="1410" priority="575" operator="lessThan">
      <formula>0</formula>
    </cfRule>
  </conditionalFormatting>
  <conditionalFormatting sqref="B385:N385">
    <cfRule type="cellIs" dxfId="1409" priority="576" operator="lessThan">
      <formula>0</formula>
    </cfRule>
  </conditionalFormatting>
  <conditionalFormatting sqref="B385:N385">
    <cfRule type="cellIs" dxfId="1408" priority="577" operator="lessThan">
      <formula>0</formula>
    </cfRule>
  </conditionalFormatting>
  <conditionalFormatting sqref="B385:N385">
    <cfRule type="cellIs" dxfId="1407" priority="578" operator="lessThan">
      <formula>0</formula>
    </cfRule>
  </conditionalFormatting>
  <conditionalFormatting sqref="B385:N385">
    <cfRule type="cellIs" dxfId="1406" priority="579" operator="lessThan">
      <formula>0</formula>
    </cfRule>
  </conditionalFormatting>
  <conditionalFormatting sqref="B385:N385">
    <cfRule type="cellIs" dxfId="1405" priority="580" operator="lessThan">
      <formula>0</formula>
    </cfRule>
  </conditionalFormatting>
  <conditionalFormatting sqref="N388">
    <cfRule type="cellIs" dxfId="1404" priority="581" operator="lessThan">
      <formula>0</formula>
    </cfRule>
  </conditionalFormatting>
  <conditionalFormatting sqref="N389">
    <cfRule type="cellIs" dxfId="1403" priority="582" operator="lessThan">
      <formula>0</formula>
    </cfRule>
  </conditionalFormatting>
  <conditionalFormatting sqref="N389">
    <cfRule type="cellIs" dxfId="1402" priority="583" operator="lessThan">
      <formula>0</formula>
    </cfRule>
  </conditionalFormatting>
  <conditionalFormatting sqref="C395:M395">
    <cfRule type="cellIs" dxfId="1401" priority="584" operator="lessThan">
      <formula>0</formula>
    </cfRule>
  </conditionalFormatting>
  <conditionalFormatting sqref="C395:M395">
    <cfRule type="cellIs" dxfId="1400" priority="585" operator="lessThan">
      <formula>0</formula>
    </cfRule>
  </conditionalFormatting>
  <conditionalFormatting sqref="H395">
    <cfRule type="cellIs" dxfId="1399" priority="586" operator="lessThan">
      <formula>0</formula>
    </cfRule>
  </conditionalFormatting>
  <conditionalFormatting sqref="B395">
    <cfRule type="cellIs" dxfId="1398" priority="587" operator="lessThan">
      <formula>0</formula>
    </cfRule>
  </conditionalFormatting>
  <conditionalFormatting sqref="B395">
    <cfRule type="cellIs" dxfId="1397" priority="588" operator="lessThan">
      <formula>0</formula>
    </cfRule>
  </conditionalFormatting>
  <conditionalFormatting sqref="B391:N391">
    <cfRule type="cellIs" dxfId="1396" priority="589" operator="lessThan">
      <formula>0</formula>
    </cfRule>
  </conditionalFormatting>
  <conditionalFormatting sqref="B391:N391">
    <cfRule type="cellIs" dxfId="1395" priority="590" operator="lessThan">
      <formula>0</formula>
    </cfRule>
  </conditionalFormatting>
  <conditionalFormatting sqref="B391:N391">
    <cfRule type="cellIs" dxfId="1394" priority="591" operator="lessThan">
      <formula>0</formula>
    </cfRule>
  </conditionalFormatting>
  <conditionalFormatting sqref="B391:N391">
    <cfRule type="cellIs" dxfId="1393" priority="592" operator="lessThan">
      <formula>0</formula>
    </cfRule>
  </conditionalFormatting>
  <conditionalFormatting sqref="B391:N391">
    <cfRule type="cellIs" dxfId="1392" priority="593" operator="lessThan">
      <formula>0</formula>
    </cfRule>
  </conditionalFormatting>
  <conditionalFormatting sqref="B391:N391">
    <cfRule type="cellIs" dxfId="1391" priority="594" operator="lessThan">
      <formula>0</formula>
    </cfRule>
  </conditionalFormatting>
  <conditionalFormatting sqref="B391:N391">
    <cfRule type="cellIs" dxfId="1390" priority="595" operator="lessThan">
      <formula>0</formula>
    </cfRule>
  </conditionalFormatting>
  <conditionalFormatting sqref="B391:N391">
    <cfRule type="cellIs" dxfId="1389" priority="596" operator="lessThan">
      <formula>0</formula>
    </cfRule>
  </conditionalFormatting>
  <conditionalFormatting sqref="N394">
    <cfRule type="cellIs" dxfId="1388" priority="597" operator="lessThan">
      <formula>0</formula>
    </cfRule>
  </conditionalFormatting>
  <conditionalFormatting sqref="C401:M401">
    <cfRule type="cellIs" dxfId="1387" priority="598" operator="lessThan">
      <formula>0</formula>
    </cfRule>
  </conditionalFormatting>
  <conditionalFormatting sqref="C401:M401">
    <cfRule type="cellIs" dxfId="1386" priority="599" operator="lessThan">
      <formula>0</formula>
    </cfRule>
  </conditionalFormatting>
  <conditionalFormatting sqref="H401">
    <cfRule type="cellIs" dxfId="1385" priority="600" operator="lessThan">
      <formula>0</formula>
    </cfRule>
  </conditionalFormatting>
  <conditionalFormatting sqref="B401">
    <cfRule type="cellIs" dxfId="1384" priority="601" operator="lessThan">
      <formula>0</formula>
    </cfRule>
  </conditionalFormatting>
  <conditionalFormatting sqref="B401">
    <cfRule type="cellIs" dxfId="1383" priority="602" operator="lessThan">
      <formula>0</formula>
    </cfRule>
  </conditionalFormatting>
  <conditionalFormatting sqref="B397:N397">
    <cfRule type="cellIs" dxfId="1382" priority="603" operator="lessThan">
      <formula>0</formula>
    </cfRule>
  </conditionalFormatting>
  <conditionalFormatting sqref="B397:N397">
    <cfRule type="cellIs" dxfId="1381" priority="604" operator="lessThan">
      <formula>0</formula>
    </cfRule>
  </conditionalFormatting>
  <conditionalFormatting sqref="B397:N397">
    <cfRule type="cellIs" dxfId="1380" priority="605" operator="lessThan">
      <formula>0</formula>
    </cfRule>
  </conditionalFormatting>
  <conditionalFormatting sqref="B397:N397">
    <cfRule type="cellIs" dxfId="1379" priority="606" operator="lessThan">
      <formula>0</formula>
    </cfRule>
  </conditionalFormatting>
  <conditionalFormatting sqref="B397:N397">
    <cfRule type="cellIs" dxfId="1378" priority="607" operator="lessThan">
      <formula>0</formula>
    </cfRule>
  </conditionalFormatting>
  <conditionalFormatting sqref="B397:N397">
    <cfRule type="cellIs" dxfId="1377" priority="608" operator="lessThan">
      <formula>0</formula>
    </cfRule>
  </conditionalFormatting>
  <conditionalFormatting sqref="B397:N397">
    <cfRule type="cellIs" dxfId="1376" priority="609" operator="lessThan">
      <formula>0</formula>
    </cfRule>
  </conditionalFormatting>
  <conditionalFormatting sqref="B397:N397">
    <cfRule type="cellIs" dxfId="1375" priority="610" operator="lessThan">
      <formula>0</formula>
    </cfRule>
  </conditionalFormatting>
  <conditionalFormatting sqref="N400">
    <cfRule type="cellIs" dxfId="1374" priority="611" operator="lessThan">
      <formula>0</formula>
    </cfRule>
  </conditionalFormatting>
  <conditionalFormatting sqref="N401">
    <cfRule type="cellIs" dxfId="1373" priority="612" operator="lessThan">
      <formula>0</formula>
    </cfRule>
  </conditionalFormatting>
  <conditionalFormatting sqref="N401">
    <cfRule type="cellIs" dxfId="1372" priority="613" operator="lessThan">
      <formula>0</formula>
    </cfRule>
  </conditionalFormatting>
  <conditionalFormatting sqref="C407:M407">
    <cfRule type="cellIs" dxfId="1371" priority="614" operator="lessThan">
      <formula>0</formula>
    </cfRule>
  </conditionalFormatting>
  <conditionalFormatting sqref="C407:M407">
    <cfRule type="cellIs" dxfId="1370" priority="615" operator="lessThan">
      <formula>0</formula>
    </cfRule>
  </conditionalFormatting>
  <conditionalFormatting sqref="H407">
    <cfRule type="cellIs" dxfId="1369" priority="616" operator="lessThan">
      <formula>0</formula>
    </cfRule>
  </conditionalFormatting>
  <conditionalFormatting sqref="B407">
    <cfRule type="cellIs" dxfId="1368" priority="617" operator="lessThan">
      <formula>0</formula>
    </cfRule>
  </conditionalFormatting>
  <conditionalFormatting sqref="B407">
    <cfRule type="cellIs" dxfId="1367" priority="618" operator="lessThan">
      <formula>0</formula>
    </cfRule>
  </conditionalFormatting>
  <conditionalFormatting sqref="B403:N403">
    <cfRule type="cellIs" dxfId="1366" priority="619" operator="lessThan">
      <formula>0</formula>
    </cfRule>
  </conditionalFormatting>
  <conditionalFormatting sqref="B403:N403">
    <cfRule type="cellIs" dxfId="1365" priority="620" operator="lessThan">
      <formula>0</formula>
    </cfRule>
  </conditionalFormatting>
  <conditionalFormatting sqref="B403:N403">
    <cfRule type="cellIs" dxfId="1364" priority="621" operator="lessThan">
      <formula>0</formula>
    </cfRule>
  </conditionalFormatting>
  <conditionalFormatting sqref="B403:N403">
    <cfRule type="cellIs" dxfId="1363" priority="622" operator="lessThan">
      <formula>0</formula>
    </cfRule>
  </conditionalFormatting>
  <conditionalFormatting sqref="B403:N403">
    <cfRule type="cellIs" dxfId="1362" priority="623" operator="lessThan">
      <formula>0</formula>
    </cfRule>
  </conditionalFormatting>
  <conditionalFormatting sqref="B403:N403">
    <cfRule type="cellIs" dxfId="1361" priority="624" operator="lessThan">
      <formula>0</formula>
    </cfRule>
  </conditionalFormatting>
  <conditionalFormatting sqref="B403:N403">
    <cfRule type="cellIs" dxfId="1360" priority="625" operator="lessThan">
      <formula>0</formula>
    </cfRule>
  </conditionalFormatting>
  <conditionalFormatting sqref="B403:N403">
    <cfRule type="cellIs" dxfId="1359" priority="626" operator="lessThan">
      <formula>0</formula>
    </cfRule>
  </conditionalFormatting>
  <conditionalFormatting sqref="N406">
    <cfRule type="cellIs" dxfId="1358" priority="627" operator="lessThan">
      <formula>0</formula>
    </cfRule>
  </conditionalFormatting>
  <conditionalFormatting sqref="N407">
    <cfRule type="cellIs" dxfId="1357" priority="628" operator="lessThan">
      <formula>0</formula>
    </cfRule>
  </conditionalFormatting>
  <conditionalFormatting sqref="N407">
    <cfRule type="cellIs" dxfId="1356" priority="629" operator="lessThan">
      <formula>0</formula>
    </cfRule>
  </conditionalFormatting>
  <conditionalFormatting sqref="C414:M414">
    <cfRule type="cellIs" dxfId="1355" priority="630" operator="lessThan">
      <formula>0</formula>
    </cfRule>
  </conditionalFormatting>
  <conditionalFormatting sqref="C414:M414">
    <cfRule type="cellIs" dxfId="1354" priority="631" operator="lessThan">
      <formula>0</formula>
    </cfRule>
  </conditionalFormatting>
  <conditionalFormatting sqref="H414">
    <cfRule type="cellIs" dxfId="1353" priority="632" operator="lessThan">
      <formula>0</formula>
    </cfRule>
  </conditionalFormatting>
  <conditionalFormatting sqref="B414">
    <cfRule type="cellIs" dxfId="1352" priority="633" operator="lessThan">
      <formula>0</formula>
    </cfRule>
  </conditionalFormatting>
  <conditionalFormatting sqref="B414">
    <cfRule type="cellIs" dxfId="1351" priority="634" operator="lessThan">
      <formula>0</formula>
    </cfRule>
  </conditionalFormatting>
  <conditionalFormatting sqref="B410:N410">
    <cfRule type="cellIs" dxfId="1350" priority="635" operator="lessThan">
      <formula>0</formula>
    </cfRule>
  </conditionalFormatting>
  <conditionalFormatting sqref="B410:N410">
    <cfRule type="cellIs" dxfId="1349" priority="636" operator="lessThan">
      <formula>0</formula>
    </cfRule>
  </conditionalFormatting>
  <conditionalFormatting sqref="B410:N410">
    <cfRule type="cellIs" dxfId="1348" priority="637" operator="lessThan">
      <formula>0</formula>
    </cfRule>
  </conditionalFormatting>
  <conditionalFormatting sqref="B410:N410">
    <cfRule type="cellIs" dxfId="1347" priority="638" operator="lessThan">
      <formula>0</formula>
    </cfRule>
  </conditionalFormatting>
  <conditionalFormatting sqref="B410:N410">
    <cfRule type="cellIs" dxfId="1346" priority="639" operator="lessThan">
      <formula>0</formula>
    </cfRule>
  </conditionalFormatting>
  <conditionalFormatting sqref="B410:N410">
    <cfRule type="cellIs" dxfId="1345" priority="640" operator="lessThan">
      <formula>0</formula>
    </cfRule>
  </conditionalFormatting>
  <conditionalFormatting sqref="B410:N410">
    <cfRule type="cellIs" dxfId="1344" priority="641" operator="lessThan">
      <formula>0</formula>
    </cfRule>
  </conditionalFormatting>
  <conditionalFormatting sqref="B410:N410">
    <cfRule type="cellIs" dxfId="1343" priority="642" operator="lessThan">
      <formula>0</formula>
    </cfRule>
  </conditionalFormatting>
  <conditionalFormatting sqref="N413">
    <cfRule type="cellIs" dxfId="1342" priority="643" operator="lessThan">
      <formula>0</formula>
    </cfRule>
  </conditionalFormatting>
  <conditionalFormatting sqref="N414">
    <cfRule type="cellIs" dxfId="1341" priority="644" operator="lessThan">
      <formula>0</formula>
    </cfRule>
  </conditionalFormatting>
  <conditionalFormatting sqref="N414">
    <cfRule type="cellIs" dxfId="1340" priority="645" operator="lessThan">
      <formula>0</formula>
    </cfRule>
  </conditionalFormatting>
  <conditionalFormatting sqref="C420:M420">
    <cfRule type="cellIs" dxfId="1339" priority="646" operator="lessThan">
      <formula>0</formula>
    </cfRule>
  </conditionalFormatting>
  <conditionalFormatting sqref="C420:M420">
    <cfRule type="cellIs" dxfId="1338" priority="647" operator="lessThan">
      <formula>0</formula>
    </cfRule>
  </conditionalFormatting>
  <conditionalFormatting sqref="H420">
    <cfRule type="cellIs" dxfId="1337" priority="648" operator="lessThan">
      <formula>0</formula>
    </cfRule>
  </conditionalFormatting>
  <conditionalFormatting sqref="B420">
    <cfRule type="cellIs" dxfId="1336" priority="649" operator="lessThan">
      <formula>0</formula>
    </cfRule>
  </conditionalFormatting>
  <conditionalFormatting sqref="B420">
    <cfRule type="cellIs" dxfId="1335" priority="650" operator="lessThan">
      <formula>0</formula>
    </cfRule>
  </conditionalFormatting>
  <conditionalFormatting sqref="B416:N416">
    <cfRule type="cellIs" dxfId="1334" priority="651" operator="lessThan">
      <formula>0</formula>
    </cfRule>
  </conditionalFormatting>
  <conditionalFormatting sqref="B416:N416">
    <cfRule type="cellIs" dxfId="1333" priority="652" operator="lessThan">
      <formula>0</formula>
    </cfRule>
  </conditionalFormatting>
  <conditionalFormatting sqref="B416:N416">
    <cfRule type="cellIs" dxfId="1332" priority="653" operator="lessThan">
      <formula>0</formula>
    </cfRule>
  </conditionalFormatting>
  <conditionalFormatting sqref="B416:N416">
    <cfRule type="cellIs" dxfId="1331" priority="654" operator="lessThan">
      <formula>0</formula>
    </cfRule>
  </conditionalFormatting>
  <conditionalFormatting sqref="B416:N416">
    <cfRule type="cellIs" dxfId="1330" priority="655" operator="lessThan">
      <formula>0</formula>
    </cfRule>
  </conditionalFormatting>
  <conditionalFormatting sqref="B416:N416">
    <cfRule type="cellIs" dxfId="1329" priority="656" operator="lessThan">
      <formula>0</formula>
    </cfRule>
  </conditionalFormatting>
  <conditionalFormatting sqref="B416:N416">
    <cfRule type="cellIs" dxfId="1328" priority="657" operator="lessThan">
      <formula>0</formula>
    </cfRule>
  </conditionalFormatting>
  <conditionalFormatting sqref="B416:N416">
    <cfRule type="cellIs" dxfId="1327" priority="658" operator="lessThan">
      <formula>0</formula>
    </cfRule>
  </conditionalFormatting>
  <conditionalFormatting sqref="N419">
    <cfRule type="cellIs" dxfId="1326" priority="659" operator="lessThan">
      <formula>0</formula>
    </cfRule>
  </conditionalFormatting>
  <conditionalFormatting sqref="N420">
    <cfRule type="cellIs" dxfId="1325" priority="660" operator="lessThan">
      <formula>0</formula>
    </cfRule>
  </conditionalFormatting>
  <conditionalFormatting sqref="N420">
    <cfRule type="cellIs" dxfId="1324" priority="661" operator="lessThan">
      <formula>0</formula>
    </cfRule>
  </conditionalFormatting>
  <conditionalFormatting sqref="C423:C426">
    <cfRule type="expression" dxfId="1323" priority="662">
      <formula>C423/B423&gt;1</formula>
    </cfRule>
  </conditionalFormatting>
  <conditionalFormatting sqref="C423:C426">
    <cfRule type="expression" dxfId="1322" priority="663">
      <formula>C423/B423&lt;1</formula>
    </cfRule>
  </conditionalFormatting>
  <conditionalFormatting sqref="D423:N426">
    <cfRule type="cellIs" dxfId="1321" priority="664" operator="lessThan">
      <formula>0</formula>
    </cfRule>
  </conditionalFormatting>
  <conditionalFormatting sqref="D423:N426">
    <cfRule type="expression" dxfId="1320" priority="665">
      <formula>D423/C423&gt;1</formula>
    </cfRule>
  </conditionalFormatting>
  <conditionalFormatting sqref="D423:N426">
    <cfRule type="expression" dxfId="1319" priority="666">
      <formula>D423/C423&lt;1</formula>
    </cfRule>
  </conditionalFormatting>
  <conditionalFormatting sqref="B423:B426">
    <cfRule type="cellIs" dxfId="1318" priority="667" operator="lessThan">
      <formula>0</formula>
    </cfRule>
  </conditionalFormatting>
  <conditionalFormatting sqref="B423:B426 B496:N496 B504:N504 B519:N519 B533:N533">
    <cfRule type="expression" dxfId="1317" priority="668">
      <formula>B423/#REF!&gt;1</formula>
    </cfRule>
  </conditionalFormatting>
  <conditionalFormatting sqref="B423:B426 B496:N496 B504:N504 B519:N519 B533:N533">
    <cfRule type="expression" dxfId="1316" priority="669">
      <formula>B423/#REF!&lt;1</formula>
    </cfRule>
  </conditionalFormatting>
  <conditionalFormatting sqref="B456">
    <cfRule type="cellIs" dxfId="1315" priority="670" operator="lessThan">
      <formula>0</formula>
    </cfRule>
  </conditionalFormatting>
  <conditionalFormatting sqref="B456">
    <cfRule type="expression" dxfId="1314" priority="671">
      <formula>B456/#REF!&gt;1</formula>
    </cfRule>
  </conditionalFormatting>
  <conditionalFormatting sqref="B456">
    <cfRule type="expression" dxfId="1313" priority="672">
      <formula>B456/#REF!&lt;1</formula>
    </cfRule>
  </conditionalFormatting>
  <conditionalFormatting sqref="C456">
    <cfRule type="cellIs" dxfId="1312" priority="673" operator="lessThan">
      <formula>0</formula>
    </cfRule>
  </conditionalFormatting>
  <conditionalFormatting sqref="C456">
    <cfRule type="expression" dxfId="1311" priority="674">
      <formula>C456/B456&gt;1</formula>
    </cfRule>
  </conditionalFormatting>
  <conditionalFormatting sqref="C456">
    <cfRule type="expression" dxfId="1310" priority="675">
      <formula>C456/B456&lt;1</formula>
    </cfRule>
  </conditionalFormatting>
  <conditionalFormatting sqref="D456">
    <cfRule type="cellIs" dxfId="1309" priority="676" operator="lessThan">
      <formula>0</formula>
    </cfRule>
  </conditionalFormatting>
  <conditionalFormatting sqref="D456">
    <cfRule type="expression" dxfId="1308" priority="677">
      <formula>D456/C456&gt;1</formula>
    </cfRule>
  </conditionalFormatting>
  <conditionalFormatting sqref="D456">
    <cfRule type="expression" dxfId="1307" priority="678">
      <formula>D456/C456&lt;1</formula>
    </cfRule>
  </conditionalFormatting>
  <conditionalFormatting sqref="E456">
    <cfRule type="cellIs" dxfId="1306" priority="679" operator="lessThan">
      <formula>0</formula>
    </cfRule>
  </conditionalFormatting>
  <conditionalFormatting sqref="E456">
    <cfRule type="expression" dxfId="1305" priority="680">
      <formula>E456/D456&gt;1</formula>
    </cfRule>
  </conditionalFormatting>
  <conditionalFormatting sqref="E456">
    <cfRule type="expression" dxfId="1304" priority="681">
      <formula>E456/D456&lt;1</formula>
    </cfRule>
  </conditionalFormatting>
  <conditionalFormatting sqref="F456">
    <cfRule type="cellIs" dxfId="1303" priority="682" operator="lessThan">
      <formula>0</formula>
    </cfRule>
  </conditionalFormatting>
  <conditionalFormatting sqref="F456">
    <cfRule type="expression" dxfId="1302" priority="683">
      <formula>F456/E456&gt;1</formula>
    </cfRule>
  </conditionalFormatting>
  <conditionalFormatting sqref="F456">
    <cfRule type="expression" dxfId="1301" priority="684">
      <formula>F456/E456&lt;1</formula>
    </cfRule>
  </conditionalFormatting>
  <conditionalFormatting sqref="G456">
    <cfRule type="cellIs" dxfId="1300" priority="685" operator="lessThan">
      <formula>0</formula>
    </cfRule>
  </conditionalFormatting>
  <conditionalFormatting sqref="G456">
    <cfRule type="expression" dxfId="1299" priority="686">
      <formula>G456/F456&gt;1</formula>
    </cfRule>
  </conditionalFormatting>
  <conditionalFormatting sqref="G456">
    <cfRule type="expression" dxfId="1298" priority="687">
      <formula>G456/F456&lt;1</formula>
    </cfRule>
  </conditionalFormatting>
  <conditionalFormatting sqref="H456">
    <cfRule type="cellIs" dxfId="1297" priority="688" operator="lessThan">
      <formula>0</formula>
    </cfRule>
  </conditionalFormatting>
  <conditionalFormatting sqref="H456">
    <cfRule type="expression" dxfId="1296" priority="689">
      <formula>H456/G456&gt;1</formula>
    </cfRule>
  </conditionalFormatting>
  <conditionalFormatting sqref="H456">
    <cfRule type="expression" dxfId="1295" priority="690">
      <formula>H456/G456&lt;1</formula>
    </cfRule>
  </conditionalFormatting>
  <conditionalFormatting sqref="I456:N456">
    <cfRule type="cellIs" dxfId="1294" priority="691" operator="lessThan">
      <formula>0</formula>
    </cfRule>
  </conditionalFormatting>
  <conditionalFormatting sqref="I456:N456">
    <cfRule type="expression" dxfId="1293" priority="692">
      <formula>I456/H456&gt;1</formula>
    </cfRule>
  </conditionalFormatting>
  <conditionalFormatting sqref="I456:N456">
    <cfRule type="expression" dxfId="1292" priority="693">
      <formula>I456/H456&lt;1</formula>
    </cfRule>
  </conditionalFormatting>
  <conditionalFormatting sqref="B496">
    <cfRule type="cellIs" dxfId="1291" priority="694" operator="lessThan">
      <formula>0</formula>
    </cfRule>
  </conditionalFormatting>
  <conditionalFormatting sqref="B496">
    <cfRule type="expression" dxfId="1290" priority="695">
      <formula>B496/#REF!&gt;1</formula>
    </cfRule>
  </conditionalFormatting>
  <conditionalFormatting sqref="B496">
    <cfRule type="expression" dxfId="1289" priority="696">
      <formula>B496/#REF!&lt;1</formula>
    </cfRule>
  </conditionalFormatting>
  <conditionalFormatting sqref="C496">
    <cfRule type="cellIs" dxfId="1288" priority="697" operator="lessThan">
      <formula>0</formula>
    </cfRule>
  </conditionalFormatting>
  <conditionalFormatting sqref="C496">
    <cfRule type="expression" dxfId="1287" priority="698">
      <formula>C496/B496&gt;1</formula>
    </cfRule>
  </conditionalFormatting>
  <conditionalFormatting sqref="C496">
    <cfRule type="expression" dxfId="1286" priority="699">
      <formula>C496/B496&lt;1</formula>
    </cfRule>
  </conditionalFormatting>
  <conditionalFormatting sqref="D496">
    <cfRule type="cellIs" dxfId="1285" priority="700" operator="lessThan">
      <formula>0</formula>
    </cfRule>
  </conditionalFormatting>
  <conditionalFormatting sqref="D496">
    <cfRule type="expression" dxfId="1284" priority="701">
      <formula>D496/C496&gt;1</formula>
    </cfRule>
  </conditionalFormatting>
  <conditionalFormatting sqref="D496">
    <cfRule type="expression" dxfId="1283" priority="702">
      <formula>D496/C496&lt;1</formula>
    </cfRule>
  </conditionalFormatting>
  <conditionalFormatting sqref="E496">
    <cfRule type="cellIs" dxfId="1282" priority="703" operator="lessThan">
      <formula>0</formula>
    </cfRule>
  </conditionalFormatting>
  <conditionalFormatting sqref="E496">
    <cfRule type="expression" dxfId="1281" priority="704">
      <formula>E496/D496&gt;1</formula>
    </cfRule>
  </conditionalFormatting>
  <conditionalFormatting sqref="E496">
    <cfRule type="expression" dxfId="1280" priority="705">
      <formula>E496/D496&lt;1</formula>
    </cfRule>
  </conditionalFormatting>
  <conditionalFormatting sqref="F496">
    <cfRule type="cellIs" dxfId="1279" priority="706" operator="lessThan">
      <formula>0</formula>
    </cfRule>
  </conditionalFormatting>
  <conditionalFormatting sqref="F496">
    <cfRule type="expression" dxfId="1278" priority="707">
      <formula>F496/E496&gt;1</formula>
    </cfRule>
  </conditionalFormatting>
  <conditionalFormatting sqref="F496">
    <cfRule type="expression" dxfId="1277" priority="708">
      <formula>F496/E496&lt;1</formula>
    </cfRule>
  </conditionalFormatting>
  <conditionalFormatting sqref="G496">
    <cfRule type="cellIs" dxfId="1276" priority="709" operator="lessThan">
      <formula>0</formula>
    </cfRule>
  </conditionalFormatting>
  <conditionalFormatting sqref="G496">
    <cfRule type="expression" dxfId="1275" priority="710">
      <formula>G496/F496&gt;1</formula>
    </cfRule>
  </conditionalFormatting>
  <conditionalFormatting sqref="G496">
    <cfRule type="expression" dxfId="1274" priority="711">
      <formula>G496/F496&lt;1</formula>
    </cfRule>
  </conditionalFormatting>
  <conditionalFormatting sqref="H496">
    <cfRule type="cellIs" dxfId="1273" priority="712" operator="lessThan">
      <formula>0</formula>
    </cfRule>
  </conditionalFormatting>
  <conditionalFormatting sqref="H496">
    <cfRule type="expression" dxfId="1272" priority="713">
      <formula>H496/G496&gt;1</formula>
    </cfRule>
  </conditionalFormatting>
  <conditionalFormatting sqref="H496">
    <cfRule type="expression" dxfId="1271" priority="714">
      <formula>H496/G496&lt;1</formula>
    </cfRule>
  </conditionalFormatting>
  <conditionalFormatting sqref="B504">
    <cfRule type="cellIs" dxfId="1270" priority="715" operator="lessThan">
      <formula>0</formula>
    </cfRule>
  </conditionalFormatting>
  <conditionalFormatting sqref="B504">
    <cfRule type="expression" dxfId="1269" priority="716">
      <formula>B504/#REF!&gt;1</formula>
    </cfRule>
  </conditionalFormatting>
  <conditionalFormatting sqref="B504">
    <cfRule type="expression" dxfId="1268" priority="717">
      <formula>B504/#REF!&lt;1</formula>
    </cfRule>
  </conditionalFormatting>
  <conditionalFormatting sqref="C504">
    <cfRule type="cellIs" dxfId="1267" priority="718" operator="lessThan">
      <formula>0</formula>
    </cfRule>
  </conditionalFormatting>
  <conditionalFormatting sqref="C504">
    <cfRule type="expression" dxfId="1266" priority="719">
      <formula>C504/B504&gt;1</formula>
    </cfRule>
  </conditionalFormatting>
  <conditionalFormatting sqref="C504">
    <cfRule type="expression" dxfId="1265" priority="720">
      <formula>C504/B504&lt;1</formula>
    </cfRule>
  </conditionalFormatting>
  <conditionalFormatting sqref="D504">
    <cfRule type="cellIs" dxfId="1264" priority="721" operator="lessThan">
      <formula>0</formula>
    </cfRule>
  </conditionalFormatting>
  <conditionalFormatting sqref="D504">
    <cfRule type="expression" dxfId="1263" priority="722">
      <formula>D504/C504&gt;1</formula>
    </cfRule>
  </conditionalFormatting>
  <conditionalFormatting sqref="D504">
    <cfRule type="expression" dxfId="1262" priority="723">
      <formula>D504/C504&lt;1</formula>
    </cfRule>
  </conditionalFormatting>
  <conditionalFormatting sqref="E504">
    <cfRule type="cellIs" dxfId="1261" priority="724" operator="lessThan">
      <formula>0</formula>
    </cfRule>
  </conditionalFormatting>
  <conditionalFormatting sqref="E504">
    <cfRule type="expression" dxfId="1260" priority="725">
      <formula>E504/D504&gt;1</formula>
    </cfRule>
  </conditionalFormatting>
  <conditionalFormatting sqref="E504">
    <cfRule type="expression" dxfId="1259" priority="726">
      <formula>E504/D504&lt;1</formula>
    </cfRule>
  </conditionalFormatting>
  <conditionalFormatting sqref="F504">
    <cfRule type="cellIs" dxfId="1258" priority="727" operator="lessThan">
      <formula>0</formula>
    </cfRule>
  </conditionalFormatting>
  <conditionalFormatting sqref="F504">
    <cfRule type="expression" dxfId="1257" priority="728">
      <formula>F504/E504&gt;1</formula>
    </cfRule>
  </conditionalFormatting>
  <conditionalFormatting sqref="F504">
    <cfRule type="expression" dxfId="1256" priority="729">
      <formula>F504/E504&lt;1</formula>
    </cfRule>
  </conditionalFormatting>
  <conditionalFormatting sqref="G504">
    <cfRule type="cellIs" dxfId="1255" priority="730" operator="lessThan">
      <formula>0</formula>
    </cfRule>
  </conditionalFormatting>
  <conditionalFormatting sqref="G504">
    <cfRule type="expression" dxfId="1254" priority="731">
      <formula>G504/F504&gt;1</formula>
    </cfRule>
  </conditionalFormatting>
  <conditionalFormatting sqref="G504">
    <cfRule type="expression" dxfId="1253" priority="732">
      <formula>G504/F504&lt;1</formula>
    </cfRule>
  </conditionalFormatting>
  <conditionalFormatting sqref="H504">
    <cfRule type="cellIs" dxfId="1252" priority="733" operator="lessThan">
      <formula>0</formula>
    </cfRule>
  </conditionalFormatting>
  <conditionalFormatting sqref="H504">
    <cfRule type="expression" dxfId="1251" priority="734">
      <formula>H504/G504&gt;1</formula>
    </cfRule>
  </conditionalFormatting>
  <conditionalFormatting sqref="H504">
    <cfRule type="expression" dxfId="1250" priority="735">
      <formula>H504/G504&lt;1</formula>
    </cfRule>
  </conditionalFormatting>
  <conditionalFormatting sqref="B533">
    <cfRule type="cellIs" dxfId="1249" priority="736" operator="lessThan">
      <formula>0</formula>
    </cfRule>
  </conditionalFormatting>
  <conditionalFormatting sqref="B533">
    <cfRule type="expression" dxfId="1248" priority="737">
      <formula>B533/#REF!&gt;1</formula>
    </cfRule>
  </conditionalFormatting>
  <conditionalFormatting sqref="B533">
    <cfRule type="expression" dxfId="1247" priority="738">
      <formula>B533/#REF!&lt;1</formula>
    </cfRule>
  </conditionalFormatting>
  <conditionalFormatting sqref="C533">
    <cfRule type="cellIs" dxfId="1246" priority="739" operator="lessThan">
      <formula>0</formula>
    </cfRule>
  </conditionalFormatting>
  <conditionalFormatting sqref="C533">
    <cfRule type="expression" dxfId="1245" priority="740">
      <formula>C533/B533&gt;1</formula>
    </cfRule>
  </conditionalFormatting>
  <conditionalFormatting sqref="C533">
    <cfRule type="expression" dxfId="1244" priority="741">
      <formula>C533/B533&lt;1</formula>
    </cfRule>
  </conditionalFormatting>
  <conditionalFormatting sqref="D533">
    <cfRule type="cellIs" dxfId="1243" priority="742" operator="lessThan">
      <formula>0</formula>
    </cfRule>
  </conditionalFormatting>
  <conditionalFormatting sqref="D533">
    <cfRule type="expression" dxfId="1242" priority="743">
      <formula>D533/C533&gt;1</formula>
    </cfRule>
  </conditionalFormatting>
  <conditionalFormatting sqref="D533">
    <cfRule type="expression" dxfId="1241" priority="744">
      <formula>D533/C533&lt;1</formula>
    </cfRule>
  </conditionalFormatting>
  <conditionalFormatting sqref="E533">
    <cfRule type="cellIs" dxfId="1240" priority="745" operator="lessThan">
      <formula>0</formula>
    </cfRule>
  </conditionalFormatting>
  <conditionalFormatting sqref="E533">
    <cfRule type="expression" dxfId="1239" priority="746">
      <formula>E533/D533&gt;1</formula>
    </cfRule>
  </conditionalFormatting>
  <conditionalFormatting sqref="E533">
    <cfRule type="expression" dxfId="1238" priority="747">
      <formula>E533/D533&lt;1</formula>
    </cfRule>
  </conditionalFormatting>
  <conditionalFormatting sqref="F533">
    <cfRule type="cellIs" dxfId="1237" priority="748" operator="lessThan">
      <formula>0</formula>
    </cfRule>
  </conditionalFormatting>
  <conditionalFormatting sqref="F533">
    <cfRule type="expression" dxfId="1236" priority="749">
      <formula>F533/E533&gt;1</formula>
    </cfRule>
  </conditionalFormatting>
  <conditionalFormatting sqref="F533">
    <cfRule type="expression" dxfId="1235" priority="750">
      <formula>F533/E533&lt;1</formula>
    </cfRule>
  </conditionalFormatting>
  <conditionalFormatting sqref="G533">
    <cfRule type="cellIs" dxfId="1234" priority="751" operator="lessThan">
      <formula>0</formula>
    </cfRule>
  </conditionalFormatting>
  <conditionalFormatting sqref="G533">
    <cfRule type="expression" dxfId="1233" priority="752">
      <formula>G533/F533&gt;1</formula>
    </cfRule>
  </conditionalFormatting>
  <conditionalFormatting sqref="G533">
    <cfRule type="expression" dxfId="1232" priority="753">
      <formula>G533/F533&lt;1</formula>
    </cfRule>
  </conditionalFormatting>
  <conditionalFormatting sqref="H533">
    <cfRule type="cellIs" dxfId="1231" priority="754" operator="lessThan">
      <formula>0</formula>
    </cfRule>
  </conditionalFormatting>
  <conditionalFormatting sqref="H533">
    <cfRule type="expression" dxfId="1230" priority="755">
      <formula>H533/G533&gt;1</formula>
    </cfRule>
  </conditionalFormatting>
  <conditionalFormatting sqref="H533">
    <cfRule type="expression" dxfId="1229" priority="756">
      <formula>H533/G533&lt;1</formula>
    </cfRule>
  </conditionalFormatting>
  <conditionalFormatting sqref="N540">
    <cfRule type="cellIs" dxfId="1228" priority="757" operator="lessThan">
      <formula>0</formula>
    </cfRule>
  </conditionalFormatting>
  <conditionalFormatting sqref="N548">
    <cfRule type="cellIs" dxfId="1227" priority="758" operator="lessThan">
      <formula>0</formula>
    </cfRule>
  </conditionalFormatting>
  <conditionalFormatting sqref="N548">
    <cfRule type="cellIs" dxfId="1226" priority="759" operator="lessThan">
      <formula>0</formula>
    </cfRule>
  </conditionalFormatting>
  <conditionalFormatting sqref="N549">
    <cfRule type="cellIs" dxfId="1225" priority="760" operator="lessThan">
      <formula>0</formula>
    </cfRule>
  </conditionalFormatting>
  <conditionalFormatting sqref="N549">
    <cfRule type="cellIs" dxfId="1224" priority="761" operator="lessThan">
      <formula>0</formula>
    </cfRule>
  </conditionalFormatting>
  <conditionalFormatting sqref="N554">
    <cfRule type="cellIs" dxfId="1223" priority="762" operator="lessThan">
      <formula>0</formula>
    </cfRule>
  </conditionalFormatting>
  <conditionalFormatting sqref="N554">
    <cfRule type="cellIs" dxfId="1222" priority="763" operator="lessThan">
      <formula>0</formula>
    </cfRule>
  </conditionalFormatting>
  <conditionalFormatting sqref="O325">
    <cfRule type="cellIs" dxfId="1221" priority="764" operator="lessThan">
      <formula>0</formula>
    </cfRule>
  </conditionalFormatting>
  <conditionalFormatting sqref="O326:O327">
    <cfRule type="cellIs" dxfId="1220" priority="765" operator="lessThan">
      <formula>0</formula>
    </cfRule>
  </conditionalFormatting>
  <conditionalFormatting sqref="O423:O426">
    <cfRule type="cellIs" dxfId="1219" priority="766" operator="lessThan">
      <formula>0</formula>
    </cfRule>
  </conditionalFormatting>
  <conditionalFormatting sqref="O323">
    <cfRule type="cellIs" dxfId="1218" priority="767" operator="lessThan">
      <formula>0</formula>
    </cfRule>
  </conditionalFormatting>
  <conditionalFormatting sqref="O328:O329">
    <cfRule type="cellIs" dxfId="1217" priority="768" operator="lessThan">
      <formula>0</formula>
    </cfRule>
  </conditionalFormatting>
  <conditionalFormatting sqref="O331:O335">
    <cfRule type="cellIs" dxfId="1216" priority="769" operator="lessThan">
      <formula>0</formula>
    </cfRule>
  </conditionalFormatting>
  <conditionalFormatting sqref="O340:O341">
    <cfRule type="cellIs" dxfId="1215" priority="770" operator="lessThan">
      <formula>0</formula>
    </cfRule>
  </conditionalFormatting>
  <conditionalFormatting sqref="O346:O347">
    <cfRule type="cellIs" dxfId="1214" priority="771" operator="lessThan">
      <formula>0</formula>
    </cfRule>
  </conditionalFormatting>
  <conditionalFormatting sqref="O352:O353">
    <cfRule type="cellIs" dxfId="1213" priority="772" operator="lessThan">
      <formula>0</formula>
    </cfRule>
  </conditionalFormatting>
  <conditionalFormatting sqref="O358:O359">
    <cfRule type="cellIs" dxfId="1212" priority="773" operator="lessThan">
      <formula>0</formula>
    </cfRule>
  </conditionalFormatting>
  <conditionalFormatting sqref="O364">
    <cfRule type="cellIs" dxfId="1211" priority="774" operator="lessThan">
      <formula>0</formula>
    </cfRule>
  </conditionalFormatting>
  <conditionalFormatting sqref="O370:O371">
    <cfRule type="cellIs" dxfId="1210" priority="775" operator="lessThan">
      <formula>0</formula>
    </cfRule>
  </conditionalFormatting>
  <conditionalFormatting sqref="O376:O377">
    <cfRule type="cellIs" dxfId="1209" priority="776" operator="lessThan">
      <formula>0</formula>
    </cfRule>
  </conditionalFormatting>
  <conditionalFormatting sqref="O382:O383">
    <cfRule type="cellIs" dxfId="1208" priority="777" operator="lessThan">
      <formula>0</formula>
    </cfRule>
  </conditionalFormatting>
  <conditionalFormatting sqref="O388:O389">
    <cfRule type="cellIs" dxfId="1207" priority="778" operator="lessThan">
      <formula>0</formula>
    </cfRule>
  </conditionalFormatting>
  <conditionalFormatting sqref="O394:O395">
    <cfRule type="cellIs" dxfId="1206" priority="779" operator="lessThan">
      <formula>0</formula>
    </cfRule>
  </conditionalFormatting>
  <conditionalFormatting sqref="O400:O401">
    <cfRule type="cellIs" dxfId="1205" priority="780" operator="lessThan">
      <formula>0</formula>
    </cfRule>
  </conditionalFormatting>
  <conditionalFormatting sqref="O406:O407">
    <cfRule type="cellIs" dxfId="1204" priority="781" operator="lessThan">
      <formula>0</formula>
    </cfRule>
  </conditionalFormatting>
  <conditionalFormatting sqref="O413:O414">
    <cfRule type="cellIs" dxfId="1203" priority="782" operator="lessThan">
      <formula>0</formula>
    </cfRule>
  </conditionalFormatting>
  <conditionalFormatting sqref="O419:O420">
    <cfRule type="cellIs" dxfId="1202" priority="783" operator="lessThan">
      <formula>0</formula>
    </cfRule>
  </conditionalFormatting>
  <conditionalFormatting sqref="O427">
    <cfRule type="cellIs" dxfId="1201" priority="784" operator="lessThan">
      <formula>0</formula>
    </cfRule>
  </conditionalFormatting>
  <conditionalFormatting sqref="O434">
    <cfRule type="cellIs" dxfId="1200" priority="785" operator="lessThan">
      <formula>0</formula>
    </cfRule>
  </conditionalFormatting>
  <conditionalFormatting sqref="O447:O448">
    <cfRule type="cellIs" dxfId="1199" priority="786" operator="lessThan">
      <formula>0</formula>
    </cfRule>
  </conditionalFormatting>
  <conditionalFormatting sqref="O455:O456">
    <cfRule type="cellIs" dxfId="1198" priority="787" operator="lessThan">
      <formula>0</formula>
    </cfRule>
  </conditionalFormatting>
  <conditionalFormatting sqref="O464:O465">
    <cfRule type="cellIs" dxfId="1197" priority="788" operator="lessThan">
      <formula>0</formula>
    </cfRule>
  </conditionalFormatting>
  <conditionalFormatting sqref="O472:O473">
    <cfRule type="cellIs" dxfId="1196" priority="789" operator="lessThan">
      <formula>0</formula>
    </cfRule>
  </conditionalFormatting>
  <conditionalFormatting sqref="O488:O489">
    <cfRule type="cellIs" dxfId="1195" priority="790" operator="lessThan">
      <formula>0</formula>
    </cfRule>
  </conditionalFormatting>
  <conditionalFormatting sqref="O480:O481">
    <cfRule type="cellIs" dxfId="1194" priority="791" operator="lessThan">
      <formula>0</formula>
    </cfRule>
  </conditionalFormatting>
  <conditionalFormatting sqref="O495:O496">
    <cfRule type="cellIs" dxfId="1193" priority="792" operator="lessThan">
      <formula>0</formula>
    </cfRule>
  </conditionalFormatting>
  <conditionalFormatting sqref="O503:O504">
    <cfRule type="cellIs" dxfId="1192" priority="793" operator="lessThan">
      <formula>0</formula>
    </cfRule>
  </conditionalFormatting>
  <conditionalFormatting sqref="O511:O512">
    <cfRule type="cellIs" dxfId="1191" priority="794" operator="lessThan">
      <formula>0</formula>
    </cfRule>
  </conditionalFormatting>
  <conditionalFormatting sqref="O518:O519">
    <cfRule type="cellIs" dxfId="1190" priority="795" operator="lessThan">
      <formula>0</formula>
    </cfRule>
  </conditionalFormatting>
  <conditionalFormatting sqref="O525:O526">
    <cfRule type="cellIs" dxfId="1189" priority="796" operator="lessThan">
      <formula>0</formula>
    </cfRule>
  </conditionalFormatting>
  <conditionalFormatting sqref="O532:O533">
    <cfRule type="cellIs" dxfId="1188" priority="797" operator="lessThan">
      <formula>0</formula>
    </cfRule>
  </conditionalFormatting>
  <conditionalFormatting sqref="O540:O541">
    <cfRule type="cellIs" dxfId="1187" priority="798" operator="lessThan">
      <formula>0</formula>
    </cfRule>
  </conditionalFormatting>
  <conditionalFormatting sqref="O557">
    <cfRule type="cellIs" dxfId="1186" priority="799" operator="lessThan">
      <formula>0</formula>
    </cfRule>
  </conditionalFormatting>
  <conditionalFormatting sqref="O562">
    <cfRule type="cellIs" dxfId="1185" priority="800" operator="lessThan">
      <formula>0</formula>
    </cfRule>
  </conditionalFormatting>
  <conditionalFormatting sqref="O578">
    <cfRule type="cellIs" dxfId="1184" priority="801" operator="lessThan">
      <formula>0</formula>
    </cfRule>
  </conditionalFormatting>
  <conditionalFormatting sqref="O596:O598">
    <cfRule type="cellIs" dxfId="1183" priority="802" operator="lessThan">
      <formula>0</formula>
    </cfRule>
  </conditionalFormatting>
  <conditionalFormatting sqref="I671:P671 O669:P670 O672:P672">
    <cfRule type="cellIs" dxfId="1182" priority="803" operator="lessThan">
      <formula>0</formula>
    </cfRule>
  </conditionalFormatting>
  <conditionalFormatting sqref="O600:O601">
    <cfRule type="cellIs" dxfId="1181" priority="804" operator="lessThan">
      <formula>0</formula>
    </cfRule>
  </conditionalFormatting>
  <conditionalFormatting sqref="O604">
    <cfRule type="cellIs" dxfId="1180" priority="805" operator="lessThan">
      <formula>0</formula>
    </cfRule>
  </conditionalFormatting>
  <conditionalFormatting sqref="O605">
    <cfRule type="cellIs" dxfId="1179" priority="806" operator="lessThan">
      <formula>0</formula>
    </cfRule>
  </conditionalFormatting>
  <conditionalFormatting sqref="O607">
    <cfRule type="cellIs" dxfId="1178" priority="807" operator="lessThan">
      <formula>0</formula>
    </cfRule>
  </conditionalFormatting>
  <conditionalFormatting sqref="O608">
    <cfRule type="cellIs" dxfId="1177" priority="808" operator="lessThan">
      <formula>0</formula>
    </cfRule>
  </conditionalFormatting>
  <conditionalFormatting sqref="D610:N610 D607:N607 D604:N605 D596:N598">
    <cfRule type="expression" dxfId="1176" priority="809">
      <formula>D596/C596&gt;1</formula>
    </cfRule>
  </conditionalFormatting>
  <conditionalFormatting sqref="D610:N610 D607:N607 D604:N605 D596:N598">
    <cfRule type="expression" dxfId="1175" priority="810">
      <formula>D596/C596&lt;1</formula>
    </cfRule>
  </conditionalFormatting>
  <conditionalFormatting sqref="C451:C454">
    <cfRule type="cellIs" dxfId="1174" priority="811" operator="lessThan">
      <formula>0</formula>
    </cfRule>
  </conditionalFormatting>
  <conditionalFormatting sqref="C451:C454">
    <cfRule type="expression" dxfId="1173" priority="812">
      <formula>C451/B451&gt;1</formula>
    </cfRule>
  </conditionalFormatting>
  <conditionalFormatting sqref="C451:C454">
    <cfRule type="expression" dxfId="1172" priority="813">
      <formula>C451/B451&lt;1</formula>
    </cfRule>
  </conditionalFormatting>
  <conditionalFormatting sqref="D451:N454">
    <cfRule type="cellIs" dxfId="1171" priority="814" operator="lessThan">
      <formula>0</formula>
    </cfRule>
  </conditionalFormatting>
  <conditionalFormatting sqref="D451:N454">
    <cfRule type="expression" dxfId="1170" priority="815">
      <formula>D451/C451&gt;1</formula>
    </cfRule>
  </conditionalFormatting>
  <conditionalFormatting sqref="D451:N454">
    <cfRule type="expression" dxfId="1169" priority="816">
      <formula>D451/C451&lt;1</formula>
    </cfRule>
  </conditionalFormatting>
  <conditionalFormatting sqref="B451:B454">
    <cfRule type="cellIs" dxfId="1168" priority="817" operator="lessThan">
      <formula>0</formula>
    </cfRule>
  </conditionalFormatting>
  <conditionalFormatting sqref="B451:B454">
    <cfRule type="expression" dxfId="1167" priority="818">
      <formula>B451/#REF!&gt;1</formula>
    </cfRule>
  </conditionalFormatting>
  <conditionalFormatting sqref="B451:B454">
    <cfRule type="expression" dxfId="1166" priority="819">
      <formula>B451/#REF!&lt;1</formula>
    </cfRule>
  </conditionalFormatting>
  <conditionalFormatting sqref="J532:N532 J518:N518 J503:N503 J495:N495">
    <cfRule type="cellIs" dxfId="1165" priority="820" operator="lessThan">
      <formula>0</formula>
    </cfRule>
  </conditionalFormatting>
  <conditionalFormatting sqref="C532:I532 C528:C531 C518:I518 C514:C517 C503:I503 C499:C502 C495:I495 C491:C494">
    <cfRule type="cellIs" dxfId="1164" priority="821" operator="lessThan">
      <formula>0</formula>
    </cfRule>
  </conditionalFormatting>
  <conditionalFormatting sqref="C532:M532 C518:M518 C503:M503 C495:M495">
    <cfRule type="cellIs" dxfId="1163" priority="822" operator="lessThan">
      <formula>0</formula>
    </cfRule>
  </conditionalFormatting>
  <conditionalFormatting sqref="C528:C531 C514:C517 C499:C502 C491:C494">
    <cfRule type="expression" dxfId="1162" priority="823">
      <formula>C491/B491&gt;1</formula>
    </cfRule>
  </conditionalFormatting>
  <conditionalFormatting sqref="C528:C531 C514:C517 C499:C502 C491:C494">
    <cfRule type="expression" dxfId="1161" priority="824">
      <formula>C491/B491&lt;1</formula>
    </cfRule>
  </conditionalFormatting>
  <conditionalFormatting sqref="D528:N531 D514:N517 D499:N502 D491:N494">
    <cfRule type="cellIs" dxfId="1160" priority="825" operator="lessThan">
      <formula>0</formula>
    </cfRule>
  </conditionalFormatting>
  <conditionalFormatting sqref="D528:N531 D514:N517 D499:N502 D491:N494">
    <cfRule type="expression" dxfId="1159" priority="826">
      <formula>D491/C491&gt;1</formula>
    </cfRule>
  </conditionalFormatting>
  <conditionalFormatting sqref="D528:N531 D514:N517 D499:N502 D491:N494">
    <cfRule type="expression" dxfId="1158" priority="827">
      <formula>D491/C491&lt;1</formula>
    </cfRule>
  </conditionalFormatting>
  <conditionalFormatting sqref="C532:N532 C518:N518 C503:N503 C495:N495">
    <cfRule type="cellIs" dxfId="1157" priority="828" operator="lessThan">
      <formula>0</formula>
    </cfRule>
  </conditionalFormatting>
  <conditionalFormatting sqref="C532:N532 C518:N518 C503:N503 C495:N495">
    <cfRule type="expression" dxfId="1156" priority="829">
      <formula>C495/B495&gt;1</formula>
    </cfRule>
  </conditionalFormatting>
  <conditionalFormatting sqref="C532:N532 C518:N518 C503:N503 C495:N495">
    <cfRule type="expression" dxfId="1155" priority="830">
      <formula>C495/B495&lt;1</formula>
    </cfRule>
  </conditionalFormatting>
  <conditionalFormatting sqref="B610 B607 B604:B605 B600:B601 B596:B598">
    <cfRule type="cellIs" dxfId="1154" priority="831" operator="lessThan">
      <formula>0</formula>
    </cfRule>
  </conditionalFormatting>
  <conditionalFormatting sqref="C610 C607 C604:C605 C596:C598">
    <cfRule type="cellIs" dxfId="1153" priority="832" operator="lessThan">
      <formula>0</formula>
    </cfRule>
  </conditionalFormatting>
  <conditionalFormatting sqref="C610 C607 C604:C605 C596:C598">
    <cfRule type="expression" dxfId="1152" priority="833">
      <formula>C596/B596&gt;1</formula>
    </cfRule>
  </conditionalFormatting>
  <conditionalFormatting sqref="C610 C607 C604:C605 C596:C598">
    <cfRule type="expression" dxfId="1151" priority="834">
      <formula>C596/B596&lt;1</formula>
    </cfRule>
  </conditionalFormatting>
  <conditionalFormatting sqref="D610:N610 D607:N607 D604:N605 D596:N598">
    <cfRule type="cellIs" dxfId="1150" priority="835" operator="lessThan">
      <formula>0</formula>
    </cfRule>
  </conditionalFormatting>
  <conditionalFormatting sqref="B448:N448 B481 B512 B541">
    <cfRule type="expression" dxfId="1149" priority="836">
      <formula>B448/#REF!&gt;1</formula>
    </cfRule>
  </conditionalFormatting>
  <conditionalFormatting sqref="B448:N448 B481 B512 B541">
    <cfRule type="expression" dxfId="1148" priority="837">
      <formula>B448/#REF!&lt;1</formula>
    </cfRule>
  </conditionalFormatting>
  <conditionalFormatting sqref="C427">
    <cfRule type="cellIs" dxfId="1147" priority="838" operator="lessThan">
      <formula>0</formula>
    </cfRule>
  </conditionalFormatting>
  <conditionalFormatting sqref="C427">
    <cfRule type="expression" dxfId="1146" priority="839">
      <formula>C427/B427&gt;1</formula>
    </cfRule>
  </conditionalFormatting>
  <conditionalFormatting sqref="C427">
    <cfRule type="expression" dxfId="1145" priority="840">
      <formula>C427/B427&lt;1</formula>
    </cfRule>
  </conditionalFormatting>
  <conditionalFormatting sqref="D427:N427">
    <cfRule type="cellIs" dxfId="1144" priority="841" operator="lessThan">
      <formula>0</formula>
    </cfRule>
  </conditionalFormatting>
  <conditionalFormatting sqref="D427:N427">
    <cfRule type="expression" dxfId="1143" priority="842">
      <formula>D427/C427&gt;1</formula>
    </cfRule>
  </conditionalFormatting>
  <conditionalFormatting sqref="D427:N427">
    <cfRule type="expression" dxfId="1142" priority="843">
      <formula>D427/C427&lt;1</formula>
    </cfRule>
  </conditionalFormatting>
  <conditionalFormatting sqref="B427">
    <cfRule type="cellIs" dxfId="1141" priority="844" operator="lessThan">
      <formula>0</formula>
    </cfRule>
  </conditionalFormatting>
  <conditionalFormatting sqref="B427">
    <cfRule type="expression" dxfId="1140" priority="845">
      <formula>B427/#REF!&gt;1</formula>
    </cfRule>
  </conditionalFormatting>
  <conditionalFormatting sqref="B427">
    <cfRule type="expression" dxfId="1139" priority="846">
      <formula>B427/#REF!&lt;1</formula>
    </cfRule>
  </conditionalFormatting>
  <conditionalFormatting sqref="C455">
    <cfRule type="cellIs" dxfId="1138" priority="847" operator="lessThan">
      <formula>0</formula>
    </cfRule>
  </conditionalFormatting>
  <conditionalFormatting sqref="D455:N455">
    <cfRule type="cellIs" dxfId="1137" priority="848" operator="lessThan">
      <formula>0</formula>
    </cfRule>
  </conditionalFormatting>
  <conditionalFormatting sqref="C455">
    <cfRule type="expression" dxfId="1136" priority="849">
      <formula>C455/B455&gt;1</formula>
    </cfRule>
  </conditionalFormatting>
  <conditionalFormatting sqref="C455">
    <cfRule type="expression" dxfId="1135" priority="850">
      <formula>C455/B455&lt;1</formula>
    </cfRule>
  </conditionalFormatting>
  <conditionalFormatting sqref="D455:N455">
    <cfRule type="expression" dxfId="1134" priority="851">
      <formula>D455/C455&gt;1</formula>
    </cfRule>
  </conditionalFormatting>
  <conditionalFormatting sqref="D455:N455">
    <cfRule type="expression" dxfId="1133" priority="852">
      <formula>D455/C455&lt;1</formula>
    </cfRule>
  </conditionalFormatting>
  <conditionalFormatting sqref="B455">
    <cfRule type="cellIs" dxfId="1132" priority="853" operator="lessThan">
      <formula>0</formula>
    </cfRule>
  </conditionalFormatting>
  <conditionalFormatting sqref="B455">
    <cfRule type="expression" dxfId="1131" priority="854">
      <formula>B455/#REF!&gt;1</formula>
    </cfRule>
  </conditionalFormatting>
  <conditionalFormatting sqref="B455">
    <cfRule type="expression" dxfId="1130" priority="855">
      <formula>B455/#REF!&lt;1</formula>
    </cfRule>
  </conditionalFormatting>
  <conditionalFormatting sqref="B473 B465">
    <cfRule type="cellIs" dxfId="1129" priority="856" operator="lessThan">
      <formula>0</formula>
    </cfRule>
  </conditionalFormatting>
  <conditionalFormatting sqref="B473 B465">
    <cfRule type="expression" dxfId="1128" priority="857">
      <formula>B465/#REF!&gt;1</formula>
    </cfRule>
  </conditionalFormatting>
  <conditionalFormatting sqref="B473 B465">
    <cfRule type="expression" dxfId="1127" priority="858">
      <formula>B465/#REF!&lt;1</formula>
    </cfRule>
  </conditionalFormatting>
  <conditionalFormatting sqref="C465">
    <cfRule type="cellIs" dxfId="1126" priority="859" operator="lessThan">
      <formula>0</formula>
    </cfRule>
  </conditionalFormatting>
  <conditionalFormatting sqref="C465">
    <cfRule type="expression" dxfId="1125" priority="860">
      <formula>C465/B465&gt;1</formula>
    </cfRule>
  </conditionalFormatting>
  <conditionalFormatting sqref="C465">
    <cfRule type="expression" dxfId="1124" priority="861">
      <formula>C465/B465&lt;1</formula>
    </cfRule>
  </conditionalFormatting>
  <conditionalFormatting sqref="C512:N512">
    <cfRule type="cellIs" dxfId="1123" priority="862" operator="lessThan">
      <formula>0</formula>
    </cfRule>
  </conditionalFormatting>
  <conditionalFormatting sqref="C557:N557">
    <cfRule type="expression" dxfId="1122" priority="863">
      <formula>C557/B557&gt;1</formula>
    </cfRule>
  </conditionalFormatting>
  <conditionalFormatting sqref="C557:N557">
    <cfRule type="expression" dxfId="1121" priority="864">
      <formula>C557/B557&lt;1</formula>
    </cfRule>
  </conditionalFormatting>
  <conditionalFormatting sqref="I496:N496">
    <cfRule type="cellIs" dxfId="1120" priority="865" operator="lessThan">
      <formula>0</formula>
    </cfRule>
  </conditionalFormatting>
  <conditionalFormatting sqref="I496:N496">
    <cfRule type="expression" dxfId="1119" priority="866">
      <formula>I496/H496&gt;1</formula>
    </cfRule>
  </conditionalFormatting>
  <conditionalFormatting sqref="I496:N496">
    <cfRule type="expression" dxfId="1118" priority="867">
      <formula>I496/H496&lt;1</formula>
    </cfRule>
  </conditionalFormatting>
  <conditionalFormatting sqref="I504:N504">
    <cfRule type="cellIs" dxfId="1117" priority="868" operator="lessThan">
      <formula>0</formula>
    </cfRule>
  </conditionalFormatting>
  <conditionalFormatting sqref="I504:N504">
    <cfRule type="expression" dxfId="1116" priority="869">
      <formula>I504/H504&gt;1</formula>
    </cfRule>
  </conditionalFormatting>
  <conditionalFormatting sqref="I504:N504">
    <cfRule type="expression" dxfId="1115" priority="870">
      <formula>I504/H504&lt;1</formula>
    </cfRule>
  </conditionalFormatting>
  <conditionalFormatting sqref="B519:N519">
    <cfRule type="cellIs" dxfId="1114" priority="871" operator="lessThan">
      <formula>0</formula>
    </cfRule>
  </conditionalFormatting>
  <conditionalFormatting sqref="B519:N519">
    <cfRule type="expression" dxfId="1113" priority="872">
      <formula>B519/A519&gt;1</formula>
    </cfRule>
  </conditionalFormatting>
  <conditionalFormatting sqref="B519:N519">
    <cfRule type="expression" dxfId="1112" priority="873">
      <formula>B519/A519&lt;1</formula>
    </cfRule>
  </conditionalFormatting>
  <conditionalFormatting sqref="B533:N533">
    <cfRule type="cellIs" dxfId="1111" priority="874" operator="lessThan">
      <formula>0</formula>
    </cfRule>
  </conditionalFormatting>
  <conditionalFormatting sqref="B533:N533">
    <cfRule type="expression" dxfId="1110" priority="875">
      <formula>B533/A533&gt;1</formula>
    </cfRule>
  </conditionalFormatting>
  <conditionalFormatting sqref="B533:N533">
    <cfRule type="expression" dxfId="1109" priority="876">
      <formula>B533/A533&lt;1</formula>
    </cfRule>
  </conditionalFormatting>
  <conditionalFormatting sqref="N562">
    <cfRule type="cellIs" dxfId="1108" priority="877" operator="lessThan">
      <formula>0</formula>
    </cfRule>
  </conditionalFormatting>
  <conditionalFormatting sqref="D465:N465">
    <cfRule type="cellIs" dxfId="1107" priority="878" operator="lessThan">
      <formula>0</formula>
    </cfRule>
  </conditionalFormatting>
  <conditionalFormatting sqref="D465:N465">
    <cfRule type="expression" dxfId="1106" priority="879">
      <formula>D465/C465&gt;1</formula>
    </cfRule>
  </conditionalFormatting>
  <conditionalFormatting sqref="D465:N465">
    <cfRule type="expression" dxfId="1105" priority="880">
      <formula>D465/C465&lt;1</formula>
    </cfRule>
  </conditionalFormatting>
  <conditionalFormatting sqref="C473:N473">
    <cfRule type="cellIs" dxfId="1104" priority="881" operator="lessThan">
      <formula>0</formula>
    </cfRule>
  </conditionalFormatting>
  <conditionalFormatting sqref="C473:N473">
    <cfRule type="expression" dxfId="1103" priority="882">
      <formula>C473/B473&gt;1</formula>
    </cfRule>
  </conditionalFormatting>
  <conditionalFormatting sqref="C473:N473">
    <cfRule type="expression" dxfId="1102" priority="883">
      <formula>C473/B473&lt;1</formula>
    </cfRule>
  </conditionalFormatting>
  <conditionalFormatting sqref="C526:N526">
    <cfRule type="expression" dxfId="1101" priority="884">
      <formula>C526/B526&gt;1</formula>
    </cfRule>
  </conditionalFormatting>
  <conditionalFormatting sqref="C526:N526">
    <cfRule type="expression" dxfId="1100" priority="885">
      <formula>C526/B526&lt;1</formula>
    </cfRule>
  </conditionalFormatting>
  <conditionalFormatting sqref="C481:N481">
    <cfRule type="cellIs" dxfId="1099" priority="886" operator="lessThan">
      <formula>0</formula>
    </cfRule>
  </conditionalFormatting>
  <conditionalFormatting sqref="C481:N481">
    <cfRule type="expression" dxfId="1098" priority="887">
      <formula>C481/B481&gt;1</formula>
    </cfRule>
  </conditionalFormatting>
  <conditionalFormatting sqref="C481:N481">
    <cfRule type="expression" dxfId="1097" priority="888">
      <formula>C481/B481&lt;1</formula>
    </cfRule>
  </conditionalFormatting>
  <conditionalFormatting sqref="C600:N601">
    <cfRule type="cellIs" dxfId="1096" priority="889" operator="lessThan">
      <formula>0</formula>
    </cfRule>
  </conditionalFormatting>
  <conditionalFormatting sqref="C512:N512">
    <cfRule type="expression" dxfId="1095" priority="890">
      <formula>C512/B512&gt;1</formula>
    </cfRule>
  </conditionalFormatting>
  <conditionalFormatting sqref="C512:N512">
    <cfRule type="expression" dxfId="1094" priority="891">
      <formula>C512/B512&lt;1</formula>
    </cfRule>
  </conditionalFormatting>
  <conditionalFormatting sqref="C541:N541">
    <cfRule type="cellIs" dxfId="1093" priority="892" operator="lessThan">
      <formula>0</formula>
    </cfRule>
  </conditionalFormatting>
  <conditionalFormatting sqref="C562:M562">
    <cfRule type="expression" dxfId="1092" priority="893">
      <formula>C562/B562&gt;1</formula>
    </cfRule>
  </conditionalFormatting>
  <conditionalFormatting sqref="C562:M562">
    <cfRule type="expression" dxfId="1091" priority="894">
      <formula>C562/B562&lt;1</formula>
    </cfRule>
  </conditionalFormatting>
  <conditionalFormatting sqref="C557:N557">
    <cfRule type="cellIs" dxfId="1090" priority="895" operator="lessThan">
      <formula>0</formula>
    </cfRule>
  </conditionalFormatting>
  <conditionalFormatting sqref="N562">
    <cfRule type="expression" dxfId="1089" priority="896">
      <formula>N562/M562&gt;1</formula>
    </cfRule>
  </conditionalFormatting>
  <conditionalFormatting sqref="N562">
    <cfRule type="expression" dxfId="1088" priority="897">
      <formula>N562/M562&lt;1</formula>
    </cfRule>
  </conditionalFormatting>
  <conditionalFormatting sqref="C562:M562">
    <cfRule type="cellIs" dxfId="1087" priority="898" operator="lessThan">
      <formula>0</formula>
    </cfRule>
  </conditionalFormatting>
  <conditionalFormatting sqref="C562:M562">
    <cfRule type="cellIs" dxfId="1086" priority="899" operator="lessThan">
      <formula>0</formula>
    </cfRule>
  </conditionalFormatting>
  <conditionalFormatting sqref="B526">
    <cfRule type="cellIs" dxfId="1085" priority="900" operator="lessThan">
      <formula>0</formula>
    </cfRule>
  </conditionalFormatting>
  <conditionalFormatting sqref="B526">
    <cfRule type="expression" dxfId="1084" priority="901">
      <formula>B526/#REF!&gt;1</formula>
    </cfRule>
  </conditionalFormatting>
  <conditionalFormatting sqref="B526">
    <cfRule type="expression" dxfId="1083" priority="902">
      <formula>B526/#REF!&lt;1</formula>
    </cfRule>
  </conditionalFormatting>
  <conditionalFormatting sqref="C526:N526">
    <cfRule type="cellIs" dxfId="1082" priority="903" operator="lessThan">
      <formula>0</formula>
    </cfRule>
  </conditionalFormatting>
  <conditionalFormatting sqref="C600:N601">
    <cfRule type="expression" dxfId="1081" priority="904">
      <formula>C600/B600&gt;1</formula>
    </cfRule>
  </conditionalFormatting>
  <conditionalFormatting sqref="C600:N601">
    <cfRule type="expression" dxfId="1080" priority="905">
      <formula>C600/B600&lt;1</formula>
    </cfRule>
  </conditionalFormatting>
  <conditionalFormatting sqref="C557:N557">
    <cfRule type="cellIs" dxfId="1079" priority="906" operator="lessThan">
      <formula>0</formula>
    </cfRule>
  </conditionalFormatting>
  <conditionalFormatting sqref="C541:N541">
    <cfRule type="expression" dxfId="1078" priority="907">
      <formula>C541/B541&gt;1</formula>
    </cfRule>
  </conditionalFormatting>
  <conditionalFormatting sqref="C541:N541">
    <cfRule type="expression" dxfId="1077" priority="908">
      <formula>C541/B541&lt;1</formula>
    </cfRule>
  </conditionalFormatting>
  <conditionalFormatting sqref="C557:N557">
    <cfRule type="cellIs" dxfId="1076" priority="909" operator="lessThan">
      <formula>0</formula>
    </cfRule>
  </conditionalFormatting>
  <conditionalFormatting sqref="N562">
    <cfRule type="cellIs" dxfId="1075" priority="910" operator="lessThan">
      <formula>0</formula>
    </cfRule>
  </conditionalFormatting>
  <conditionalFormatting sqref="C562:M562">
    <cfRule type="cellIs" dxfId="1074" priority="911" operator="lessThan">
      <formula>0</formula>
    </cfRule>
  </conditionalFormatting>
  <conditionalFormatting sqref="N562">
    <cfRule type="cellIs" dxfId="1073" priority="912" operator="lessThan">
      <formula>0</formula>
    </cfRule>
  </conditionalFormatting>
  <conditionalFormatting sqref="B637:N640">
    <cfRule type="cellIs" dxfId="1072" priority="913" operator="lessThan">
      <formula>0</formula>
    </cfRule>
  </conditionalFormatting>
  <conditionalFormatting sqref="I639:P639 O637:P638 O640:P640">
    <cfRule type="cellIs" dxfId="1071" priority="914" operator="lessThan">
      <formula>0</formula>
    </cfRule>
  </conditionalFormatting>
  <conditionalFormatting sqref="B641:N644">
    <cfRule type="cellIs" dxfId="1070" priority="915" operator="lessThan">
      <formula>0</formula>
    </cfRule>
  </conditionalFormatting>
  <conditionalFormatting sqref="I643:P643 O641:P642 O644:P644">
    <cfRule type="cellIs" dxfId="1069" priority="916" operator="lessThan">
      <formula>0</formula>
    </cfRule>
  </conditionalFormatting>
  <conditionalFormatting sqref="B645:N648">
    <cfRule type="cellIs" dxfId="1068" priority="917" operator="lessThan">
      <formula>0</formula>
    </cfRule>
  </conditionalFormatting>
  <conditionalFormatting sqref="I647:P647 O645:P646 O648:P648">
    <cfRule type="cellIs" dxfId="1067" priority="918" operator="lessThan">
      <formula>0</formula>
    </cfRule>
  </conditionalFormatting>
  <conditionalFormatting sqref="B649:N652">
    <cfRule type="cellIs" dxfId="1066" priority="919" operator="lessThan">
      <formula>0</formula>
    </cfRule>
  </conditionalFormatting>
  <conditionalFormatting sqref="I651:P651 O649:P650 O652:P652">
    <cfRule type="cellIs" dxfId="1065" priority="920" operator="lessThan">
      <formula>0</formula>
    </cfRule>
  </conditionalFormatting>
  <conditionalFormatting sqref="B653:N656">
    <cfRule type="cellIs" dxfId="1064" priority="921" operator="lessThan">
      <formula>0</formula>
    </cfRule>
  </conditionalFormatting>
  <conditionalFormatting sqref="I655:P655 O653:P654 O656:P656">
    <cfRule type="cellIs" dxfId="1063" priority="922" operator="lessThan">
      <formula>0</formula>
    </cfRule>
  </conditionalFormatting>
  <conditionalFormatting sqref="B657:N660">
    <cfRule type="cellIs" dxfId="1062" priority="923" operator="lessThan">
      <formula>0</formula>
    </cfRule>
  </conditionalFormatting>
  <conditionalFormatting sqref="I659:P659 O657:P658 O660:P660">
    <cfRule type="cellIs" dxfId="1061" priority="924" operator="lessThan">
      <formula>0</formula>
    </cfRule>
  </conditionalFormatting>
  <conditionalFormatting sqref="B661:N664">
    <cfRule type="cellIs" dxfId="1060" priority="925" operator="lessThan">
      <formula>0</formula>
    </cfRule>
  </conditionalFormatting>
  <conditionalFormatting sqref="I663:P663 O661:P662 O664:P664">
    <cfRule type="cellIs" dxfId="1059" priority="926" operator="lessThan">
      <formula>0</formula>
    </cfRule>
  </conditionalFormatting>
  <conditionalFormatting sqref="B665:N668">
    <cfRule type="cellIs" dxfId="1058" priority="927" operator="lessThan">
      <formula>0</formula>
    </cfRule>
  </conditionalFormatting>
  <conditionalFormatting sqref="I667:P667 O665:P666 O668:P668">
    <cfRule type="cellIs" dxfId="1057" priority="928" operator="lessThan">
      <formula>0</formula>
    </cfRule>
  </conditionalFormatting>
  <conditionalFormatting sqref="B673:N676">
    <cfRule type="cellIs" dxfId="1056" priority="929" operator="lessThan">
      <formula>0</formula>
    </cfRule>
  </conditionalFormatting>
  <conditionalFormatting sqref="I675:P675 O673:P674 O676:P676">
    <cfRule type="cellIs" dxfId="1055" priority="930" operator="lessThan">
      <formula>0</formula>
    </cfRule>
  </conditionalFormatting>
  <conditionalFormatting sqref="B677:N680">
    <cfRule type="cellIs" dxfId="1054" priority="931" operator="lessThan">
      <formula>0</formula>
    </cfRule>
  </conditionalFormatting>
  <conditionalFormatting sqref="I679:P679 O677:P678 O680:P680">
    <cfRule type="cellIs" dxfId="1053" priority="932" operator="lessThan">
      <formula>0</formula>
    </cfRule>
  </conditionalFormatting>
  <conditionalFormatting sqref="O610">
    <cfRule type="cellIs" dxfId="1052" priority="933" operator="lessThan">
      <formula>0</formula>
    </cfRule>
  </conditionalFormatting>
  <conditionalFormatting sqref="O505">
    <cfRule type="cellIs" dxfId="1051" priority="934" operator="lessThan">
      <formula>0</formula>
    </cfRule>
  </conditionalFormatting>
  <conditionalFormatting sqref="P428">
    <cfRule type="cellIs" dxfId="1050" priority="935" operator="lessThan">
      <formula>0</formula>
    </cfRule>
  </conditionalFormatting>
  <conditionalFormatting sqref="O428">
    <cfRule type="cellIs" dxfId="1049" priority="936" operator="lessThan">
      <formula>0</formula>
    </cfRule>
  </conditionalFormatting>
  <conditionalFormatting sqref="B428:N428">
    <cfRule type="cellIs" dxfId="1048" priority="937" operator="lessThan">
      <formula>0</formula>
    </cfRule>
  </conditionalFormatting>
  <conditionalFormatting sqref="P449">
    <cfRule type="cellIs" dxfId="1047" priority="938" operator="lessThan">
      <formula>0</formula>
    </cfRule>
  </conditionalFormatting>
  <conditionalFormatting sqref="O449">
    <cfRule type="cellIs" dxfId="1046" priority="939" operator="lessThan">
      <formula>0</formula>
    </cfRule>
  </conditionalFormatting>
  <conditionalFormatting sqref="B449:N449">
    <cfRule type="cellIs" dxfId="1045" priority="940" operator="lessThan">
      <formula>0</formula>
    </cfRule>
  </conditionalFormatting>
  <conditionalFormatting sqref="P457">
    <cfRule type="cellIs" dxfId="1044" priority="941" operator="lessThan">
      <formula>0</formula>
    </cfRule>
  </conditionalFormatting>
  <conditionalFormatting sqref="O457">
    <cfRule type="cellIs" dxfId="1043" priority="942" operator="lessThan">
      <formula>0</formula>
    </cfRule>
  </conditionalFormatting>
  <conditionalFormatting sqref="B457:N457">
    <cfRule type="cellIs" dxfId="1042" priority="943" operator="lessThan">
      <formula>0</formula>
    </cfRule>
  </conditionalFormatting>
  <conditionalFormatting sqref="P466">
    <cfRule type="cellIs" dxfId="1041" priority="944" operator="lessThan">
      <formula>0</formula>
    </cfRule>
  </conditionalFormatting>
  <conditionalFormatting sqref="O466">
    <cfRule type="cellIs" dxfId="1040" priority="945" operator="lessThan">
      <formula>0</formula>
    </cfRule>
  </conditionalFormatting>
  <conditionalFormatting sqref="B466:N466">
    <cfRule type="cellIs" dxfId="1039" priority="946" operator="lessThan">
      <formula>0</formula>
    </cfRule>
  </conditionalFormatting>
  <conditionalFormatting sqref="P474">
    <cfRule type="cellIs" dxfId="1038" priority="947" operator="lessThan">
      <formula>0</formula>
    </cfRule>
  </conditionalFormatting>
  <conditionalFormatting sqref="O474">
    <cfRule type="cellIs" dxfId="1037" priority="948" operator="lessThan">
      <formula>0</formula>
    </cfRule>
  </conditionalFormatting>
  <conditionalFormatting sqref="B474:N474">
    <cfRule type="cellIs" dxfId="1036" priority="949" operator="lessThan">
      <formula>0</formula>
    </cfRule>
  </conditionalFormatting>
  <conditionalFormatting sqref="P482">
    <cfRule type="cellIs" dxfId="1035" priority="950" operator="lessThan">
      <formula>0</formula>
    </cfRule>
  </conditionalFormatting>
  <conditionalFormatting sqref="O482">
    <cfRule type="cellIs" dxfId="1034" priority="951" operator="lessThan">
      <formula>0</formula>
    </cfRule>
  </conditionalFormatting>
  <conditionalFormatting sqref="B482:N482">
    <cfRule type="cellIs" dxfId="1033" priority="952" operator="lessThan">
      <formula>0</formula>
    </cfRule>
  </conditionalFormatting>
  <conditionalFormatting sqref="P497">
    <cfRule type="cellIs" dxfId="1032" priority="953" operator="lessThan">
      <formula>0</formula>
    </cfRule>
  </conditionalFormatting>
  <conditionalFormatting sqref="O497">
    <cfRule type="cellIs" dxfId="1031" priority="954" operator="lessThan">
      <formula>0</formula>
    </cfRule>
  </conditionalFormatting>
  <conditionalFormatting sqref="B497:N497">
    <cfRule type="cellIs" dxfId="1030" priority="955" operator="lessThan">
      <formula>0</formula>
    </cfRule>
  </conditionalFormatting>
  <conditionalFormatting sqref="P505">
    <cfRule type="cellIs" dxfId="1029" priority="956" operator="lessThan">
      <formula>0</formula>
    </cfRule>
  </conditionalFormatting>
  <conditionalFormatting sqref="B505:N505">
    <cfRule type="cellIs" dxfId="1028" priority="957" operator="lessThan">
      <formula>0</formula>
    </cfRule>
  </conditionalFormatting>
  <conditionalFormatting sqref="P534">
    <cfRule type="cellIs" dxfId="1027" priority="958" operator="lessThan">
      <formula>0</formula>
    </cfRule>
  </conditionalFormatting>
  <conditionalFormatting sqref="O534">
    <cfRule type="cellIs" dxfId="1026" priority="959" operator="lessThan">
      <formula>0</formula>
    </cfRule>
  </conditionalFormatting>
  <conditionalFormatting sqref="B534:N534">
    <cfRule type="cellIs" dxfId="1025" priority="960" operator="lessThan">
      <formula>0</formula>
    </cfRule>
  </conditionalFormatting>
  <conditionalFormatting sqref="Q684:AC684 G684 O695 Q695:AC695 G695:I695 O702 Q702:AC702 G702:I702 O709 Q709:AC709 I709 O717 Q717:AC717 G717:I717 O684 D685:F690 O685:AC690">
    <cfRule type="cellIs" dxfId="1024" priority="961" operator="lessThan">
      <formula>0</formula>
    </cfRule>
  </conditionalFormatting>
  <conditionalFormatting sqref="O694:O695 O701:O702 O684">
    <cfRule type="cellIs" dxfId="1023" priority="962" operator="lessThan">
      <formula>0</formula>
    </cfRule>
  </conditionalFormatting>
  <conditionalFormatting sqref="P697">
    <cfRule type="cellIs" dxfId="1022" priority="963" operator="lessThan">
      <formula>0</formula>
    </cfRule>
  </conditionalFormatting>
  <conditionalFormatting sqref="P686">
    <cfRule type="cellIs" dxfId="1021" priority="964" operator="lessThan">
      <formula>0</formula>
    </cfRule>
  </conditionalFormatting>
  <conditionalFormatting sqref="P704">
    <cfRule type="cellIs" dxfId="1020" priority="965" operator="lessThan">
      <formula>0</formula>
    </cfRule>
  </conditionalFormatting>
  <conditionalFormatting sqref="O709">
    <cfRule type="cellIs" dxfId="1019" priority="966" operator="lessThan">
      <formula>0</formula>
    </cfRule>
  </conditionalFormatting>
  <conditionalFormatting sqref="P711">
    <cfRule type="cellIs" dxfId="1018" priority="967" operator="lessThan">
      <formula>0</formula>
    </cfRule>
  </conditionalFormatting>
  <conditionalFormatting sqref="D684:F684 D695:H695 D702:H702 D709:H709 D717:H717">
    <cfRule type="cellIs" dxfId="1017" priority="968" operator="lessThan">
      <formula>0</formula>
    </cfRule>
  </conditionalFormatting>
  <conditionalFormatting sqref="N730:N732">
    <cfRule type="cellIs" dxfId="1016" priority="969" operator="lessThan">
      <formula>0</formula>
    </cfRule>
  </conditionalFormatting>
  <conditionalFormatting sqref="M707">
    <cfRule type="cellIs" dxfId="1015" priority="970" operator="lessThan">
      <formula>0</formula>
    </cfRule>
  </conditionalFormatting>
  <conditionalFormatting sqref="M706">
    <cfRule type="cellIs" dxfId="1014" priority="971" operator="lessThan">
      <formula>0</formula>
    </cfRule>
  </conditionalFormatting>
  <conditionalFormatting sqref="M705">
    <cfRule type="cellIs" dxfId="1013" priority="972" operator="lessThan">
      <formula>0</formula>
    </cfRule>
  </conditionalFormatting>
  <conditionalFormatting sqref="M703">
    <cfRule type="cellIs" dxfId="1012" priority="973" operator="lessThan">
      <formula>0</formula>
    </cfRule>
  </conditionalFormatting>
  <conditionalFormatting sqref="G685:N693">
    <cfRule type="expression" dxfId="1011" priority="974">
      <formula>G685/F685&gt;1</formula>
    </cfRule>
  </conditionalFormatting>
  <conditionalFormatting sqref="G685:N693">
    <cfRule type="expression" dxfId="1010" priority="975">
      <formula>G685/F685&lt;1</formula>
    </cfRule>
  </conditionalFormatting>
  <conditionalFormatting sqref="G685:N693">
    <cfRule type="cellIs" dxfId="1009" priority="976" operator="lessThan">
      <formula>0</formula>
    </cfRule>
  </conditionalFormatting>
  <conditionalFormatting sqref="I696:N700">
    <cfRule type="expression" dxfId="1008" priority="977">
      <formula>I696/H696&gt;1</formula>
    </cfRule>
  </conditionalFormatting>
  <conditionalFormatting sqref="I696:N700">
    <cfRule type="expression" dxfId="1007" priority="978">
      <formula>I696/H696&lt;1</formula>
    </cfRule>
  </conditionalFormatting>
  <conditionalFormatting sqref="I696:N700">
    <cfRule type="cellIs" dxfId="1006" priority="979" operator="lessThan">
      <formula>0</formula>
    </cfRule>
  </conditionalFormatting>
  <conditionalFormatting sqref="O435:P435 B435">
    <cfRule type="cellIs" dxfId="1005" priority="980" operator="lessThan">
      <formula>0</formula>
    </cfRule>
  </conditionalFormatting>
  <conditionalFormatting sqref="P436:P440">
    <cfRule type="cellIs" dxfId="1004" priority="981" operator="lessThan">
      <formula>0</formula>
    </cfRule>
  </conditionalFormatting>
  <conditionalFormatting sqref="O436:O439">
    <cfRule type="cellIs" dxfId="1003" priority="982" operator="lessThan">
      <formula>0</formula>
    </cfRule>
  </conditionalFormatting>
  <conditionalFormatting sqref="G440:N440 M436:N439">
    <cfRule type="cellIs" dxfId="1002" priority="983" operator="lessThan">
      <formula>0</formula>
    </cfRule>
  </conditionalFormatting>
  <conditionalFormatting sqref="G440:N440 M436:N439">
    <cfRule type="expression" dxfId="1001" priority="984">
      <formula>G436/F436&gt;1</formula>
    </cfRule>
  </conditionalFormatting>
  <conditionalFormatting sqref="G440:N440 M436:N439">
    <cfRule type="expression" dxfId="1000" priority="985">
      <formula>G436/F436&lt;1</formula>
    </cfRule>
  </conditionalFormatting>
  <conditionalFormatting sqref="B436:L439">
    <cfRule type="cellIs" dxfId="999" priority="986" operator="lessThan">
      <formula>0</formula>
    </cfRule>
  </conditionalFormatting>
  <conditionalFormatting sqref="B436:L439">
    <cfRule type="expression" dxfId="998" priority="987">
      <formula>B436/A436&gt;1</formula>
    </cfRule>
  </conditionalFormatting>
  <conditionalFormatting sqref="B436:L439">
    <cfRule type="expression" dxfId="997" priority="988">
      <formula>B436/A436&lt;1</formula>
    </cfRule>
  </conditionalFormatting>
  <conditionalFormatting sqref="B440:F440">
    <cfRule type="cellIs" dxfId="996" priority="989" operator="lessThan">
      <formula>0</formula>
    </cfRule>
  </conditionalFormatting>
  <conditionalFormatting sqref="B440:F440">
    <cfRule type="expression" dxfId="995" priority="990">
      <formula>B440/A440&gt;1</formula>
    </cfRule>
  </conditionalFormatting>
  <conditionalFormatting sqref="B440:F440">
    <cfRule type="expression" dxfId="994" priority="991">
      <formula>B440/A440&lt;1</formula>
    </cfRule>
  </conditionalFormatting>
  <conditionalFormatting sqref="O440">
    <cfRule type="cellIs" dxfId="993" priority="992" operator="lessThan">
      <formula>0</formula>
    </cfRule>
  </conditionalFormatting>
  <pageMargins left="0.7" right="0.7" top="0.75" bottom="0.75" header="0" footer="0"/>
  <pageSetup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6910-9CA6-42B6-8B75-FBB45DF1D9E4}">
  <sheetPr>
    <tabColor rgb="FFFF0000"/>
    <outlinePr summaryBelow="0" summaryRight="0"/>
  </sheetPr>
  <dimension ref="A1:BS718"/>
  <sheetViews>
    <sheetView topLeftCell="R144" zoomScale="80" zoomScaleNormal="80" workbookViewId="0">
      <selection activeCell="H385" sqref="H385"/>
    </sheetView>
  </sheetViews>
  <sheetFormatPr defaultColWidth="12.59765625" defaultRowHeight="13.8" x14ac:dyDescent="0.25"/>
  <cols>
    <col min="1" max="1" width="79.59765625" bestFit="1" customWidth="1"/>
    <col min="2" max="15" width="13.69921875" bestFit="1" customWidth="1"/>
    <col min="16" max="16" width="37.09765625" bestFit="1" customWidth="1"/>
    <col min="17" max="40" width="13.69921875" bestFit="1" customWidth="1"/>
    <col min="41" max="42" width="12.59765625" bestFit="1" customWidth="1"/>
    <col min="43" max="51" width="13.69921875" bestFit="1" customWidth="1"/>
    <col min="52" max="68" width="4.69921875" bestFit="1" customWidth="1"/>
    <col min="69" max="71" width="12.59765625" customWidth="1"/>
  </cols>
  <sheetData>
    <row r="1" spans="1:71" x14ac:dyDescent="0.25">
      <c r="A1" s="4" t="s">
        <v>1441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</row>
    <row r="2" spans="1:71" x14ac:dyDescent="0.25">
      <c r="A2" s="180" t="s">
        <v>732</v>
      </c>
      <c r="B2" s="180" t="s">
        <v>756</v>
      </c>
      <c r="C2" s="180" t="s">
        <v>757</v>
      </c>
      <c r="D2" s="180" t="s">
        <v>758</v>
      </c>
      <c r="E2" s="180" t="s">
        <v>759</v>
      </c>
      <c r="F2" s="180" t="s">
        <v>760</v>
      </c>
      <c r="G2" s="180" t="s">
        <v>761</v>
      </c>
      <c r="H2" s="180" t="s">
        <v>762</v>
      </c>
      <c r="I2" s="180" t="s">
        <v>763</v>
      </c>
      <c r="J2" s="180" t="s">
        <v>764</v>
      </c>
      <c r="K2" s="180" t="s">
        <v>765</v>
      </c>
      <c r="L2" s="180" t="s">
        <v>766</v>
      </c>
      <c r="M2" s="180" t="s">
        <v>767</v>
      </c>
      <c r="N2" s="180" t="s">
        <v>768</v>
      </c>
      <c r="O2" s="180" t="s">
        <v>769</v>
      </c>
      <c r="P2" s="180" t="s">
        <v>770</v>
      </c>
      <c r="Q2" s="180" t="s">
        <v>771</v>
      </c>
      <c r="R2" s="180" t="s">
        <v>772</v>
      </c>
      <c r="S2" s="180" t="s">
        <v>773</v>
      </c>
      <c r="T2" s="180" t="s">
        <v>774</v>
      </c>
      <c r="U2" s="180" t="s">
        <v>775</v>
      </c>
      <c r="V2" s="180" t="s">
        <v>776</v>
      </c>
      <c r="W2" s="180" t="s">
        <v>777</v>
      </c>
      <c r="X2" s="180" t="s">
        <v>778</v>
      </c>
      <c r="Y2" s="180" t="s">
        <v>779</v>
      </c>
      <c r="Z2" s="180" t="s">
        <v>780</v>
      </c>
      <c r="AA2" s="180" t="s">
        <v>781</v>
      </c>
      <c r="AB2" s="180" t="s">
        <v>782</v>
      </c>
      <c r="AC2" s="180" t="s">
        <v>1235</v>
      </c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</row>
    <row r="3" spans="1:71" x14ac:dyDescent="0.25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</row>
    <row r="4" spans="1:71" x14ac:dyDescent="0.25">
      <c r="A4" s="180" t="s">
        <v>783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</row>
    <row r="5" spans="1:71" x14ac:dyDescent="0.25">
      <c r="A5" s="180" t="s">
        <v>1345</v>
      </c>
      <c r="B5" s="180">
        <v>100414.62699999999</v>
      </c>
      <c r="C5" s="180">
        <v>123911</v>
      </c>
      <c r="D5" s="180">
        <v>125487</v>
      </c>
      <c r="E5" s="180">
        <v>174935.035</v>
      </c>
      <c r="F5" s="180">
        <v>347988.946</v>
      </c>
      <c r="G5" s="180">
        <v>285517.05699999997</v>
      </c>
      <c r="H5" s="180">
        <v>245459.98</v>
      </c>
      <c r="I5" s="180">
        <v>490026.69900000002</v>
      </c>
      <c r="J5" s="180">
        <v>332803.14799999999</v>
      </c>
      <c r="K5" s="180">
        <v>308716.78000000003</v>
      </c>
      <c r="L5" s="180">
        <v>555054</v>
      </c>
      <c r="M5" s="180">
        <v>545345</v>
      </c>
      <c r="N5" s="180">
        <v>713105</v>
      </c>
      <c r="O5" s="180">
        <v>772715</v>
      </c>
      <c r="P5" s="180">
        <v>804184</v>
      </c>
      <c r="Q5" s="180">
        <v>2776241</v>
      </c>
      <c r="R5" s="180">
        <v>1853075</v>
      </c>
      <c r="S5" s="180">
        <v>2839054</v>
      </c>
      <c r="T5" s="180">
        <v>2582848</v>
      </c>
      <c r="U5" s="180">
        <v>2560973</v>
      </c>
      <c r="V5" s="180">
        <v>2409501</v>
      </c>
      <c r="W5" s="180">
        <v>2966190</v>
      </c>
      <c r="X5" s="180">
        <v>3106239</v>
      </c>
      <c r="Y5" s="180">
        <v>1662860</v>
      </c>
      <c r="Z5" s="180">
        <v>1648912</v>
      </c>
      <c r="AA5" s="180">
        <v>1897652</v>
      </c>
      <c r="AB5" s="180">
        <v>5024681</v>
      </c>
      <c r="AC5" s="180">
        <v>2255016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70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</row>
    <row r="6" spans="1:71" x14ac:dyDescent="0.25">
      <c r="A6" s="180" t="s">
        <v>1442</v>
      </c>
      <c r="B6" s="180">
        <v>0</v>
      </c>
      <c r="C6" s="180">
        <v>20704</v>
      </c>
      <c r="D6" s="180">
        <v>424077</v>
      </c>
      <c r="E6" s="180">
        <v>21127.651000000002</v>
      </c>
      <c r="F6" s="180">
        <v>61338.976999999999</v>
      </c>
      <c r="G6" s="180">
        <v>372211.26199999999</v>
      </c>
      <c r="H6" s="180">
        <v>0</v>
      </c>
      <c r="I6" s="180">
        <v>673296.85499999998</v>
      </c>
      <c r="J6" s="180">
        <v>3600.857</v>
      </c>
      <c r="K6" s="180">
        <v>0</v>
      </c>
      <c r="L6" s="180">
        <v>0</v>
      </c>
      <c r="M6" s="180">
        <v>0</v>
      </c>
      <c r="N6" s="180">
        <v>302963</v>
      </c>
      <c r="O6" s="180">
        <v>104338</v>
      </c>
      <c r="P6" s="180">
        <v>1904480</v>
      </c>
      <c r="Q6" s="180">
        <v>3456441</v>
      </c>
      <c r="R6" s="180">
        <v>2312464</v>
      </c>
      <c r="S6" s="180">
        <v>16237</v>
      </c>
      <c r="T6" s="180">
        <v>716826</v>
      </c>
      <c r="U6" s="180">
        <v>512095</v>
      </c>
      <c r="V6" s="180">
        <v>512174</v>
      </c>
      <c r="W6" s="180">
        <v>517</v>
      </c>
      <c r="X6" s="180">
        <v>517</v>
      </c>
      <c r="Y6" s="180">
        <v>520</v>
      </c>
      <c r="Z6" s="180">
        <v>520</v>
      </c>
      <c r="AA6" s="180">
        <v>523</v>
      </c>
      <c r="AB6" s="180">
        <v>523</v>
      </c>
      <c r="AC6" s="180">
        <v>525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70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</row>
    <row r="7" spans="1:71" x14ac:dyDescent="0.25">
      <c r="A7" s="180" t="s">
        <v>1443</v>
      </c>
      <c r="B7" s="180">
        <v>0</v>
      </c>
      <c r="C7" s="180">
        <v>20704</v>
      </c>
      <c r="D7" s="180">
        <v>424077</v>
      </c>
      <c r="E7" s="180">
        <v>21127.651000000002</v>
      </c>
      <c r="F7" s="180">
        <v>61338.976999999999</v>
      </c>
      <c r="G7" s="180">
        <v>372211.26199999999</v>
      </c>
      <c r="H7" s="180">
        <v>0</v>
      </c>
      <c r="I7" s="180">
        <v>673296.85499999998</v>
      </c>
      <c r="J7" s="180">
        <v>0</v>
      </c>
      <c r="K7" s="180">
        <v>0</v>
      </c>
      <c r="L7" s="180">
        <v>0</v>
      </c>
      <c r="M7" s="180">
        <v>0</v>
      </c>
      <c r="N7" s="180">
        <v>0</v>
      </c>
      <c r="O7" s="180">
        <v>0</v>
      </c>
      <c r="P7" s="180">
        <v>0</v>
      </c>
      <c r="Q7" s="180">
        <v>0</v>
      </c>
      <c r="R7" s="180">
        <v>0</v>
      </c>
      <c r="S7" s="180">
        <v>0</v>
      </c>
      <c r="T7" s="180">
        <v>0</v>
      </c>
      <c r="U7" s="180">
        <v>0</v>
      </c>
      <c r="V7" s="180">
        <v>0</v>
      </c>
      <c r="W7" s="180">
        <v>0</v>
      </c>
      <c r="X7" s="180">
        <v>0</v>
      </c>
      <c r="Y7" s="180">
        <v>0</v>
      </c>
      <c r="Z7" s="180">
        <v>0</v>
      </c>
      <c r="AA7" s="180">
        <v>0</v>
      </c>
      <c r="AB7" s="180">
        <v>0</v>
      </c>
      <c r="AC7" s="180">
        <v>0</v>
      </c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70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</row>
    <row r="8" spans="1:71" x14ac:dyDescent="0.25">
      <c r="A8" s="180" t="s">
        <v>1444</v>
      </c>
      <c r="B8" s="180">
        <v>0</v>
      </c>
      <c r="C8" s="180">
        <v>0</v>
      </c>
      <c r="D8" s="180">
        <v>0</v>
      </c>
      <c r="E8" s="180">
        <v>0</v>
      </c>
      <c r="F8" s="180">
        <v>0</v>
      </c>
      <c r="G8" s="180">
        <v>0</v>
      </c>
      <c r="H8" s="180">
        <v>0</v>
      </c>
      <c r="I8" s="180">
        <v>0</v>
      </c>
      <c r="J8" s="180">
        <v>3600.857</v>
      </c>
      <c r="K8" s="180">
        <v>0</v>
      </c>
      <c r="L8" s="180">
        <v>0</v>
      </c>
      <c r="M8" s="180">
        <v>0</v>
      </c>
      <c r="N8" s="180">
        <v>302963</v>
      </c>
      <c r="O8" s="180">
        <v>104338</v>
      </c>
      <c r="P8" s="180">
        <v>1904480</v>
      </c>
      <c r="Q8" s="180">
        <v>3456441</v>
      </c>
      <c r="R8" s="180">
        <v>2312464</v>
      </c>
      <c r="S8" s="180">
        <v>16237</v>
      </c>
      <c r="T8" s="180">
        <v>716826</v>
      </c>
      <c r="U8" s="180">
        <v>512095</v>
      </c>
      <c r="V8" s="180">
        <v>512174</v>
      </c>
      <c r="W8" s="180">
        <v>517</v>
      </c>
      <c r="X8" s="180">
        <v>517</v>
      </c>
      <c r="Y8" s="180">
        <v>520</v>
      </c>
      <c r="Z8" s="180">
        <v>520</v>
      </c>
      <c r="AA8" s="180">
        <v>523</v>
      </c>
      <c r="AB8" s="180">
        <v>523</v>
      </c>
      <c r="AC8" s="180">
        <v>525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70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</row>
    <row r="9" spans="1:71" x14ac:dyDescent="0.25">
      <c r="A9" s="180" t="s">
        <v>785</v>
      </c>
      <c r="B9" s="180">
        <v>20615.624</v>
      </c>
      <c r="C9" s="180">
        <v>0</v>
      </c>
      <c r="D9" s="180">
        <v>0</v>
      </c>
      <c r="E9" s="180">
        <v>0</v>
      </c>
      <c r="F9" s="180">
        <v>0</v>
      </c>
      <c r="G9" s="180">
        <v>0</v>
      </c>
      <c r="H9" s="180">
        <v>203290.18</v>
      </c>
      <c r="I9" s="180">
        <v>0</v>
      </c>
      <c r="J9" s="180">
        <v>0</v>
      </c>
      <c r="K9" s="180">
        <v>152076.44</v>
      </c>
      <c r="L9" s="180">
        <v>177543</v>
      </c>
      <c r="M9" s="180">
        <v>403706</v>
      </c>
      <c r="N9" s="180">
        <v>251979</v>
      </c>
      <c r="O9" s="180">
        <v>2375796</v>
      </c>
      <c r="P9" s="180">
        <v>1526239</v>
      </c>
      <c r="Q9" s="180">
        <v>362650</v>
      </c>
      <c r="R9" s="180">
        <v>347522</v>
      </c>
      <c r="S9" s="180">
        <v>346053</v>
      </c>
      <c r="T9" s="180">
        <v>342909</v>
      </c>
      <c r="U9" s="180">
        <v>248791</v>
      </c>
      <c r="V9" s="180">
        <v>198409</v>
      </c>
      <c r="W9" s="180">
        <v>510456</v>
      </c>
      <c r="X9" s="180">
        <v>1714428</v>
      </c>
      <c r="Y9" s="180">
        <v>200825</v>
      </c>
      <c r="Z9" s="180">
        <v>550577</v>
      </c>
      <c r="AA9" s="180">
        <v>200429</v>
      </c>
      <c r="AB9" s="180">
        <v>198019</v>
      </c>
      <c r="AC9" s="180">
        <v>176199</v>
      </c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70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80" t="s">
        <v>1445</v>
      </c>
      <c r="B10" s="180">
        <v>0</v>
      </c>
      <c r="C10" s="180">
        <v>0</v>
      </c>
      <c r="D10" s="180">
        <v>0</v>
      </c>
      <c r="E10" s="180">
        <v>0</v>
      </c>
      <c r="F10" s="180">
        <v>0</v>
      </c>
      <c r="G10" s="180">
        <v>0</v>
      </c>
      <c r="H10" s="180">
        <v>0</v>
      </c>
      <c r="I10" s="180">
        <v>0</v>
      </c>
      <c r="J10" s="180">
        <v>0</v>
      </c>
      <c r="K10" s="180">
        <v>0</v>
      </c>
      <c r="L10" s="180">
        <v>0</v>
      </c>
      <c r="M10" s="180">
        <v>0</v>
      </c>
      <c r="N10" s="180">
        <v>251979</v>
      </c>
      <c r="O10" s="180">
        <v>2375796</v>
      </c>
      <c r="P10" s="180">
        <v>1526239</v>
      </c>
      <c r="Q10" s="180">
        <v>362650</v>
      </c>
      <c r="R10" s="180">
        <v>347522</v>
      </c>
      <c r="S10" s="180">
        <v>346053</v>
      </c>
      <c r="T10" s="180">
        <v>342909</v>
      </c>
      <c r="U10" s="180">
        <v>248791</v>
      </c>
      <c r="V10" s="180">
        <v>198409</v>
      </c>
      <c r="W10" s="180">
        <v>510456</v>
      </c>
      <c r="X10" s="180">
        <v>1714428</v>
      </c>
      <c r="Y10" s="180">
        <v>200825</v>
      </c>
      <c r="Z10" s="180">
        <v>550577</v>
      </c>
      <c r="AA10" s="180">
        <v>200429</v>
      </c>
      <c r="AB10" s="180">
        <v>198019</v>
      </c>
      <c r="AC10" s="180">
        <v>176199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70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80" t="s">
        <v>1446</v>
      </c>
      <c r="B11" s="180">
        <v>5539101.5141399996</v>
      </c>
      <c r="C11" s="180">
        <v>5835226</v>
      </c>
      <c r="D11" s="180">
        <v>6267487</v>
      </c>
      <c r="E11" s="180">
        <v>6812528.1629999997</v>
      </c>
      <c r="F11" s="180">
        <v>7543069.7609999999</v>
      </c>
      <c r="G11" s="180">
        <v>8666314.5620000008</v>
      </c>
      <c r="H11" s="180">
        <v>9518653.4600000009</v>
      </c>
      <c r="I11" s="180">
        <v>10404844.325999999</v>
      </c>
      <c r="J11" s="180">
        <v>12477530.131999999</v>
      </c>
      <c r="K11" s="180">
        <v>13546766.369999999</v>
      </c>
      <c r="L11" s="180">
        <v>15661108</v>
      </c>
      <c r="M11" s="180">
        <v>17228595</v>
      </c>
      <c r="N11" s="180">
        <v>19389416</v>
      </c>
      <c r="O11" s="180">
        <v>23065841</v>
      </c>
      <c r="P11" s="180">
        <v>25855975</v>
      </c>
      <c r="Q11" s="180">
        <v>25000967</v>
      </c>
      <c r="R11" s="180">
        <v>27005610</v>
      </c>
      <c r="S11" s="180">
        <v>27438387</v>
      </c>
      <c r="T11" s="180">
        <v>28217326</v>
      </c>
      <c r="U11" s="180">
        <v>30854027</v>
      </c>
      <c r="V11" s="180">
        <v>33357555</v>
      </c>
      <c r="W11" s="180">
        <v>34945513</v>
      </c>
      <c r="X11" s="180">
        <v>36555103</v>
      </c>
      <c r="Y11" s="180">
        <v>37444265</v>
      </c>
      <c r="Z11" s="180">
        <v>40158967</v>
      </c>
      <c r="AA11" s="180">
        <v>41456989</v>
      </c>
      <c r="AB11" s="180">
        <v>40826788</v>
      </c>
      <c r="AC11" s="180">
        <v>43721340</v>
      </c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70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80" t="s">
        <v>1447</v>
      </c>
      <c r="B12" s="180">
        <v>0</v>
      </c>
      <c r="C12" s="180">
        <v>7407873</v>
      </c>
      <c r="D12" s="180">
        <v>6267487</v>
      </c>
      <c r="E12" s="180">
        <v>6812528.1629999997</v>
      </c>
      <c r="F12" s="180">
        <v>7543069.7609999999</v>
      </c>
      <c r="G12" s="180">
        <v>8666314.5620000008</v>
      </c>
      <c r="H12" s="180">
        <v>0</v>
      </c>
      <c r="I12" s="180">
        <v>10404844.325999999</v>
      </c>
      <c r="J12" s="180">
        <v>12477530.131999999</v>
      </c>
      <c r="K12" s="180">
        <v>0</v>
      </c>
      <c r="L12" s="180">
        <v>0</v>
      </c>
      <c r="M12" s="180">
        <v>0</v>
      </c>
      <c r="N12" s="180">
        <v>19389416</v>
      </c>
      <c r="O12" s="180">
        <v>23065841</v>
      </c>
      <c r="P12" s="180">
        <v>25855975</v>
      </c>
      <c r="Q12" s="180">
        <v>25000967</v>
      </c>
      <c r="R12" s="180">
        <v>27005610</v>
      </c>
      <c r="S12" s="180">
        <v>27438387</v>
      </c>
      <c r="T12" s="180">
        <v>28217326</v>
      </c>
      <c r="U12" s="180">
        <v>30854027</v>
      </c>
      <c r="V12" s="180">
        <v>33357555</v>
      </c>
      <c r="W12" s="180">
        <v>34945513</v>
      </c>
      <c r="X12" s="180">
        <v>36555103</v>
      </c>
      <c r="Y12" s="180">
        <v>37444265</v>
      </c>
      <c r="Z12" s="180">
        <v>40158967</v>
      </c>
      <c r="AA12" s="180">
        <v>41456989</v>
      </c>
      <c r="AB12" s="180">
        <v>40826788</v>
      </c>
      <c r="AC12" s="180">
        <v>43721340</v>
      </c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70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80" t="s">
        <v>791</v>
      </c>
      <c r="B13" s="180">
        <v>0</v>
      </c>
      <c r="C13" s="180">
        <v>1341735</v>
      </c>
      <c r="D13" s="180">
        <v>0</v>
      </c>
      <c r="E13" s="180">
        <v>0</v>
      </c>
      <c r="F13" s="180">
        <v>0</v>
      </c>
      <c r="G13" s="180">
        <v>0</v>
      </c>
      <c r="H13" s="180">
        <v>0</v>
      </c>
      <c r="I13" s="180">
        <v>0</v>
      </c>
      <c r="J13" s="180">
        <v>0</v>
      </c>
      <c r="K13" s="180">
        <v>0</v>
      </c>
      <c r="L13" s="180">
        <v>0</v>
      </c>
      <c r="M13" s="180">
        <v>0</v>
      </c>
      <c r="N13" s="180">
        <v>0</v>
      </c>
      <c r="O13" s="180">
        <v>0</v>
      </c>
      <c r="P13" s="180">
        <v>0</v>
      </c>
      <c r="Q13" s="180">
        <v>0</v>
      </c>
      <c r="R13" s="180">
        <v>0</v>
      </c>
      <c r="S13" s="180">
        <v>0</v>
      </c>
      <c r="T13" s="180">
        <v>0</v>
      </c>
      <c r="U13" s="180">
        <v>0</v>
      </c>
      <c r="V13" s="180">
        <v>0</v>
      </c>
      <c r="W13" s="180">
        <v>0</v>
      </c>
      <c r="X13" s="180">
        <v>0</v>
      </c>
      <c r="Y13" s="180">
        <v>0</v>
      </c>
      <c r="Z13" s="180">
        <v>0</v>
      </c>
      <c r="AA13" s="180">
        <v>0</v>
      </c>
      <c r="AB13" s="180">
        <v>0</v>
      </c>
      <c r="AC13" s="180">
        <v>0</v>
      </c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70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80" t="s">
        <v>1448</v>
      </c>
      <c r="B14" s="180">
        <v>0</v>
      </c>
      <c r="C14" s="180">
        <v>230912</v>
      </c>
      <c r="D14" s="180">
        <v>0</v>
      </c>
      <c r="E14" s="180">
        <v>0</v>
      </c>
      <c r="F14" s="180">
        <v>0</v>
      </c>
      <c r="G14" s="180">
        <v>0</v>
      </c>
      <c r="H14" s="180">
        <v>0</v>
      </c>
      <c r="I14" s="180">
        <v>0</v>
      </c>
      <c r="J14" s="180">
        <v>0</v>
      </c>
      <c r="K14" s="180">
        <v>0</v>
      </c>
      <c r="L14" s="180">
        <v>0</v>
      </c>
      <c r="M14" s="180">
        <v>0</v>
      </c>
      <c r="N14" s="180">
        <v>0</v>
      </c>
      <c r="O14" s="180">
        <v>0</v>
      </c>
      <c r="P14" s="180">
        <v>0</v>
      </c>
      <c r="Q14" s="180">
        <v>0</v>
      </c>
      <c r="R14" s="180">
        <v>0</v>
      </c>
      <c r="S14" s="180">
        <v>0</v>
      </c>
      <c r="T14" s="180">
        <v>0</v>
      </c>
      <c r="U14" s="180">
        <v>0</v>
      </c>
      <c r="V14" s="180">
        <v>0</v>
      </c>
      <c r="W14" s="180">
        <v>0</v>
      </c>
      <c r="X14" s="180">
        <v>0</v>
      </c>
      <c r="Y14" s="180">
        <v>0</v>
      </c>
      <c r="Z14" s="180">
        <v>0</v>
      </c>
      <c r="AA14" s="180">
        <v>0</v>
      </c>
      <c r="AB14" s="180">
        <v>0</v>
      </c>
      <c r="AC14" s="180">
        <v>0</v>
      </c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70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80" t="s">
        <v>1346</v>
      </c>
      <c r="B15" s="180">
        <v>94517.941000000006</v>
      </c>
      <c r="C15" s="180">
        <v>117464</v>
      </c>
      <c r="D15" s="180">
        <v>159212</v>
      </c>
      <c r="E15" s="180">
        <v>192000.94699999999</v>
      </c>
      <c r="F15" s="180">
        <v>207795.128</v>
      </c>
      <c r="G15" s="180">
        <v>190204.31899999999</v>
      </c>
      <c r="H15" s="180">
        <v>203378.96</v>
      </c>
      <c r="I15" s="180">
        <v>143667.644</v>
      </c>
      <c r="J15" s="180">
        <v>94526.134000000005</v>
      </c>
      <c r="K15" s="180">
        <v>78401.36</v>
      </c>
      <c r="L15" s="180">
        <v>100179</v>
      </c>
      <c r="M15" s="180">
        <v>103512</v>
      </c>
      <c r="N15" s="180">
        <v>660436</v>
      </c>
      <c r="O15" s="180">
        <v>163208</v>
      </c>
      <c r="P15" s="180">
        <v>147465</v>
      </c>
      <c r="Q15" s="180">
        <v>257002</v>
      </c>
      <c r="R15" s="180">
        <v>335237</v>
      </c>
      <c r="S15" s="180">
        <v>356397</v>
      </c>
      <c r="T15" s="180">
        <v>373139</v>
      </c>
      <c r="U15" s="180">
        <v>505218</v>
      </c>
      <c r="V15" s="180">
        <v>658108</v>
      </c>
      <c r="W15" s="180">
        <v>609448</v>
      </c>
      <c r="X15" s="180">
        <v>656022</v>
      </c>
      <c r="Y15" s="180">
        <v>715329</v>
      </c>
      <c r="Z15" s="180">
        <v>771138</v>
      </c>
      <c r="AA15" s="180">
        <v>792844</v>
      </c>
      <c r="AB15" s="180">
        <v>829991</v>
      </c>
      <c r="AC15" s="180">
        <v>720592</v>
      </c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70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80" t="s">
        <v>794</v>
      </c>
      <c r="B16" s="180">
        <v>145295.321</v>
      </c>
      <c r="C16" s="180">
        <v>166916</v>
      </c>
      <c r="D16" s="180">
        <v>177094</v>
      </c>
      <c r="E16" s="180">
        <v>206256.64000000001</v>
      </c>
      <c r="F16" s="180">
        <v>245497.226</v>
      </c>
      <c r="G16" s="180">
        <v>284664.15899999999</v>
      </c>
      <c r="H16" s="180">
        <v>305015.03000000003</v>
      </c>
      <c r="I16" s="180">
        <v>335384.52899999998</v>
      </c>
      <c r="J16" s="180">
        <v>390898.016</v>
      </c>
      <c r="K16" s="180">
        <v>401727.79</v>
      </c>
      <c r="L16" s="180">
        <v>427478</v>
      </c>
      <c r="M16" s="180">
        <v>453299</v>
      </c>
      <c r="N16" s="180">
        <v>463132</v>
      </c>
      <c r="O16" s="180">
        <v>482527</v>
      </c>
      <c r="P16" s="180">
        <v>487320</v>
      </c>
      <c r="Q16" s="180">
        <v>496827</v>
      </c>
      <c r="R16" s="180">
        <v>490597</v>
      </c>
      <c r="S16" s="180">
        <v>534013</v>
      </c>
      <c r="T16" s="180">
        <v>655982</v>
      </c>
      <c r="U16" s="180">
        <v>640438</v>
      </c>
      <c r="V16" s="180">
        <v>629308</v>
      </c>
      <c r="W16" s="180">
        <v>622943</v>
      </c>
      <c r="X16" s="180">
        <v>623461</v>
      </c>
      <c r="Y16" s="180">
        <v>629018</v>
      </c>
      <c r="Z16" s="180">
        <v>640260</v>
      </c>
      <c r="AA16" s="180">
        <v>2177918</v>
      </c>
      <c r="AB16" s="180">
        <v>2246853</v>
      </c>
      <c r="AC16" s="180">
        <v>2215421</v>
      </c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70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80" t="s">
        <v>795</v>
      </c>
      <c r="B17" s="180">
        <v>0</v>
      </c>
      <c r="C17" s="180">
        <v>0</v>
      </c>
      <c r="D17" s="180">
        <v>0</v>
      </c>
      <c r="E17" s="180">
        <v>206256.64000000001</v>
      </c>
      <c r="F17" s="180">
        <v>245497.226</v>
      </c>
      <c r="G17" s="180">
        <v>284664.15899999999</v>
      </c>
      <c r="H17" s="180">
        <v>0</v>
      </c>
      <c r="I17" s="180">
        <v>335384.52899999998</v>
      </c>
      <c r="J17" s="180">
        <v>390898.016</v>
      </c>
      <c r="K17" s="180">
        <v>0</v>
      </c>
      <c r="L17" s="180">
        <v>0</v>
      </c>
      <c r="M17" s="180">
        <v>0</v>
      </c>
      <c r="N17" s="180">
        <v>463132</v>
      </c>
      <c r="O17" s="180">
        <v>482527</v>
      </c>
      <c r="P17" s="180">
        <v>487320</v>
      </c>
      <c r="Q17" s="180">
        <v>496827</v>
      </c>
      <c r="R17" s="180">
        <v>490597</v>
      </c>
      <c r="S17" s="180">
        <v>534013</v>
      </c>
      <c r="T17" s="180">
        <v>655982</v>
      </c>
      <c r="U17" s="180">
        <v>640438</v>
      </c>
      <c r="V17" s="180">
        <v>629308</v>
      </c>
      <c r="W17" s="180">
        <v>622943</v>
      </c>
      <c r="X17" s="180">
        <v>623461</v>
      </c>
      <c r="Y17" s="180">
        <v>629018</v>
      </c>
      <c r="Z17" s="180">
        <v>640260</v>
      </c>
      <c r="AA17" s="180">
        <v>600255</v>
      </c>
      <c r="AB17" s="180">
        <v>637029</v>
      </c>
      <c r="AC17" s="180">
        <v>623678</v>
      </c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70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80" t="s">
        <v>1347</v>
      </c>
      <c r="B18" s="180">
        <v>0</v>
      </c>
      <c r="C18" s="180">
        <v>0</v>
      </c>
      <c r="D18" s="180">
        <v>0</v>
      </c>
      <c r="E18" s="180">
        <v>0</v>
      </c>
      <c r="F18" s="180">
        <v>0</v>
      </c>
      <c r="G18" s="180">
        <v>0</v>
      </c>
      <c r="H18" s="180">
        <v>0</v>
      </c>
      <c r="I18" s="180">
        <v>0</v>
      </c>
      <c r="J18" s="180">
        <v>0</v>
      </c>
      <c r="K18" s="180">
        <v>0</v>
      </c>
      <c r="L18" s="180">
        <v>0</v>
      </c>
      <c r="M18" s="180">
        <v>0</v>
      </c>
      <c r="N18" s="180">
        <v>0</v>
      </c>
      <c r="O18" s="180">
        <v>0</v>
      </c>
      <c r="P18" s="180">
        <v>0</v>
      </c>
      <c r="Q18" s="180">
        <v>0</v>
      </c>
      <c r="R18" s="180">
        <v>0</v>
      </c>
      <c r="S18" s="180">
        <v>0</v>
      </c>
      <c r="T18" s="180">
        <v>0</v>
      </c>
      <c r="U18" s="180">
        <v>0</v>
      </c>
      <c r="V18" s="180">
        <v>0</v>
      </c>
      <c r="W18" s="180">
        <v>0</v>
      </c>
      <c r="X18" s="180">
        <v>0</v>
      </c>
      <c r="Y18" s="180">
        <v>0</v>
      </c>
      <c r="Z18" s="180">
        <v>0</v>
      </c>
      <c r="AA18" s="180">
        <v>1577663</v>
      </c>
      <c r="AB18" s="180">
        <v>1609824</v>
      </c>
      <c r="AC18" s="180">
        <v>1591743</v>
      </c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70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80" t="s">
        <v>796</v>
      </c>
      <c r="B19" s="180">
        <v>0</v>
      </c>
      <c r="C19" s="180">
        <v>166916</v>
      </c>
      <c r="D19" s="180">
        <v>177094</v>
      </c>
      <c r="E19" s="180">
        <v>0</v>
      </c>
      <c r="F19" s="180">
        <v>0</v>
      </c>
      <c r="G19" s="180">
        <v>0</v>
      </c>
      <c r="H19" s="180">
        <v>0</v>
      </c>
      <c r="I19" s="180">
        <v>0</v>
      </c>
      <c r="J19" s="180">
        <v>0</v>
      </c>
      <c r="K19" s="180">
        <v>0</v>
      </c>
      <c r="L19" s="180">
        <v>0</v>
      </c>
      <c r="M19" s="180">
        <v>0</v>
      </c>
      <c r="N19" s="180">
        <v>0</v>
      </c>
      <c r="O19" s="180">
        <v>0</v>
      </c>
      <c r="P19" s="180">
        <v>0</v>
      </c>
      <c r="Q19" s="180">
        <v>0</v>
      </c>
      <c r="R19" s="180">
        <v>0</v>
      </c>
      <c r="S19" s="180">
        <v>0</v>
      </c>
      <c r="T19" s="180">
        <v>0</v>
      </c>
      <c r="U19" s="180">
        <v>0</v>
      </c>
      <c r="V19" s="180">
        <v>0</v>
      </c>
      <c r="W19" s="180">
        <v>0</v>
      </c>
      <c r="X19" s="180">
        <v>0</v>
      </c>
      <c r="Y19" s="180">
        <v>0</v>
      </c>
      <c r="Z19" s="180">
        <v>0</v>
      </c>
      <c r="AA19" s="180">
        <v>0</v>
      </c>
      <c r="AB19" s="180">
        <v>0</v>
      </c>
      <c r="AC19" s="180">
        <v>0</v>
      </c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70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80" t="s">
        <v>1079</v>
      </c>
      <c r="B20" s="180">
        <v>0</v>
      </c>
      <c r="C20" s="180">
        <v>0</v>
      </c>
      <c r="D20" s="180">
        <v>0</v>
      </c>
      <c r="E20" s="180">
        <v>0</v>
      </c>
      <c r="F20" s="180">
        <v>0</v>
      </c>
      <c r="G20" s="180">
        <v>0</v>
      </c>
      <c r="H20" s="180">
        <v>0</v>
      </c>
      <c r="I20" s="180">
        <v>0</v>
      </c>
      <c r="J20" s="180">
        <v>0</v>
      </c>
      <c r="K20" s="180">
        <v>0</v>
      </c>
      <c r="L20" s="180">
        <v>0</v>
      </c>
      <c r="M20" s="180">
        <v>0</v>
      </c>
      <c r="N20" s="180">
        <v>0</v>
      </c>
      <c r="O20" s="180">
        <v>12824</v>
      </c>
      <c r="P20" s="180">
        <v>12824</v>
      </c>
      <c r="Q20" s="180">
        <v>12824</v>
      </c>
      <c r="R20" s="180">
        <v>0</v>
      </c>
      <c r="S20" s="180">
        <v>0</v>
      </c>
      <c r="T20" s="180">
        <v>0</v>
      </c>
      <c r="U20" s="180">
        <v>0</v>
      </c>
      <c r="V20" s="180">
        <v>0</v>
      </c>
      <c r="W20" s="180">
        <v>0</v>
      </c>
      <c r="X20" s="180">
        <v>0</v>
      </c>
      <c r="Y20" s="180">
        <v>0</v>
      </c>
      <c r="Z20" s="180">
        <v>0</v>
      </c>
      <c r="AA20" s="180">
        <v>0</v>
      </c>
      <c r="AB20" s="180">
        <v>0</v>
      </c>
      <c r="AC20" s="180">
        <v>0</v>
      </c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70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80" t="s">
        <v>1080</v>
      </c>
      <c r="B21" s="180">
        <v>0</v>
      </c>
      <c r="C21" s="180">
        <v>0</v>
      </c>
      <c r="D21" s="180">
        <v>0</v>
      </c>
      <c r="E21" s="180">
        <v>0</v>
      </c>
      <c r="F21" s="180">
        <v>0</v>
      </c>
      <c r="G21" s="180">
        <v>0</v>
      </c>
      <c r="H21" s="180">
        <v>0</v>
      </c>
      <c r="I21" s="180">
        <v>0</v>
      </c>
      <c r="J21" s="180">
        <v>0</v>
      </c>
      <c r="K21" s="180">
        <v>0</v>
      </c>
      <c r="L21" s="180">
        <v>0</v>
      </c>
      <c r="M21" s="180">
        <v>0</v>
      </c>
      <c r="N21" s="180">
        <v>0</v>
      </c>
      <c r="O21" s="180">
        <v>12824</v>
      </c>
      <c r="P21" s="180">
        <v>12824</v>
      </c>
      <c r="Q21" s="180">
        <v>12824</v>
      </c>
      <c r="R21" s="180">
        <v>0</v>
      </c>
      <c r="S21" s="180">
        <v>0</v>
      </c>
      <c r="T21" s="180">
        <v>0</v>
      </c>
      <c r="U21" s="180">
        <v>0</v>
      </c>
      <c r="V21" s="180">
        <v>0</v>
      </c>
      <c r="W21" s="180">
        <v>0</v>
      </c>
      <c r="X21" s="180">
        <v>0</v>
      </c>
      <c r="Y21" s="180">
        <v>0</v>
      </c>
      <c r="Z21" s="180">
        <v>0</v>
      </c>
      <c r="AA21" s="180">
        <v>0</v>
      </c>
      <c r="AB21" s="180">
        <v>0</v>
      </c>
      <c r="AC21" s="180">
        <v>0</v>
      </c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70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80" t="s">
        <v>1449</v>
      </c>
      <c r="B22" s="180">
        <v>6933.7730000000001</v>
      </c>
      <c r="C22" s="180">
        <v>6761</v>
      </c>
      <c r="D22" s="180">
        <v>6047</v>
      </c>
      <c r="E22" s="180">
        <v>7937.6450000000004</v>
      </c>
      <c r="F22" s="180">
        <v>8583.8590000000004</v>
      </c>
      <c r="G22" s="180">
        <v>8903.5660000000007</v>
      </c>
      <c r="H22" s="180">
        <v>8284.7000000000007</v>
      </c>
      <c r="I22" s="180">
        <v>7866.375</v>
      </c>
      <c r="J22" s="180">
        <v>7831.53</v>
      </c>
      <c r="K22" s="180">
        <v>8782.7999999999993</v>
      </c>
      <c r="L22" s="180">
        <v>8931</v>
      </c>
      <c r="M22" s="180">
        <v>8109</v>
      </c>
      <c r="N22" s="180">
        <v>8319</v>
      </c>
      <c r="O22" s="180">
        <v>8213</v>
      </c>
      <c r="P22" s="180">
        <v>8748</v>
      </c>
      <c r="Q22" s="180">
        <v>10060</v>
      </c>
      <c r="R22" s="180">
        <v>563406</v>
      </c>
      <c r="S22" s="180">
        <v>563399</v>
      </c>
      <c r="T22" s="180">
        <v>562821</v>
      </c>
      <c r="U22" s="180">
        <v>565107</v>
      </c>
      <c r="V22" s="180">
        <v>568241</v>
      </c>
      <c r="W22" s="180">
        <v>567726</v>
      </c>
      <c r="X22" s="180">
        <v>568591</v>
      </c>
      <c r="Y22" s="180">
        <v>567958</v>
      </c>
      <c r="Z22" s="180">
        <v>568105</v>
      </c>
      <c r="AA22" s="180">
        <v>569385</v>
      </c>
      <c r="AB22" s="180">
        <v>568694</v>
      </c>
      <c r="AC22" s="180">
        <v>575693</v>
      </c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70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80" t="s">
        <v>1348</v>
      </c>
      <c r="B23" s="180">
        <v>0</v>
      </c>
      <c r="C23" s="180">
        <v>6761</v>
      </c>
      <c r="D23" s="180">
        <v>6047</v>
      </c>
      <c r="E23" s="180">
        <v>7937.6450000000004</v>
      </c>
      <c r="F23" s="180">
        <v>8583.8590000000004</v>
      </c>
      <c r="G23" s="180">
        <v>8903.5660000000007</v>
      </c>
      <c r="H23" s="180">
        <v>0</v>
      </c>
      <c r="I23" s="180">
        <v>7866.375</v>
      </c>
      <c r="J23" s="180">
        <v>7831.53</v>
      </c>
      <c r="K23" s="180">
        <v>0</v>
      </c>
      <c r="L23" s="180">
        <v>0</v>
      </c>
      <c r="M23" s="180">
        <v>0</v>
      </c>
      <c r="N23" s="180">
        <v>8319</v>
      </c>
      <c r="O23" s="180">
        <v>8213</v>
      </c>
      <c r="P23" s="180">
        <v>8748</v>
      </c>
      <c r="Q23" s="180">
        <v>10060</v>
      </c>
      <c r="R23" s="180">
        <v>563406</v>
      </c>
      <c r="S23" s="180">
        <v>563399</v>
      </c>
      <c r="T23" s="180">
        <v>562821</v>
      </c>
      <c r="U23" s="180">
        <v>565107</v>
      </c>
      <c r="V23" s="180">
        <v>568241</v>
      </c>
      <c r="W23" s="180">
        <v>567726</v>
      </c>
      <c r="X23" s="180">
        <v>568591</v>
      </c>
      <c r="Y23" s="180">
        <v>567958</v>
      </c>
      <c r="Z23" s="180">
        <v>568105</v>
      </c>
      <c r="AA23" s="180">
        <v>569385</v>
      </c>
      <c r="AB23" s="180">
        <v>568694</v>
      </c>
      <c r="AC23" s="180">
        <v>575693</v>
      </c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70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80" t="s">
        <v>804</v>
      </c>
      <c r="B24" s="180">
        <v>33284.500999999997</v>
      </c>
      <c r="C24" s="180">
        <v>49126</v>
      </c>
      <c r="D24" s="180">
        <v>52715</v>
      </c>
      <c r="E24" s="180">
        <v>61436.601000000002</v>
      </c>
      <c r="F24" s="180">
        <v>58531.455999999998</v>
      </c>
      <c r="G24" s="180">
        <v>67395.775999999998</v>
      </c>
      <c r="H24" s="180">
        <v>65324.09</v>
      </c>
      <c r="I24" s="180">
        <v>69536.570000000007</v>
      </c>
      <c r="J24" s="180">
        <v>73692.884999999995</v>
      </c>
      <c r="K24" s="180">
        <v>81402.320000000007</v>
      </c>
      <c r="L24" s="180">
        <v>80705</v>
      </c>
      <c r="M24" s="180">
        <v>83031</v>
      </c>
      <c r="N24" s="180">
        <v>62119</v>
      </c>
      <c r="O24" s="180">
        <v>89347</v>
      </c>
      <c r="P24" s="180">
        <v>87632</v>
      </c>
      <c r="Q24" s="180">
        <v>125365</v>
      </c>
      <c r="R24" s="180">
        <v>125903</v>
      </c>
      <c r="S24" s="180">
        <v>147428</v>
      </c>
      <c r="T24" s="180">
        <v>156990</v>
      </c>
      <c r="U24" s="180">
        <v>180054</v>
      </c>
      <c r="V24" s="180">
        <v>179324</v>
      </c>
      <c r="W24" s="180">
        <v>190441</v>
      </c>
      <c r="X24" s="180">
        <v>214484</v>
      </c>
      <c r="Y24" s="180">
        <v>226779</v>
      </c>
      <c r="Z24" s="180">
        <v>83229</v>
      </c>
      <c r="AA24" s="180">
        <v>257186</v>
      </c>
      <c r="AB24" s="180">
        <v>270419</v>
      </c>
      <c r="AC24" s="180">
        <v>248791</v>
      </c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70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80" t="s">
        <v>1450</v>
      </c>
      <c r="B25" s="180">
        <v>6463.2079999999996</v>
      </c>
      <c r="C25" s="180">
        <v>4499</v>
      </c>
      <c r="D25" s="180">
        <v>2456</v>
      </c>
      <c r="E25" s="180">
        <v>5511.2839999999997</v>
      </c>
      <c r="F25" s="180">
        <v>3</v>
      </c>
      <c r="G25" s="180">
        <v>37.863</v>
      </c>
      <c r="H25" s="180">
        <v>0</v>
      </c>
      <c r="I25" s="180">
        <v>68651.938999999998</v>
      </c>
      <c r="J25" s="180">
        <v>90724.959000000003</v>
      </c>
      <c r="K25" s="180">
        <v>81560.479999999996</v>
      </c>
      <c r="L25" s="180">
        <v>207574</v>
      </c>
      <c r="M25" s="180">
        <v>218417</v>
      </c>
      <c r="N25" s="180">
        <v>276847</v>
      </c>
      <c r="O25" s="180">
        <v>999499</v>
      </c>
      <c r="P25" s="180">
        <v>784868</v>
      </c>
      <c r="Q25" s="180">
        <v>453284</v>
      </c>
      <c r="R25" s="180">
        <v>242187</v>
      </c>
      <c r="S25" s="180">
        <v>589576</v>
      </c>
      <c r="T25" s="180">
        <v>739185</v>
      </c>
      <c r="U25" s="180">
        <v>599545</v>
      </c>
      <c r="V25" s="180">
        <v>496218</v>
      </c>
      <c r="W25" s="180">
        <v>552844</v>
      </c>
      <c r="X25" s="180">
        <v>614673</v>
      </c>
      <c r="Y25" s="180">
        <v>676189</v>
      </c>
      <c r="Z25" s="180">
        <v>819989</v>
      </c>
      <c r="AA25" s="180">
        <v>711310</v>
      </c>
      <c r="AB25" s="180">
        <v>786731</v>
      </c>
      <c r="AC25" s="180">
        <v>756751</v>
      </c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70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80" t="s">
        <v>806</v>
      </c>
      <c r="B26" s="180">
        <v>99828.005000000005</v>
      </c>
      <c r="C26" s="180">
        <v>124119</v>
      </c>
      <c r="D26" s="180">
        <v>127058</v>
      </c>
      <c r="E26" s="180">
        <v>144042.06299999999</v>
      </c>
      <c r="F26" s="180">
        <v>118926.974</v>
      </c>
      <c r="G26" s="180">
        <v>195564.712</v>
      </c>
      <c r="H26" s="180">
        <v>256315.74</v>
      </c>
      <c r="I26" s="180">
        <v>171690.636</v>
      </c>
      <c r="J26" s="180">
        <v>168075.53599999999</v>
      </c>
      <c r="K26" s="180">
        <v>325407.09999999998</v>
      </c>
      <c r="L26" s="180">
        <v>81054</v>
      </c>
      <c r="M26" s="180">
        <v>96889</v>
      </c>
      <c r="N26" s="180">
        <v>108381</v>
      </c>
      <c r="O26" s="180">
        <v>109332</v>
      </c>
      <c r="P26" s="180">
        <v>123829</v>
      </c>
      <c r="Q26" s="180">
        <v>126822</v>
      </c>
      <c r="R26" s="180">
        <v>100876</v>
      </c>
      <c r="S26" s="180">
        <v>119118</v>
      </c>
      <c r="T26" s="180">
        <v>126125</v>
      </c>
      <c r="U26" s="180">
        <v>126506</v>
      </c>
      <c r="V26" s="180">
        <v>208298</v>
      </c>
      <c r="W26" s="180">
        <v>204655</v>
      </c>
      <c r="X26" s="180">
        <v>209336</v>
      </c>
      <c r="Y26" s="180">
        <v>216335</v>
      </c>
      <c r="Z26" s="180">
        <v>219912</v>
      </c>
      <c r="AA26" s="180">
        <v>156220</v>
      </c>
      <c r="AB26" s="180">
        <v>160301</v>
      </c>
      <c r="AC26" s="180">
        <v>163129</v>
      </c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70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80" t="s">
        <v>1343</v>
      </c>
      <c r="B27" s="180">
        <v>27075.008999999998</v>
      </c>
      <c r="C27" s="180">
        <v>33207</v>
      </c>
      <c r="D27" s="180">
        <v>38930</v>
      </c>
      <c r="E27" s="180">
        <v>40049.324999999997</v>
      </c>
      <c r="F27" s="180">
        <v>36485.78</v>
      </c>
      <c r="G27" s="180">
        <v>52727.281999999999</v>
      </c>
      <c r="H27" s="180">
        <v>61658.19</v>
      </c>
      <c r="I27" s="180">
        <v>57078.47</v>
      </c>
      <c r="J27" s="180">
        <v>68684.437999999995</v>
      </c>
      <c r="K27" s="180">
        <v>77976.240000000005</v>
      </c>
      <c r="L27" s="180">
        <v>0</v>
      </c>
      <c r="M27" s="180">
        <v>0</v>
      </c>
      <c r="N27" s="180">
        <v>0</v>
      </c>
      <c r="O27" s="180">
        <v>0</v>
      </c>
      <c r="P27" s="180">
        <v>0</v>
      </c>
      <c r="Q27" s="180">
        <v>0</v>
      </c>
      <c r="R27" s="180">
        <v>0</v>
      </c>
      <c r="S27" s="180">
        <v>0</v>
      </c>
      <c r="T27" s="180">
        <v>0</v>
      </c>
      <c r="U27" s="180">
        <v>0</v>
      </c>
      <c r="V27" s="180">
        <v>0</v>
      </c>
      <c r="W27" s="180">
        <v>0</v>
      </c>
      <c r="X27" s="180">
        <v>0</v>
      </c>
      <c r="Y27" s="180">
        <v>0</v>
      </c>
      <c r="Z27" s="180">
        <v>0</v>
      </c>
      <c r="AA27" s="180">
        <v>0</v>
      </c>
      <c r="AB27" s="180">
        <v>0</v>
      </c>
      <c r="AC27" s="180">
        <v>0</v>
      </c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70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80" t="s">
        <v>807</v>
      </c>
      <c r="B28" s="180">
        <v>72752.995999999999</v>
      </c>
      <c r="C28" s="180">
        <v>90912</v>
      </c>
      <c r="D28" s="180">
        <v>88128</v>
      </c>
      <c r="E28" s="180">
        <v>103992.738</v>
      </c>
      <c r="F28" s="180">
        <v>82441.194000000003</v>
      </c>
      <c r="G28" s="180">
        <v>142837.43</v>
      </c>
      <c r="H28" s="180">
        <v>194657.55</v>
      </c>
      <c r="I28" s="180">
        <v>114612.166</v>
      </c>
      <c r="J28" s="180">
        <v>99391.097999999998</v>
      </c>
      <c r="K28" s="180">
        <v>247430.86</v>
      </c>
      <c r="L28" s="180">
        <v>81054</v>
      </c>
      <c r="M28" s="180">
        <v>96889</v>
      </c>
      <c r="N28" s="180">
        <v>108381</v>
      </c>
      <c r="O28" s="180">
        <v>109332</v>
      </c>
      <c r="P28" s="180">
        <v>123829</v>
      </c>
      <c r="Q28" s="180">
        <v>126822</v>
      </c>
      <c r="R28" s="180">
        <v>100876</v>
      </c>
      <c r="S28" s="180">
        <v>119118</v>
      </c>
      <c r="T28" s="180">
        <v>126125</v>
      </c>
      <c r="U28" s="180">
        <v>126506</v>
      </c>
      <c r="V28" s="180">
        <v>208298</v>
      </c>
      <c r="W28" s="180">
        <v>204655</v>
      </c>
      <c r="X28" s="180">
        <v>209336</v>
      </c>
      <c r="Y28" s="180">
        <v>216335</v>
      </c>
      <c r="Z28" s="180">
        <v>219912</v>
      </c>
      <c r="AA28" s="180">
        <v>156220</v>
      </c>
      <c r="AB28" s="180">
        <v>160301</v>
      </c>
      <c r="AC28" s="180">
        <v>163129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70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80" t="s">
        <v>808</v>
      </c>
      <c r="B29" s="180">
        <v>6046454.5141399996</v>
      </c>
      <c r="C29" s="180">
        <v>6448726</v>
      </c>
      <c r="D29" s="180">
        <v>7341633</v>
      </c>
      <c r="E29" s="180">
        <v>7625776.0290000001</v>
      </c>
      <c r="F29" s="180">
        <v>8591735.3269999996</v>
      </c>
      <c r="G29" s="180">
        <v>10070813.276000001</v>
      </c>
      <c r="H29" s="180">
        <v>10805722.130000001</v>
      </c>
      <c r="I29" s="180">
        <v>12364965.573000001</v>
      </c>
      <c r="J29" s="180">
        <v>13639683.197000001</v>
      </c>
      <c r="K29" s="180">
        <v>14984841.439999999</v>
      </c>
      <c r="L29" s="180">
        <v>17299626</v>
      </c>
      <c r="M29" s="180">
        <v>19140903</v>
      </c>
      <c r="N29" s="180">
        <v>22236697</v>
      </c>
      <c r="O29" s="180">
        <v>28183640</v>
      </c>
      <c r="P29" s="180">
        <v>31743564</v>
      </c>
      <c r="Q29" s="180">
        <v>33078483</v>
      </c>
      <c r="R29" s="180">
        <v>33376877</v>
      </c>
      <c r="S29" s="180">
        <v>32949662</v>
      </c>
      <c r="T29" s="180">
        <v>34474151</v>
      </c>
      <c r="U29" s="180">
        <v>36792754</v>
      </c>
      <c r="V29" s="180">
        <v>39217136</v>
      </c>
      <c r="W29" s="180">
        <v>41170733</v>
      </c>
      <c r="X29" s="180">
        <v>44262854</v>
      </c>
      <c r="Y29" s="180">
        <v>42340078</v>
      </c>
      <c r="Z29" s="180">
        <v>45461609</v>
      </c>
      <c r="AA29" s="180">
        <v>48220456</v>
      </c>
      <c r="AB29" s="180">
        <v>50913000</v>
      </c>
      <c r="AC29" s="180">
        <v>50833457</v>
      </c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70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70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80" t="s">
        <v>1451</v>
      </c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70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80" t="s">
        <v>1452</v>
      </c>
      <c r="B32" s="180">
        <v>4639306.5999999996</v>
      </c>
      <c r="C32" s="180">
        <v>74000</v>
      </c>
      <c r="D32" s="180">
        <v>74000</v>
      </c>
      <c r="E32" s="180">
        <v>200000</v>
      </c>
      <c r="F32" s="180">
        <v>300000</v>
      </c>
      <c r="G32" s="180">
        <v>200000</v>
      </c>
      <c r="H32" s="180">
        <v>3458445.9</v>
      </c>
      <c r="I32" s="180">
        <v>400000</v>
      </c>
      <c r="J32" s="180">
        <v>400000</v>
      </c>
      <c r="K32" s="180">
        <v>4688492.0599999996</v>
      </c>
      <c r="L32" s="180">
        <v>6561251</v>
      </c>
      <c r="M32" s="180">
        <v>6745915</v>
      </c>
      <c r="N32" s="180">
        <v>400000</v>
      </c>
      <c r="O32" s="180">
        <v>3593500</v>
      </c>
      <c r="P32" s="180">
        <v>3639473</v>
      </c>
      <c r="Q32" s="180">
        <v>4779786</v>
      </c>
      <c r="R32" s="180">
        <v>6067776</v>
      </c>
      <c r="S32" s="180">
        <v>5922159</v>
      </c>
      <c r="T32" s="180">
        <v>5442810</v>
      </c>
      <c r="U32" s="180">
        <v>6090858</v>
      </c>
      <c r="V32" s="180">
        <v>7273973</v>
      </c>
      <c r="W32" s="180">
        <v>7237241</v>
      </c>
      <c r="X32" s="180">
        <v>7602553</v>
      </c>
      <c r="Y32" s="180">
        <v>6836051</v>
      </c>
      <c r="Z32" s="180">
        <v>6348333</v>
      </c>
      <c r="AA32" s="180">
        <v>6727008</v>
      </c>
      <c r="AB32" s="180">
        <v>6322204</v>
      </c>
      <c r="AC32" s="180">
        <v>5490678</v>
      </c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70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80" t="s">
        <v>1453</v>
      </c>
      <c r="B33" s="180">
        <v>4639306.5999999996</v>
      </c>
      <c r="C33" s="180">
        <v>74000</v>
      </c>
      <c r="D33" s="180">
        <v>74000</v>
      </c>
      <c r="E33" s="180">
        <v>200000</v>
      </c>
      <c r="F33" s="180">
        <v>300000</v>
      </c>
      <c r="G33" s="180">
        <v>200000</v>
      </c>
      <c r="H33" s="180">
        <v>3458445.9</v>
      </c>
      <c r="I33" s="180">
        <v>400000</v>
      </c>
      <c r="J33" s="180">
        <v>400000</v>
      </c>
      <c r="K33" s="180">
        <v>4688492.0599999996</v>
      </c>
      <c r="L33" s="180">
        <v>6561251</v>
      </c>
      <c r="M33" s="180">
        <v>6745915</v>
      </c>
      <c r="N33" s="180">
        <v>400000</v>
      </c>
      <c r="O33" s="180">
        <v>400000</v>
      </c>
      <c r="P33" s="180">
        <v>0</v>
      </c>
      <c r="Q33" s="180">
        <v>0</v>
      </c>
      <c r="R33" s="180">
        <v>0</v>
      </c>
      <c r="S33" s="180">
        <v>0</v>
      </c>
      <c r="T33" s="180">
        <v>0</v>
      </c>
      <c r="U33" s="180">
        <v>0</v>
      </c>
      <c r="V33" s="180">
        <v>0</v>
      </c>
      <c r="W33" s="180">
        <v>0</v>
      </c>
      <c r="X33" s="180">
        <v>0</v>
      </c>
      <c r="Y33" s="180">
        <v>0</v>
      </c>
      <c r="Z33" s="180">
        <v>0</v>
      </c>
      <c r="AA33" s="180">
        <v>0</v>
      </c>
      <c r="AB33" s="180">
        <v>0</v>
      </c>
      <c r="AC33" s="180">
        <v>0</v>
      </c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70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80" t="s">
        <v>1454</v>
      </c>
      <c r="B34" s="180">
        <v>4639306.5999999996</v>
      </c>
      <c r="C34" s="180">
        <v>74000</v>
      </c>
      <c r="D34" s="180">
        <v>74000</v>
      </c>
      <c r="E34" s="180">
        <v>200000</v>
      </c>
      <c r="F34" s="180">
        <v>300000</v>
      </c>
      <c r="G34" s="180">
        <v>200000</v>
      </c>
      <c r="H34" s="180">
        <v>100000</v>
      </c>
      <c r="I34" s="180">
        <v>0</v>
      </c>
      <c r="J34" s="180">
        <v>0</v>
      </c>
      <c r="K34" s="180">
        <v>2519883.9</v>
      </c>
      <c r="L34" s="180">
        <v>3625925</v>
      </c>
      <c r="M34" s="180">
        <v>4359893</v>
      </c>
      <c r="N34" s="180">
        <v>0</v>
      </c>
      <c r="O34" s="180">
        <v>0</v>
      </c>
      <c r="P34" s="180">
        <v>0</v>
      </c>
      <c r="Q34" s="180">
        <v>0</v>
      </c>
      <c r="R34" s="180">
        <v>0</v>
      </c>
      <c r="S34" s="180">
        <v>0</v>
      </c>
      <c r="T34" s="180">
        <v>0</v>
      </c>
      <c r="U34" s="180">
        <v>0</v>
      </c>
      <c r="V34" s="180">
        <v>0</v>
      </c>
      <c r="W34" s="180">
        <v>0</v>
      </c>
      <c r="X34" s="180">
        <v>0</v>
      </c>
      <c r="Y34" s="180">
        <v>0</v>
      </c>
      <c r="Z34" s="180">
        <v>0</v>
      </c>
      <c r="AA34" s="180">
        <v>0</v>
      </c>
      <c r="AB34" s="180">
        <v>0</v>
      </c>
      <c r="AC34" s="180">
        <v>0</v>
      </c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70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80" t="s">
        <v>1455</v>
      </c>
      <c r="B35" s="180">
        <v>0</v>
      </c>
      <c r="C35" s="180">
        <v>0</v>
      </c>
      <c r="D35" s="180">
        <v>0</v>
      </c>
      <c r="E35" s="180">
        <v>0</v>
      </c>
      <c r="F35" s="180">
        <v>0</v>
      </c>
      <c r="G35" s="180">
        <v>0</v>
      </c>
      <c r="H35" s="180">
        <v>3358445.9</v>
      </c>
      <c r="I35" s="180">
        <v>400000</v>
      </c>
      <c r="J35" s="180">
        <v>400000</v>
      </c>
      <c r="K35" s="180">
        <v>2168608.16</v>
      </c>
      <c r="L35" s="180">
        <v>2935326</v>
      </c>
      <c r="M35" s="180">
        <v>2386022</v>
      </c>
      <c r="N35" s="180">
        <v>400000</v>
      </c>
      <c r="O35" s="180">
        <v>400000</v>
      </c>
      <c r="P35" s="180">
        <v>0</v>
      </c>
      <c r="Q35" s="180">
        <v>0</v>
      </c>
      <c r="R35" s="180">
        <v>0</v>
      </c>
      <c r="S35" s="180">
        <v>0</v>
      </c>
      <c r="T35" s="180">
        <v>0</v>
      </c>
      <c r="U35" s="180">
        <v>0</v>
      </c>
      <c r="V35" s="180">
        <v>0</v>
      </c>
      <c r="W35" s="180">
        <v>0</v>
      </c>
      <c r="X35" s="180">
        <v>0</v>
      </c>
      <c r="Y35" s="180">
        <v>0</v>
      </c>
      <c r="Z35" s="180">
        <v>0</v>
      </c>
      <c r="AA35" s="180">
        <v>0</v>
      </c>
      <c r="AB35" s="180">
        <v>0</v>
      </c>
      <c r="AC35" s="180">
        <v>0</v>
      </c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70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80" t="s">
        <v>1288</v>
      </c>
      <c r="B36" s="180">
        <v>0</v>
      </c>
      <c r="C36" s="180">
        <v>0</v>
      </c>
      <c r="D36" s="180">
        <v>0</v>
      </c>
      <c r="E36" s="180">
        <v>0</v>
      </c>
      <c r="F36" s="180">
        <v>0</v>
      </c>
      <c r="G36" s="180">
        <v>0</v>
      </c>
      <c r="H36" s="180">
        <v>0</v>
      </c>
      <c r="I36" s="180">
        <v>0</v>
      </c>
      <c r="J36" s="180">
        <v>0</v>
      </c>
      <c r="K36" s="180">
        <v>0</v>
      </c>
      <c r="L36" s="180">
        <v>0</v>
      </c>
      <c r="M36" s="180">
        <v>0</v>
      </c>
      <c r="N36" s="180">
        <v>0</v>
      </c>
      <c r="O36" s="180">
        <v>3193500</v>
      </c>
      <c r="P36" s="180">
        <v>3639473</v>
      </c>
      <c r="Q36" s="180">
        <v>4779786</v>
      </c>
      <c r="R36" s="180">
        <v>6067776</v>
      </c>
      <c r="S36" s="180">
        <v>5922159</v>
      </c>
      <c r="T36" s="180">
        <v>5442810</v>
      </c>
      <c r="U36" s="180">
        <v>6090858</v>
      </c>
      <c r="V36" s="180">
        <v>7273973</v>
      </c>
      <c r="W36" s="180">
        <v>7237241</v>
      </c>
      <c r="X36" s="180">
        <v>7602553</v>
      </c>
      <c r="Y36" s="180">
        <v>6836051</v>
      </c>
      <c r="Z36" s="180">
        <v>6348333</v>
      </c>
      <c r="AA36" s="180">
        <v>6727008</v>
      </c>
      <c r="AB36" s="180">
        <v>6322204</v>
      </c>
      <c r="AC36" s="180">
        <v>5490678</v>
      </c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70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80" t="s">
        <v>1456</v>
      </c>
      <c r="B37" s="180">
        <v>0</v>
      </c>
      <c r="C37" s="180">
        <v>0</v>
      </c>
      <c r="D37" s="180">
        <v>0</v>
      </c>
      <c r="E37" s="180">
        <v>0</v>
      </c>
      <c r="F37" s="180">
        <v>0</v>
      </c>
      <c r="G37" s="180">
        <v>0</v>
      </c>
      <c r="H37" s="180">
        <v>0</v>
      </c>
      <c r="I37" s="180">
        <v>0</v>
      </c>
      <c r="J37" s="180">
        <v>0</v>
      </c>
      <c r="K37" s="180">
        <v>0</v>
      </c>
      <c r="L37" s="180">
        <v>0</v>
      </c>
      <c r="M37" s="180">
        <v>0</v>
      </c>
      <c r="N37" s="180">
        <v>0</v>
      </c>
      <c r="O37" s="180">
        <v>3193500</v>
      </c>
      <c r="P37" s="180">
        <v>3639473</v>
      </c>
      <c r="Q37" s="180">
        <v>4779786</v>
      </c>
      <c r="R37" s="180">
        <v>6067776</v>
      </c>
      <c r="S37" s="180">
        <v>5922159</v>
      </c>
      <c r="T37" s="180">
        <v>5442810</v>
      </c>
      <c r="U37" s="180">
        <v>6090858</v>
      </c>
      <c r="V37" s="180">
        <v>7273973</v>
      </c>
      <c r="W37" s="180">
        <v>7237241</v>
      </c>
      <c r="X37" s="180">
        <v>7602553</v>
      </c>
      <c r="Y37" s="180">
        <v>6836051</v>
      </c>
      <c r="Z37" s="180">
        <v>6348333</v>
      </c>
      <c r="AA37" s="180">
        <v>6727008</v>
      </c>
      <c r="AB37" s="180">
        <v>6322204</v>
      </c>
      <c r="AC37" s="180">
        <v>5490678</v>
      </c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70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80" t="s">
        <v>1442</v>
      </c>
      <c r="B38" s="180">
        <v>0</v>
      </c>
      <c r="C38" s="180">
        <v>4962673</v>
      </c>
      <c r="D38" s="180">
        <v>3528522</v>
      </c>
      <c r="E38" s="180">
        <v>3416802.54</v>
      </c>
      <c r="F38" s="180">
        <v>3964427</v>
      </c>
      <c r="G38" s="180">
        <v>2769702.6540000001</v>
      </c>
      <c r="H38" s="180">
        <v>0</v>
      </c>
      <c r="I38" s="180">
        <v>2275413.2519999999</v>
      </c>
      <c r="J38" s="180">
        <v>3486706.094</v>
      </c>
      <c r="K38" s="180">
        <v>0</v>
      </c>
      <c r="L38" s="180">
        <v>0</v>
      </c>
      <c r="M38" s="180">
        <v>0</v>
      </c>
      <c r="N38" s="180">
        <v>8564100</v>
      </c>
      <c r="O38" s="180">
        <v>6882532</v>
      </c>
      <c r="P38" s="180">
        <v>10073482</v>
      </c>
      <c r="Q38" s="180">
        <v>8720111</v>
      </c>
      <c r="R38" s="180">
        <v>6419444</v>
      </c>
      <c r="S38" s="180">
        <v>5743611</v>
      </c>
      <c r="T38" s="180">
        <v>7157778</v>
      </c>
      <c r="U38" s="180">
        <v>7740113</v>
      </c>
      <c r="V38" s="180">
        <v>7834659</v>
      </c>
      <c r="W38" s="180">
        <v>6099166</v>
      </c>
      <c r="X38" s="180">
        <v>5262500</v>
      </c>
      <c r="Y38" s="180">
        <v>4492778</v>
      </c>
      <c r="Z38" s="180">
        <v>6276054</v>
      </c>
      <c r="AA38" s="180">
        <v>4221721</v>
      </c>
      <c r="AB38" s="180">
        <v>4532578</v>
      </c>
      <c r="AC38" s="180">
        <v>4670101</v>
      </c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70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80" t="s">
        <v>1443</v>
      </c>
      <c r="B39" s="180">
        <v>0</v>
      </c>
      <c r="C39" s="180">
        <v>4962673</v>
      </c>
      <c r="D39" s="180">
        <v>3528522</v>
      </c>
      <c r="E39" s="180">
        <v>3416802.54</v>
      </c>
      <c r="F39" s="180">
        <v>3964427</v>
      </c>
      <c r="G39" s="180">
        <v>2769702.6540000001</v>
      </c>
      <c r="H39" s="180">
        <v>0</v>
      </c>
      <c r="I39" s="180">
        <v>2275413.2519999999</v>
      </c>
      <c r="J39" s="180">
        <v>3486706.094</v>
      </c>
      <c r="K39" s="180">
        <v>0</v>
      </c>
      <c r="L39" s="180">
        <v>0</v>
      </c>
      <c r="M39" s="180">
        <v>0</v>
      </c>
      <c r="N39" s="180">
        <v>8564100</v>
      </c>
      <c r="O39" s="180">
        <v>6882532</v>
      </c>
      <c r="P39" s="180">
        <v>10073482</v>
      </c>
      <c r="Q39" s="180">
        <v>8720111</v>
      </c>
      <c r="R39" s="180">
        <v>6419444</v>
      </c>
      <c r="S39" s="180">
        <v>5743611</v>
      </c>
      <c r="T39" s="180">
        <v>7157778</v>
      </c>
      <c r="U39" s="180">
        <v>7740113</v>
      </c>
      <c r="V39" s="180">
        <v>7834659</v>
      </c>
      <c r="W39" s="180">
        <v>6099166</v>
      </c>
      <c r="X39" s="180">
        <v>5262500</v>
      </c>
      <c r="Y39" s="180">
        <v>4492778</v>
      </c>
      <c r="Z39" s="180">
        <v>6276054</v>
      </c>
      <c r="AA39" s="180">
        <v>4221721</v>
      </c>
      <c r="AB39" s="180">
        <v>4532578</v>
      </c>
      <c r="AC39" s="180">
        <v>4670101</v>
      </c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70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80" t="s">
        <v>1457</v>
      </c>
      <c r="B40" s="180">
        <v>0</v>
      </c>
      <c r="C40" s="180">
        <v>659</v>
      </c>
      <c r="D40" s="180">
        <v>1313</v>
      </c>
      <c r="E40" s="180">
        <v>0</v>
      </c>
      <c r="F40" s="180">
        <v>0</v>
      </c>
      <c r="G40" s="180">
        <v>0</v>
      </c>
      <c r="H40" s="180">
        <v>629.04</v>
      </c>
      <c r="I40" s="180">
        <v>1303.0139999999999</v>
      </c>
      <c r="J40" s="180">
        <v>1392.877</v>
      </c>
      <c r="K40" s="180">
        <v>1392.88</v>
      </c>
      <c r="L40" s="180">
        <v>0</v>
      </c>
      <c r="M40" s="180">
        <v>0</v>
      </c>
      <c r="N40" s="180">
        <v>0</v>
      </c>
      <c r="O40" s="180">
        <v>0</v>
      </c>
      <c r="P40" s="180">
        <v>0</v>
      </c>
      <c r="Q40" s="180">
        <v>0</v>
      </c>
      <c r="R40" s="180">
        <v>0</v>
      </c>
      <c r="S40" s="180">
        <v>0</v>
      </c>
      <c r="T40" s="180">
        <v>0</v>
      </c>
      <c r="U40" s="180">
        <v>0</v>
      </c>
      <c r="V40" s="180">
        <v>0</v>
      </c>
      <c r="W40" s="180">
        <v>0</v>
      </c>
      <c r="X40" s="180">
        <v>0</v>
      </c>
      <c r="Y40" s="180">
        <v>0</v>
      </c>
      <c r="Z40" s="180">
        <v>0</v>
      </c>
      <c r="AA40" s="180">
        <v>0</v>
      </c>
      <c r="AB40" s="180">
        <v>0</v>
      </c>
      <c r="AC40" s="180">
        <v>0</v>
      </c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70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80" t="s">
        <v>1458</v>
      </c>
      <c r="B41" s="180">
        <v>0</v>
      </c>
      <c r="C41" s="180">
        <v>0</v>
      </c>
      <c r="D41" s="180">
        <v>500000</v>
      </c>
      <c r="E41" s="180">
        <v>500000</v>
      </c>
      <c r="F41" s="180">
        <v>500000</v>
      </c>
      <c r="G41" s="180">
        <v>2900000</v>
      </c>
      <c r="H41" s="180">
        <v>2900000</v>
      </c>
      <c r="I41" s="180">
        <v>4900000</v>
      </c>
      <c r="J41" s="180">
        <v>4400000</v>
      </c>
      <c r="K41" s="180">
        <v>4400000</v>
      </c>
      <c r="L41" s="180">
        <v>4400000</v>
      </c>
      <c r="M41" s="180">
        <v>5540000</v>
      </c>
      <c r="N41" s="180">
        <v>5540000</v>
      </c>
      <c r="O41" s="180">
        <v>7546410</v>
      </c>
      <c r="P41" s="180">
        <v>7346410</v>
      </c>
      <c r="Q41" s="180">
        <v>8571410</v>
      </c>
      <c r="R41" s="180">
        <v>8571000</v>
      </c>
      <c r="S41" s="180">
        <v>8222700</v>
      </c>
      <c r="T41" s="180">
        <v>8222700</v>
      </c>
      <c r="U41" s="180">
        <v>9057700</v>
      </c>
      <c r="V41" s="180">
        <v>8944083</v>
      </c>
      <c r="W41" s="180">
        <v>9110156</v>
      </c>
      <c r="X41" s="180">
        <v>12096146</v>
      </c>
      <c r="Y41" s="180">
        <v>11223723</v>
      </c>
      <c r="Z41" s="180">
        <v>11226291</v>
      </c>
      <c r="AA41" s="180">
        <v>13047409</v>
      </c>
      <c r="AB41" s="180">
        <v>13051747</v>
      </c>
      <c r="AC41" s="180">
        <v>14816353</v>
      </c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70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80" t="s">
        <v>1459</v>
      </c>
      <c r="B42" s="180">
        <v>5769.2849999999999</v>
      </c>
      <c r="C42" s="180">
        <v>8564</v>
      </c>
      <c r="D42" s="180">
        <v>7501</v>
      </c>
      <c r="E42" s="180">
        <v>6666.683</v>
      </c>
      <c r="F42" s="180">
        <v>5957.241</v>
      </c>
      <c r="G42" s="180">
        <v>4985.5349999999999</v>
      </c>
      <c r="H42" s="180">
        <v>4286.45</v>
      </c>
      <c r="I42" s="180">
        <v>17641.761999999999</v>
      </c>
      <c r="J42" s="180">
        <v>45932.576000000001</v>
      </c>
      <c r="K42" s="180">
        <v>52528.49</v>
      </c>
      <c r="L42" s="180">
        <v>60756</v>
      </c>
      <c r="M42" s="180">
        <v>67698</v>
      </c>
      <c r="N42" s="180">
        <v>67765</v>
      </c>
      <c r="O42" s="180">
        <v>72655</v>
      </c>
      <c r="P42" s="180">
        <v>75281</v>
      </c>
      <c r="Q42" s="180">
        <v>75850</v>
      </c>
      <c r="R42" s="180">
        <v>70737</v>
      </c>
      <c r="S42" s="180">
        <v>63406</v>
      </c>
      <c r="T42" s="180">
        <v>63643</v>
      </c>
      <c r="U42" s="180">
        <v>56013</v>
      </c>
      <c r="V42" s="180">
        <v>48446</v>
      </c>
      <c r="W42" s="180">
        <v>43948</v>
      </c>
      <c r="X42" s="180">
        <v>35939</v>
      </c>
      <c r="Y42" s="180">
        <v>28257</v>
      </c>
      <c r="Z42" s="180">
        <v>21837</v>
      </c>
      <c r="AA42" s="180">
        <v>1522568</v>
      </c>
      <c r="AB42" s="180">
        <v>1559030</v>
      </c>
      <c r="AC42" s="180">
        <v>1556628</v>
      </c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70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80" t="s">
        <v>1460</v>
      </c>
      <c r="B43" s="180">
        <v>0</v>
      </c>
      <c r="C43" s="180">
        <v>0</v>
      </c>
      <c r="D43" s="180">
        <v>0</v>
      </c>
      <c r="E43" s="180">
        <v>0</v>
      </c>
      <c r="F43" s="180">
        <v>0</v>
      </c>
      <c r="G43" s="180">
        <v>0</v>
      </c>
      <c r="H43" s="180">
        <v>0</v>
      </c>
      <c r="I43" s="180">
        <v>0</v>
      </c>
      <c r="J43" s="180">
        <v>0</v>
      </c>
      <c r="K43" s="180">
        <v>0</v>
      </c>
      <c r="L43" s="180">
        <v>0</v>
      </c>
      <c r="M43" s="180">
        <v>0</v>
      </c>
      <c r="N43" s="180">
        <v>0</v>
      </c>
      <c r="O43" s="180">
        <v>0</v>
      </c>
      <c r="P43" s="180">
        <v>0</v>
      </c>
      <c r="Q43" s="180">
        <v>0</v>
      </c>
      <c r="R43" s="180">
        <v>0</v>
      </c>
      <c r="S43" s="180">
        <v>0</v>
      </c>
      <c r="T43" s="180">
        <v>0</v>
      </c>
      <c r="U43" s="180">
        <v>0</v>
      </c>
      <c r="V43" s="180">
        <v>0</v>
      </c>
      <c r="W43" s="180">
        <v>0</v>
      </c>
      <c r="X43" s="180">
        <v>0</v>
      </c>
      <c r="Y43" s="180">
        <v>0</v>
      </c>
      <c r="Z43" s="180">
        <v>0</v>
      </c>
      <c r="AA43" s="180">
        <v>19382</v>
      </c>
      <c r="AB43" s="180">
        <v>19522</v>
      </c>
      <c r="AC43" s="180">
        <v>17815</v>
      </c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70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80" t="s">
        <v>1461</v>
      </c>
      <c r="B44" s="180">
        <v>5769.2849999999999</v>
      </c>
      <c r="C44" s="180">
        <v>8564</v>
      </c>
      <c r="D44" s="180">
        <v>7501</v>
      </c>
      <c r="E44" s="180">
        <v>6666.683</v>
      </c>
      <c r="F44" s="180">
        <v>5957.241</v>
      </c>
      <c r="G44" s="180">
        <v>4985.5349999999999</v>
      </c>
      <c r="H44" s="180">
        <v>4286.45</v>
      </c>
      <c r="I44" s="180">
        <v>17641.761999999999</v>
      </c>
      <c r="J44" s="180">
        <v>45932.576000000001</v>
      </c>
      <c r="K44" s="180">
        <v>52528.49</v>
      </c>
      <c r="L44" s="180">
        <v>60756</v>
      </c>
      <c r="M44" s="180">
        <v>67698</v>
      </c>
      <c r="N44" s="180">
        <v>67765</v>
      </c>
      <c r="O44" s="180">
        <v>72655</v>
      </c>
      <c r="P44" s="180">
        <v>75281</v>
      </c>
      <c r="Q44" s="180">
        <v>75850</v>
      </c>
      <c r="R44" s="180">
        <v>70737</v>
      </c>
      <c r="S44" s="180">
        <v>63406</v>
      </c>
      <c r="T44" s="180">
        <v>63643</v>
      </c>
      <c r="U44" s="180">
        <v>56013</v>
      </c>
      <c r="V44" s="180">
        <v>48446</v>
      </c>
      <c r="W44" s="180">
        <v>43948</v>
      </c>
      <c r="X44" s="180">
        <v>35939</v>
      </c>
      <c r="Y44" s="180">
        <v>28257</v>
      </c>
      <c r="Z44" s="180">
        <v>21837</v>
      </c>
      <c r="AA44" s="180">
        <v>1503186</v>
      </c>
      <c r="AB44" s="180">
        <v>1539508</v>
      </c>
      <c r="AC44" s="180">
        <v>1538813</v>
      </c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70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80" t="s">
        <v>819</v>
      </c>
      <c r="B45" s="180">
        <v>4079.5349999999999</v>
      </c>
      <c r="C45" s="180">
        <v>4471</v>
      </c>
      <c r="D45" s="180">
        <v>4863</v>
      </c>
      <c r="E45" s="180">
        <v>5255.43</v>
      </c>
      <c r="F45" s="180">
        <v>5647.424</v>
      </c>
      <c r="G45" s="180">
        <v>6071.6149999999998</v>
      </c>
      <c r="H45" s="180">
        <v>6495.81</v>
      </c>
      <c r="I45" s="180">
        <v>6919.9970000000003</v>
      </c>
      <c r="J45" s="180">
        <v>6653.7969999999996</v>
      </c>
      <c r="K45" s="180">
        <v>7484.74</v>
      </c>
      <c r="L45" s="180">
        <v>8316</v>
      </c>
      <c r="M45" s="180">
        <v>9147</v>
      </c>
      <c r="N45" s="180">
        <v>10709</v>
      </c>
      <c r="O45" s="180">
        <v>30520</v>
      </c>
      <c r="P45" s="180">
        <v>30407</v>
      </c>
      <c r="Q45" s="180">
        <v>32593</v>
      </c>
      <c r="R45" s="180">
        <v>29422</v>
      </c>
      <c r="S45" s="180">
        <v>32260</v>
      </c>
      <c r="T45" s="180">
        <v>35099</v>
      </c>
      <c r="U45" s="180">
        <v>37171</v>
      </c>
      <c r="V45" s="180">
        <v>40009</v>
      </c>
      <c r="W45" s="180">
        <v>31283</v>
      </c>
      <c r="X45" s="180">
        <v>36541</v>
      </c>
      <c r="Y45" s="180">
        <v>41348</v>
      </c>
      <c r="Z45" s="180">
        <v>46154</v>
      </c>
      <c r="AA45" s="180">
        <v>193024</v>
      </c>
      <c r="AB45" s="180">
        <v>202153</v>
      </c>
      <c r="AC45" s="180">
        <v>209363</v>
      </c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70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80" t="s">
        <v>1462</v>
      </c>
      <c r="B46" s="180">
        <v>19735.185000000001</v>
      </c>
      <c r="C46" s="180">
        <v>15190</v>
      </c>
      <c r="D46" s="180">
        <v>16374</v>
      </c>
      <c r="E46" s="180">
        <v>16504.025000000001</v>
      </c>
      <c r="F46" s="180">
        <v>16702.732</v>
      </c>
      <c r="G46" s="180">
        <v>100</v>
      </c>
      <c r="H46" s="180">
        <v>209.35</v>
      </c>
      <c r="I46" s="180">
        <v>395.08600000000001</v>
      </c>
      <c r="J46" s="180">
        <v>243.50700000000001</v>
      </c>
      <c r="K46" s="180">
        <v>171.8</v>
      </c>
      <c r="L46" s="180">
        <v>398272</v>
      </c>
      <c r="M46" s="180">
        <v>424540</v>
      </c>
      <c r="N46" s="180">
        <v>505168</v>
      </c>
      <c r="O46" s="180">
        <v>477021</v>
      </c>
      <c r="P46" s="180">
        <v>613222</v>
      </c>
      <c r="Q46" s="180">
        <v>664539</v>
      </c>
      <c r="R46" s="180">
        <v>552563</v>
      </c>
      <c r="S46" s="180">
        <v>484303</v>
      </c>
      <c r="T46" s="180">
        <v>531406</v>
      </c>
      <c r="U46" s="180">
        <v>561876</v>
      </c>
      <c r="V46" s="180">
        <v>742467</v>
      </c>
      <c r="W46" s="180">
        <v>670182</v>
      </c>
      <c r="X46" s="180">
        <v>683138</v>
      </c>
      <c r="Y46" s="180">
        <v>673536</v>
      </c>
      <c r="Z46" s="180">
        <v>662661</v>
      </c>
      <c r="AA46" s="180">
        <v>1150460</v>
      </c>
      <c r="AB46" s="180">
        <v>940043</v>
      </c>
      <c r="AC46" s="180">
        <v>991356</v>
      </c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70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80" t="s">
        <v>1463</v>
      </c>
      <c r="B47" s="180">
        <v>77778.192999999999</v>
      </c>
      <c r="C47" s="180">
        <v>132657</v>
      </c>
      <c r="D47" s="180">
        <v>102859</v>
      </c>
      <c r="E47" s="180">
        <v>85887.33</v>
      </c>
      <c r="F47" s="180">
        <v>142034.59</v>
      </c>
      <c r="G47" s="180">
        <v>189033.82199999999</v>
      </c>
      <c r="H47" s="180">
        <v>169265.03</v>
      </c>
      <c r="I47" s="180">
        <v>105453.378</v>
      </c>
      <c r="J47" s="180">
        <v>187758.77100000001</v>
      </c>
      <c r="K47" s="180">
        <v>300718.15999999997</v>
      </c>
      <c r="L47" s="180">
        <v>223875</v>
      </c>
      <c r="M47" s="180">
        <v>142100</v>
      </c>
      <c r="N47" s="180">
        <v>281038</v>
      </c>
      <c r="O47" s="180">
        <v>482207</v>
      </c>
      <c r="P47" s="180">
        <v>375845</v>
      </c>
      <c r="Q47" s="180">
        <v>167657</v>
      </c>
      <c r="R47" s="180">
        <v>301496</v>
      </c>
      <c r="S47" s="180">
        <v>472401</v>
      </c>
      <c r="T47" s="180">
        <v>338071</v>
      </c>
      <c r="U47" s="180">
        <v>300728</v>
      </c>
      <c r="V47" s="180">
        <v>481091</v>
      </c>
      <c r="W47" s="180">
        <v>701205</v>
      </c>
      <c r="X47" s="180">
        <v>461126</v>
      </c>
      <c r="Y47" s="180">
        <v>360099</v>
      </c>
      <c r="Z47" s="180">
        <v>492374</v>
      </c>
      <c r="AA47" s="180">
        <v>783316</v>
      </c>
      <c r="AB47" s="180">
        <v>876497</v>
      </c>
      <c r="AC47" s="180">
        <v>306789</v>
      </c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70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80" t="s">
        <v>1464</v>
      </c>
      <c r="B48" s="180">
        <v>0</v>
      </c>
      <c r="C48" s="180">
        <v>0</v>
      </c>
      <c r="D48" s="180">
        <v>0</v>
      </c>
      <c r="E48" s="180">
        <v>0</v>
      </c>
      <c r="F48" s="180">
        <v>0</v>
      </c>
      <c r="G48" s="180">
        <v>0</v>
      </c>
      <c r="H48" s="180">
        <v>0</v>
      </c>
      <c r="I48" s="180">
        <v>0</v>
      </c>
      <c r="J48" s="180">
        <v>0</v>
      </c>
      <c r="K48" s="180">
        <v>0</v>
      </c>
      <c r="L48" s="180">
        <v>0</v>
      </c>
      <c r="M48" s="180">
        <v>0</v>
      </c>
      <c r="N48" s="180">
        <v>0</v>
      </c>
      <c r="O48" s="180">
        <v>42113</v>
      </c>
      <c r="P48" s="180">
        <v>19168</v>
      </c>
      <c r="Q48" s="180">
        <v>2935</v>
      </c>
      <c r="R48" s="180">
        <v>141231</v>
      </c>
      <c r="S48" s="180">
        <v>140858</v>
      </c>
      <c r="T48" s="180">
        <v>139986</v>
      </c>
      <c r="U48" s="180">
        <v>139716</v>
      </c>
      <c r="V48" s="180">
        <v>139424</v>
      </c>
      <c r="W48" s="180">
        <v>139577</v>
      </c>
      <c r="X48" s="180">
        <v>137474</v>
      </c>
      <c r="Y48" s="180">
        <v>136745</v>
      </c>
      <c r="Z48" s="180">
        <v>136000</v>
      </c>
      <c r="AA48" s="180">
        <v>110400</v>
      </c>
      <c r="AB48" s="180">
        <v>110400</v>
      </c>
      <c r="AC48" s="180">
        <v>113938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70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80" t="s">
        <v>1465</v>
      </c>
      <c r="B49" s="180">
        <v>169184.52900000001</v>
      </c>
      <c r="C49" s="180">
        <v>158455</v>
      </c>
      <c r="D49" s="180">
        <v>165436</v>
      </c>
      <c r="E49" s="180">
        <v>229626.49600000001</v>
      </c>
      <c r="F49" s="180">
        <v>224877.3</v>
      </c>
      <c r="G49" s="180">
        <v>290707.51899999997</v>
      </c>
      <c r="H49" s="180">
        <v>268241.34999999998</v>
      </c>
      <c r="I49" s="180">
        <v>283779.79599999997</v>
      </c>
      <c r="J49" s="180">
        <v>339203.40700000001</v>
      </c>
      <c r="K49" s="180">
        <v>336953.32</v>
      </c>
      <c r="L49" s="180">
        <v>5159</v>
      </c>
      <c r="M49" s="180">
        <v>5248</v>
      </c>
      <c r="N49" s="180">
        <v>10662</v>
      </c>
      <c r="O49" s="180">
        <v>253115</v>
      </c>
      <c r="P49" s="180">
        <v>179546</v>
      </c>
      <c r="Q49" s="180">
        <v>71492</v>
      </c>
      <c r="R49" s="180">
        <v>48664</v>
      </c>
      <c r="S49" s="180">
        <v>57198</v>
      </c>
      <c r="T49" s="180">
        <v>36630</v>
      </c>
      <c r="U49" s="180">
        <v>47841</v>
      </c>
      <c r="V49" s="180">
        <v>84786</v>
      </c>
      <c r="W49" s="180">
        <v>66170</v>
      </c>
      <c r="X49" s="180">
        <v>66328</v>
      </c>
      <c r="Y49" s="180">
        <v>65027</v>
      </c>
      <c r="Z49" s="180">
        <v>60192</v>
      </c>
      <c r="AA49" s="180">
        <v>65121</v>
      </c>
      <c r="AB49" s="180">
        <v>61618</v>
      </c>
      <c r="AC49" s="180">
        <v>58483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70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80" t="s">
        <v>1466</v>
      </c>
      <c r="B50" s="180">
        <v>4915853.3269999996</v>
      </c>
      <c r="C50" s="180">
        <v>5356669</v>
      </c>
      <c r="D50" s="180">
        <v>4400868</v>
      </c>
      <c r="E50" s="180">
        <v>4460742.5039999997</v>
      </c>
      <c r="F50" s="180">
        <v>5159646.2869999995</v>
      </c>
      <c r="G50" s="180">
        <v>6360601.1449999996</v>
      </c>
      <c r="H50" s="180">
        <v>6807572.9400000004</v>
      </c>
      <c r="I50" s="180">
        <v>7990906.2850000001</v>
      </c>
      <c r="J50" s="180">
        <v>8867891.0289999992</v>
      </c>
      <c r="K50" s="180">
        <v>9787741.4499999993</v>
      </c>
      <c r="L50" s="180">
        <v>11657629</v>
      </c>
      <c r="M50" s="180">
        <v>12934648</v>
      </c>
      <c r="N50" s="180">
        <v>15379442</v>
      </c>
      <c r="O50" s="180">
        <v>19380073</v>
      </c>
      <c r="P50" s="180">
        <v>22352834</v>
      </c>
      <c r="Q50" s="180">
        <v>23086373</v>
      </c>
      <c r="R50" s="180">
        <v>22202333</v>
      </c>
      <c r="S50" s="180">
        <v>21138896</v>
      </c>
      <c r="T50" s="180">
        <v>21968123</v>
      </c>
      <c r="U50" s="180">
        <v>24032016</v>
      </c>
      <c r="V50" s="180">
        <v>25588938</v>
      </c>
      <c r="W50" s="180">
        <v>24098928</v>
      </c>
      <c r="X50" s="180">
        <v>26381745</v>
      </c>
      <c r="Y50" s="180">
        <v>23857564</v>
      </c>
      <c r="Z50" s="180">
        <v>25269896</v>
      </c>
      <c r="AA50" s="180">
        <v>27821027</v>
      </c>
      <c r="AB50" s="180">
        <v>27656270</v>
      </c>
      <c r="AC50" s="180">
        <v>28213689</v>
      </c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70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70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80" t="s">
        <v>824</v>
      </c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70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80" t="s">
        <v>1349</v>
      </c>
      <c r="B53" s="180">
        <v>1000000</v>
      </c>
      <c r="C53" s="180">
        <v>1000000</v>
      </c>
      <c r="D53" s="180">
        <v>1000000</v>
      </c>
      <c r="E53" s="180">
        <v>1000000</v>
      </c>
      <c r="F53" s="180">
        <v>1000000</v>
      </c>
      <c r="G53" s="180">
        <v>1000000</v>
      </c>
      <c r="H53" s="180">
        <v>1060000</v>
      </c>
      <c r="I53" s="180">
        <v>1060000</v>
      </c>
      <c r="J53" s="180">
        <v>1060000</v>
      </c>
      <c r="K53" s="180">
        <v>1060000</v>
      </c>
      <c r="L53" s="180">
        <v>1086494</v>
      </c>
      <c r="M53" s="180">
        <v>1086494</v>
      </c>
      <c r="N53" s="180">
        <v>1086494</v>
      </c>
      <c r="O53" s="180">
        <v>1086494</v>
      </c>
      <c r="P53" s="180">
        <v>1129952</v>
      </c>
      <c r="Q53" s="180">
        <v>1129952</v>
      </c>
      <c r="R53" s="180">
        <v>1129952</v>
      </c>
      <c r="S53" s="180">
        <v>1129952</v>
      </c>
      <c r="T53" s="180">
        <v>1192717</v>
      </c>
      <c r="U53" s="180">
        <v>1192717</v>
      </c>
      <c r="V53" s="180">
        <v>1249710</v>
      </c>
      <c r="W53" s="180">
        <v>1249710</v>
      </c>
      <c r="X53" s="180">
        <v>1374661</v>
      </c>
      <c r="Y53" s="180">
        <v>1374661</v>
      </c>
      <c r="Z53" s="180">
        <v>1374661</v>
      </c>
      <c r="AA53" s="180">
        <v>1374661</v>
      </c>
      <c r="AB53" s="180">
        <v>1374661</v>
      </c>
      <c r="AC53" s="180">
        <v>1428078</v>
      </c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70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80" t="s">
        <v>826</v>
      </c>
      <c r="B54" s="180">
        <v>1000000</v>
      </c>
      <c r="C54" s="180">
        <v>1000000</v>
      </c>
      <c r="D54" s="180">
        <v>1000000</v>
      </c>
      <c r="E54" s="180">
        <v>1000000</v>
      </c>
      <c r="F54" s="180">
        <v>1000000</v>
      </c>
      <c r="G54" s="180">
        <v>1000000</v>
      </c>
      <c r="H54" s="180">
        <v>1060000</v>
      </c>
      <c r="I54" s="180">
        <v>1060000</v>
      </c>
      <c r="J54" s="180">
        <v>1060000</v>
      </c>
      <c r="K54" s="180">
        <v>1060000</v>
      </c>
      <c r="L54" s="180">
        <v>1086494</v>
      </c>
      <c r="M54" s="180">
        <v>1086494</v>
      </c>
      <c r="N54" s="180">
        <v>1086494</v>
      </c>
      <c r="O54" s="180">
        <v>1086494</v>
      </c>
      <c r="P54" s="180">
        <v>1129952</v>
      </c>
      <c r="Q54" s="180">
        <v>1129952</v>
      </c>
      <c r="R54" s="180">
        <v>1129952</v>
      </c>
      <c r="S54" s="180">
        <v>1129952</v>
      </c>
      <c r="T54" s="180">
        <v>1192717</v>
      </c>
      <c r="U54" s="180">
        <v>1192717</v>
      </c>
      <c r="V54" s="180">
        <v>1249710</v>
      </c>
      <c r="W54" s="180">
        <v>1249710</v>
      </c>
      <c r="X54" s="180">
        <v>1374661</v>
      </c>
      <c r="Y54" s="180">
        <v>1374661</v>
      </c>
      <c r="Z54" s="180">
        <v>1374661</v>
      </c>
      <c r="AA54" s="180">
        <v>1374661</v>
      </c>
      <c r="AB54" s="180">
        <v>1374661</v>
      </c>
      <c r="AC54" s="180">
        <v>1428078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70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80" t="s">
        <v>1350</v>
      </c>
      <c r="B55" s="180">
        <v>750000</v>
      </c>
      <c r="C55" s="180">
        <v>750000</v>
      </c>
      <c r="D55" s="180">
        <v>1000000</v>
      </c>
      <c r="E55" s="180">
        <v>1000000</v>
      </c>
      <c r="F55" s="180">
        <v>1000000</v>
      </c>
      <c r="G55" s="180">
        <v>1000000</v>
      </c>
      <c r="H55" s="180">
        <v>1019997.89</v>
      </c>
      <c r="I55" s="180">
        <v>1019997.885</v>
      </c>
      <c r="J55" s="180">
        <v>1019997.885</v>
      </c>
      <c r="K55" s="180">
        <v>1019997.89</v>
      </c>
      <c r="L55" s="180">
        <v>1045496</v>
      </c>
      <c r="M55" s="180">
        <v>1045496</v>
      </c>
      <c r="N55" s="180">
        <v>1045496</v>
      </c>
      <c r="O55" s="180">
        <v>1045496</v>
      </c>
      <c r="P55" s="180">
        <v>1087315</v>
      </c>
      <c r="Q55" s="180">
        <v>1087315</v>
      </c>
      <c r="R55" s="180">
        <v>1087368</v>
      </c>
      <c r="S55" s="180">
        <v>1087368</v>
      </c>
      <c r="T55" s="180">
        <v>1147772</v>
      </c>
      <c r="U55" s="180">
        <v>1147772</v>
      </c>
      <c r="V55" s="180">
        <v>1147772</v>
      </c>
      <c r="W55" s="180">
        <v>1204772</v>
      </c>
      <c r="X55" s="180">
        <v>1325246</v>
      </c>
      <c r="Y55" s="180">
        <v>1325246</v>
      </c>
      <c r="Z55" s="180">
        <v>1336247</v>
      </c>
      <c r="AA55" s="180">
        <v>1336247</v>
      </c>
      <c r="AB55" s="180">
        <v>1373152</v>
      </c>
      <c r="AC55" s="180">
        <v>1373152</v>
      </c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70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80" t="s">
        <v>826</v>
      </c>
      <c r="B56" s="180">
        <v>750000</v>
      </c>
      <c r="C56" s="180">
        <v>750000</v>
      </c>
      <c r="D56" s="180">
        <v>1000000</v>
      </c>
      <c r="E56" s="180">
        <v>1000000</v>
      </c>
      <c r="F56" s="180">
        <v>1000000</v>
      </c>
      <c r="G56" s="180">
        <v>1000000</v>
      </c>
      <c r="H56" s="180">
        <v>1019997.89</v>
      </c>
      <c r="I56" s="180">
        <v>1019997.885</v>
      </c>
      <c r="J56" s="180">
        <v>1019997.885</v>
      </c>
      <c r="K56" s="180">
        <v>1019997.89</v>
      </c>
      <c r="L56" s="180">
        <v>1045496</v>
      </c>
      <c r="M56" s="180">
        <v>1045496</v>
      </c>
      <c r="N56" s="180">
        <v>1045496</v>
      </c>
      <c r="O56" s="180">
        <v>1045496</v>
      </c>
      <c r="P56" s="180">
        <v>1087315</v>
      </c>
      <c r="Q56" s="180">
        <v>1087315</v>
      </c>
      <c r="R56" s="180">
        <v>1087368</v>
      </c>
      <c r="S56" s="180">
        <v>1087368</v>
      </c>
      <c r="T56" s="180">
        <v>1147772</v>
      </c>
      <c r="U56" s="180">
        <v>1147772</v>
      </c>
      <c r="V56" s="180">
        <v>1147772</v>
      </c>
      <c r="W56" s="180">
        <v>1204772</v>
      </c>
      <c r="X56" s="180">
        <v>1325246</v>
      </c>
      <c r="Y56" s="180">
        <v>1325246</v>
      </c>
      <c r="Z56" s="180">
        <v>1336247</v>
      </c>
      <c r="AA56" s="180">
        <v>1336247</v>
      </c>
      <c r="AB56" s="180">
        <v>1373152</v>
      </c>
      <c r="AC56" s="180">
        <v>1373152</v>
      </c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70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80" t="s">
        <v>1351</v>
      </c>
      <c r="B57" s="180">
        <v>36190</v>
      </c>
      <c r="C57" s="180">
        <v>0</v>
      </c>
      <c r="D57" s="180">
        <v>1421801</v>
      </c>
      <c r="E57" s="180">
        <v>1421801</v>
      </c>
      <c r="F57" s="180">
        <v>1421801</v>
      </c>
      <c r="G57" s="180">
        <v>1421801</v>
      </c>
      <c r="H57" s="180">
        <v>1421801</v>
      </c>
      <c r="I57" s="180">
        <v>1421801</v>
      </c>
      <c r="J57" s="180">
        <v>1421801</v>
      </c>
      <c r="K57" s="180">
        <v>1421801</v>
      </c>
      <c r="L57" s="180">
        <v>1421801</v>
      </c>
      <c r="M57" s="180">
        <v>1421801</v>
      </c>
      <c r="N57" s="180">
        <v>1421801</v>
      </c>
      <c r="O57" s="180">
        <v>1421801</v>
      </c>
      <c r="P57" s="180">
        <v>1421801</v>
      </c>
      <c r="Q57" s="180">
        <v>1421801</v>
      </c>
      <c r="R57" s="180">
        <v>1424760</v>
      </c>
      <c r="S57" s="180">
        <v>1424760</v>
      </c>
      <c r="T57" s="180">
        <v>1424760</v>
      </c>
      <c r="U57" s="180">
        <v>1424760</v>
      </c>
      <c r="V57" s="180">
        <v>1424760</v>
      </c>
      <c r="W57" s="180">
        <v>3932760</v>
      </c>
      <c r="X57" s="180">
        <v>3932760</v>
      </c>
      <c r="Y57" s="180">
        <v>3932760</v>
      </c>
      <c r="Z57" s="180">
        <v>4455070</v>
      </c>
      <c r="AA57" s="180">
        <v>4455070</v>
      </c>
      <c r="AB57" s="180">
        <v>6207179</v>
      </c>
      <c r="AC57" s="180">
        <v>6207179</v>
      </c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70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80" t="s">
        <v>826</v>
      </c>
      <c r="B58" s="180">
        <v>0</v>
      </c>
      <c r="C58" s="180">
        <v>0</v>
      </c>
      <c r="D58" s="180">
        <v>1421801</v>
      </c>
      <c r="E58" s="180">
        <v>1421801</v>
      </c>
      <c r="F58" s="180">
        <v>1421801</v>
      </c>
      <c r="G58" s="180">
        <v>1421801</v>
      </c>
      <c r="H58" s="180">
        <v>1421801</v>
      </c>
      <c r="I58" s="180">
        <v>1421801</v>
      </c>
      <c r="J58" s="180">
        <v>1421801</v>
      </c>
      <c r="K58" s="180">
        <v>1421801</v>
      </c>
      <c r="L58" s="180">
        <v>1421801</v>
      </c>
      <c r="M58" s="180">
        <v>1421801</v>
      </c>
      <c r="N58" s="180">
        <v>1421801</v>
      </c>
      <c r="O58" s="180">
        <v>1421801</v>
      </c>
      <c r="P58" s="180">
        <v>1421801</v>
      </c>
      <c r="Q58" s="180">
        <v>1421801</v>
      </c>
      <c r="R58" s="180">
        <v>1424760</v>
      </c>
      <c r="S58" s="180">
        <v>1424760</v>
      </c>
      <c r="T58" s="180">
        <v>1424760</v>
      </c>
      <c r="U58" s="180">
        <v>1424760</v>
      </c>
      <c r="V58" s="180">
        <v>1424760</v>
      </c>
      <c r="W58" s="180">
        <v>3932760</v>
      </c>
      <c r="X58" s="180">
        <v>3932760</v>
      </c>
      <c r="Y58" s="180">
        <v>3932760</v>
      </c>
      <c r="Z58" s="180">
        <v>4455070</v>
      </c>
      <c r="AA58" s="180">
        <v>4455070</v>
      </c>
      <c r="AB58" s="180">
        <v>6207179</v>
      </c>
      <c r="AC58" s="180">
        <v>6207179</v>
      </c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70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80" t="s">
        <v>1352</v>
      </c>
      <c r="B59" s="180">
        <v>344411.18713999999</v>
      </c>
      <c r="C59" s="180">
        <v>305867</v>
      </c>
      <c r="D59" s="180">
        <v>482774</v>
      </c>
      <c r="E59" s="180">
        <v>707042.52500000002</v>
      </c>
      <c r="F59" s="180">
        <v>974098.04</v>
      </c>
      <c r="G59" s="180">
        <v>1252221.1310000001</v>
      </c>
      <c r="H59" s="180">
        <v>1520160.31</v>
      </c>
      <c r="I59" s="180">
        <v>1889970.932</v>
      </c>
      <c r="J59" s="180">
        <v>2287788.344</v>
      </c>
      <c r="K59" s="180">
        <v>2707853.04</v>
      </c>
      <c r="L59" s="180">
        <v>3113186</v>
      </c>
      <c r="M59" s="180">
        <v>3656224</v>
      </c>
      <c r="N59" s="180">
        <v>4263264</v>
      </c>
      <c r="O59" s="180">
        <v>4953418</v>
      </c>
      <c r="P59" s="180">
        <v>5536474</v>
      </c>
      <c r="Q59" s="180">
        <v>6158050</v>
      </c>
      <c r="R59" s="180">
        <v>6882006</v>
      </c>
      <c r="S59" s="180">
        <v>7446506</v>
      </c>
      <c r="T59" s="180">
        <v>7985399</v>
      </c>
      <c r="U59" s="180">
        <v>8751729</v>
      </c>
      <c r="V59" s="180">
        <v>9582346</v>
      </c>
      <c r="W59" s="180">
        <v>10432374</v>
      </c>
      <c r="X59" s="180">
        <v>11171140</v>
      </c>
      <c r="Y59" s="180">
        <v>12118295</v>
      </c>
      <c r="Z59" s="180">
        <v>13210881</v>
      </c>
      <c r="AA59" s="180">
        <v>13593603</v>
      </c>
      <c r="AB59" s="180">
        <v>14575856</v>
      </c>
      <c r="AC59" s="180">
        <v>13857465</v>
      </c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70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80" t="s">
        <v>830</v>
      </c>
      <c r="B60" s="180">
        <v>54934.834000000003</v>
      </c>
      <c r="C60" s="180">
        <v>54935</v>
      </c>
      <c r="D60" s="180">
        <v>54935</v>
      </c>
      <c r="E60" s="180">
        <v>54934.834000000003</v>
      </c>
      <c r="F60" s="180">
        <v>100000</v>
      </c>
      <c r="G60" s="180">
        <v>100000</v>
      </c>
      <c r="H60" s="180">
        <v>100000</v>
      </c>
      <c r="I60" s="180">
        <v>100000</v>
      </c>
      <c r="J60" s="180">
        <v>106000</v>
      </c>
      <c r="K60" s="180">
        <v>106000</v>
      </c>
      <c r="L60" s="180">
        <v>106000</v>
      </c>
      <c r="M60" s="180">
        <v>106000</v>
      </c>
      <c r="N60" s="180">
        <v>108649</v>
      </c>
      <c r="O60" s="180">
        <v>108649</v>
      </c>
      <c r="P60" s="180">
        <v>108649</v>
      </c>
      <c r="Q60" s="180">
        <v>108649</v>
      </c>
      <c r="R60" s="180">
        <v>112995</v>
      </c>
      <c r="S60" s="180">
        <v>112995</v>
      </c>
      <c r="T60" s="180">
        <v>112995</v>
      </c>
      <c r="U60" s="180">
        <v>112995</v>
      </c>
      <c r="V60" s="180">
        <v>124971</v>
      </c>
      <c r="W60" s="180">
        <v>124971</v>
      </c>
      <c r="X60" s="180">
        <v>124971</v>
      </c>
      <c r="Y60" s="180">
        <v>124971</v>
      </c>
      <c r="Z60" s="180">
        <v>130058</v>
      </c>
      <c r="AA60" s="180">
        <v>130058</v>
      </c>
      <c r="AB60" s="180">
        <v>130058</v>
      </c>
      <c r="AC60" s="180">
        <v>130058</v>
      </c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70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80" t="s">
        <v>831</v>
      </c>
      <c r="B61" s="180">
        <v>54934.834000000003</v>
      </c>
      <c r="C61" s="180">
        <v>54935</v>
      </c>
      <c r="D61" s="180">
        <v>54935</v>
      </c>
      <c r="E61" s="180">
        <v>54934.834000000003</v>
      </c>
      <c r="F61" s="180">
        <v>100000</v>
      </c>
      <c r="G61" s="180">
        <v>100000</v>
      </c>
      <c r="H61" s="180">
        <v>100000</v>
      </c>
      <c r="I61" s="180">
        <v>100000</v>
      </c>
      <c r="J61" s="180">
        <v>106000</v>
      </c>
      <c r="K61" s="180">
        <v>106000</v>
      </c>
      <c r="L61" s="180">
        <v>106000</v>
      </c>
      <c r="M61" s="180">
        <v>106000</v>
      </c>
      <c r="N61" s="180">
        <v>108649</v>
      </c>
      <c r="O61" s="180">
        <v>108649</v>
      </c>
      <c r="P61" s="180">
        <v>108649</v>
      </c>
      <c r="Q61" s="180">
        <v>108649</v>
      </c>
      <c r="R61" s="180">
        <v>112995</v>
      </c>
      <c r="S61" s="180">
        <v>112995</v>
      </c>
      <c r="T61" s="180">
        <v>112995</v>
      </c>
      <c r="U61" s="180">
        <v>112995</v>
      </c>
      <c r="V61" s="180">
        <v>124971</v>
      </c>
      <c r="W61" s="180">
        <v>124971</v>
      </c>
      <c r="X61" s="180">
        <v>124971</v>
      </c>
      <c r="Y61" s="180">
        <v>124971</v>
      </c>
      <c r="Z61" s="180">
        <v>130058</v>
      </c>
      <c r="AA61" s="180">
        <v>130058</v>
      </c>
      <c r="AB61" s="180">
        <v>130058</v>
      </c>
      <c r="AC61" s="180">
        <v>130058</v>
      </c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70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80" t="s">
        <v>1353</v>
      </c>
      <c r="B62" s="180">
        <v>289476.35314000002</v>
      </c>
      <c r="C62" s="180">
        <v>250932</v>
      </c>
      <c r="D62" s="180">
        <v>427839</v>
      </c>
      <c r="E62" s="180">
        <v>652107.69099999999</v>
      </c>
      <c r="F62" s="180">
        <v>874098.04</v>
      </c>
      <c r="G62" s="180">
        <v>1152221.1310000001</v>
      </c>
      <c r="H62" s="180">
        <v>1420160.31</v>
      </c>
      <c r="I62" s="180">
        <v>1789970.932</v>
      </c>
      <c r="J62" s="180">
        <v>2181788.344</v>
      </c>
      <c r="K62" s="180">
        <v>2601853.04</v>
      </c>
      <c r="L62" s="180">
        <v>3007186</v>
      </c>
      <c r="M62" s="180">
        <v>3550224</v>
      </c>
      <c r="N62" s="180">
        <v>4154615</v>
      </c>
      <c r="O62" s="180">
        <v>4844769</v>
      </c>
      <c r="P62" s="180">
        <v>5427825</v>
      </c>
      <c r="Q62" s="180">
        <v>6049401</v>
      </c>
      <c r="R62" s="180">
        <v>6769011</v>
      </c>
      <c r="S62" s="180">
        <v>7333511</v>
      </c>
      <c r="T62" s="180">
        <v>7872404</v>
      </c>
      <c r="U62" s="180">
        <v>8638734</v>
      </c>
      <c r="V62" s="180">
        <v>9457375</v>
      </c>
      <c r="W62" s="180">
        <v>10307403</v>
      </c>
      <c r="X62" s="180">
        <v>11046169</v>
      </c>
      <c r="Y62" s="180">
        <v>11993324</v>
      </c>
      <c r="Z62" s="180">
        <v>13080823</v>
      </c>
      <c r="AA62" s="180">
        <v>13463545</v>
      </c>
      <c r="AB62" s="180">
        <v>14445798</v>
      </c>
      <c r="AC62" s="180">
        <v>13727407</v>
      </c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70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80" t="s">
        <v>1354</v>
      </c>
      <c r="B63" s="180">
        <v>0</v>
      </c>
      <c r="C63" s="180">
        <v>36190</v>
      </c>
      <c r="D63" s="180">
        <v>36190</v>
      </c>
      <c r="E63" s="180">
        <v>36190</v>
      </c>
      <c r="F63" s="180">
        <v>36190</v>
      </c>
      <c r="G63" s="180">
        <v>36190</v>
      </c>
      <c r="H63" s="180">
        <v>36190</v>
      </c>
      <c r="I63" s="180">
        <v>36190</v>
      </c>
      <c r="J63" s="180">
        <v>36247.186999999998</v>
      </c>
      <c r="K63" s="180">
        <v>35700.769999999997</v>
      </c>
      <c r="L63" s="180">
        <v>49349</v>
      </c>
      <c r="M63" s="180">
        <v>69835</v>
      </c>
      <c r="N63" s="180">
        <v>111665</v>
      </c>
      <c r="O63" s="180">
        <v>32274</v>
      </c>
      <c r="P63" s="180">
        <v>-1270</v>
      </c>
      <c r="Q63" s="180">
        <v>-24492</v>
      </c>
      <c r="R63" s="180">
        <v>32697</v>
      </c>
      <c r="S63" s="180">
        <v>30519</v>
      </c>
      <c r="T63" s="180">
        <v>50020</v>
      </c>
      <c r="U63" s="180">
        <v>-289964</v>
      </c>
      <c r="V63" s="180">
        <v>-292018</v>
      </c>
      <c r="W63" s="180">
        <v>-293233</v>
      </c>
      <c r="X63" s="180">
        <v>-568756</v>
      </c>
      <c r="Y63" s="180">
        <v>-623177</v>
      </c>
      <c r="Z63" s="180">
        <v>-613828</v>
      </c>
      <c r="AA63" s="180">
        <v>-628349</v>
      </c>
      <c r="AB63" s="180">
        <v>-630265</v>
      </c>
      <c r="AC63" s="180">
        <v>-628169</v>
      </c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70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80" t="s">
        <v>1355</v>
      </c>
      <c r="B64" s="180">
        <v>0</v>
      </c>
      <c r="C64" s="180">
        <v>0</v>
      </c>
      <c r="D64" s="180">
        <v>0</v>
      </c>
      <c r="E64" s="180">
        <v>0</v>
      </c>
      <c r="F64" s="180">
        <v>0</v>
      </c>
      <c r="G64" s="180">
        <v>0</v>
      </c>
      <c r="H64" s="180">
        <v>36190</v>
      </c>
      <c r="I64" s="180">
        <v>0</v>
      </c>
      <c r="J64" s="180">
        <v>0</v>
      </c>
      <c r="K64" s="180">
        <v>36190</v>
      </c>
      <c r="L64" s="180">
        <v>36190</v>
      </c>
      <c r="M64" s="180">
        <v>36190</v>
      </c>
      <c r="N64" s="180">
        <v>0</v>
      </c>
      <c r="O64" s="180">
        <v>0</v>
      </c>
      <c r="P64" s="180">
        <v>0</v>
      </c>
      <c r="Q64" s="180">
        <v>0</v>
      </c>
      <c r="R64" s="180">
        <v>0</v>
      </c>
      <c r="S64" s="180">
        <v>0</v>
      </c>
      <c r="T64" s="180">
        <v>15814</v>
      </c>
      <c r="U64" s="180">
        <v>-321618</v>
      </c>
      <c r="V64" s="180">
        <v>-321618</v>
      </c>
      <c r="W64" s="180">
        <v>-321618</v>
      </c>
      <c r="X64" s="180">
        <v>-594212</v>
      </c>
      <c r="Y64" s="180">
        <v>-648776</v>
      </c>
      <c r="Z64" s="180">
        <v>-648776</v>
      </c>
      <c r="AA64" s="180">
        <v>-648776</v>
      </c>
      <c r="AB64" s="180">
        <v>-648776</v>
      </c>
      <c r="AC64" s="180">
        <v>-648776</v>
      </c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70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80" t="s">
        <v>1356</v>
      </c>
      <c r="B65" s="180">
        <v>0</v>
      </c>
      <c r="C65" s="180">
        <v>0</v>
      </c>
      <c r="D65" s="180">
        <v>0</v>
      </c>
      <c r="E65" s="180">
        <v>0</v>
      </c>
      <c r="F65" s="180">
        <v>0</v>
      </c>
      <c r="G65" s="180">
        <v>0</v>
      </c>
      <c r="H65" s="180">
        <v>36190</v>
      </c>
      <c r="I65" s="180">
        <v>0</v>
      </c>
      <c r="J65" s="180">
        <v>0</v>
      </c>
      <c r="K65" s="180">
        <v>36190</v>
      </c>
      <c r="L65" s="180">
        <v>36190</v>
      </c>
      <c r="M65" s="180">
        <v>36190</v>
      </c>
      <c r="N65" s="180">
        <v>0</v>
      </c>
      <c r="O65" s="180">
        <v>0</v>
      </c>
      <c r="P65" s="180">
        <v>0</v>
      </c>
      <c r="Q65" s="180">
        <v>0</v>
      </c>
      <c r="R65" s="180">
        <v>0</v>
      </c>
      <c r="S65" s="180">
        <v>0</v>
      </c>
      <c r="T65" s="180">
        <v>15814</v>
      </c>
      <c r="U65" s="180">
        <v>-321618</v>
      </c>
      <c r="V65" s="180">
        <v>-321618</v>
      </c>
      <c r="W65" s="180">
        <v>-321618</v>
      </c>
      <c r="X65" s="180">
        <v>-594212</v>
      </c>
      <c r="Y65" s="180">
        <v>-648776</v>
      </c>
      <c r="Z65" s="180">
        <v>-648776</v>
      </c>
      <c r="AA65" s="180">
        <v>-648776</v>
      </c>
      <c r="AB65" s="180">
        <v>-648776</v>
      </c>
      <c r="AC65" s="180">
        <v>-648776</v>
      </c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70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80" t="s">
        <v>1357</v>
      </c>
      <c r="B66" s="180">
        <v>0</v>
      </c>
      <c r="C66" s="180">
        <v>0</v>
      </c>
      <c r="D66" s="180">
        <v>0</v>
      </c>
      <c r="E66" s="180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57.186999999999998</v>
      </c>
      <c r="K66" s="180">
        <v>0</v>
      </c>
      <c r="L66" s="180">
        <v>0</v>
      </c>
      <c r="M66" s="180">
        <v>0</v>
      </c>
      <c r="N66" s="180">
        <v>75475</v>
      </c>
      <c r="O66" s="180">
        <v>-3916</v>
      </c>
      <c r="P66" s="180">
        <v>-37460</v>
      </c>
      <c r="Q66" s="180">
        <v>-60682</v>
      </c>
      <c r="R66" s="180">
        <v>-3493</v>
      </c>
      <c r="S66" s="180">
        <v>-5671</v>
      </c>
      <c r="T66" s="180">
        <v>-1984</v>
      </c>
      <c r="U66" s="180">
        <v>-4536</v>
      </c>
      <c r="V66" s="180">
        <v>-6590</v>
      </c>
      <c r="W66" s="180">
        <v>-7805</v>
      </c>
      <c r="X66" s="180">
        <v>0</v>
      </c>
      <c r="Y66" s="180">
        <v>0</v>
      </c>
      <c r="Z66" s="180">
        <v>0</v>
      </c>
      <c r="AA66" s="180">
        <v>0</v>
      </c>
      <c r="AB66" s="180">
        <v>0</v>
      </c>
      <c r="AC66" s="180">
        <v>0</v>
      </c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70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80" t="s">
        <v>836</v>
      </c>
      <c r="B67" s="180">
        <v>0</v>
      </c>
      <c r="C67" s="180">
        <v>36190</v>
      </c>
      <c r="D67" s="180">
        <v>36190</v>
      </c>
      <c r="E67" s="180">
        <v>36190</v>
      </c>
      <c r="F67" s="180">
        <v>36190</v>
      </c>
      <c r="G67" s="180">
        <v>36190</v>
      </c>
      <c r="H67" s="180">
        <v>0</v>
      </c>
      <c r="I67" s="180">
        <v>36190</v>
      </c>
      <c r="J67" s="180">
        <v>36190</v>
      </c>
      <c r="K67" s="180">
        <v>-489.24</v>
      </c>
      <c r="L67" s="180">
        <v>13159</v>
      </c>
      <c r="M67" s="180">
        <v>33645</v>
      </c>
      <c r="N67" s="180">
        <v>36190</v>
      </c>
      <c r="O67" s="180">
        <v>36190</v>
      </c>
      <c r="P67" s="180">
        <v>36190</v>
      </c>
      <c r="Q67" s="180">
        <v>36190</v>
      </c>
      <c r="R67" s="180">
        <v>36190</v>
      </c>
      <c r="S67" s="180">
        <v>36190</v>
      </c>
      <c r="T67" s="180">
        <v>36190</v>
      </c>
      <c r="U67" s="180">
        <v>36190</v>
      </c>
      <c r="V67" s="180">
        <v>36190</v>
      </c>
      <c r="W67" s="180">
        <v>36190</v>
      </c>
      <c r="X67" s="180">
        <v>25456</v>
      </c>
      <c r="Y67" s="180">
        <v>25599</v>
      </c>
      <c r="Z67" s="180">
        <v>34948</v>
      </c>
      <c r="AA67" s="180">
        <v>20427</v>
      </c>
      <c r="AB67" s="180">
        <v>18511</v>
      </c>
      <c r="AC67" s="180">
        <v>20607</v>
      </c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70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80" t="s">
        <v>1467</v>
      </c>
      <c r="B68" s="180">
        <v>1130601.1871400001</v>
      </c>
      <c r="C68" s="180">
        <v>1092057</v>
      </c>
      <c r="D68" s="180">
        <v>2940765</v>
      </c>
      <c r="E68" s="180">
        <v>3165033.5249999999</v>
      </c>
      <c r="F68" s="180">
        <v>3432089.04</v>
      </c>
      <c r="G68" s="180">
        <v>3710212.1310000001</v>
      </c>
      <c r="H68" s="180">
        <v>3998149.2</v>
      </c>
      <c r="I68" s="180">
        <v>4367959.8169999998</v>
      </c>
      <c r="J68" s="180">
        <v>4765834.4160000002</v>
      </c>
      <c r="K68" s="180">
        <v>5185352.6900000004</v>
      </c>
      <c r="L68" s="180">
        <v>5629832</v>
      </c>
      <c r="M68" s="180">
        <v>6193356</v>
      </c>
      <c r="N68" s="180">
        <v>6842226</v>
      </c>
      <c r="O68" s="180">
        <v>7452989</v>
      </c>
      <c r="P68" s="180">
        <v>8044320</v>
      </c>
      <c r="Q68" s="180">
        <v>8642674</v>
      </c>
      <c r="R68" s="180">
        <v>9426831</v>
      </c>
      <c r="S68" s="180">
        <v>9989153</v>
      </c>
      <c r="T68" s="180">
        <v>10607951</v>
      </c>
      <c r="U68" s="180">
        <v>11034297</v>
      </c>
      <c r="V68" s="180">
        <v>11862860</v>
      </c>
      <c r="W68" s="180">
        <v>15276673</v>
      </c>
      <c r="X68" s="180">
        <v>15860390</v>
      </c>
      <c r="Y68" s="180">
        <v>16753124</v>
      </c>
      <c r="Z68" s="180">
        <v>18388370</v>
      </c>
      <c r="AA68" s="180">
        <v>18756571</v>
      </c>
      <c r="AB68" s="180">
        <v>21525922</v>
      </c>
      <c r="AC68" s="180">
        <v>20809627</v>
      </c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70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80" t="s">
        <v>1358</v>
      </c>
      <c r="B69" s="180">
        <v>0</v>
      </c>
      <c r="C69" s="180">
        <v>0</v>
      </c>
      <c r="D69" s="180">
        <v>0</v>
      </c>
      <c r="E69" s="180">
        <v>0</v>
      </c>
      <c r="F69" s="180">
        <v>0</v>
      </c>
      <c r="G69" s="180">
        <v>0</v>
      </c>
      <c r="H69" s="180">
        <v>0</v>
      </c>
      <c r="I69" s="180">
        <v>6099.4709999999995</v>
      </c>
      <c r="J69" s="180">
        <v>5957.7520000000004</v>
      </c>
      <c r="K69" s="180">
        <v>11747.3</v>
      </c>
      <c r="L69" s="180">
        <v>12165</v>
      </c>
      <c r="M69" s="180">
        <v>12899</v>
      </c>
      <c r="N69" s="180">
        <v>15029</v>
      </c>
      <c r="O69" s="180">
        <v>1350578</v>
      </c>
      <c r="P69" s="180">
        <v>1346410</v>
      </c>
      <c r="Q69" s="180">
        <v>1349436</v>
      </c>
      <c r="R69" s="180">
        <v>1747713</v>
      </c>
      <c r="S69" s="180">
        <v>1821613</v>
      </c>
      <c r="T69" s="180">
        <v>1898077</v>
      </c>
      <c r="U69" s="180">
        <v>1726441</v>
      </c>
      <c r="V69" s="180">
        <v>1765338</v>
      </c>
      <c r="W69" s="180">
        <v>1795132</v>
      </c>
      <c r="X69" s="180">
        <v>2020719</v>
      </c>
      <c r="Y69" s="180">
        <v>1729390</v>
      </c>
      <c r="Z69" s="180">
        <v>1803343</v>
      </c>
      <c r="AA69" s="180">
        <v>1642858</v>
      </c>
      <c r="AB69" s="180">
        <v>1730808</v>
      </c>
      <c r="AC69" s="180">
        <v>1810141</v>
      </c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70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80" t="s">
        <v>838</v>
      </c>
      <c r="B70" s="180">
        <v>1130601.1871400001</v>
      </c>
      <c r="C70" s="180">
        <v>1092057</v>
      </c>
      <c r="D70" s="180">
        <v>2940765</v>
      </c>
      <c r="E70" s="180">
        <v>3165033.5249999999</v>
      </c>
      <c r="F70" s="180">
        <v>3432089.04</v>
      </c>
      <c r="G70" s="180">
        <v>3710212.1310000001</v>
      </c>
      <c r="H70" s="180">
        <v>3998149.2</v>
      </c>
      <c r="I70" s="180">
        <v>4374059.2879999997</v>
      </c>
      <c r="J70" s="180">
        <v>4771792.1679999996</v>
      </c>
      <c r="K70" s="180">
        <v>5197099.99</v>
      </c>
      <c r="L70" s="180">
        <v>5641997</v>
      </c>
      <c r="M70" s="180">
        <v>6206255</v>
      </c>
      <c r="N70" s="180">
        <v>6857255</v>
      </c>
      <c r="O70" s="180">
        <v>8803567</v>
      </c>
      <c r="P70" s="180">
        <v>9390730</v>
      </c>
      <c r="Q70" s="180">
        <v>9992110</v>
      </c>
      <c r="R70" s="180">
        <v>11174544</v>
      </c>
      <c r="S70" s="180">
        <v>11810766</v>
      </c>
      <c r="T70" s="180">
        <v>12506028</v>
      </c>
      <c r="U70" s="180">
        <v>12760738</v>
      </c>
      <c r="V70" s="180">
        <v>13628198</v>
      </c>
      <c r="W70" s="180">
        <v>17071805</v>
      </c>
      <c r="X70" s="180">
        <v>17881109</v>
      </c>
      <c r="Y70" s="180">
        <v>18482514</v>
      </c>
      <c r="Z70" s="180">
        <v>20191713</v>
      </c>
      <c r="AA70" s="180">
        <v>20399429</v>
      </c>
      <c r="AB70" s="180">
        <v>23256730</v>
      </c>
      <c r="AC70" s="180">
        <v>22619768</v>
      </c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70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70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70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70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70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3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3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3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0"/>
      <c r="AZ77" s="70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3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3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3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3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3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3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50" t="s">
        <v>1468</v>
      </c>
      <c r="B84" s="70">
        <f>H34+H39</f>
        <v>100000</v>
      </c>
      <c r="C84" s="70">
        <f>H34+H39</f>
        <v>100000</v>
      </c>
      <c r="D84" s="70">
        <f t="shared" ref="C84:AC84" si="0">D34+D39</f>
        <v>3602522</v>
      </c>
      <c r="E84" s="70">
        <f t="shared" si="0"/>
        <v>3616802.54</v>
      </c>
      <c r="F84" s="70">
        <f t="shared" si="0"/>
        <v>4264427</v>
      </c>
      <c r="G84" s="70">
        <f t="shared" si="0"/>
        <v>2969702.6540000001</v>
      </c>
      <c r="H84" s="70">
        <f t="shared" si="0"/>
        <v>100000</v>
      </c>
      <c r="I84" s="70">
        <f t="shared" si="0"/>
        <v>2275413.2519999999</v>
      </c>
      <c r="J84" s="70">
        <f t="shared" si="0"/>
        <v>3486706.094</v>
      </c>
      <c r="K84" s="70">
        <f t="shared" si="0"/>
        <v>2519883.9</v>
      </c>
      <c r="L84" s="70">
        <f t="shared" si="0"/>
        <v>3625925</v>
      </c>
      <c r="M84" s="70">
        <f t="shared" si="0"/>
        <v>4359893</v>
      </c>
      <c r="N84" s="70">
        <f t="shared" si="0"/>
        <v>8564100</v>
      </c>
      <c r="O84" s="70">
        <f t="shared" si="0"/>
        <v>6882532</v>
      </c>
      <c r="P84" s="70">
        <f t="shared" si="0"/>
        <v>10073482</v>
      </c>
      <c r="Q84" s="70">
        <f t="shared" si="0"/>
        <v>8720111</v>
      </c>
      <c r="R84" s="70">
        <f t="shared" si="0"/>
        <v>6419444</v>
      </c>
      <c r="S84" s="70">
        <f t="shared" si="0"/>
        <v>5743611</v>
      </c>
      <c r="T84" s="70">
        <f t="shared" si="0"/>
        <v>7157778</v>
      </c>
      <c r="U84" s="70">
        <f t="shared" si="0"/>
        <v>7740113</v>
      </c>
      <c r="V84" s="70">
        <f t="shared" si="0"/>
        <v>7834659</v>
      </c>
      <c r="W84" s="70">
        <f t="shared" si="0"/>
        <v>6099166</v>
      </c>
      <c r="X84" s="70">
        <f t="shared" si="0"/>
        <v>5262500</v>
      </c>
      <c r="Y84" s="70">
        <f t="shared" si="0"/>
        <v>4492778</v>
      </c>
      <c r="Z84" s="70">
        <f t="shared" si="0"/>
        <v>6276054</v>
      </c>
      <c r="AA84" s="70">
        <f t="shared" si="0"/>
        <v>4221721</v>
      </c>
      <c r="AB84" s="70">
        <f>AH34+AH39</f>
        <v>0</v>
      </c>
      <c r="AC84" s="70">
        <f>AH34+AH39</f>
        <v>0</v>
      </c>
      <c r="AD84" s="70">
        <f>+AD45+AD53+AD56</f>
        <v>0</v>
      </c>
      <c r="AE84" s="70">
        <f>+AE45+AE53+AE56</f>
        <v>0</v>
      </c>
      <c r="AF84" s="70">
        <f>+AF45+AF53+AF56</f>
        <v>0</v>
      </c>
      <c r="AG84" s="70">
        <f>+AG45+AG53+AG56</f>
        <v>0</v>
      </c>
      <c r="AH84" s="70">
        <f>+AH45+AH53+AH56</f>
        <v>0</v>
      </c>
      <c r="AI84" s="70">
        <f>+AI45+AI53+AI56</f>
        <v>0</v>
      </c>
      <c r="AJ84" s="70">
        <f>+AJ45+AJ53+AJ56</f>
        <v>0</v>
      </c>
      <c r="AK84" s="70">
        <f>+AK45+AK53+AK56</f>
        <v>0</v>
      </c>
      <c r="AL84" s="70">
        <f>+AL45+AL53+AL56</f>
        <v>0</v>
      </c>
      <c r="AM84" s="70">
        <f>+AM45+AM53+AM56</f>
        <v>0</v>
      </c>
      <c r="AN84" s="70">
        <f>+AN45+AN53+AN56</f>
        <v>0</v>
      </c>
      <c r="AO84" s="70">
        <f>+AO45+AO53+AO56</f>
        <v>0</v>
      </c>
      <c r="AP84" s="70">
        <f>+AP45+AP53+AP56</f>
        <v>0</v>
      </c>
      <c r="AQ84" s="70">
        <f>+AQ45+AQ53+AQ56</f>
        <v>0</v>
      </c>
      <c r="AR84" s="70">
        <f>+AR45+AR53+AR56</f>
        <v>0</v>
      </c>
      <c r="AS84" s="70">
        <f>+AS45+AS53+AS56</f>
        <v>0</v>
      </c>
      <c r="AT84" s="70">
        <f>+AT45+AT53+AT56</f>
        <v>0</v>
      </c>
      <c r="AU84" s="70">
        <f>+AU45+AU53+AU56</f>
        <v>0</v>
      </c>
      <c r="AV84" s="70">
        <f>+AV45+AV53+AV56</f>
        <v>0</v>
      </c>
      <c r="AW84" s="70">
        <f>+AW45+AW53+AW56</f>
        <v>0</v>
      </c>
      <c r="AX84" s="70">
        <f>+AX45+AX53+AX56</f>
        <v>0</v>
      </c>
      <c r="AY84" s="70">
        <f>+AY45+AY53+AY56</f>
        <v>0</v>
      </c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</row>
    <row r="85" spans="1:71" x14ac:dyDescent="0.25">
      <c r="A85" s="150" t="s">
        <v>1469</v>
      </c>
      <c r="B85" s="70">
        <f>H35</f>
        <v>3358445.9</v>
      </c>
      <c r="C85" s="70">
        <f>H35</f>
        <v>3358445.9</v>
      </c>
      <c r="D85" s="70">
        <f t="shared" ref="C85:AC85" si="1">D35</f>
        <v>0</v>
      </c>
      <c r="E85" s="70">
        <f t="shared" si="1"/>
        <v>0</v>
      </c>
      <c r="F85" s="70">
        <f t="shared" si="1"/>
        <v>0</v>
      </c>
      <c r="G85" s="70">
        <f t="shared" si="1"/>
        <v>0</v>
      </c>
      <c r="H85" s="70">
        <f t="shared" si="1"/>
        <v>3358445.9</v>
      </c>
      <c r="I85" s="70">
        <f t="shared" si="1"/>
        <v>400000</v>
      </c>
      <c r="J85" s="70">
        <f t="shared" si="1"/>
        <v>400000</v>
      </c>
      <c r="K85" s="70">
        <f t="shared" si="1"/>
        <v>2168608.16</v>
      </c>
      <c r="L85" s="70">
        <f t="shared" si="1"/>
        <v>2935326</v>
      </c>
      <c r="M85" s="70">
        <f t="shared" si="1"/>
        <v>2386022</v>
      </c>
      <c r="N85" s="70">
        <f t="shared" si="1"/>
        <v>400000</v>
      </c>
      <c r="O85" s="70">
        <f t="shared" si="1"/>
        <v>400000</v>
      </c>
      <c r="P85" s="70">
        <f t="shared" si="1"/>
        <v>0</v>
      </c>
      <c r="Q85" s="70">
        <f t="shared" si="1"/>
        <v>0</v>
      </c>
      <c r="R85" s="70">
        <f t="shared" si="1"/>
        <v>0</v>
      </c>
      <c r="S85" s="70">
        <f t="shared" si="1"/>
        <v>0</v>
      </c>
      <c r="T85" s="70">
        <f t="shared" si="1"/>
        <v>0</v>
      </c>
      <c r="U85" s="70">
        <f t="shared" si="1"/>
        <v>0</v>
      </c>
      <c r="V85" s="70">
        <f t="shared" si="1"/>
        <v>0</v>
      </c>
      <c r="W85" s="70">
        <f t="shared" si="1"/>
        <v>0</v>
      </c>
      <c r="X85" s="70">
        <f t="shared" si="1"/>
        <v>0</v>
      </c>
      <c r="Y85" s="70">
        <f t="shared" si="1"/>
        <v>0</v>
      </c>
      <c r="Z85" s="70">
        <f t="shared" si="1"/>
        <v>0</v>
      </c>
      <c r="AA85" s="70">
        <f t="shared" si="1"/>
        <v>0</v>
      </c>
      <c r="AB85" s="70">
        <f>AH35</f>
        <v>0</v>
      </c>
      <c r="AC85" s="70">
        <f>AH35</f>
        <v>0</v>
      </c>
      <c r="AD85" s="70">
        <f>AD71</f>
        <v>0</v>
      </c>
      <c r="AE85" s="70">
        <f>AE71</f>
        <v>0</v>
      </c>
      <c r="AF85" s="70">
        <f>AF71</f>
        <v>0</v>
      </c>
      <c r="AG85" s="70">
        <f>AG71</f>
        <v>0</v>
      </c>
      <c r="AH85" s="70">
        <f>AH71</f>
        <v>0</v>
      </c>
      <c r="AI85" s="70">
        <f>AI71</f>
        <v>0</v>
      </c>
      <c r="AJ85" s="70">
        <f>AJ71</f>
        <v>0</v>
      </c>
      <c r="AK85" s="70">
        <f>AK71</f>
        <v>0</v>
      </c>
      <c r="AL85" s="70">
        <f>AL71</f>
        <v>0</v>
      </c>
      <c r="AM85" s="70">
        <f>AM71</f>
        <v>0</v>
      </c>
      <c r="AN85" s="70">
        <f>AN71</f>
        <v>0</v>
      </c>
      <c r="AO85" s="70">
        <f>AO71</f>
        <v>0</v>
      </c>
      <c r="AP85" s="70">
        <f>AP71</f>
        <v>0</v>
      </c>
      <c r="AQ85" s="70">
        <f>AQ71</f>
        <v>0</v>
      </c>
      <c r="AR85" s="70">
        <f>AR71</f>
        <v>0</v>
      </c>
      <c r="AS85" s="70">
        <f>AS71</f>
        <v>0</v>
      </c>
      <c r="AT85" s="70">
        <f>AT71</f>
        <v>0</v>
      </c>
      <c r="AU85" s="70">
        <f>AU71</f>
        <v>0</v>
      </c>
      <c r="AV85" s="70">
        <f>AV71</f>
        <v>0</v>
      </c>
      <c r="AW85" s="70">
        <f>AW71</f>
        <v>0</v>
      </c>
      <c r="AX85" s="70">
        <f>AX71</f>
        <v>0</v>
      </c>
      <c r="AY85" s="70">
        <f>AY71</f>
        <v>0</v>
      </c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</row>
    <row r="86" spans="1:71" x14ac:dyDescent="0.25">
      <c r="A86" s="150" t="s">
        <v>1470</v>
      </c>
      <c r="B86" s="6">
        <f>SUM(H84:H85)</f>
        <v>3458445.9</v>
      </c>
      <c r="C86" s="6">
        <f>SUM(H84:H85)</f>
        <v>3458445.9</v>
      </c>
      <c r="D86" s="6">
        <f t="shared" ref="C86:AC86" si="2">SUM(D84:D85)</f>
        <v>3602522</v>
      </c>
      <c r="E86" s="6">
        <f t="shared" si="2"/>
        <v>3616802.54</v>
      </c>
      <c r="F86" s="6">
        <f t="shared" si="2"/>
        <v>4264427</v>
      </c>
      <c r="G86" s="6">
        <f t="shared" si="2"/>
        <v>2969702.6540000001</v>
      </c>
      <c r="H86" s="6">
        <f t="shared" si="2"/>
        <v>3458445.9</v>
      </c>
      <c r="I86" s="6">
        <f t="shared" si="2"/>
        <v>2675413.2519999999</v>
      </c>
      <c r="J86" s="6">
        <f t="shared" si="2"/>
        <v>3886706.094</v>
      </c>
      <c r="K86" s="6">
        <f t="shared" si="2"/>
        <v>4688492.0600000005</v>
      </c>
      <c r="L86" s="6">
        <f t="shared" si="2"/>
        <v>6561251</v>
      </c>
      <c r="M86" s="6">
        <f t="shared" si="2"/>
        <v>6745915</v>
      </c>
      <c r="N86" s="6">
        <f t="shared" si="2"/>
        <v>8964100</v>
      </c>
      <c r="O86" s="6">
        <f t="shared" si="2"/>
        <v>7282532</v>
      </c>
      <c r="P86" s="6">
        <f t="shared" si="2"/>
        <v>10073482</v>
      </c>
      <c r="Q86" s="6">
        <f t="shared" si="2"/>
        <v>8720111</v>
      </c>
      <c r="R86" s="6">
        <f t="shared" si="2"/>
        <v>6419444</v>
      </c>
      <c r="S86" s="6">
        <f t="shared" si="2"/>
        <v>5743611</v>
      </c>
      <c r="T86" s="6">
        <f t="shared" si="2"/>
        <v>7157778</v>
      </c>
      <c r="U86" s="6">
        <f t="shared" si="2"/>
        <v>7740113</v>
      </c>
      <c r="V86" s="6">
        <f t="shared" si="2"/>
        <v>7834659</v>
      </c>
      <c r="W86" s="6">
        <f t="shared" si="2"/>
        <v>6099166</v>
      </c>
      <c r="X86" s="6">
        <f t="shared" si="2"/>
        <v>5262500</v>
      </c>
      <c r="Y86" s="6">
        <f t="shared" si="2"/>
        <v>4492778</v>
      </c>
      <c r="Z86" s="6">
        <f t="shared" si="2"/>
        <v>6276054</v>
      </c>
      <c r="AA86" s="6">
        <f t="shared" si="2"/>
        <v>4221721</v>
      </c>
      <c r="AB86" s="6">
        <f>SUM(AH84:AH85)</f>
        <v>0</v>
      </c>
      <c r="AC86" s="6">
        <f>SUM(AH84:AH85)</f>
        <v>0</v>
      </c>
      <c r="AD86" s="6">
        <f t="shared" ref="B86:AY86" si="3">SUM(AD84:AD85)</f>
        <v>0</v>
      </c>
      <c r="AE86" s="6">
        <f t="shared" si="3"/>
        <v>0</v>
      </c>
      <c r="AF86" s="6">
        <f t="shared" si="3"/>
        <v>0</v>
      </c>
      <c r="AG86" s="6">
        <f t="shared" si="3"/>
        <v>0</v>
      </c>
      <c r="AH86" s="6">
        <f t="shared" si="3"/>
        <v>0</v>
      </c>
      <c r="AI86" s="6">
        <f t="shared" si="3"/>
        <v>0</v>
      </c>
      <c r="AJ86" s="6">
        <f t="shared" si="3"/>
        <v>0</v>
      </c>
      <c r="AK86" s="6">
        <f t="shared" si="3"/>
        <v>0</v>
      </c>
      <c r="AL86" s="6">
        <f t="shared" si="3"/>
        <v>0</v>
      </c>
      <c r="AM86" s="6">
        <f t="shared" si="3"/>
        <v>0</v>
      </c>
      <c r="AN86" s="6">
        <f t="shared" si="3"/>
        <v>0</v>
      </c>
      <c r="AO86" s="6">
        <f t="shared" si="3"/>
        <v>0</v>
      </c>
      <c r="AP86" s="6">
        <f t="shared" si="3"/>
        <v>0</v>
      </c>
      <c r="AQ86" s="6">
        <f t="shared" si="3"/>
        <v>0</v>
      </c>
      <c r="AR86" s="6">
        <f t="shared" si="3"/>
        <v>0</v>
      </c>
      <c r="AS86" s="6">
        <f t="shared" si="3"/>
        <v>0</v>
      </c>
      <c r="AT86" s="6">
        <f t="shared" si="3"/>
        <v>0</v>
      </c>
      <c r="AU86" s="6">
        <f t="shared" si="3"/>
        <v>0</v>
      </c>
      <c r="AV86" s="6">
        <f t="shared" si="3"/>
        <v>0</v>
      </c>
      <c r="AW86" s="6">
        <f t="shared" si="3"/>
        <v>0</v>
      </c>
      <c r="AX86" s="6">
        <f t="shared" si="3"/>
        <v>0</v>
      </c>
      <c r="AY86" s="6">
        <f t="shared" si="3"/>
        <v>0</v>
      </c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</row>
    <row r="87" spans="1:71" x14ac:dyDescent="0.25">
      <c r="A87" s="3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7" t="s">
        <v>839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80" t="s">
        <v>732</v>
      </c>
      <c r="B89" s="180" t="s">
        <v>845</v>
      </c>
      <c r="C89" s="180" t="s">
        <v>757</v>
      </c>
      <c r="D89" s="180" t="s">
        <v>758</v>
      </c>
      <c r="E89" s="180" t="s">
        <v>759</v>
      </c>
      <c r="F89" s="180" t="s">
        <v>846</v>
      </c>
      <c r="G89" s="180" t="s">
        <v>761</v>
      </c>
      <c r="H89" s="180" t="s">
        <v>762</v>
      </c>
      <c r="I89" s="180" t="s">
        <v>763</v>
      </c>
      <c r="J89" s="180" t="s">
        <v>847</v>
      </c>
      <c r="K89" s="180" t="s">
        <v>765</v>
      </c>
      <c r="L89" s="180" t="s">
        <v>766</v>
      </c>
      <c r="M89" s="180" t="s">
        <v>767</v>
      </c>
      <c r="N89" s="180" t="s">
        <v>848</v>
      </c>
      <c r="O89" s="180" t="s">
        <v>769</v>
      </c>
      <c r="P89" s="180" t="s">
        <v>770</v>
      </c>
      <c r="Q89" s="180" t="s">
        <v>771</v>
      </c>
      <c r="R89" s="180" t="s">
        <v>849</v>
      </c>
      <c r="S89" s="180" t="s">
        <v>773</v>
      </c>
      <c r="T89" s="180" t="s">
        <v>774</v>
      </c>
      <c r="U89" s="180" t="s">
        <v>775</v>
      </c>
      <c r="V89" s="180" t="s">
        <v>850</v>
      </c>
      <c r="W89" s="180" t="s">
        <v>777</v>
      </c>
      <c r="X89" s="180" t="s">
        <v>778</v>
      </c>
      <c r="Y89" s="180" t="s">
        <v>779</v>
      </c>
      <c r="Z89" s="180" t="s">
        <v>851</v>
      </c>
      <c r="AA89" s="180" t="s">
        <v>781</v>
      </c>
      <c r="AB89" s="180" t="s">
        <v>782</v>
      </c>
      <c r="AC89" s="180" t="s">
        <v>1235</v>
      </c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5"/>
      <c r="BR89" s="5"/>
      <c r="BS89" s="5"/>
    </row>
    <row r="90" spans="1:71" x14ac:dyDescent="0.25">
      <c r="A90" s="180"/>
      <c r="B90" s="180"/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80" t="s">
        <v>852</v>
      </c>
      <c r="B91" s="180"/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80" t="s">
        <v>853</v>
      </c>
      <c r="B92" s="180">
        <v>361572.58649999998</v>
      </c>
      <c r="C92" s="180">
        <v>429292</v>
      </c>
      <c r="D92" s="180">
        <v>461505</v>
      </c>
      <c r="E92" s="180">
        <v>510682.29</v>
      </c>
      <c r="F92" s="180">
        <v>553263.67299999995</v>
      </c>
      <c r="G92" s="180">
        <v>607173.88</v>
      </c>
      <c r="H92" s="180">
        <v>652417.56999999995</v>
      </c>
      <c r="I92" s="180">
        <v>749289.15300000005</v>
      </c>
      <c r="J92" s="180">
        <v>805236.19299999997</v>
      </c>
      <c r="K92" s="180">
        <v>836870.52</v>
      </c>
      <c r="L92" s="180">
        <v>938998</v>
      </c>
      <c r="M92" s="180">
        <v>1045969</v>
      </c>
      <c r="N92" s="180">
        <v>1176840</v>
      </c>
      <c r="O92" s="180">
        <v>1193669</v>
      </c>
      <c r="P92" s="180">
        <v>1246888</v>
      </c>
      <c r="Q92" s="180">
        <v>1247561</v>
      </c>
      <c r="R92" s="180">
        <v>1255433</v>
      </c>
      <c r="S92" s="180">
        <v>1243669</v>
      </c>
      <c r="T92" s="180">
        <v>1386522</v>
      </c>
      <c r="U92" s="180">
        <v>1532077</v>
      </c>
      <c r="V92" s="180">
        <v>1636614</v>
      </c>
      <c r="W92" s="180">
        <v>1657689</v>
      </c>
      <c r="X92" s="180">
        <v>1744085</v>
      </c>
      <c r="Y92" s="180">
        <v>1910239</v>
      </c>
      <c r="Z92" s="180">
        <v>1929637</v>
      </c>
      <c r="AA92" s="180">
        <v>2085465</v>
      </c>
      <c r="AB92" s="180">
        <v>2061925</v>
      </c>
      <c r="AC92" s="180">
        <v>1957952</v>
      </c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3"/>
      <c r="BR92" s="3"/>
      <c r="BS92" s="3"/>
    </row>
    <row r="93" spans="1:71" x14ac:dyDescent="0.25">
      <c r="A93" s="180" t="s">
        <v>854</v>
      </c>
      <c r="B93" s="180">
        <v>258392.247</v>
      </c>
      <c r="C93" s="180">
        <v>313755</v>
      </c>
      <c r="D93" s="180">
        <v>338053</v>
      </c>
      <c r="E93" s="180">
        <v>381903.33100000001</v>
      </c>
      <c r="F93" s="180">
        <v>418800.43699999998</v>
      </c>
      <c r="G93" s="180">
        <v>460886.43699999998</v>
      </c>
      <c r="H93" s="180">
        <v>496975.15</v>
      </c>
      <c r="I93" s="180">
        <v>585938.17599999998</v>
      </c>
      <c r="J93" s="180">
        <v>636096.98</v>
      </c>
      <c r="K93" s="180">
        <v>664448.30000000005</v>
      </c>
      <c r="L93" s="180">
        <v>0</v>
      </c>
      <c r="M93" s="180">
        <v>0</v>
      </c>
      <c r="N93" s="180">
        <v>815152</v>
      </c>
      <c r="O93" s="180">
        <v>897254</v>
      </c>
      <c r="P93" s="180">
        <v>882109</v>
      </c>
      <c r="Q93" s="180">
        <v>926109</v>
      </c>
      <c r="R93" s="180">
        <v>0</v>
      </c>
      <c r="S93" s="180">
        <v>0</v>
      </c>
      <c r="T93" s="180">
        <v>1384450</v>
      </c>
      <c r="U93" s="180">
        <v>1531777</v>
      </c>
      <c r="V93" s="180">
        <v>1636614</v>
      </c>
      <c r="W93" s="180">
        <v>1657689</v>
      </c>
      <c r="X93" s="180">
        <v>1742369</v>
      </c>
      <c r="Y93" s="180">
        <v>1909933</v>
      </c>
      <c r="Z93" s="180">
        <v>1929264</v>
      </c>
      <c r="AA93" s="180">
        <v>2085465</v>
      </c>
      <c r="AB93" s="180">
        <v>2061925</v>
      </c>
      <c r="AC93" s="180">
        <v>1957952</v>
      </c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3"/>
      <c r="BR93" s="3"/>
      <c r="BS93" s="3"/>
    </row>
    <row r="94" spans="1:71" x14ac:dyDescent="0.25">
      <c r="A94" s="180" t="s">
        <v>1359</v>
      </c>
      <c r="B94" s="180">
        <v>103180.3395</v>
      </c>
      <c r="C94" s="180">
        <v>115537</v>
      </c>
      <c r="D94" s="180">
        <v>123452</v>
      </c>
      <c r="E94" s="180">
        <v>128778.959</v>
      </c>
      <c r="F94" s="180">
        <v>134463.236</v>
      </c>
      <c r="G94" s="180">
        <v>146287.443</v>
      </c>
      <c r="H94" s="180">
        <v>155442.42000000001</v>
      </c>
      <c r="I94" s="180">
        <v>163350.97700000001</v>
      </c>
      <c r="J94" s="180">
        <v>169139.21299999999</v>
      </c>
      <c r="K94" s="180">
        <v>172422.21</v>
      </c>
      <c r="L94" s="180">
        <v>0</v>
      </c>
      <c r="M94" s="180">
        <v>0</v>
      </c>
      <c r="N94" s="180">
        <v>186883.25</v>
      </c>
      <c r="O94" s="180">
        <v>296415</v>
      </c>
      <c r="P94" s="180">
        <v>364779</v>
      </c>
      <c r="Q94" s="180">
        <v>321452</v>
      </c>
      <c r="R94" s="180">
        <v>3960905</v>
      </c>
      <c r="S94" s="180">
        <v>1243669</v>
      </c>
      <c r="T94" s="180">
        <v>0</v>
      </c>
      <c r="U94" s="180">
        <v>0</v>
      </c>
      <c r="V94" s="180">
        <v>0</v>
      </c>
      <c r="W94" s="180">
        <v>0</v>
      </c>
      <c r="X94" s="180">
        <v>0</v>
      </c>
      <c r="Y94" s="180">
        <v>0</v>
      </c>
      <c r="Z94" s="180">
        <v>0</v>
      </c>
      <c r="AA94" s="180">
        <v>0</v>
      </c>
      <c r="AB94" s="180">
        <v>0</v>
      </c>
      <c r="AC94" s="180">
        <v>0</v>
      </c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3"/>
      <c r="BR94" s="3"/>
      <c r="BS94" s="3"/>
    </row>
    <row r="95" spans="1:71" x14ac:dyDescent="0.25">
      <c r="A95" s="180" t="s">
        <v>1344</v>
      </c>
      <c r="B95" s="180">
        <v>0</v>
      </c>
      <c r="C95" s="180">
        <v>0</v>
      </c>
      <c r="D95" s="180">
        <v>0</v>
      </c>
      <c r="E95" s="180">
        <v>0</v>
      </c>
      <c r="F95" s="180">
        <v>0</v>
      </c>
      <c r="G95" s="180">
        <v>0</v>
      </c>
      <c r="H95" s="180">
        <v>0</v>
      </c>
      <c r="I95" s="180">
        <v>0</v>
      </c>
      <c r="J95" s="180">
        <v>0</v>
      </c>
      <c r="K95" s="180">
        <v>0</v>
      </c>
      <c r="L95" s="180">
        <v>0</v>
      </c>
      <c r="M95" s="180">
        <v>0</v>
      </c>
      <c r="N95" s="180">
        <v>0</v>
      </c>
      <c r="O95" s="180">
        <v>0</v>
      </c>
      <c r="P95" s="180">
        <v>0</v>
      </c>
      <c r="Q95" s="180">
        <v>0</v>
      </c>
      <c r="R95" s="180">
        <v>0</v>
      </c>
      <c r="S95" s="180">
        <v>0</v>
      </c>
      <c r="T95" s="180">
        <v>2072</v>
      </c>
      <c r="U95" s="180">
        <v>300</v>
      </c>
      <c r="V95" s="180">
        <v>0</v>
      </c>
      <c r="W95" s="180">
        <v>0</v>
      </c>
      <c r="X95" s="180">
        <v>1716</v>
      </c>
      <c r="Y95" s="180">
        <v>306</v>
      </c>
      <c r="Z95" s="180">
        <v>373</v>
      </c>
      <c r="AA95" s="180">
        <v>0</v>
      </c>
      <c r="AB95" s="180">
        <v>0</v>
      </c>
      <c r="AC95" s="180">
        <v>0</v>
      </c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3"/>
      <c r="BR95" s="3"/>
      <c r="BS95" s="3"/>
    </row>
    <row r="96" spans="1:71" x14ac:dyDescent="0.25">
      <c r="A96" s="180" t="s">
        <v>858</v>
      </c>
      <c r="B96" s="180">
        <v>57578.337749999999</v>
      </c>
      <c r="C96" s="180">
        <v>60268</v>
      </c>
      <c r="D96" s="180">
        <v>61445</v>
      </c>
      <c r="E96" s="180">
        <v>47855.707999999999</v>
      </c>
      <c r="F96" s="180">
        <v>48961.752</v>
      </c>
      <c r="G96" s="180">
        <v>63573.915000000001</v>
      </c>
      <c r="H96" s="180">
        <v>64321.55</v>
      </c>
      <c r="I96" s="180">
        <v>76332.659</v>
      </c>
      <c r="J96" s="180">
        <v>76365.372000000003</v>
      </c>
      <c r="K96" s="180">
        <v>78313.789999999994</v>
      </c>
      <c r="L96" s="180">
        <v>86309</v>
      </c>
      <c r="M96" s="180">
        <v>96562</v>
      </c>
      <c r="N96" s="180">
        <v>107583</v>
      </c>
      <c r="O96" s="180">
        <v>126173</v>
      </c>
      <c r="P96" s="180">
        <v>142818</v>
      </c>
      <c r="Q96" s="180">
        <v>160099</v>
      </c>
      <c r="R96" s="180">
        <v>179350</v>
      </c>
      <c r="S96" s="180">
        <v>166371</v>
      </c>
      <c r="T96" s="180">
        <v>171301</v>
      </c>
      <c r="U96" s="180">
        <v>184036</v>
      </c>
      <c r="V96" s="180">
        <v>199218</v>
      </c>
      <c r="W96" s="180">
        <v>197187</v>
      </c>
      <c r="X96" s="180">
        <v>203805</v>
      </c>
      <c r="Y96" s="180">
        <v>213746</v>
      </c>
      <c r="Z96" s="180">
        <v>213558</v>
      </c>
      <c r="AA96" s="180">
        <v>227105</v>
      </c>
      <c r="AB96" s="180">
        <v>223073</v>
      </c>
      <c r="AC96" s="180">
        <v>227529</v>
      </c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3"/>
      <c r="BR96" s="3"/>
      <c r="BS96" s="3"/>
    </row>
    <row r="97" spans="1:71" x14ac:dyDescent="0.25">
      <c r="A97" s="180" t="s">
        <v>1471</v>
      </c>
      <c r="B97" s="180">
        <v>0</v>
      </c>
      <c r="C97" s="180">
        <v>60268</v>
      </c>
      <c r="D97" s="180">
        <v>61445</v>
      </c>
      <c r="E97" s="180">
        <v>47855.707999999999</v>
      </c>
      <c r="F97" s="180">
        <v>48961.752</v>
      </c>
      <c r="G97" s="180">
        <v>63573.915000000001</v>
      </c>
      <c r="H97" s="180">
        <v>0</v>
      </c>
      <c r="I97" s="180">
        <v>76332.659</v>
      </c>
      <c r="J97" s="180">
        <v>76365.372000000003</v>
      </c>
      <c r="K97" s="180">
        <v>0</v>
      </c>
      <c r="L97" s="180">
        <v>0</v>
      </c>
      <c r="M97" s="180">
        <v>0</v>
      </c>
      <c r="N97" s="180">
        <v>92192</v>
      </c>
      <c r="O97" s="180">
        <v>126173</v>
      </c>
      <c r="P97" s="180">
        <v>142818</v>
      </c>
      <c r="Q97" s="180">
        <v>160099</v>
      </c>
      <c r="R97" s="180">
        <v>179350</v>
      </c>
      <c r="S97" s="180">
        <v>166371</v>
      </c>
      <c r="T97" s="180">
        <v>171301</v>
      </c>
      <c r="U97" s="180">
        <v>184036</v>
      </c>
      <c r="V97" s="180">
        <v>199218</v>
      </c>
      <c r="W97" s="180">
        <v>197187</v>
      </c>
      <c r="X97" s="180">
        <v>203805</v>
      </c>
      <c r="Y97" s="180">
        <v>213746</v>
      </c>
      <c r="Z97" s="180">
        <v>213558</v>
      </c>
      <c r="AA97" s="180">
        <v>227105</v>
      </c>
      <c r="AB97" s="180">
        <v>223073</v>
      </c>
      <c r="AC97" s="180">
        <v>227529</v>
      </c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3"/>
      <c r="BR97" s="3"/>
      <c r="BS97" s="3"/>
    </row>
    <row r="98" spans="1:71" x14ac:dyDescent="0.25">
      <c r="A98" s="180" t="s">
        <v>1360</v>
      </c>
      <c r="B98" s="180">
        <v>303994.24875000003</v>
      </c>
      <c r="C98" s="180">
        <v>369024</v>
      </c>
      <c r="D98" s="180">
        <v>400060</v>
      </c>
      <c r="E98" s="180">
        <v>462826.58199999999</v>
      </c>
      <c r="F98" s="180">
        <v>504301.92099999997</v>
      </c>
      <c r="G98" s="180">
        <v>543599.96499999997</v>
      </c>
      <c r="H98" s="180">
        <v>588096.02</v>
      </c>
      <c r="I98" s="180">
        <v>672956.49399999995</v>
      </c>
      <c r="J98" s="180">
        <v>728870.821</v>
      </c>
      <c r="K98" s="180">
        <v>758556.73</v>
      </c>
      <c r="L98" s="180">
        <v>852689</v>
      </c>
      <c r="M98" s="180">
        <v>949407</v>
      </c>
      <c r="N98" s="180">
        <v>1069257</v>
      </c>
      <c r="O98" s="180">
        <v>1067496</v>
      </c>
      <c r="P98" s="180">
        <v>1104070</v>
      </c>
      <c r="Q98" s="180">
        <v>1087462</v>
      </c>
      <c r="R98" s="180">
        <v>1076083</v>
      </c>
      <c r="S98" s="180">
        <v>1077298</v>
      </c>
      <c r="T98" s="180">
        <v>1215221</v>
      </c>
      <c r="U98" s="180">
        <v>1348041</v>
      </c>
      <c r="V98" s="180">
        <v>1437396</v>
      </c>
      <c r="W98" s="180">
        <v>1460502</v>
      </c>
      <c r="X98" s="180">
        <v>1540280</v>
      </c>
      <c r="Y98" s="180">
        <v>1696493</v>
      </c>
      <c r="Z98" s="180">
        <v>1716079</v>
      </c>
      <c r="AA98" s="180">
        <v>1858360</v>
      </c>
      <c r="AB98" s="180">
        <v>1838852</v>
      </c>
      <c r="AC98" s="180">
        <v>1730423</v>
      </c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3"/>
      <c r="BR98" s="3"/>
      <c r="BS98" s="3"/>
    </row>
    <row r="99" spans="1:71" x14ac:dyDescent="0.25">
      <c r="A99" s="180" t="s">
        <v>1361</v>
      </c>
      <c r="B99" s="180">
        <v>0</v>
      </c>
      <c r="C99" s="180">
        <v>0</v>
      </c>
      <c r="D99" s="180">
        <v>192301</v>
      </c>
      <c r="E99" s="180">
        <v>186074.50399999999</v>
      </c>
      <c r="F99" s="180">
        <v>199805.62400000001</v>
      </c>
      <c r="G99" s="180">
        <v>207711.12100000001</v>
      </c>
      <c r="H99" s="180">
        <v>0</v>
      </c>
      <c r="I99" s="180">
        <v>244463.435</v>
      </c>
      <c r="J99" s="180">
        <v>280091.071</v>
      </c>
      <c r="K99" s="180">
        <v>0</v>
      </c>
      <c r="L99" s="180">
        <v>0</v>
      </c>
      <c r="M99" s="180">
        <v>0</v>
      </c>
      <c r="N99" s="180">
        <v>331802.75</v>
      </c>
      <c r="O99" s="180">
        <v>390124</v>
      </c>
      <c r="P99" s="180">
        <v>571229</v>
      </c>
      <c r="Q99" s="180">
        <v>562228</v>
      </c>
      <c r="R99" s="180">
        <v>429493</v>
      </c>
      <c r="S99" s="180">
        <v>500453</v>
      </c>
      <c r="T99" s="180">
        <v>487384</v>
      </c>
      <c r="U99" s="180">
        <v>574253</v>
      </c>
      <c r="V99" s="180">
        <v>520353</v>
      </c>
      <c r="W99" s="180">
        <v>491004</v>
      </c>
      <c r="X99" s="180">
        <v>600141</v>
      </c>
      <c r="Y99" s="180">
        <v>631669</v>
      </c>
      <c r="Z99" s="180">
        <v>828796</v>
      </c>
      <c r="AA99" s="180">
        <v>699667</v>
      </c>
      <c r="AB99" s="180">
        <v>563289</v>
      </c>
      <c r="AC99" s="180">
        <v>733243</v>
      </c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3"/>
      <c r="BR99" s="3"/>
      <c r="BS99" s="3"/>
    </row>
    <row r="100" spans="1:71" x14ac:dyDescent="0.25">
      <c r="A100" s="180" t="s">
        <v>863</v>
      </c>
      <c r="B100" s="180">
        <v>0</v>
      </c>
      <c r="C100" s="180">
        <v>0</v>
      </c>
      <c r="D100" s="180">
        <v>192301</v>
      </c>
      <c r="E100" s="180">
        <v>186074.50399999999</v>
      </c>
      <c r="F100" s="180">
        <v>199805.62400000001</v>
      </c>
      <c r="G100" s="180">
        <v>207711.12100000001</v>
      </c>
      <c r="H100" s="180">
        <v>0</v>
      </c>
      <c r="I100" s="180">
        <v>244463.435</v>
      </c>
      <c r="J100" s="180">
        <v>280091.071</v>
      </c>
      <c r="K100" s="180">
        <v>0</v>
      </c>
      <c r="L100" s="180">
        <v>0</v>
      </c>
      <c r="M100" s="180">
        <v>0</v>
      </c>
      <c r="N100" s="180">
        <v>331802.75</v>
      </c>
      <c r="O100" s="180">
        <v>390124</v>
      </c>
      <c r="P100" s="180">
        <v>571229</v>
      </c>
      <c r="Q100" s="180">
        <v>562228</v>
      </c>
      <c r="R100" s="180">
        <v>429493</v>
      </c>
      <c r="S100" s="180">
        <v>500453</v>
      </c>
      <c r="T100" s="180">
        <v>487384</v>
      </c>
      <c r="U100" s="180">
        <v>574253</v>
      </c>
      <c r="V100" s="180">
        <v>520353</v>
      </c>
      <c r="W100" s="180">
        <v>491004</v>
      </c>
      <c r="X100" s="180">
        <v>600141</v>
      </c>
      <c r="Y100" s="180">
        <v>631669</v>
      </c>
      <c r="Z100" s="180">
        <v>828796</v>
      </c>
      <c r="AA100" s="180">
        <v>699667</v>
      </c>
      <c r="AB100" s="180">
        <v>563289</v>
      </c>
      <c r="AC100" s="180">
        <v>733243</v>
      </c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3"/>
      <c r="BR100" s="3"/>
      <c r="BS100" s="3"/>
    </row>
    <row r="101" spans="1:71" x14ac:dyDescent="0.25">
      <c r="A101" s="180" t="s">
        <v>1362</v>
      </c>
      <c r="B101" s="180">
        <v>30583.103999999999</v>
      </c>
      <c r="C101" s="180">
        <v>18356</v>
      </c>
      <c r="D101" s="180">
        <v>34834</v>
      </c>
      <c r="E101" s="180">
        <v>29995.550999999999</v>
      </c>
      <c r="F101" s="180">
        <v>42381.053</v>
      </c>
      <c r="G101" s="180">
        <v>23791.381000000001</v>
      </c>
      <c r="H101" s="180">
        <v>31767.38</v>
      </c>
      <c r="I101" s="180">
        <v>41282.648999999998</v>
      </c>
      <c r="J101" s="180">
        <v>29692.045999999998</v>
      </c>
      <c r="K101" s="180">
        <v>28366.3</v>
      </c>
      <c r="L101" s="180">
        <v>46233</v>
      </c>
      <c r="M101" s="180">
        <v>39060</v>
      </c>
      <c r="N101" s="180">
        <v>60663</v>
      </c>
      <c r="O101" s="180">
        <v>47887</v>
      </c>
      <c r="P101" s="180">
        <v>54532</v>
      </c>
      <c r="Q101" s="180">
        <v>37970</v>
      </c>
      <c r="R101" s="180">
        <v>50624</v>
      </c>
      <c r="S101" s="180">
        <v>40927</v>
      </c>
      <c r="T101" s="180">
        <v>42651</v>
      </c>
      <c r="U101" s="180">
        <v>49972</v>
      </c>
      <c r="V101" s="180">
        <v>45901</v>
      </c>
      <c r="W101" s="180">
        <v>34253</v>
      </c>
      <c r="X101" s="180">
        <v>41175</v>
      </c>
      <c r="Y101" s="180">
        <v>52217</v>
      </c>
      <c r="Z101" s="180">
        <v>49275</v>
      </c>
      <c r="AA101" s="180">
        <v>40384</v>
      </c>
      <c r="AB101" s="180">
        <v>51330</v>
      </c>
      <c r="AC101" s="180">
        <v>27570</v>
      </c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3"/>
      <c r="BR101" s="3"/>
      <c r="BS101" s="3"/>
    </row>
    <row r="102" spans="1:71" x14ac:dyDescent="0.25">
      <c r="A102" s="180" t="s">
        <v>1363</v>
      </c>
      <c r="B102" s="180">
        <v>-30583.103999999999</v>
      </c>
      <c r="C102" s="180">
        <v>-18356</v>
      </c>
      <c r="D102" s="180">
        <v>157467</v>
      </c>
      <c r="E102" s="180">
        <v>156078.95300000001</v>
      </c>
      <c r="F102" s="180">
        <v>157424.571</v>
      </c>
      <c r="G102" s="180">
        <v>183919.74</v>
      </c>
      <c r="H102" s="180">
        <v>-31767.38</v>
      </c>
      <c r="I102" s="180">
        <v>203180.78599999999</v>
      </c>
      <c r="J102" s="180">
        <v>250399.02499999999</v>
      </c>
      <c r="K102" s="180">
        <v>-28366.3</v>
      </c>
      <c r="L102" s="180">
        <v>-46233</v>
      </c>
      <c r="M102" s="180">
        <v>-39060</v>
      </c>
      <c r="N102" s="180">
        <v>1266548</v>
      </c>
      <c r="O102" s="180">
        <v>342237</v>
      </c>
      <c r="P102" s="180">
        <v>516697</v>
      </c>
      <c r="Q102" s="180">
        <v>524258</v>
      </c>
      <c r="R102" s="180">
        <v>378869</v>
      </c>
      <c r="S102" s="180">
        <v>459526</v>
      </c>
      <c r="T102" s="180">
        <v>444733</v>
      </c>
      <c r="U102" s="180">
        <v>524281</v>
      </c>
      <c r="V102" s="180">
        <v>474452</v>
      </c>
      <c r="W102" s="180">
        <v>456751</v>
      </c>
      <c r="X102" s="180">
        <v>558966</v>
      </c>
      <c r="Y102" s="180">
        <v>579452</v>
      </c>
      <c r="Z102" s="180">
        <v>779521</v>
      </c>
      <c r="AA102" s="180">
        <v>659283</v>
      </c>
      <c r="AB102" s="180">
        <v>511959</v>
      </c>
      <c r="AC102" s="180">
        <v>705673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3"/>
      <c r="BR102" s="3"/>
      <c r="BS102" s="3"/>
    </row>
    <row r="103" spans="1:71" x14ac:dyDescent="0.25">
      <c r="A103" s="180" t="s">
        <v>1364</v>
      </c>
      <c r="B103" s="180">
        <v>122669.886</v>
      </c>
      <c r="C103" s="180">
        <v>156455</v>
      </c>
      <c r="D103" s="180">
        <v>0</v>
      </c>
      <c r="E103" s="180">
        <v>0</v>
      </c>
      <c r="F103" s="180">
        <v>0</v>
      </c>
      <c r="G103" s="180">
        <v>0</v>
      </c>
      <c r="H103" s="180">
        <v>230366.32</v>
      </c>
      <c r="I103" s="180">
        <v>0</v>
      </c>
      <c r="J103" s="180">
        <v>0</v>
      </c>
      <c r="K103" s="180">
        <v>294405.65000000002</v>
      </c>
      <c r="L103" s="180">
        <v>314015</v>
      </c>
      <c r="M103" s="180">
        <v>358345</v>
      </c>
      <c r="N103" s="180">
        <v>0</v>
      </c>
      <c r="O103" s="180">
        <v>102064</v>
      </c>
      <c r="P103" s="180">
        <v>0</v>
      </c>
      <c r="Q103" s="180">
        <v>0</v>
      </c>
      <c r="R103" s="180">
        <v>0</v>
      </c>
      <c r="S103" s="180">
        <v>0</v>
      </c>
      <c r="T103" s="180">
        <v>0</v>
      </c>
      <c r="U103" s="180">
        <v>0</v>
      </c>
      <c r="V103" s="180">
        <v>0</v>
      </c>
      <c r="W103" s="180">
        <v>0</v>
      </c>
      <c r="X103" s="180">
        <v>0</v>
      </c>
      <c r="Y103" s="180">
        <v>0</v>
      </c>
      <c r="Z103" s="180">
        <v>0</v>
      </c>
      <c r="AA103" s="180">
        <v>1307</v>
      </c>
      <c r="AB103" s="180">
        <v>426</v>
      </c>
      <c r="AC103" s="180">
        <v>303</v>
      </c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3"/>
      <c r="BR103" s="3"/>
      <c r="BS103" s="3"/>
    </row>
    <row r="104" spans="1:71" x14ac:dyDescent="0.25">
      <c r="A104" s="180" t="s">
        <v>1365</v>
      </c>
      <c r="B104" s="180">
        <v>122669.886</v>
      </c>
      <c r="C104" s="180">
        <v>156455</v>
      </c>
      <c r="D104" s="180">
        <v>0</v>
      </c>
      <c r="E104" s="180">
        <v>0</v>
      </c>
      <c r="F104" s="180">
        <v>0</v>
      </c>
      <c r="G104" s="180">
        <v>0</v>
      </c>
      <c r="H104" s="180">
        <v>230366.32</v>
      </c>
      <c r="I104" s="180">
        <v>0</v>
      </c>
      <c r="J104" s="180">
        <v>0</v>
      </c>
      <c r="K104" s="180">
        <v>294405.65000000002</v>
      </c>
      <c r="L104" s="180">
        <v>314015</v>
      </c>
      <c r="M104" s="180">
        <v>358345</v>
      </c>
      <c r="N104" s="180">
        <v>0</v>
      </c>
      <c r="O104" s="180">
        <v>102064</v>
      </c>
      <c r="P104" s="180">
        <v>0</v>
      </c>
      <c r="Q104" s="180">
        <v>0</v>
      </c>
      <c r="R104" s="180">
        <v>0</v>
      </c>
      <c r="S104" s="180">
        <v>0</v>
      </c>
      <c r="T104" s="180">
        <v>0</v>
      </c>
      <c r="U104" s="180">
        <v>0</v>
      </c>
      <c r="V104" s="180">
        <v>0</v>
      </c>
      <c r="W104" s="180">
        <v>0</v>
      </c>
      <c r="X104" s="180">
        <v>0</v>
      </c>
      <c r="Y104" s="180">
        <v>0</v>
      </c>
      <c r="Z104" s="180">
        <v>0</v>
      </c>
      <c r="AA104" s="180">
        <v>1307</v>
      </c>
      <c r="AB104" s="180">
        <v>426</v>
      </c>
      <c r="AC104" s="180">
        <v>303</v>
      </c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3"/>
      <c r="BR104" s="3"/>
      <c r="BS104" s="3"/>
    </row>
    <row r="105" spans="1:71" x14ac:dyDescent="0.25">
      <c r="A105" s="180" t="s">
        <v>867</v>
      </c>
      <c r="B105" s="180">
        <v>181631.02775000001</v>
      </c>
      <c r="C105" s="180">
        <v>233435</v>
      </c>
      <c r="D105" s="180">
        <v>264493</v>
      </c>
      <c r="E105" s="180">
        <v>292958.85499999998</v>
      </c>
      <c r="F105" s="180">
        <v>303772.38699999999</v>
      </c>
      <c r="G105" s="180">
        <v>332927.83600000001</v>
      </c>
      <c r="H105" s="180">
        <v>369120.27</v>
      </c>
      <c r="I105" s="180">
        <v>393878.18800000002</v>
      </c>
      <c r="J105" s="180">
        <v>455196.47</v>
      </c>
      <c r="K105" s="180">
        <v>459810.4</v>
      </c>
      <c r="L105" s="180">
        <v>519071</v>
      </c>
      <c r="M105" s="180">
        <v>551227</v>
      </c>
      <c r="N105" s="180">
        <v>593366</v>
      </c>
      <c r="O105" s="180">
        <v>601634</v>
      </c>
      <c r="P105" s="180">
        <v>684675</v>
      </c>
      <c r="Q105" s="180">
        <v>682274</v>
      </c>
      <c r="R105" s="180">
        <v>506218</v>
      </c>
      <c r="S105" s="180">
        <v>673351</v>
      </c>
      <c r="T105" s="180">
        <v>684311</v>
      </c>
      <c r="U105" s="180">
        <v>729987</v>
      </c>
      <c r="V105" s="180">
        <v>779076</v>
      </c>
      <c r="W105" s="180">
        <v>775527</v>
      </c>
      <c r="X105" s="180">
        <v>801732</v>
      </c>
      <c r="Y105" s="180">
        <v>858436</v>
      </c>
      <c r="Z105" s="180">
        <v>919243</v>
      </c>
      <c r="AA105" s="180">
        <v>954650</v>
      </c>
      <c r="AB105" s="180">
        <v>937164</v>
      </c>
      <c r="AC105" s="180">
        <v>934705</v>
      </c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3"/>
      <c r="BR105" s="3"/>
      <c r="BS105" s="3"/>
    </row>
    <row r="106" spans="1:71" x14ac:dyDescent="0.25">
      <c r="A106" s="180" t="s">
        <v>870</v>
      </c>
      <c r="B106" s="180">
        <v>181631.02775000001</v>
      </c>
      <c r="C106" s="180">
        <v>233435</v>
      </c>
      <c r="D106" s="180">
        <v>264493</v>
      </c>
      <c r="E106" s="180">
        <v>292958.85499999998</v>
      </c>
      <c r="F106" s="180">
        <v>303772.38699999999</v>
      </c>
      <c r="G106" s="180">
        <v>332927.83600000001</v>
      </c>
      <c r="H106" s="180">
        <v>369120.27</v>
      </c>
      <c r="I106" s="180">
        <v>393878.18800000002</v>
      </c>
      <c r="J106" s="180">
        <v>455196.47</v>
      </c>
      <c r="K106" s="180">
        <v>459810.4</v>
      </c>
      <c r="L106" s="180">
        <v>519071</v>
      </c>
      <c r="M106" s="180">
        <v>551227</v>
      </c>
      <c r="N106" s="180">
        <v>593366</v>
      </c>
      <c r="O106" s="180">
        <v>601634</v>
      </c>
      <c r="P106" s="180">
        <v>684675</v>
      </c>
      <c r="Q106" s="180">
        <v>682274</v>
      </c>
      <c r="R106" s="180">
        <v>506218</v>
      </c>
      <c r="S106" s="180">
        <v>673351</v>
      </c>
      <c r="T106" s="180">
        <v>684311</v>
      </c>
      <c r="U106" s="180">
        <v>729987</v>
      </c>
      <c r="V106" s="180">
        <v>779076</v>
      </c>
      <c r="W106" s="180">
        <v>775527</v>
      </c>
      <c r="X106" s="180">
        <v>801732</v>
      </c>
      <c r="Y106" s="180">
        <v>858436</v>
      </c>
      <c r="Z106" s="180">
        <v>919243</v>
      </c>
      <c r="AA106" s="180">
        <v>954650</v>
      </c>
      <c r="AB106" s="180">
        <v>937164</v>
      </c>
      <c r="AC106" s="180">
        <v>934705</v>
      </c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3"/>
      <c r="BR106" s="3"/>
      <c r="BS106" s="3"/>
    </row>
    <row r="107" spans="1:71" x14ac:dyDescent="0.25">
      <c r="A107" s="180" t="s">
        <v>1472</v>
      </c>
      <c r="B107" s="180">
        <v>32907.178500000002</v>
      </c>
      <c r="C107" s="180">
        <v>48194</v>
      </c>
      <c r="D107" s="180">
        <v>71738</v>
      </c>
      <c r="E107" s="180">
        <v>44985.216</v>
      </c>
      <c r="F107" s="180">
        <v>23891.159</v>
      </c>
      <c r="G107" s="180">
        <v>46689.464999999997</v>
      </c>
      <c r="H107" s="180">
        <v>51447.89</v>
      </c>
      <c r="I107" s="180">
        <v>21555.612000000001</v>
      </c>
      <c r="J107" s="180">
        <v>48409.892999999996</v>
      </c>
      <c r="K107" s="180">
        <v>38375.230000000003</v>
      </c>
      <c r="L107" s="180">
        <v>57170</v>
      </c>
      <c r="M107" s="180">
        <v>38092</v>
      </c>
      <c r="N107" s="180">
        <v>24485</v>
      </c>
      <c r="O107" s="180">
        <v>40556</v>
      </c>
      <c r="P107" s="180">
        <v>69867</v>
      </c>
      <c r="Q107" s="180">
        <v>96918</v>
      </c>
      <c r="R107" s="180">
        <v>186466</v>
      </c>
      <c r="S107" s="180">
        <v>76416</v>
      </c>
      <c r="T107" s="180">
        <v>133022</v>
      </c>
      <c r="U107" s="180">
        <v>115354</v>
      </c>
      <c r="V107" s="180">
        <v>63557</v>
      </c>
      <c r="W107" s="180">
        <v>60703</v>
      </c>
      <c r="X107" s="180">
        <v>195594</v>
      </c>
      <c r="Y107" s="180">
        <v>164617</v>
      </c>
      <c r="Z107" s="180">
        <v>131174</v>
      </c>
      <c r="AA107" s="180">
        <v>194102</v>
      </c>
      <c r="AB107" s="180">
        <v>74329</v>
      </c>
      <c r="AC107" s="180">
        <v>-97256</v>
      </c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3"/>
      <c r="BR107" s="3"/>
      <c r="BS107" s="3"/>
    </row>
    <row r="108" spans="1:71" x14ac:dyDescent="0.25">
      <c r="A108" s="180" t="s">
        <v>1473</v>
      </c>
      <c r="B108" s="180">
        <v>32907.178500000002</v>
      </c>
      <c r="C108" s="180">
        <v>48194</v>
      </c>
      <c r="D108" s="180">
        <v>71738</v>
      </c>
      <c r="E108" s="180">
        <v>44985.216</v>
      </c>
      <c r="F108" s="180">
        <v>23891.159</v>
      </c>
      <c r="G108" s="180">
        <v>46689.464999999997</v>
      </c>
      <c r="H108" s="180">
        <v>51447.89</v>
      </c>
      <c r="I108" s="180">
        <v>21555.612000000001</v>
      </c>
      <c r="J108" s="180">
        <v>48409.892999999996</v>
      </c>
      <c r="K108" s="180">
        <v>38375.230000000003</v>
      </c>
      <c r="L108" s="180">
        <v>57170</v>
      </c>
      <c r="M108" s="180">
        <v>38092</v>
      </c>
      <c r="N108" s="180">
        <v>24485</v>
      </c>
      <c r="O108" s="180">
        <v>40556</v>
      </c>
      <c r="P108" s="180">
        <v>0</v>
      </c>
      <c r="Q108" s="180">
        <v>96918</v>
      </c>
      <c r="R108" s="180">
        <v>186466</v>
      </c>
      <c r="S108" s="180">
        <v>76416</v>
      </c>
      <c r="T108" s="180">
        <v>133022</v>
      </c>
      <c r="U108" s="180">
        <v>115354</v>
      </c>
      <c r="V108" s="180">
        <v>63557</v>
      </c>
      <c r="W108" s="180">
        <v>60703</v>
      </c>
      <c r="X108" s="180">
        <v>195594</v>
      </c>
      <c r="Y108" s="180">
        <v>164617</v>
      </c>
      <c r="Z108" s="180">
        <v>131174</v>
      </c>
      <c r="AA108" s="180">
        <v>194102</v>
      </c>
      <c r="AB108" s="180">
        <v>74329</v>
      </c>
      <c r="AC108" s="180">
        <v>-97256</v>
      </c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3"/>
      <c r="BR108" s="3"/>
      <c r="BS108" s="3"/>
    </row>
    <row r="109" spans="1:71" x14ac:dyDescent="0.25">
      <c r="A109" s="180" t="s">
        <v>1474</v>
      </c>
      <c r="B109" s="180">
        <v>0</v>
      </c>
      <c r="C109" s="180">
        <v>0</v>
      </c>
      <c r="D109" s="180">
        <v>0</v>
      </c>
      <c r="E109" s="180">
        <v>0</v>
      </c>
      <c r="F109" s="180">
        <v>0</v>
      </c>
      <c r="G109" s="180">
        <v>0</v>
      </c>
      <c r="H109" s="180">
        <v>0</v>
      </c>
      <c r="I109" s="180">
        <v>0</v>
      </c>
      <c r="J109" s="180">
        <v>0</v>
      </c>
      <c r="K109" s="180">
        <v>0</v>
      </c>
      <c r="L109" s="180">
        <v>0</v>
      </c>
      <c r="M109" s="180">
        <v>0</v>
      </c>
      <c r="N109" s="180">
        <v>0</v>
      </c>
      <c r="O109" s="180">
        <v>0</v>
      </c>
      <c r="P109" s="180">
        <v>-69867</v>
      </c>
      <c r="Q109" s="180">
        <v>0</v>
      </c>
      <c r="R109" s="180">
        <v>0</v>
      </c>
      <c r="S109" s="180">
        <v>0</v>
      </c>
      <c r="T109" s="180">
        <v>0</v>
      </c>
      <c r="U109" s="180">
        <v>0</v>
      </c>
      <c r="V109" s="180">
        <v>0</v>
      </c>
      <c r="W109" s="180">
        <v>0</v>
      </c>
      <c r="X109" s="180">
        <v>0</v>
      </c>
      <c r="Y109" s="180">
        <v>0</v>
      </c>
      <c r="Z109" s="180">
        <v>0</v>
      </c>
      <c r="AA109" s="180">
        <v>0</v>
      </c>
      <c r="AB109" s="180">
        <v>0</v>
      </c>
      <c r="AC109" s="180">
        <v>0</v>
      </c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3"/>
      <c r="BR109" s="3"/>
      <c r="BS109" s="3"/>
    </row>
    <row r="110" spans="1:71" x14ac:dyDescent="0.25">
      <c r="A110" s="180"/>
      <c r="B110" s="180"/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3"/>
      <c r="BR110" s="3"/>
      <c r="BS110" s="3"/>
    </row>
    <row r="111" spans="1:71" x14ac:dyDescent="0.25">
      <c r="A111" s="180" t="s">
        <v>873</v>
      </c>
      <c r="B111" s="180"/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3"/>
      <c r="BR111" s="3"/>
      <c r="BS111" s="3"/>
    </row>
    <row r="112" spans="1:71" x14ac:dyDescent="0.25">
      <c r="A112" s="180" t="s">
        <v>1475</v>
      </c>
      <c r="B112" s="180">
        <v>181542.82449999999</v>
      </c>
      <c r="C112" s="180">
        <v>225494</v>
      </c>
      <c r="D112" s="180">
        <v>221296</v>
      </c>
      <c r="E112" s="180">
        <v>280961.46399999998</v>
      </c>
      <c r="F112" s="180">
        <v>334062.946</v>
      </c>
      <c r="G112" s="180">
        <v>347902.40399999998</v>
      </c>
      <c r="H112" s="180">
        <v>366126.8</v>
      </c>
      <c r="I112" s="180">
        <v>460703.48</v>
      </c>
      <c r="J112" s="180">
        <v>475663.48300000001</v>
      </c>
      <c r="K112" s="180">
        <v>526410.46</v>
      </c>
      <c r="L112" s="180">
        <v>544230</v>
      </c>
      <c r="M112" s="180">
        <v>679373</v>
      </c>
      <c r="N112" s="180">
        <v>760652</v>
      </c>
      <c r="O112" s="180">
        <v>869607</v>
      </c>
      <c r="P112" s="180">
        <v>866225</v>
      </c>
      <c r="Q112" s="180">
        <v>832528</v>
      </c>
      <c r="R112" s="180">
        <v>762268</v>
      </c>
      <c r="S112" s="180">
        <v>787057</v>
      </c>
      <c r="T112" s="180">
        <v>842621</v>
      </c>
      <c r="U112" s="180">
        <v>1026981</v>
      </c>
      <c r="V112" s="180">
        <v>1069215</v>
      </c>
      <c r="W112" s="180">
        <v>1081023</v>
      </c>
      <c r="X112" s="180">
        <v>1101920</v>
      </c>
      <c r="Y112" s="180">
        <v>1252892</v>
      </c>
      <c r="Z112" s="180">
        <v>1445183</v>
      </c>
      <c r="AA112" s="180">
        <v>1370198</v>
      </c>
      <c r="AB112" s="180">
        <v>1339744</v>
      </c>
      <c r="AC112" s="180">
        <v>1598950</v>
      </c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3"/>
      <c r="BR112" s="3"/>
      <c r="BS112" s="3"/>
    </row>
    <row r="113" spans="1:71" x14ac:dyDescent="0.25">
      <c r="A113" s="180" t="s">
        <v>1366</v>
      </c>
      <c r="B113" s="180">
        <v>37684.096749999997</v>
      </c>
      <c r="C113" s="180">
        <v>39038</v>
      </c>
      <c r="D113" s="180">
        <v>44390</v>
      </c>
      <c r="E113" s="180">
        <v>56692.23</v>
      </c>
      <c r="F113" s="180">
        <v>67007.430999999997</v>
      </c>
      <c r="G113" s="180">
        <v>69779.312999999995</v>
      </c>
      <c r="H113" s="180">
        <v>75190.009999999995</v>
      </c>
      <c r="I113" s="180">
        <v>90793.388999999996</v>
      </c>
      <c r="J113" s="180">
        <v>78569.895999999993</v>
      </c>
      <c r="K113" s="180">
        <v>105495.09</v>
      </c>
      <c r="L113" s="180">
        <v>109879</v>
      </c>
      <c r="M113" s="180">
        <v>135602</v>
      </c>
      <c r="N113" s="180">
        <v>150997</v>
      </c>
      <c r="O113" s="180">
        <v>173636</v>
      </c>
      <c r="P113" s="180">
        <v>178921</v>
      </c>
      <c r="Q113" s="180">
        <v>167677</v>
      </c>
      <c r="R113" s="180">
        <v>95244</v>
      </c>
      <c r="S113" s="180">
        <v>147223</v>
      </c>
      <c r="T113" s="180">
        <v>177306</v>
      </c>
      <c r="U113" s="180">
        <v>199622</v>
      </c>
      <c r="V113" s="180">
        <v>200833</v>
      </c>
      <c r="W113" s="180">
        <v>209134</v>
      </c>
      <c r="X113" s="180">
        <v>218630</v>
      </c>
      <c r="Y113" s="180">
        <v>246361</v>
      </c>
      <c r="Z113" s="180">
        <v>278146</v>
      </c>
      <c r="AA113" s="180">
        <v>269581</v>
      </c>
      <c r="AB113" s="180">
        <v>269184</v>
      </c>
      <c r="AC113" s="180">
        <v>315761</v>
      </c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3"/>
      <c r="BR113" s="3"/>
      <c r="BS113" s="3"/>
    </row>
    <row r="114" spans="1:71" x14ac:dyDescent="0.25">
      <c r="A114" s="180" t="s">
        <v>876</v>
      </c>
      <c r="B114" s="180">
        <v>143858.72774999999</v>
      </c>
      <c r="C114" s="180">
        <v>186456</v>
      </c>
      <c r="D114" s="180">
        <v>176906</v>
      </c>
      <c r="E114" s="180">
        <v>224269.234</v>
      </c>
      <c r="F114" s="180">
        <v>267055.51500000001</v>
      </c>
      <c r="G114" s="180">
        <v>278123.09100000001</v>
      </c>
      <c r="H114" s="180">
        <v>290936.78000000003</v>
      </c>
      <c r="I114" s="180">
        <v>369910.09100000001</v>
      </c>
      <c r="J114" s="180">
        <v>397093.587</v>
      </c>
      <c r="K114" s="180">
        <v>420915.36</v>
      </c>
      <c r="L114" s="180">
        <v>434351</v>
      </c>
      <c r="M114" s="180">
        <v>543771</v>
      </c>
      <c r="N114" s="180">
        <v>609655</v>
      </c>
      <c r="O114" s="180">
        <v>695971</v>
      </c>
      <c r="P114" s="180">
        <v>687304</v>
      </c>
      <c r="Q114" s="180">
        <v>664851</v>
      </c>
      <c r="R114" s="180">
        <v>667024</v>
      </c>
      <c r="S114" s="180">
        <v>639834</v>
      </c>
      <c r="T114" s="180">
        <v>665315</v>
      </c>
      <c r="U114" s="180">
        <v>827359</v>
      </c>
      <c r="V114" s="180">
        <v>868382</v>
      </c>
      <c r="W114" s="180">
        <v>871889</v>
      </c>
      <c r="X114" s="180">
        <v>883290</v>
      </c>
      <c r="Y114" s="180">
        <v>1006531</v>
      </c>
      <c r="Z114" s="180">
        <v>1167037</v>
      </c>
      <c r="AA114" s="180">
        <v>1100617</v>
      </c>
      <c r="AB114" s="180">
        <v>1070560</v>
      </c>
      <c r="AC114" s="180">
        <v>1283189</v>
      </c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3"/>
      <c r="BR114" s="3"/>
      <c r="BS114" s="3"/>
    </row>
    <row r="115" spans="1:71" x14ac:dyDescent="0.25">
      <c r="A115" s="180" t="s">
        <v>1476</v>
      </c>
      <c r="B115" s="180">
        <v>143858.72774999999</v>
      </c>
      <c r="C115" s="180">
        <v>186456</v>
      </c>
      <c r="D115" s="180">
        <v>176906</v>
      </c>
      <c r="E115" s="180">
        <v>224269.234</v>
      </c>
      <c r="F115" s="180">
        <v>267055.51500000001</v>
      </c>
      <c r="G115" s="180">
        <v>278123.09100000001</v>
      </c>
      <c r="H115" s="180">
        <v>290936.78000000003</v>
      </c>
      <c r="I115" s="180">
        <v>369810.62</v>
      </c>
      <c r="J115" s="180">
        <v>397241.66</v>
      </c>
      <c r="K115" s="180">
        <v>420064.7</v>
      </c>
      <c r="L115" s="180">
        <v>433894</v>
      </c>
      <c r="M115" s="180">
        <v>543038</v>
      </c>
      <c r="N115" s="180">
        <v>607627</v>
      </c>
      <c r="O115" s="180">
        <v>690154</v>
      </c>
      <c r="P115" s="180">
        <v>630103</v>
      </c>
      <c r="Q115" s="180">
        <v>621576</v>
      </c>
      <c r="R115" s="180">
        <v>724766</v>
      </c>
      <c r="S115" s="180">
        <v>564500</v>
      </c>
      <c r="T115" s="180">
        <v>606913</v>
      </c>
      <c r="U115" s="180">
        <v>766330</v>
      </c>
      <c r="V115" s="180">
        <v>830617</v>
      </c>
      <c r="W115" s="180">
        <v>843046</v>
      </c>
      <c r="X115" s="180">
        <v>873700</v>
      </c>
      <c r="Y115" s="180">
        <v>947155</v>
      </c>
      <c r="Z115" s="180">
        <v>1092586</v>
      </c>
      <c r="AA115" s="180">
        <v>1032884</v>
      </c>
      <c r="AB115" s="180">
        <v>982252</v>
      </c>
      <c r="AC115" s="180">
        <v>1204014</v>
      </c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3"/>
      <c r="BR115" s="3"/>
      <c r="BS115" s="3"/>
    </row>
    <row r="116" spans="1:71" x14ac:dyDescent="0.25">
      <c r="A116" s="180" t="s">
        <v>1477</v>
      </c>
      <c r="B116" s="180">
        <v>0</v>
      </c>
      <c r="C116" s="180">
        <v>0</v>
      </c>
      <c r="D116" s="180">
        <v>0</v>
      </c>
      <c r="E116" s="180">
        <v>0</v>
      </c>
      <c r="F116" s="180">
        <v>0</v>
      </c>
      <c r="G116" s="180">
        <v>0</v>
      </c>
      <c r="H116" s="180">
        <v>0</v>
      </c>
      <c r="I116" s="180">
        <v>99.471000000000004</v>
      </c>
      <c r="J116" s="180">
        <v>-148.07300000000001</v>
      </c>
      <c r="K116" s="180">
        <v>850.66</v>
      </c>
      <c r="L116" s="180">
        <v>457</v>
      </c>
      <c r="M116" s="180">
        <v>733</v>
      </c>
      <c r="N116" s="180">
        <v>2028</v>
      </c>
      <c r="O116" s="180">
        <v>5817</v>
      </c>
      <c r="P116" s="180">
        <v>57201</v>
      </c>
      <c r="Q116" s="180">
        <v>43275</v>
      </c>
      <c r="R116" s="180">
        <v>-57742</v>
      </c>
      <c r="S116" s="180">
        <v>75334</v>
      </c>
      <c r="T116" s="180">
        <v>58402</v>
      </c>
      <c r="U116" s="180">
        <v>61029</v>
      </c>
      <c r="V116" s="180">
        <v>37765</v>
      </c>
      <c r="W116" s="180">
        <v>28843</v>
      </c>
      <c r="X116" s="180">
        <v>9590</v>
      </c>
      <c r="Y116" s="180">
        <v>59376</v>
      </c>
      <c r="Z116" s="180">
        <v>74451</v>
      </c>
      <c r="AA116" s="180">
        <v>67733</v>
      </c>
      <c r="AB116" s="180">
        <v>88308</v>
      </c>
      <c r="AC116" s="180">
        <v>79175</v>
      </c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3"/>
      <c r="BR116" s="3"/>
      <c r="BS116" s="3"/>
    </row>
    <row r="117" spans="1:71" x14ac:dyDescent="0.25">
      <c r="A117" s="180" t="s">
        <v>1478</v>
      </c>
      <c r="B117" s="180">
        <v>0.1978075</v>
      </c>
      <c r="C117" s="180">
        <v>0.25</v>
      </c>
      <c r="D117" s="180">
        <v>0.19</v>
      </c>
      <c r="E117" s="180">
        <v>0.22</v>
      </c>
      <c r="F117" s="180">
        <v>0.27</v>
      </c>
      <c r="G117" s="180">
        <v>0.27</v>
      </c>
      <c r="H117" s="180">
        <v>0.28999999999999998</v>
      </c>
      <c r="I117" s="180">
        <v>0.36</v>
      </c>
      <c r="J117" s="180">
        <v>0.39</v>
      </c>
      <c r="K117" s="180">
        <v>0.4</v>
      </c>
      <c r="L117" s="180">
        <v>0.41544999999999999</v>
      </c>
      <c r="M117" s="180">
        <v>0.51941000000000004</v>
      </c>
      <c r="N117" s="180">
        <v>0.58379999999999999</v>
      </c>
      <c r="O117" s="180">
        <v>0.61</v>
      </c>
      <c r="P117" s="180">
        <v>0.57999999999999996</v>
      </c>
      <c r="Q117" s="180">
        <v>0.56999999999999995</v>
      </c>
      <c r="R117" s="180">
        <v>0.66</v>
      </c>
      <c r="S117" s="180">
        <v>0.52</v>
      </c>
      <c r="T117" s="180">
        <v>0.53</v>
      </c>
      <c r="U117" s="180">
        <v>0.67</v>
      </c>
      <c r="V117" s="180">
        <v>0.72</v>
      </c>
      <c r="W117" s="180">
        <v>0.65</v>
      </c>
      <c r="X117" s="180">
        <v>0.66</v>
      </c>
      <c r="Y117" s="180">
        <v>0.71</v>
      </c>
      <c r="Z117" s="180">
        <v>0.83</v>
      </c>
      <c r="AA117" s="180">
        <v>0.77</v>
      </c>
      <c r="AB117" s="180">
        <v>0.73</v>
      </c>
      <c r="AC117" s="180">
        <v>0.88</v>
      </c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3"/>
      <c r="BR117" s="3"/>
      <c r="BS117" s="3"/>
    </row>
    <row r="118" spans="1:71" x14ac:dyDescent="0.25">
      <c r="A118" s="180" t="s">
        <v>1479</v>
      </c>
      <c r="B118" s="180">
        <v>0</v>
      </c>
      <c r="C118" s="180">
        <v>0</v>
      </c>
      <c r="D118" s="180">
        <v>0</v>
      </c>
      <c r="E118" s="180">
        <v>0</v>
      </c>
      <c r="F118" s="180">
        <v>0.23250000000000001</v>
      </c>
      <c r="G118" s="180">
        <v>0.27</v>
      </c>
      <c r="H118" s="180">
        <v>0</v>
      </c>
      <c r="I118" s="180">
        <v>0.36</v>
      </c>
      <c r="J118" s="180">
        <v>0.39</v>
      </c>
      <c r="K118" s="180">
        <v>0</v>
      </c>
      <c r="L118" s="180">
        <v>0</v>
      </c>
      <c r="M118" s="180">
        <v>0</v>
      </c>
      <c r="N118" s="180">
        <v>0.48</v>
      </c>
      <c r="O118" s="180">
        <v>0.61</v>
      </c>
      <c r="P118" s="180">
        <v>0.57999999999999996</v>
      </c>
      <c r="Q118" s="180">
        <v>0.56999999999999995</v>
      </c>
      <c r="R118" s="180">
        <v>0.66</v>
      </c>
      <c r="S118" s="180">
        <v>0.52</v>
      </c>
      <c r="T118" s="180">
        <v>0.53</v>
      </c>
      <c r="U118" s="180">
        <v>0.67</v>
      </c>
      <c r="V118" s="180">
        <v>0.72</v>
      </c>
      <c r="W118" s="180">
        <v>0</v>
      </c>
      <c r="X118" s="180">
        <v>0.66</v>
      </c>
      <c r="Y118" s="180">
        <v>0.71</v>
      </c>
      <c r="Z118" s="180">
        <v>0.83</v>
      </c>
      <c r="AA118" s="180">
        <v>0.77</v>
      </c>
      <c r="AB118" s="180">
        <v>0</v>
      </c>
      <c r="AC118" s="180">
        <v>0.88</v>
      </c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3"/>
      <c r="BR118" s="3"/>
      <c r="BS118" s="3"/>
    </row>
    <row r="119" spans="1:71" x14ac:dyDescent="0.25">
      <c r="A119" s="180"/>
      <c r="B119" s="180"/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3"/>
      <c r="BR119" s="3"/>
      <c r="BS119" s="3"/>
    </row>
    <row r="120" spans="1:71" x14ac:dyDescent="0.25">
      <c r="A120" s="180" t="s">
        <v>1367</v>
      </c>
      <c r="B120" s="180"/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3"/>
      <c r="BR120" s="3"/>
      <c r="BS120" s="3"/>
    </row>
    <row r="121" spans="1:71" x14ac:dyDescent="0.25">
      <c r="A121" s="180" t="s">
        <v>876</v>
      </c>
      <c r="B121" s="180">
        <v>143858.72774999999</v>
      </c>
      <c r="C121" s="180">
        <v>186456</v>
      </c>
      <c r="D121" s="180">
        <v>176906</v>
      </c>
      <c r="E121" s="180">
        <v>224269.234</v>
      </c>
      <c r="F121" s="180">
        <v>267055.51500000001</v>
      </c>
      <c r="G121" s="180">
        <v>278123.09100000001</v>
      </c>
      <c r="H121" s="180">
        <v>290936.78000000003</v>
      </c>
      <c r="I121" s="180">
        <v>369910.09100000001</v>
      </c>
      <c r="J121" s="180">
        <v>397093.587</v>
      </c>
      <c r="K121" s="180">
        <v>420915.36</v>
      </c>
      <c r="L121" s="180">
        <v>434351</v>
      </c>
      <c r="M121" s="180">
        <v>543771</v>
      </c>
      <c r="N121" s="180">
        <v>609655</v>
      </c>
      <c r="O121" s="180">
        <v>695971</v>
      </c>
      <c r="P121" s="180">
        <v>687304</v>
      </c>
      <c r="Q121" s="180">
        <v>664851</v>
      </c>
      <c r="R121" s="180">
        <v>667024</v>
      </c>
      <c r="S121" s="180">
        <v>639834</v>
      </c>
      <c r="T121" s="180">
        <v>665315</v>
      </c>
      <c r="U121" s="180">
        <v>827359</v>
      </c>
      <c r="V121" s="180">
        <v>868382</v>
      </c>
      <c r="W121" s="180">
        <v>871889</v>
      </c>
      <c r="X121" s="180">
        <v>883290</v>
      </c>
      <c r="Y121" s="180">
        <v>1006531</v>
      </c>
      <c r="Z121" s="180">
        <v>1167037</v>
      </c>
      <c r="AA121" s="180">
        <v>1100617</v>
      </c>
      <c r="AB121" s="180">
        <v>1070560</v>
      </c>
      <c r="AC121" s="180">
        <v>1283189</v>
      </c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3"/>
      <c r="BR121" s="3"/>
      <c r="BS121" s="3"/>
    </row>
    <row r="122" spans="1:71" x14ac:dyDescent="0.25">
      <c r="A122" s="180" t="s">
        <v>1480</v>
      </c>
      <c r="B122" s="180">
        <v>0</v>
      </c>
      <c r="C122" s="180">
        <v>0</v>
      </c>
      <c r="D122" s="180">
        <v>0</v>
      </c>
      <c r="E122" s="180">
        <v>0</v>
      </c>
      <c r="F122" s="180">
        <v>0</v>
      </c>
      <c r="G122" s="180">
        <v>0</v>
      </c>
      <c r="H122" s="180">
        <v>0</v>
      </c>
      <c r="I122" s="180">
        <v>0</v>
      </c>
      <c r="J122" s="180">
        <v>0</v>
      </c>
      <c r="K122" s="180">
        <v>0</v>
      </c>
      <c r="L122" s="180">
        <v>17515</v>
      </c>
      <c r="M122" s="180">
        <v>25584</v>
      </c>
      <c r="N122" s="180">
        <v>51168</v>
      </c>
      <c r="O122" s="180">
        <v>-99083</v>
      </c>
      <c r="P122" s="180">
        <v>-115230</v>
      </c>
      <c r="Q122" s="180">
        <v>-78943</v>
      </c>
      <c r="R122" s="180">
        <v>308420</v>
      </c>
      <c r="S122" s="180">
        <v>751</v>
      </c>
      <c r="T122" s="180">
        <v>-2908</v>
      </c>
      <c r="U122" s="180">
        <v>-1</v>
      </c>
      <c r="V122" s="180">
        <v>-222</v>
      </c>
      <c r="W122" s="180">
        <v>521</v>
      </c>
      <c r="X122" s="180">
        <v>1795</v>
      </c>
      <c r="Y122" s="180">
        <v>1547</v>
      </c>
      <c r="Z122" s="180">
        <v>-2279</v>
      </c>
      <c r="AA122" s="180">
        <v>-71</v>
      </c>
      <c r="AB122" s="180">
        <v>-2203</v>
      </c>
      <c r="AC122" s="180">
        <v>1084</v>
      </c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3"/>
      <c r="BR122" s="3"/>
      <c r="BS122" s="3"/>
    </row>
    <row r="123" spans="1:71" x14ac:dyDescent="0.25">
      <c r="A123" s="180" t="s">
        <v>1481</v>
      </c>
      <c r="B123" s="180">
        <v>0</v>
      </c>
      <c r="C123" s="180">
        <v>0</v>
      </c>
      <c r="D123" s="180">
        <v>0</v>
      </c>
      <c r="E123" s="180">
        <v>0</v>
      </c>
      <c r="F123" s="180">
        <v>0</v>
      </c>
      <c r="G123" s="180">
        <v>0</v>
      </c>
      <c r="H123" s="180">
        <v>0</v>
      </c>
      <c r="I123" s="180">
        <v>0</v>
      </c>
      <c r="J123" s="180">
        <v>179.92275000000001</v>
      </c>
      <c r="K123" s="180">
        <v>0</v>
      </c>
      <c r="L123" s="180">
        <v>0</v>
      </c>
      <c r="M123" s="180">
        <v>0</v>
      </c>
      <c r="N123" s="180">
        <v>-182.75</v>
      </c>
      <c r="O123" s="180">
        <v>0</v>
      </c>
      <c r="P123" s="180">
        <v>0</v>
      </c>
      <c r="Q123" s="180">
        <v>0</v>
      </c>
      <c r="R123" s="180">
        <v>892</v>
      </c>
      <c r="S123" s="180">
        <v>0</v>
      </c>
      <c r="T123" s="180">
        <v>0</v>
      </c>
      <c r="U123" s="180">
        <v>0</v>
      </c>
      <c r="V123" s="180">
        <v>0</v>
      </c>
      <c r="W123" s="180">
        <v>10232</v>
      </c>
      <c r="X123" s="180">
        <v>0</v>
      </c>
      <c r="Y123" s="180">
        <v>0</v>
      </c>
      <c r="Z123" s="180">
        <v>0</v>
      </c>
      <c r="AA123" s="180">
        <v>-3736</v>
      </c>
      <c r="AB123" s="180">
        <v>0</v>
      </c>
      <c r="AC123" s="180">
        <v>0</v>
      </c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3"/>
      <c r="BR123" s="3"/>
      <c r="BS123" s="3"/>
    </row>
    <row r="124" spans="1:71" x14ac:dyDescent="0.25">
      <c r="A124" s="180" t="s">
        <v>1368</v>
      </c>
      <c r="B124" s="180">
        <v>0</v>
      </c>
      <c r="C124" s="180">
        <v>0</v>
      </c>
      <c r="D124" s="180">
        <v>0</v>
      </c>
      <c r="E124" s="180">
        <v>0</v>
      </c>
      <c r="F124" s="180">
        <v>0</v>
      </c>
      <c r="G124" s="180">
        <v>0</v>
      </c>
      <c r="H124" s="180">
        <v>0</v>
      </c>
      <c r="I124" s="180">
        <v>0</v>
      </c>
      <c r="J124" s="180">
        <v>0</v>
      </c>
      <c r="K124" s="180">
        <v>0</v>
      </c>
      <c r="L124" s="180">
        <v>0</v>
      </c>
      <c r="M124" s="180">
        <v>0</v>
      </c>
      <c r="N124" s="180">
        <v>0</v>
      </c>
      <c r="O124" s="180">
        <v>0</v>
      </c>
      <c r="P124" s="180">
        <v>0</v>
      </c>
      <c r="Q124" s="180">
        <v>0</v>
      </c>
      <c r="R124" s="180">
        <v>0</v>
      </c>
      <c r="S124" s="180">
        <v>0</v>
      </c>
      <c r="T124" s="180">
        <v>0</v>
      </c>
      <c r="U124" s="180">
        <v>0</v>
      </c>
      <c r="V124" s="180">
        <v>0</v>
      </c>
      <c r="W124" s="180">
        <v>0</v>
      </c>
      <c r="X124" s="180">
        <v>0</v>
      </c>
      <c r="Y124" s="180">
        <v>0</v>
      </c>
      <c r="Z124" s="180">
        <v>0</v>
      </c>
      <c r="AA124" s="180">
        <v>-4876</v>
      </c>
      <c r="AB124" s="180">
        <v>-6796</v>
      </c>
      <c r="AC124" s="180">
        <v>-2834</v>
      </c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3"/>
      <c r="BR124" s="3"/>
      <c r="BS124" s="3"/>
    </row>
    <row r="125" spans="1:71" x14ac:dyDescent="0.25">
      <c r="A125" s="180" t="s">
        <v>1369</v>
      </c>
      <c r="B125" s="180">
        <v>0</v>
      </c>
      <c r="C125" s="180">
        <v>0</v>
      </c>
      <c r="D125" s="180">
        <v>0</v>
      </c>
      <c r="E125" s="180">
        <v>0</v>
      </c>
      <c r="F125" s="180">
        <v>0</v>
      </c>
      <c r="G125" s="180">
        <v>0</v>
      </c>
      <c r="H125" s="180">
        <v>0</v>
      </c>
      <c r="I125" s="180">
        <v>0</v>
      </c>
      <c r="J125" s="180">
        <v>15.885249999999999</v>
      </c>
      <c r="K125" s="180">
        <v>-607.14</v>
      </c>
      <c r="L125" s="180">
        <v>-404</v>
      </c>
      <c r="M125" s="180">
        <v>20</v>
      </c>
      <c r="N125" s="180">
        <v>995</v>
      </c>
      <c r="O125" s="180">
        <v>-2863</v>
      </c>
      <c r="P125" s="180">
        <v>-35</v>
      </c>
      <c r="Q125" s="180">
        <v>-317</v>
      </c>
      <c r="R125" s="180">
        <v>-3163</v>
      </c>
      <c r="S125" s="180">
        <v>-2535</v>
      </c>
      <c r="T125" s="180">
        <v>5014</v>
      </c>
      <c r="U125" s="180">
        <v>-2438</v>
      </c>
      <c r="V125" s="180">
        <v>-1993</v>
      </c>
      <c r="W125" s="180">
        <v>-1524</v>
      </c>
      <c r="X125" s="180">
        <v>-3340</v>
      </c>
      <c r="Y125" s="180">
        <v>122</v>
      </c>
      <c r="Z125" s="180">
        <v>-2232</v>
      </c>
      <c r="AA125" s="180">
        <v>994</v>
      </c>
      <c r="AB125" s="180">
        <v>-398</v>
      </c>
      <c r="AC125" s="180">
        <v>20</v>
      </c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3"/>
      <c r="BR125" s="3"/>
      <c r="BS125" s="3"/>
    </row>
    <row r="126" spans="1:71" x14ac:dyDescent="0.25">
      <c r="A126" s="180" t="s">
        <v>1370</v>
      </c>
      <c r="B126" s="180">
        <v>0</v>
      </c>
      <c r="C126" s="180">
        <v>0</v>
      </c>
      <c r="D126" s="180">
        <v>0</v>
      </c>
      <c r="E126" s="180">
        <v>0</v>
      </c>
      <c r="F126" s="180">
        <v>0</v>
      </c>
      <c r="G126" s="180">
        <v>0</v>
      </c>
      <c r="H126" s="180">
        <v>0</v>
      </c>
      <c r="I126" s="180">
        <v>0</v>
      </c>
      <c r="J126" s="180">
        <v>0</v>
      </c>
      <c r="K126" s="180">
        <v>0</v>
      </c>
      <c r="L126" s="180">
        <v>0</v>
      </c>
      <c r="M126" s="180">
        <v>0</v>
      </c>
      <c r="N126" s="180">
        <v>0</v>
      </c>
      <c r="O126" s="180">
        <v>0</v>
      </c>
      <c r="P126" s="180">
        <v>0</v>
      </c>
      <c r="Q126" s="180">
        <v>0</v>
      </c>
      <c r="R126" s="180">
        <v>-25516</v>
      </c>
      <c r="S126" s="180">
        <v>-1302</v>
      </c>
      <c r="T126" s="180">
        <v>0</v>
      </c>
      <c r="U126" s="180">
        <v>-746</v>
      </c>
      <c r="V126" s="180">
        <v>-2</v>
      </c>
      <c r="W126" s="180">
        <v>-451</v>
      </c>
      <c r="X126" s="180">
        <v>-1386</v>
      </c>
      <c r="Y126" s="180">
        <v>-1381</v>
      </c>
      <c r="Z126" s="180">
        <v>-36</v>
      </c>
      <c r="AA126" s="180">
        <v>1130</v>
      </c>
      <c r="AB126" s="180">
        <v>6655</v>
      </c>
      <c r="AC126" s="180">
        <v>4542</v>
      </c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3"/>
      <c r="BR126" s="3"/>
      <c r="BS126" s="3"/>
    </row>
    <row r="127" spans="1:71" x14ac:dyDescent="0.25">
      <c r="A127" s="180" t="s">
        <v>1371</v>
      </c>
      <c r="B127" s="180">
        <v>0</v>
      </c>
      <c r="C127" s="180">
        <v>0</v>
      </c>
      <c r="D127" s="180">
        <v>0</v>
      </c>
      <c r="E127" s="180">
        <v>0</v>
      </c>
      <c r="F127" s="180">
        <v>0</v>
      </c>
      <c r="G127" s="180">
        <v>0</v>
      </c>
      <c r="H127" s="180">
        <v>0</v>
      </c>
      <c r="I127" s="180">
        <v>0</v>
      </c>
      <c r="J127" s="180">
        <v>-35.984749999999998</v>
      </c>
      <c r="K127" s="180">
        <v>0</v>
      </c>
      <c r="L127" s="180">
        <v>-3503</v>
      </c>
      <c r="M127" s="180">
        <v>-5117</v>
      </c>
      <c r="N127" s="180">
        <v>-10087</v>
      </c>
      <c r="O127" s="180">
        <v>19817</v>
      </c>
      <c r="P127" s="180">
        <v>23045</v>
      </c>
      <c r="Q127" s="180">
        <v>15789</v>
      </c>
      <c r="R127" s="180">
        <v>-41985</v>
      </c>
      <c r="S127" s="180">
        <v>110</v>
      </c>
      <c r="T127" s="180">
        <v>582</v>
      </c>
      <c r="U127" s="180">
        <v>149</v>
      </c>
      <c r="V127" s="180">
        <v>45</v>
      </c>
      <c r="W127" s="180">
        <v>-2060</v>
      </c>
      <c r="X127" s="180">
        <v>-82</v>
      </c>
      <c r="Y127" s="180">
        <v>-33</v>
      </c>
      <c r="Z127" s="180">
        <v>463</v>
      </c>
      <c r="AA127" s="180">
        <v>1510</v>
      </c>
      <c r="AB127" s="180">
        <v>469</v>
      </c>
      <c r="AC127" s="180">
        <v>-558</v>
      </c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3"/>
      <c r="BR127" s="3"/>
      <c r="BS127" s="3"/>
    </row>
    <row r="128" spans="1:71" x14ac:dyDescent="0.25">
      <c r="A128" s="180" t="s">
        <v>1372</v>
      </c>
      <c r="B128" s="180">
        <v>143858.72774999999</v>
      </c>
      <c r="C128" s="180">
        <v>186456</v>
      </c>
      <c r="D128" s="180">
        <v>176906</v>
      </c>
      <c r="E128" s="180">
        <v>224269.234</v>
      </c>
      <c r="F128" s="180">
        <v>267055.51500000001</v>
      </c>
      <c r="G128" s="180">
        <v>278123.09100000001</v>
      </c>
      <c r="H128" s="180">
        <v>290936.78000000003</v>
      </c>
      <c r="I128" s="180">
        <v>369910.09100000001</v>
      </c>
      <c r="J128" s="180">
        <v>397732.88</v>
      </c>
      <c r="K128" s="180">
        <v>420308.23</v>
      </c>
      <c r="L128" s="180">
        <v>447959</v>
      </c>
      <c r="M128" s="180">
        <v>564258</v>
      </c>
      <c r="N128" s="180">
        <v>651000</v>
      </c>
      <c r="O128" s="180">
        <v>613842</v>
      </c>
      <c r="P128" s="180">
        <v>595084</v>
      </c>
      <c r="Q128" s="180">
        <v>601380</v>
      </c>
      <c r="R128" s="180">
        <v>831800</v>
      </c>
      <c r="S128" s="180">
        <v>636858</v>
      </c>
      <c r="T128" s="180">
        <v>668003</v>
      </c>
      <c r="U128" s="180">
        <v>824323</v>
      </c>
      <c r="V128" s="180">
        <v>866210</v>
      </c>
      <c r="W128" s="180">
        <v>878607</v>
      </c>
      <c r="X128" s="180">
        <v>880277</v>
      </c>
      <c r="Y128" s="180">
        <v>1006786</v>
      </c>
      <c r="Z128" s="180">
        <v>1162953</v>
      </c>
      <c r="AA128" s="180">
        <v>1095568</v>
      </c>
      <c r="AB128" s="180">
        <v>1068287</v>
      </c>
      <c r="AC128" s="180">
        <v>1285443</v>
      </c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3"/>
      <c r="BR128" s="3"/>
      <c r="BS128" s="3"/>
    </row>
    <row r="129" spans="1:71" x14ac:dyDescent="0.25">
      <c r="A129" s="180" t="s">
        <v>1482</v>
      </c>
      <c r="B129" s="180">
        <v>143858.72774999999</v>
      </c>
      <c r="C129" s="180">
        <v>186456</v>
      </c>
      <c r="D129" s="180">
        <v>176906</v>
      </c>
      <c r="E129" s="180">
        <v>224269.234</v>
      </c>
      <c r="F129" s="180">
        <v>267055.51500000001</v>
      </c>
      <c r="G129" s="180">
        <v>278123.09100000001</v>
      </c>
      <c r="H129" s="180">
        <v>290936.78000000003</v>
      </c>
      <c r="I129" s="180">
        <v>369910.09100000001</v>
      </c>
      <c r="J129" s="180">
        <v>397775.12800000003</v>
      </c>
      <c r="K129" s="180">
        <v>419518.28</v>
      </c>
      <c r="L129" s="180">
        <v>447542</v>
      </c>
      <c r="M129" s="180">
        <v>563524</v>
      </c>
      <c r="N129" s="180">
        <v>648870</v>
      </c>
      <c r="O129" s="180">
        <v>610763</v>
      </c>
      <c r="P129" s="180">
        <v>596559</v>
      </c>
      <c r="Q129" s="180">
        <v>598354</v>
      </c>
      <c r="R129" s="180">
        <v>781145</v>
      </c>
      <c r="S129" s="180">
        <v>562322</v>
      </c>
      <c r="T129" s="180">
        <v>610600</v>
      </c>
      <c r="U129" s="180">
        <v>763778</v>
      </c>
      <c r="V129" s="180">
        <v>828563</v>
      </c>
      <c r="W129" s="180">
        <v>848813</v>
      </c>
      <c r="X129" s="180">
        <v>870771</v>
      </c>
      <c r="Y129" s="180">
        <v>947298</v>
      </c>
      <c r="Z129" s="180">
        <v>1088916</v>
      </c>
      <c r="AA129" s="180">
        <v>1028439</v>
      </c>
      <c r="AB129" s="180">
        <v>980337</v>
      </c>
      <c r="AC129" s="180">
        <v>1206110</v>
      </c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3"/>
      <c r="BR129" s="3"/>
      <c r="BS129" s="3"/>
    </row>
    <row r="130" spans="1:71" x14ac:dyDescent="0.25">
      <c r="A130" s="180" t="s">
        <v>1483</v>
      </c>
      <c r="B130" s="180">
        <v>0</v>
      </c>
      <c r="C130" s="180">
        <v>0</v>
      </c>
      <c r="D130" s="180">
        <v>0</v>
      </c>
      <c r="E130" s="180">
        <v>0</v>
      </c>
      <c r="F130" s="180">
        <v>0</v>
      </c>
      <c r="G130" s="180">
        <v>0</v>
      </c>
      <c r="H130" s="180">
        <v>0</v>
      </c>
      <c r="I130" s="180">
        <v>0</v>
      </c>
      <c r="J130" s="180">
        <v>-10.561999999999999</v>
      </c>
      <c r="K130" s="180">
        <v>789.95</v>
      </c>
      <c r="L130" s="180">
        <v>417</v>
      </c>
      <c r="M130" s="180">
        <v>734</v>
      </c>
      <c r="N130" s="180">
        <v>2130</v>
      </c>
      <c r="O130" s="180">
        <v>3079</v>
      </c>
      <c r="P130" s="180">
        <v>-1475</v>
      </c>
      <c r="Q130" s="180">
        <v>3026</v>
      </c>
      <c r="R130" s="180">
        <v>50655</v>
      </c>
      <c r="S130" s="180">
        <v>74536</v>
      </c>
      <c r="T130" s="180">
        <v>57403</v>
      </c>
      <c r="U130" s="180">
        <v>60545</v>
      </c>
      <c r="V130" s="180">
        <v>37647</v>
      </c>
      <c r="W130" s="180">
        <v>29794</v>
      </c>
      <c r="X130" s="180">
        <v>9506</v>
      </c>
      <c r="Y130" s="180">
        <v>59488</v>
      </c>
      <c r="Z130" s="180">
        <v>74037</v>
      </c>
      <c r="AA130" s="180">
        <v>67129</v>
      </c>
      <c r="AB130" s="180">
        <v>87950</v>
      </c>
      <c r="AC130" s="180">
        <v>79333</v>
      </c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3"/>
      <c r="BR130" s="3"/>
      <c r="BS130" s="3"/>
    </row>
    <row r="131" spans="1:7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3"/>
      <c r="BR131" s="3"/>
      <c r="BS131" s="3"/>
    </row>
    <row r="132" spans="1:7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3"/>
      <c r="BR132" s="3"/>
      <c r="BS132" s="3"/>
    </row>
    <row r="133" spans="1:7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3"/>
      <c r="BR133" s="3"/>
      <c r="BS133" s="3"/>
    </row>
    <row r="134" spans="1:7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3"/>
      <c r="BR134" s="3"/>
      <c r="BS134" s="3"/>
    </row>
    <row r="135" spans="1:7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3"/>
      <c r="BR135" s="3"/>
      <c r="BS135" s="3"/>
    </row>
    <row r="136" spans="1:71" x14ac:dyDescent="0.25">
      <c r="A136" s="3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3"/>
      <c r="Q136" s="3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3"/>
      <c r="BR136" s="3"/>
      <c r="BS136" s="3"/>
    </row>
    <row r="137" spans="1:71" x14ac:dyDescent="0.25">
      <c r="A137" s="3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3"/>
      <c r="Q137" s="3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3"/>
      <c r="BR137" s="3"/>
      <c r="BS137" s="3"/>
    </row>
    <row r="138" spans="1:71" x14ac:dyDescent="0.25">
      <c r="A138" s="3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3"/>
      <c r="Q138" s="3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3"/>
      <c r="BR138" s="3"/>
      <c r="BS138" s="3"/>
    </row>
    <row r="139" spans="1:71" x14ac:dyDescent="0.25">
      <c r="A139" s="3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3"/>
      <c r="Q139" s="3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3"/>
      <c r="BR139" s="3"/>
      <c r="BS139" s="3"/>
    </row>
    <row r="140" spans="1:71" x14ac:dyDescent="0.25">
      <c r="A140" s="3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3"/>
      <c r="Q140" s="3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3"/>
      <c r="BR140" s="3"/>
      <c r="BS140" s="3"/>
    </row>
    <row r="141" spans="1:71" x14ac:dyDescent="0.25">
      <c r="A141" s="3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3"/>
      <c r="Q141" s="3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3"/>
      <c r="BR141" s="3"/>
      <c r="BS141" s="3"/>
    </row>
    <row r="142" spans="1:71" x14ac:dyDescent="0.25">
      <c r="A142" s="3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3"/>
      <c r="Q142" s="3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3"/>
      <c r="BR142" s="3"/>
      <c r="BS142" s="3"/>
    </row>
    <row r="143" spans="1:71" x14ac:dyDescent="0.25">
      <c r="A143" s="3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3"/>
      <c r="Q143" s="3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3"/>
      <c r="BR143" s="3"/>
      <c r="BS143" s="3"/>
    </row>
    <row r="144" spans="1:71" x14ac:dyDescent="0.25">
      <c r="A144" s="3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3"/>
      <c r="Q144" s="3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3"/>
      <c r="BR144" s="3"/>
      <c r="BS144" s="3"/>
    </row>
    <row r="145" spans="1:71" x14ac:dyDescent="0.25">
      <c r="A145" s="3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3"/>
      <c r="Q145" s="3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3"/>
      <c r="BR145" s="3"/>
      <c r="BS145" s="3"/>
    </row>
    <row r="146" spans="1:71" x14ac:dyDescent="0.25">
      <c r="A146" s="3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3"/>
      <c r="Q146" s="3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3"/>
      <c r="BR146" s="3"/>
      <c r="BS146" s="3"/>
    </row>
    <row r="147" spans="1:71" x14ac:dyDescent="0.25">
      <c r="A147" s="3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3"/>
      <c r="Q147" s="3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3"/>
      <c r="BR147" s="3"/>
      <c r="BS147" s="3"/>
    </row>
    <row r="148" spans="1:71" x14ac:dyDescent="0.25">
      <c r="A148" s="3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3"/>
      <c r="Q148" s="3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3"/>
      <c r="BR148" s="3"/>
      <c r="BS148" s="3"/>
    </row>
    <row r="149" spans="1:71" x14ac:dyDescent="0.25">
      <c r="A149" s="3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3"/>
      <c r="Q149" s="3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3"/>
      <c r="BR149" s="3"/>
      <c r="BS149" s="3"/>
    </row>
    <row r="150" spans="1:71" x14ac:dyDescent="0.25">
      <c r="A150" s="3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3"/>
      <c r="Q150" s="3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3"/>
      <c r="BR150" s="3"/>
      <c r="BS150" s="3"/>
    </row>
    <row r="151" spans="1:71" x14ac:dyDescent="0.25">
      <c r="A151" s="3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3"/>
      <c r="Q151" s="3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3"/>
      <c r="BR151" s="3"/>
      <c r="BS151" s="3"/>
    </row>
    <row r="152" spans="1:71" x14ac:dyDescent="0.25">
      <c r="A152" s="3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3"/>
      <c r="Q152" s="3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3"/>
      <c r="BR152" s="3"/>
      <c r="BS152" s="3"/>
    </row>
    <row r="153" spans="1:71" x14ac:dyDescent="0.25">
      <c r="A153" s="3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3"/>
      <c r="Q153" s="3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3"/>
      <c r="BR153" s="3"/>
      <c r="BS153" s="3"/>
    </row>
    <row r="154" spans="1:71" x14ac:dyDescent="0.25">
      <c r="A154" s="3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3"/>
      <c r="Q154" s="3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0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3"/>
      <c r="BR154" s="3"/>
      <c r="BS154" s="3"/>
    </row>
    <row r="155" spans="1:71" x14ac:dyDescent="0.25">
      <c r="A155" s="3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3"/>
      <c r="Q155" s="3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0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3"/>
      <c r="BR155" s="3"/>
      <c r="BS155" s="3"/>
    </row>
    <row r="156" spans="1:71" x14ac:dyDescent="0.25">
      <c r="A156" s="3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3"/>
      <c r="Q156" s="3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0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3"/>
      <c r="BR156" s="3"/>
      <c r="BS156" s="3"/>
    </row>
    <row r="157" spans="1:71" x14ac:dyDescent="0.25">
      <c r="A157" s="3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3"/>
      <c r="Q157" s="3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0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3"/>
      <c r="BR157" s="3"/>
      <c r="BS157" s="3"/>
    </row>
    <row r="158" spans="1:71" x14ac:dyDescent="0.25">
      <c r="A158" s="3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3"/>
      <c r="Q158" s="3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0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3"/>
      <c r="BR158" s="3"/>
      <c r="BS158" s="3"/>
    </row>
    <row r="159" spans="1:71" x14ac:dyDescent="0.25">
      <c r="A159" s="3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3"/>
      <c r="Q159" s="3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0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3"/>
      <c r="BR159" s="3"/>
      <c r="BS159" s="3"/>
    </row>
    <row r="160" spans="1:71" x14ac:dyDescent="0.25">
      <c r="A160" s="3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3"/>
      <c r="Q160" s="3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0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3"/>
      <c r="BR160" s="3"/>
      <c r="BS160" s="3"/>
    </row>
    <row r="161" spans="1:7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3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0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3"/>
      <c r="BR162" s="3"/>
      <c r="BS162" s="3"/>
    </row>
    <row r="163" spans="1:71" x14ac:dyDescent="0.25">
      <c r="A163" s="150" t="s">
        <v>1158</v>
      </c>
      <c r="B163" s="70">
        <f>H106</f>
        <v>369120.27</v>
      </c>
      <c r="C163" s="70">
        <f>H106</f>
        <v>369120.27</v>
      </c>
      <c r="D163" s="70">
        <f t="shared" ref="C163:AC163" si="4">D106</f>
        <v>264493</v>
      </c>
      <c r="E163" s="70">
        <f t="shared" si="4"/>
        <v>292958.85499999998</v>
      </c>
      <c r="F163" s="70">
        <f t="shared" si="4"/>
        <v>303772.38699999999</v>
      </c>
      <c r="G163" s="70">
        <f t="shared" si="4"/>
        <v>332927.83600000001</v>
      </c>
      <c r="H163" s="70">
        <f t="shared" si="4"/>
        <v>369120.27</v>
      </c>
      <c r="I163" s="70">
        <f t="shared" si="4"/>
        <v>393878.18800000002</v>
      </c>
      <c r="J163" s="70">
        <f t="shared" si="4"/>
        <v>455196.47</v>
      </c>
      <c r="K163" s="70">
        <f t="shared" si="4"/>
        <v>459810.4</v>
      </c>
      <c r="L163" s="70">
        <f t="shared" si="4"/>
        <v>519071</v>
      </c>
      <c r="M163" s="70">
        <f t="shared" si="4"/>
        <v>551227</v>
      </c>
      <c r="N163" s="70">
        <f t="shared" si="4"/>
        <v>593366</v>
      </c>
      <c r="O163" s="70">
        <f t="shared" si="4"/>
        <v>601634</v>
      </c>
      <c r="P163" s="70">
        <f t="shared" si="4"/>
        <v>684675</v>
      </c>
      <c r="Q163" s="70">
        <f t="shared" si="4"/>
        <v>682274</v>
      </c>
      <c r="R163" s="70">
        <f t="shared" si="4"/>
        <v>506218</v>
      </c>
      <c r="S163" s="70">
        <f t="shared" si="4"/>
        <v>673351</v>
      </c>
      <c r="T163" s="70">
        <f t="shared" si="4"/>
        <v>684311</v>
      </c>
      <c r="U163" s="70">
        <f t="shared" si="4"/>
        <v>729987</v>
      </c>
      <c r="V163" s="70">
        <f t="shared" si="4"/>
        <v>779076</v>
      </c>
      <c r="W163" s="70">
        <f t="shared" si="4"/>
        <v>775527</v>
      </c>
      <c r="X163" s="70">
        <f t="shared" si="4"/>
        <v>801732</v>
      </c>
      <c r="Y163" s="70">
        <f t="shared" si="4"/>
        <v>858436</v>
      </c>
      <c r="Z163" s="70">
        <f t="shared" si="4"/>
        <v>919243</v>
      </c>
      <c r="AA163" s="70">
        <f t="shared" si="4"/>
        <v>954650</v>
      </c>
      <c r="AB163" s="70">
        <f>AH106</f>
        <v>0</v>
      </c>
      <c r="AC163" s="70">
        <f>AH106</f>
        <v>0</v>
      </c>
      <c r="AD163" s="70">
        <f t="shared" ref="B163:BP163" si="5">AD111+AD113</f>
        <v>0</v>
      </c>
      <c r="AE163" s="70">
        <f t="shared" si="5"/>
        <v>0</v>
      </c>
      <c r="AF163" s="70">
        <f t="shared" si="5"/>
        <v>0</v>
      </c>
      <c r="AG163" s="70">
        <f t="shared" si="5"/>
        <v>0</v>
      </c>
      <c r="AH163" s="70">
        <f t="shared" si="5"/>
        <v>0</v>
      </c>
      <c r="AI163" s="70">
        <f t="shared" si="5"/>
        <v>0</v>
      </c>
      <c r="AJ163" s="70">
        <f t="shared" si="5"/>
        <v>0</v>
      </c>
      <c r="AK163" s="70">
        <f t="shared" si="5"/>
        <v>0</v>
      </c>
      <c r="AL163" s="70">
        <f t="shared" si="5"/>
        <v>0</v>
      </c>
      <c r="AM163" s="70">
        <f t="shared" si="5"/>
        <v>0</v>
      </c>
      <c r="AN163" s="70">
        <f t="shared" si="5"/>
        <v>0</v>
      </c>
      <c r="AO163" s="70">
        <f t="shared" si="5"/>
        <v>0</v>
      </c>
      <c r="AP163" s="70">
        <f t="shared" si="5"/>
        <v>0</v>
      </c>
      <c r="AQ163" s="70">
        <f t="shared" si="5"/>
        <v>0</v>
      </c>
      <c r="AR163" s="70">
        <f t="shared" si="5"/>
        <v>0</v>
      </c>
      <c r="AS163" s="70">
        <f t="shared" si="5"/>
        <v>0</v>
      </c>
      <c r="AT163" s="70">
        <f t="shared" si="5"/>
        <v>0</v>
      </c>
      <c r="AU163" s="70">
        <f t="shared" si="5"/>
        <v>0</v>
      </c>
      <c r="AV163" s="70">
        <f t="shared" si="5"/>
        <v>0</v>
      </c>
      <c r="AW163" s="70">
        <f t="shared" si="5"/>
        <v>0</v>
      </c>
      <c r="AX163" s="70">
        <f t="shared" si="5"/>
        <v>0</v>
      </c>
      <c r="AY163" s="70">
        <f t="shared" si="5"/>
        <v>0</v>
      </c>
      <c r="AZ163" s="70">
        <f t="shared" si="5"/>
        <v>0</v>
      </c>
      <c r="BA163" s="70">
        <f>HA111+HA113</f>
        <v>0</v>
      </c>
      <c r="BB163" s="70">
        <f>HH111+HH113</f>
        <v>0</v>
      </c>
      <c r="BC163" s="70">
        <f>HH111+HH113</f>
        <v>0</v>
      </c>
      <c r="BD163" s="70">
        <f>HD111+HD113</f>
        <v>0</v>
      </c>
      <c r="BE163" s="70">
        <f>HE111+HE113</f>
        <v>0</v>
      </c>
      <c r="BF163" s="70">
        <f>HF111+HF113</f>
        <v>0</v>
      </c>
      <c r="BG163" s="70">
        <f>HG111+HG113</f>
        <v>0</v>
      </c>
      <c r="BH163" s="70">
        <f>HH111+HH113</f>
        <v>0</v>
      </c>
      <c r="BI163" s="70">
        <f>HI111+HI113</f>
        <v>0</v>
      </c>
      <c r="BJ163" s="70">
        <f>HJ111+HJ113</f>
        <v>0</v>
      </c>
      <c r="BK163" s="70">
        <f>HK111+HK113</f>
        <v>0</v>
      </c>
      <c r="BL163" s="70">
        <f>HL111+HL113</f>
        <v>0</v>
      </c>
      <c r="BM163" s="70">
        <f>HM111+HM113</f>
        <v>0</v>
      </c>
      <c r="BN163" s="70">
        <f>HN111+HN113</f>
        <v>0</v>
      </c>
      <c r="BO163" s="70">
        <f>HO111+HO113</f>
        <v>0</v>
      </c>
      <c r="BP163" s="70">
        <f>HP111+HP113</f>
        <v>0</v>
      </c>
      <c r="BQ163" s="3"/>
      <c r="BR163" s="3"/>
      <c r="BS163" s="3"/>
    </row>
    <row r="164" spans="1:7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70"/>
      <c r="BR164" s="70"/>
      <c r="BS164" s="70"/>
    </row>
    <row r="165" spans="1:7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4" t="s">
        <v>1373</v>
      </c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80" t="s">
        <v>732</v>
      </c>
      <c r="B167" s="180" t="s">
        <v>756</v>
      </c>
      <c r="C167" s="180" t="s">
        <v>757</v>
      </c>
      <c r="D167" s="180" t="s">
        <v>758</v>
      </c>
      <c r="E167" s="180" t="s">
        <v>759</v>
      </c>
      <c r="F167" s="180" t="s">
        <v>760</v>
      </c>
      <c r="G167" s="180" t="s">
        <v>761</v>
      </c>
      <c r="H167" s="180" t="s">
        <v>762</v>
      </c>
      <c r="I167" s="180" t="s">
        <v>763</v>
      </c>
      <c r="J167" s="180" t="s">
        <v>764</v>
      </c>
      <c r="K167" s="180" t="s">
        <v>765</v>
      </c>
      <c r="L167" s="180" t="s">
        <v>766</v>
      </c>
      <c r="M167" s="180" t="s">
        <v>767</v>
      </c>
      <c r="N167" s="180" t="s">
        <v>768</v>
      </c>
      <c r="O167" s="180" t="s">
        <v>769</v>
      </c>
      <c r="P167" s="180" t="s">
        <v>770</v>
      </c>
      <c r="Q167" s="180" t="s">
        <v>771</v>
      </c>
      <c r="R167" s="180" t="s">
        <v>772</v>
      </c>
      <c r="S167" s="180" t="s">
        <v>773</v>
      </c>
      <c r="T167" s="180" t="s">
        <v>774</v>
      </c>
      <c r="U167" s="180" t="s">
        <v>775</v>
      </c>
      <c r="V167" s="180" t="s">
        <v>776</v>
      </c>
      <c r="W167" s="180" t="s">
        <v>777</v>
      </c>
      <c r="X167" s="180" t="s">
        <v>778</v>
      </c>
      <c r="Y167" s="180" t="s">
        <v>779</v>
      </c>
      <c r="Z167" s="180" t="s">
        <v>780</v>
      </c>
      <c r="AA167" s="180" t="s">
        <v>781</v>
      </c>
      <c r="AB167" s="180" t="s">
        <v>782</v>
      </c>
      <c r="AC167" s="180" t="s">
        <v>1235</v>
      </c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80" t="s">
        <v>1374</v>
      </c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80" t="s">
        <v>1484</v>
      </c>
      <c r="B170" s="180">
        <v>726171.29799999995</v>
      </c>
      <c r="C170" s="180">
        <v>225494</v>
      </c>
      <c r="D170" s="180">
        <v>446791</v>
      </c>
      <c r="E170" s="180">
        <v>727752.08</v>
      </c>
      <c r="F170" s="180">
        <v>1061815.0260000001</v>
      </c>
      <c r="G170" s="180">
        <v>347902.40399999998</v>
      </c>
      <c r="H170" s="180">
        <v>714029.2</v>
      </c>
      <c r="I170" s="180">
        <v>1174732.6810000001</v>
      </c>
      <c r="J170" s="180">
        <v>1650396.1640000001</v>
      </c>
      <c r="K170" s="180">
        <v>526410.46</v>
      </c>
      <c r="L170" s="180">
        <v>1070640</v>
      </c>
      <c r="M170" s="180">
        <v>1750013</v>
      </c>
      <c r="N170" s="180">
        <v>2510665</v>
      </c>
      <c r="O170" s="180">
        <v>869607</v>
      </c>
      <c r="P170" s="180">
        <v>1735832</v>
      </c>
      <c r="Q170" s="180">
        <v>2568360</v>
      </c>
      <c r="R170" s="180">
        <v>3330628</v>
      </c>
      <c r="S170" s="180">
        <v>787057</v>
      </c>
      <c r="T170" s="180">
        <v>1629678</v>
      </c>
      <c r="U170" s="180">
        <v>2656659</v>
      </c>
      <c r="V170" s="180">
        <v>3725874</v>
      </c>
      <c r="W170" s="180">
        <v>1081023</v>
      </c>
      <c r="X170" s="180">
        <v>2182943</v>
      </c>
      <c r="Y170" s="180">
        <v>3435835</v>
      </c>
      <c r="Z170" s="180">
        <v>4881018</v>
      </c>
      <c r="AA170" s="180">
        <v>1370198</v>
      </c>
      <c r="AB170" s="180">
        <v>2709942</v>
      </c>
      <c r="AC170" s="180">
        <v>4308892</v>
      </c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70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80" t="s">
        <v>1375</v>
      </c>
      <c r="B171" s="180">
        <v>29635.535</v>
      </c>
      <c r="C171" s="180">
        <v>11922</v>
      </c>
      <c r="D171" s="180">
        <v>25366</v>
      </c>
      <c r="E171" s="180">
        <v>41017.487679999998</v>
      </c>
      <c r="F171" s="180">
        <v>58607.832999999999</v>
      </c>
      <c r="G171" s="180">
        <v>19704.512999999999</v>
      </c>
      <c r="H171" s="180">
        <v>42394.64</v>
      </c>
      <c r="I171" s="180">
        <v>67895.078999999998</v>
      </c>
      <c r="J171" s="180">
        <v>98724.457999999999</v>
      </c>
      <c r="K171" s="180">
        <v>33085.17</v>
      </c>
      <c r="L171" s="180">
        <v>69231</v>
      </c>
      <c r="M171" s="180">
        <v>109336</v>
      </c>
      <c r="N171" s="180">
        <v>151382</v>
      </c>
      <c r="O171" s="180">
        <v>42882</v>
      </c>
      <c r="P171" s="180">
        <v>87038</v>
      </c>
      <c r="Q171" s="180">
        <v>135211</v>
      </c>
      <c r="R171" s="180">
        <v>186343</v>
      </c>
      <c r="S171" s="180">
        <v>51156</v>
      </c>
      <c r="T171" s="180">
        <v>105132</v>
      </c>
      <c r="U171" s="180">
        <v>161455</v>
      </c>
      <c r="V171" s="180">
        <v>212842</v>
      </c>
      <c r="W171" s="180">
        <v>58119</v>
      </c>
      <c r="X171" s="180">
        <v>116553</v>
      </c>
      <c r="Y171" s="180">
        <v>177200</v>
      </c>
      <c r="Z171" s="180">
        <v>237978</v>
      </c>
      <c r="AA171" s="180">
        <v>214282</v>
      </c>
      <c r="AB171" s="180">
        <v>436336</v>
      </c>
      <c r="AC171" s="180">
        <v>663200</v>
      </c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70"/>
      <c r="BA171" s="70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80" t="s">
        <v>1376</v>
      </c>
      <c r="B172" s="180">
        <v>0</v>
      </c>
      <c r="C172" s="180">
        <v>11847</v>
      </c>
      <c r="D172" s="180">
        <v>25198</v>
      </c>
      <c r="E172" s="180">
        <v>40765.31768</v>
      </c>
      <c r="F172" s="180">
        <v>58280.803</v>
      </c>
      <c r="G172" s="180">
        <v>19631.767</v>
      </c>
      <c r="H172" s="180">
        <v>0</v>
      </c>
      <c r="I172" s="180">
        <v>67669.790999999997</v>
      </c>
      <c r="J172" s="180">
        <v>98211.815000000002</v>
      </c>
      <c r="K172" s="180">
        <v>0</v>
      </c>
      <c r="L172" s="180">
        <v>0</v>
      </c>
      <c r="M172" s="180">
        <v>0</v>
      </c>
      <c r="N172" s="180">
        <v>151382</v>
      </c>
      <c r="O172" s="180">
        <v>42882</v>
      </c>
      <c r="P172" s="180">
        <v>87038</v>
      </c>
      <c r="Q172" s="180">
        <v>135211</v>
      </c>
      <c r="R172" s="180">
        <v>186343</v>
      </c>
      <c r="S172" s="180">
        <v>51044</v>
      </c>
      <c r="T172" s="180">
        <v>104782</v>
      </c>
      <c r="U172" s="180">
        <v>160735</v>
      </c>
      <c r="V172" s="180">
        <v>212842</v>
      </c>
      <c r="W172" s="180">
        <v>56575</v>
      </c>
      <c r="X172" s="180">
        <v>113382</v>
      </c>
      <c r="Y172" s="180">
        <v>171303</v>
      </c>
      <c r="Z172" s="180">
        <v>229943</v>
      </c>
      <c r="AA172" s="180">
        <v>210484</v>
      </c>
      <c r="AB172" s="180">
        <v>428413</v>
      </c>
      <c r="AC172" s="180">
        <v>650726</v>
      </c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70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80" t="s">
        <v>889</v>
      </c>
      <c r="B173" s="180">
        <v>0</v>
      </c>
      <c r="C173" s="180">
        <v>75</v>
      </c>
      <c r="D173" s="180">
        <v>168</v>
      </c>
      <c r="E173" s="180">
        <v>252.17</v>
      </c>
      <c r="F173" s="180">
        <v>327.02999999999997</v>
      </c>
      <c r="G173" s="180">
        <v>72.745999999999995</v>
      </c>
      <c r="H173" s="180">
        <v>0</v>
      </c>
      <c r="I173" s="180">
        <v>225.28800000000001</v>
      </c>
      <c r="J173" s="180">
        <v>512.64300000000003</v>
      </c>
      <c r="K173" s="180">
        <v>0</v>
      </c>
      <c r="L173" s="180">
        <v>0</v>
      </c>
      <c r="M173" s="180">
        <v>0</v>
      </c>
      <c r="N173" s="180">
        <v>0</v>
      </c>
      <c r="O173" s="180">
        <v>0</v>
      </c>
      <c r="P173" s="180">
        <v>0</v>
      </c>
      <c r="Q173" s="180">
        <v>0</v>
      </c>
      <c r="R173" s="180">
        <v>0</v>
      </c>
      <c r="S173" s="180">
        <v>112</v>
      </c>
      <c r="T173" s="180">
        <v>350</v>
      </c>
      <c r="U173" s="180">
        <v>720</v>
      </c>
      <c r="V173" s="180">
        <v>0</v>
      </c>
      <c r="W173" s="180">
        <v>1544</v>
      </c>
      <c r="X173" s="180">
        <v>3171</v>
      </c>
      <c r="Y173" s="180">
        <v>5897</v>
      </c>
      <c r="Z173" s="180">
        <v>8035</v>
      </c>
      <c r="AA173" s="180">
        <v>3798</v>
      </c>
      <c r="AB173" s="180">
        <v>7923</v>
      </c>
      <c r="AC173" s="180">
        <v>12474</v>
      </c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70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80" t="s">
        <v>1485</v>
      </c>
      <c r="B174" s="180">
        <v>131628.71400000001</v>
      </c>
      <c r="C174" s="180">
        <v>48195</v>
      </c>
      <c r="D174" s="180">
        <v>119933</v>
      </c>
      <c r="E174" s="180">
        <v>164918.12400000001</v>
      </c>
      <c r="F174" s="180">
        <v>188809.283</v>
      </c>
      <c r="G174" s="180">
        <v>46689.464999999997</v>
      </c>
      <c r="H174" s="180">
        <v>98137.36</v>
      </c>
      <c r="I174" s="180">
        <v>119692.969</v>
      </c>
      <c r="J174" s="180">
        <v>168102.86199999999</v>
      </c>
      <c r="K174" s="180">
        <v>38375.230000000003</v>
      </c>
      <c r="L174" s="180">
        <v>95545</v>
      </c>
      <c r="M174" s="180">
        <v>133637</v>
      </c>
      <c r="N174" s="180">
        <v>160740</v>
      </c>
      <c r="O174" s="180">
        <v>40556</v>
      </c>
      <c r="P174" s="180">
        <v>110423</v>
      </c>
      <c r="Q174" s="180">
        <v>207533</v>
      </c>
      <c r="R174" s="180">
        <v>394481</v>
      </c>
      <c r="S174" s="180">
        <v>76416</v>
      </c>
      <c r="T174" s="180">
        <v>209649</v>
      </c>
      <c r="U174" s="180">
        <v>324792</v>
      </c>
      <c r="V174" s="180">
        <v>388349</v>
      </c>
      <c r="W174" s="180">
        <v>60703</v>
      </c>
      <c r="X174" s="180">
        <v>256297</v>
      </c>
      <c r="Y174" s="180">
        <v>420914</v>
      </c>
      <c r="Z174" s="180">
        <v>552088</v>
      </c>
      <c r="AA174" s="180">
        <v>194102</v>
      </c>
      <c r="AB174" s="180">
        <v>268431</v>
      </c>
      <c r="AC174" s="180">
        <v>171175</v>
      </c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70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80" t="s">
        <v>1377</v>
      </c>
      <c r="B175" s="180">
        <v>0</v>
      </c>
      <c r="C175" s="180">
        <v>0</v>
      </c>
      <c r="D175" s="180">
        <v>0</v>
      </c>
      <c r="E175" s="180">
        <v>0</v>
      </c>
      <c r="F175" s="180">
        <v>0</v>
      </c>
      <c r="G175" s="180">
        <v>0</v>
      </c>
      <c r="H175" s="180">
        <v>0</v>
      </c>
      <c r="I175" s="180">
        <v>0</v>
      </c>
      <c r="J175" s="180">
        <v>0</v>
      </c>
      <c r="K175" s="180">
        <v>0</v>
      </c>
      <c r="L175" s="180">
        <v>0</v>
      </c>
      <c r="M175" s="180">
        <v>0</v>
      </c>
      <c r="N175" s="180">
        <v>0</v>
      </c>
      <c r="O175" s="180">
        <v>-102064</v>
      </c>
      <c r="P175" s="180">
        <v>-102064</v>
      </c>
      <c r="Q175" s="180">
        <v>-102064</v>
      </c>
      <c r="R175" s="180">
        <v>-102064</v>
      </c>
      <c r="S175" s="180">
        <v>0</v>
      </c>
      <c r="T175" s="180">
        <v>0</v>
      </c>
      <c r="U175" s="180">
        <v>0</v>
      </c>
      <c r="V175" s="180">
        <v>0</v>
      </c>
      <c r="W175" s="180">
        <v>0</v>
      </c>
      <c r="X175" s="180">
        <v>0</v>
      </c>
      <c r="Y175" s="180">
        <v>0</v>
      </c>
      <c r="Z175" s="180">
        <v>0</v>
      </c>
      <c r="AA175" s="180">
        <v>0</v>
      </c>
      <c r="AB175" s="180">
        <v>0</v>
      </c>
      <c r="AC175" s="180">
        <v>0</v>
      </c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70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80" t="s">
        <v>1378</v>
      </c>
      <c r="B176" s="180">
        <v>0</v>
      </c>
      <c r="C176" s="180">
        <v>0</v>
      </c>
      <c r="D176" s="180">
        <v>0</v>
      </c>
      <c r="E176" s="180">
        <v>0</v>
      </c>
      <c r="F176" s="180">
        <v>0</v>
      </c>
      <c r="G176" s="180">
        <v>0</v>
      </c>
      <c r="H176" s="180">
        <v>0</v>
      </c>
      <c r="I176" s="180">
        <v>0</v>
      </c>
      <c r="J176" s="180">
        <v>0</v>
      </c>
      <c r="K176" s="180">
        <v>-607.14</v>
      </c>
      <c r="L176" s="180">
        <v>-1011</v>
      </c>
      <c r="M176" s="180">
        <v>-991</v>
      </c>
      <c r="N176" s="180">
        <v>4</v>
      </c>
      <c r="O176" s="180">
        <v>0</v>
      </c>
      <c r="P176" s="180">
        <v>0</v>
      </c>
      <c r="Q176" s="180">
        <v>0</v>
      </c>
      <c r="R176" s="180">
        <v>6212</v>
      </c>
      <c r="S176" s="180">
        <v>0</v>
      </c>
      <c r="T176" s="180">
        <v>0</v>
      </c>
      <c r="U176" s="180">
        <v>0</v>
      </c>
      <c r="V176" s="180">
        <v>0</v>
      </c>
      <c r="W176" s="180">
        <v>0</v>
      </c>
      <c r="X176" s="180">
        <v>0</v>
      </c>
      <c r="Y176" s="180">
        <v>0</v>
      </c>
      <c r="Z176" s="180">
        <v>0</v>
      </c>
      <c r="AA176" s="180">
        <v>0</v>
      </c>
      <c r="AB176" s="180">
        <v>0</v>
      </c>
      <c r="AC176" s="180">
        <v>0</v>
      </c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70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80" t="s">
        <v>1163</v>
      </c>
      <c r="B177" s="180">
        <v>0</v>
      </c>
      <c r="C177" s="180">
        <v>0</v>
      </c>
      <c r="D177" s="180">
        <v>-2138</v>
      </c>
      <c r="E177" s="180">
        <v>-3929.9186399999999</v>
      </c>
      <c r="F177" s="180">
        <v>-4030.9830000000002</v>
      </c>
      <c r="G177" s="180">
        <v>-835.29600000000005</v>
      </c>
      <c r="H177" s="180">
        <v>-3421</v>
      </c>
      <c r="I177" s="180">
        <v>-4596.0079999999998</v>
      </c>
      <c r="J177" s="180">
        <v>-6351.0820000000003</v>
      </c>
      <c r="K177" s="180">
        <v>-164.52</v>
      </c>
      <c r="L177" s="180">
        <v>-1209</v>
      </c>
      <c r="M177" s="180">
        <v>-1478</v>
      </c>
      <c r="N177" s="180">
        <v>-1549</v>
      </c>
      <c r="O177" s="180">
        <v>-1007</v>
      </c>
      <c r="P177" s="180">
        <v>-86432</v>
      </c>
      <c r="Q177" s="180">
        <v>-171677</v>
      </c>
      <c r="R177" s="180">
        <v>-207812</v>
      </c>
      <c r="S177" s="180">
        <v>-5197</v>
      </c>
      <c r="T177" s="180">
        <v>-5786</v>
      </c>
      <c r="U177" s="180">
        <v>-6649</v>
      </c>
      <c r="V177" s="180">
        <v>-9946</v>
      </c>
      <c r="W177" s="180">
        <v>-450</v>
      </c>
      <c r="X177" s="180">
        <v>-1837</v>
      </c>
      <c r="Y177" s="180">
        <v>-3218</v>
      </c>
      <c r="Z177" s="180">
        <v>-38707</v>
      </c>
      <c r="AA177" s="180">
        <v>-77</v>
      </c>
      <c r="AB177" s="180">
        <v>229</v>
      </c>
      <c r="AC177" s="180">
        <v>-54810</v>
      </c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70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80" t="s">
        <v>891</v>
      </c>
      <c r="B178" s="180">
        <v>51.09</v>
      </c>
      <c r="C178" s="180">
        <v>75</v>
      </c>
      <c r="D178" s="180">
        <v>-35</v>
      </c>
      <c r="E178" s="180">
        <v>179.88800000000001</v>
      </c>
      <c r="F178" s="180">
        <v>302.75299999999999</v>
      </c>
      <c r="G178" s="180">
        <v>529.94399999999996</v>
      </c>
      <c r="H178" s="180">
        <v>546.64</v>
      </c>
      <c r="I178" s="180">
        <v>-1249.8579999999999</v>
      </c>
      <c r="J178" s="180">
        <v>-1671.04</v>
      </c>
      <c r="K178" s="180">
        <v>-80.45</v>
      </c>
      <c r="L178" s="180">
        <v>-263</v>
      </c>
      <c r="M178" s="180">
        <v>-1221</v>
      </c>
      <c r="N178" s="180">
        <v>-1537</v>
      </c>
      <c r="O178" s="180">
        <v>0</v>
      </c>
      <c r="P178" s="180">
        <v>0</v>
      </c>
      <c r="Q178" s="180">
        <v>-1872</v>
      </c>
      <c r="R178" s="180">
        <v>-1872</v>
      </c>
      <c r="S178" s="180">
        <v>0</v>
      </c>
      <c r="T178" s="180">
        <v>0</v>
      </c>
      <c r="U178" s="180">
        <v>-2760</v>
      </c>
      <c r="V178" s="180">
        <v>-3871</v>
      </c>
      <c r="W178" s="180">
        <v>0</v>
      </c>
      <c r="X178" s="180">
        <v>-180</v>
      </c>
      <c r="Y178" s="180">
        <v>-709</v>
      </c>
      <c r="Z178" s="180">
        <v>-845</v>
      </c>
      <c r="AA178" s="180">
        <v>0</v>
      </c>
      <c r="AB178" s="180">
        <v>0</v>
      </c>
      <c r="AC178" s="180">
        <v>0</v>
      </c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70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80" t="s">
        <v>1379</v>
      </c>
      <c r="B179" s="180">
        <v>17152.026999999998</v>
      </c>
      <c r="C179" s="180">
        <v>3847</v>
      </c>
      <c r="D179" s="180">
        <v>7206</v>
      </c>
      <c r="E179" s="180">
        <v>8517.7894899999992</v>
      </c>
      <c r="F179" s="180">
        <v>12958.442999999999</v>
      </c>
      <c r="G179" s="180">
        <v>10384.17</v>
      </c>
      <c r="H179" s="180">
        <v>15123.46</v>
      </c>
      <c r="I179" s="180">
        <v>18380.505000000001</v>
      </c>
      <c r="J179" s="180">
        <v>18669.736000000001</v>
      </c>
      <c r="K179" s="180">
        <v>930.41</v>
      </c>
      <c r="L179" s="180">
        <v>4741</v>
      </c>
      <c r="M179" s="180">
        <v>10537</v>
      </c>
      <c r="N179" s="180">
        <v>12262</v>
      </c>
      <c r="O179" s="180">
        <v>-17048</v>
      </c>
      <c r="P179" s="180">
        <v>-86957</v>
      </c>
      <c r="Q179" s="180">
        <v>-202133</v>
      </c>
      <c r="R179" s="180">
        <v>-232066</v>
      </c>
      <c r="S179" s="180">
        <v>0</v>
      </c>
      <c r="T179" s="180">
        <v>0</v>
      </c>
      <c r="U179" s="180">
        <v>0</v>
      </c>
      <c r="V179" s="180">
        <v>0</v>
      </c>
      <c r="W179" s="180">
        <v>16268</v>
      </c>
      <c r="X179" s="180">
        <v>3776</v>
      </c>
      <c r="Y179" s="180">
        <v>0</v>
      </c>
      <c r="Z179" s="180">
        <v>0</v>
      </c>
      <c r="AA179" s="180">
        <v>2557</v>
      </c>
      <c r="AB179" s="180">
        <v>28242</v>
      </c>
      <c r="AC179" s="180">
        <v>67926</v>
      </c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70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80" t="s">
        <v>892</v>
      </c>
      <c r="B180" s="180">
        <v>0</v>
      </c>
      <c r="C180" s="180">
        <v>0</v>
      </c>
      <c r="D180" s="180">
        <v>0</v>
      </c>
      <c r="E180" s="180">
        <v>0</v>
      </c>
      <c r="F180" s="180">
        <v>0</v>
      </c>
      <c r="G180" s="180">
        <v>0</v>
      </c>
      <c r="H180" s="180">
        <v>46.39</v>
      </c>
      <c r="I180" s="180">
        <v>0</v>
      </c>
      <c r="J180" s="180">
        <v>0</v>
      </c>
      <c r="K180" s="180">
        <v>8.91</v>
      </c>
      <c r="L180" s="180">
        <v>0</v>
      </c>
      <c r="M180" s="180">
        <v>0</v>
      </c>
      <c r="N180" s="180">
        <v>0</v>
      </c>
      <c r="O180" s="180">
        <v>0</v>
      </c>
      <c r="P180" s="180">
        <v>0</v>
      </c>
      <c r="Q180" s="180">
        <v>0</v>
      </c>
      <c r="R180" s="180">
        <v>0</v>
      </c>
      <c r="S180" s="180">
        <v>0</v>
      </c>
      <c r="T180" s="180">
        <v>0</v>
      </c>
      <c r="U180" s="180">
        <v>0</v>
      </c>
      <c r="V180" s="180">
        <v>0</v>
      </c>
      <c r="W180" s="180">
        <v>0</v>
      </c>
      <c r="X180" s="180">
        <v>0</v>
      </c>
      <c r="Y180" s="180">
        <v>0</v>
      </c>
      <c r="Z180" s="180">
        <v>0</v>
      </c>
      <c r="AA180" s="180">
        <v>0</v>
      </c>
      <c r="AB180" s="180">
        <v>0</v>
      </c>
      <c r="AC180" s="180">
        <v>0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70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80" t="s">
        <v>1380</v>
      </c>
      <c r="B181" s="180">
        <v>1026.307</v>
      </c>
      <c r="C181" s="180">
        <v>-158</v>
      </c>
      <c r="D181" s="180">
        <v>1161</v>
      </c>
      <c r="E181" s="180">
        <v>12555.619000000001</v>
      </c>
      <c r="F181" s="180">
        <v>3483.0479999999998</v>
      </c>
      <c r="G181" s="180">
        <v>-2792.0549999999998</v>
      </c>
      <c r="H181" s="180">
        <v>-5534.51</v>
      </c>
      <c r="I181" s="180">
        <v>-6451.9110000000001</v>
      </c>
      <c r="J181" s="180">
        <v>-7365.9070000000002</v>
      </c>
      <c r="K181" s="180">
        <v>-659</v>
      </c>
      <c r="L181" s="180">
        <v>-1086</v>
      </c>
      <c r="M181" s="180">
        <v>-2796</v>
      </c>
      <c r="N181" s="180">
        <v>0</v>
      </c>
      <c r="O181" s="180">
        <v>0</v>
      </c>
      <c r="P181" s="180">
        <v>0</v>
      </c>
      <c r="Q181" s="180">
        <v>191</v>
      </c>
      <c r="R181" s="180">
        <v>0</v>
      </c>
      <c r="S181" s="180">
        <v>164</v>
      </c>
      <c r="T181" s="180">
        <v>3212</v>
      </c>
      <c r="U181" s="180">
        <v>-27809</v>
      </c>
      <c r="V181" s="180">
        <v>-20113</v>
      </c>
      <c r="W181" s="180">
        <v>0</v>
      </c>
      <c r="X181" s="180">
        <v>0</v>
      </c>
      <c r="Y181" s="180">
        <v>5558</v>
      </c>
      <c r="Z181" s="180">
        <v>10530</v>
      </c>
      <c r="AA181" s="180">
        <v>-877</v>
      </c>
      <c r="AB181" s="180">
        <v>0</v>
      </c>
      <c r="AC181" s="180">
        <v>0</v>
      </c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70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80" t="s">
        <v>895</v>
      </c>
      <c r="B182" s="180">
        <v>0</v>
      </c>
      <c r="C182" s="180">
        <v>0</v>
      </c>
      <c r="D182" s="180">
        <v>-1170</v>
      </c>
      <c r="E182" s="180">
        <v>-1.4950000000000001</v>
      </c>
      <c r="F182" s="180">
        <v>-53.927</v>
      </c>
      <c r="G182" s="180">
        <v>-921.39200000000005</v>
      </c>
      <c r="H182" s="180">
        <v>0</v>
      </c>
      <c r="I182" s="180">
        <v>-802.65899999999999</v>
      </c>
      <c r="J182" s="180">
        <v>37.204000000000001</v>
      </c>
      <c r="K182" s="180">
        <v>0</v>
      </c>
      <c r="L182" s="180">
        <v>17</v>
      </c>
      <c r="M182" s="180">
        <v>10</v>
      </c>
      <c r="N182" s="180">
        <v>13</v>
      </c>
      <c r="O182" s="180">
        <v>-364</v>
      </c>
      <c r="P182" s="180">
        <v>-5</v>
      </c>
      <c r="Q182" s="180">
        <v>0</v>
      </c>
      <c r="R182" s="180">
        <v>0</v>
      </c>
      <c r="S182" s="180">
        <v>0</v>
      </c>
      <c r="T182" s="180">
        <v>0</v>
      </c>
      <c r="U182" s="180">
        <v>0</v>
      </c>
      <c r="V182" s="180">
        <v>2875</v>
      </c>
      <c r="W182" s="180">
        <v>0</v>
      </c>
      <c r="X182" s="180">
        <v>0</v>
      </c>
      <c r="Y182" s="180">
        <v>0</v>
      </c>
      <c r="Z182" s="180">
        <v>0</v>
      </c>
      <c r="AA182" s="180">
        <v>0</v>
      </c>
      <c r="AB182" s="180">
        <v>0</v>
      </c>
      <c r="AC182" s="180">
        <v>0</v>
      </c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70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80" t="s">
        <v>1165</v>
      </c>
      <c r="B183" s="180">
        <v>0</v>
      </c>
      <c r="C183" s="180">
        <v>0</v>
      </c>
      <c r="D183" s="180">
        <v>0</v>
      </c>
      <c r="E183" s="180">
        <v>0</v>
      </c>
      <c r="F183" s="180">
        <v>0</v>
      </c>
      <c r="G183" s="180">
        <v>0</v>
      </c>
      <c r="H183" s="180">
        <v>0</v>
      </c>
      <c r="I183" s="180">
        <v>0</v>
      </c>
      <c r="J183" s="180">
        <v>0</v>
      </c>
      <c r="K183" s="180">
        <v>0</v>
      </c>
      <c r="L183" s="180">
        <v>0</v>
      </c>
      <c r="M183" s="180">
        <v>0</v>
      </c>
      <c r="N183" s="180">
        <v>0</v>
      </c>
      <c r="O183" s="180">
        <v>0</v>
      </c>
      <c r="P183" s="180">
        <v>0</v>
      </c>
      <c r="Q183" s="180">
        <v>0</v>
      </c>
      <c r="R183" s="180">
        <v>0</v>
      </c>
      <c r="S183" s="180">
        <v>0</v>
      </c>
      <c r="T183" s="180">
        <v>0</v>
      </c>
      <c r="U183" s="180">
        <v>0</v>
      </c>
      <c r="V183" s="180">
        <v>0</v>
      </c>
      <c r="W183" s="180">
        <v>0</v>
      </c>
      <c r="X183" s="180">
        <v>0</v>
      </c>
      <c r="Y183" s="180">
        <v>0</v>
      </c>
      <c r="Z183" s="180">
        <v>0</v>
      </c>
      <c r="AA183" s="180">
        <v>25</v>
      </c>
      <c r="AB183" s="180">
        <v>-42988</v>
      </c>
      <c r="AC183" s="180">
        <v>-43082</v>
      </c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70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80" t="s">
        <v>1166</v>
      </c>
      <c r="B184" s="180">
        <v>0</v>
      </c>
      <c r="C184" s="180">
        <v>0</v>
      </c>
      <c r="D184" s="180">
        <v>0</v>
      </c>
      <c r="E184" s="180">
        <v>0</v>
      </c>
      <c r="F184" s="180">
        <v>0</v>
      </c>
      <c r="G184" s="180">
        <v>0</v>
      </c>
      <c r="H184" s="180">
        <v>36.549999999999997</v>
      </c>
      <c r="I184" s="180">
        <v>27.798999999999999</v>
      </c>
      <c r="J184" s="180">
        <v>27.798999999999999</v>
      </c>
      <c r="K184" s="180">
        <v>245.58</v>
      </c>
      <c r="L184" s="180">
        <v>3742</v>
      </c>
      <c r="M184" s="180">
        <v>2358</v>
      </c>
      <c r="N184" s="180">
        <v>-647</v>
      </c>
      <c r="O184" s="180">
        <v>1054</v>
      </c>
      <c r="P184" s="180">
        <v>1161</v>
      </c>
      <c r="Q184" s="180">
        <v>4113</v>
      </c>
      <c r="R184" s="180">
        <v>6308</v>
      </c>
      <c r="S184" s="180">
        <v>1725</v>
      </c>
      <c r="T184" s="180">
        <v>2890</v>
      </c>
      <c r="U184" s="180">
        <v>3670</v>
      </c>
      <c r="V184" s="180">
        <v>4760</v>
      </c>
      <c r="W184" s="180">
        <v>466</v>
      </c>
      <c r="X184" s="180">
        <v>1583</v>
      </c>
      <c r="Y184" s="180">
        <v>2441</v>
      </c>
      <c r="Z184" s="180">
        <v>3491</v>
      </c>
      <c r="AA184" s="180">
        <v>267</v>
      </c>
      <c r="AB184" s="180">
        <v>809</v>
      </c>
      <c r="AC184" s="180">
        <v>1792</v>
      </c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70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80" t="s">
        <v>1486</v>
      </c>
      <c r="B185" s="180">
        <v>0</v>
      </c>
      <c r="C185" s="180">
        <v>0</v>
      </c>
      <c r="D185" s="180">
        <v>0</v>
      </c>
      <c r="E185" s="180">
        <v>0</v>
      </c>
      <c r="F185" s="180">
        <v>0</v>
      </c>
      <c r="G185" s="180">
        <v>0</v>
      </c>
      <c r="H185" s="180">
        <v>0</v>
      </c>
      <c r="I185" s="180">
        <v>0</v>
      </c>
      <c r="J185" s="180">
        <v>0</v>
      </c>
      <c r="K185" s="180">
        <v>0</v>
      </c>
      <c r="L185" s="180">
        <v>0</v>
      </c>
      <c r="M185" s="180">
        <v>0</v>
      </c>
      <c r="N185" s="180">
        <v>0</v>
      </c>
      <c r="O185" s="180">
        <v>0</v>
      </c>
      <c r="P185" s="180">
        <v>0</v>
      </c>
      <c r="Q185" s="180">
        <v>0</v>
      </c>
      <c r="R185" s="180">
        <v>0</v>
      </c>
      <c r="S185" s="180">
        <v>0</v>
      </c>
      <c r="T185" s="180">
        <v>0</v>
      </c>
      <c r="U185" s="180">
        <v>0</v>
      </c>
      <c r="V185" s="180">
        <v>0</v>
      </c>
      <c r="W185" s="180">
        <v>0</v>
      </c>
      <c r="X185" s="180">
        <v>0</v>
      </c>
      <c r="Y185" s="180">
        <v>0</v>
      </c>
      <c r="Z185" s="180">
        <v>1031</v>
      </c>
      <c r="AA185" s="180">
        <v>0</v>
      </c>
      <c r="AB185" s="180">
        <v>0</v>
      </c>
      <c r="AC185" s="180">
        <v>0</v>
      </c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70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80" t="s">
        <v>1381</v>
      </c>
      <c r="B186" s="180">
        <v>0</v>
      </c>
      <c r="C186" s="180">
        <v>0</v>
      </c>
      <c r="D186" s="180">
        <v>0</v>
      </c>
      <c r="E186" s="180">
        <v>0</v>
      </c>
      <c r="F186" s="180">
        <v>0</v>
      </c>
      <c r="G186" s="180">
        <v>0</v>
      </c>
      <c r="H186" s="180">
        <v>388.91</v>
      </c>
      <c r="I186" s="180">
        <v>388.90800000000002</v>
      </c>
      <c r="J186" s="180">
        <v>388.90800000000002</v>
      </c>
      <c r="K186" s="180">
        <v>0</v>
      </c>
      <c r="L186" s="180">
        <v>0</v>
      </c>
      <c r="M186" s="180">
        <v>0</v>
      </c>
      <c r="N186" s="180">
        <v>0</v>
      </c>
      <c r="O186" s="180">
        <v>0</v>
      </c>
      <c r="P186" s="180">
        <v>0</v>
      </c>
      <c r="Q186" s="180">
        <v>0</v>
      </c>
      <c r="R186" s="180">
        <v>0</v>
      </c>
      <c r="S186" s="180">
        <v>1889</v>
      </c>
      <c r="T186" s="180">
        <v>-13765</v>
      </c>
      <c r="U186" s="180">
        <v>-68700</v>
      </c>
      <c r="V186" s="180">
        <v>-52897</v>
      </c>
      <c r="W186" s="180">
        <v>0</v>
      </c>
      <c r="X186" s="180">
        <v>19230</v>
      </c>
      <c r="Y186" s="180">
        <v>19953</v>
      </c>
      <c r="Z186" s="180">
        <v>29501</v>
      </c>
      <c r="AA186" s="180">
        <v>0</v>
      </c>
      <c r="AB186" s="180">
        <v>0</v>
      </c>
      <c r="AC186" s="180">
        <v>0</v>
      </c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70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80" t="s">
        <v>1167</v>
      </c>
      <c r="B187" s="180">
        <v>0</v>
      </c>
      <c r="C187" s="180">
        <v>0</v>
      </c>
      <c r="D187" s="180">
        <v>0</v>
      </c>
      <c r="E187" s="180">
        <v>0</v>
      </c>
      <c r="F187" s="180">
        <v>0</v>
      </c>
      <c r="G187" s="180">
        <v>0</v>
      </c>
      <c r="H187" s="180">
        <v>0</v>
      </c>
      <c r="I187" s="180">
        <v>0</v>
      </c>
      <c r="J187" s="180">
        <v>0</v>
      </c>
      <c r="K187" s="180">
        <v>0</v>
      </c>
      <c r="L187" s="180">
        <v>0</v>
      </c>
      <c r="M187" s="180">
        <v>0</v>
      </c>
      <c r="N187" s="180">
        <v>0</v>
      </c>
      <c r="O187" s="180">
        <v>0</v>
      </c>
      <c r="P187" s="180">
        <v>0</v>
      </c>
      <c r="Q187" s="180">
        <v>0</v>
      </c>
      <c r="R187" s="180">
        <v>0</v>
      </c>
      <c r="S187" s="180">
        <v>0</v>
      </c>
      <c r="T187" s="180">
        <v>0</v>
      </c>
      <c r="U187" s="180">
        <v>0</v>
      </c>
      <c r="V187" s="180">
        <v>0</v>
      </c>
      <c r="W187" s="180">
        <v>0</v>
      </c>
      <c r="X187" s="180">
        <v>0</v>
      </c>
      <c r="Y187" s="180">
        <v>0</v>
      </c>
      <c r="Z187" s="180">
        <v>0</v>
      </c>
      <c r="AA187" s="180">
        <v>-8244</v>
      </c>
      <c r="AB187" s="180">
        <v>-17851</v>
      </c>
      <c r="AC187" s="180">
        <v>-19170</v>
      </c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70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80" t="s">
        <v>1382</v>
      </c>
      <c r="B188" s="180">
        <v>-1481378.4010000001</v>
      </c>
      <c r="C188" s="180">
        <v>-429382</v>
      </c>
      <c r="D188" s="180">
        <v>-891282</v>
      </c>
      <c r="E188" s="180">
        <v>-1402085.58806</v>
      </c>
      <c r="F188" s="180">
        <v>-1955733.4569999999</v>
      </c>
      <c r="G188" s="180">
        <v>-607506.826</v>
      </c>
      <c r="H188" s="180">
        <v>-1260440.95</v>
      </c>
      <c r="I188" s="180">
        <v>-2009551.6529999999</v>
      </c>
      <c r="J188" s="180">
        <v>-2817685.83</v>
      </c>
      <c r="K188" s="180">
        <v>0</v>
      </c>
      <c r="L188" s="180">
        <v>-1785861</v>
      </c>
      <c r="M188" s="180">
        <v>-2832239</v>
      </c>
      <c r="N188" s="180">
        <v>-4009798</v>
      </c>
      <c r="O188" s="180">
        <v>-1194294</v>
      </c>
      <c r="P188" s="180">
        <v>-2441816</v>
      </c>
      <c r="Q188" s="180">
        <v>-3689850</v>
      </c>
      <c r="R188" s="180">
        <v>-4949240</v>
      </c>
      <c r="S188" s="180">
        <v>-1243734</v>
      </c>
      <c r="T188" s="180">
        <v>-2632523</v>
      </c>
      <c r="U188" s="180">
        <v>-4162268</v>
      </c>
      <c r="V188" s="180">
        <v>-5802046</v>
      </c>
      <c r="W188" s="180">
        <v>-1660499</v>
      </c>
      <c r="X188" s="180">
        <v>-3408084</v>
      </c>
      <c r="Y188" s="180">
        <v>-5319543</v>
      </c>
      <c r="Z188" s="180">
        <v>-7241256</v>
      </c>
      <c r="AA188" s="180">
        <v>-2087283</v>
      </c>
      <c r="AB188" s="180">
        <v>-4152636</v>
      </c>
      <c r="AC188" s="180">
        <v>-6112682</v>
      </c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70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80" t="s">
        <v>1383</v>
      </c>
      <c r="B189" s="180">
        <v>0</v>
      </c>
      <c r="C189" s="180">
        <v>0</v>
      </c>
      <c r="D189" s="180">
        <v>0</v>
      </c>
      <c r="E189" s="180">
        <v>0</v>
      </c>
      <c r="F189" s="180">
        <v>0</v>
      </c>
      <c r="G189" s="180">
        <v>0</v>
      </c>
      <c r="H189" s="180">
        <v>0</v>
      </c>
      <c r="I189" s="180">
        <v>0</v>
      </c>
      <c r="J189" s="180">
        <v>0</v>
      </c>
      <c r="K189" s="180">
        <v>0</v>
      </c>
      <c r="L189" s="180">
        <v>0</v>
      </c>
      <c r="M189" s="180">
        <v>0</v>
      </c>
      <c r="N189" s="180">
        <v>0</v>
      </c>
      <c r="O189" s="180">
        <v>0</v>
      </c>
      <c r="P189" s="180">
        <v>0</v>
      </c>
      <c r="Q189" s="180">
        <v>0</v>
      </c>
      <c r="R189" s="180">
        <v>0</v>
      </c>
      <c r="S189" s="180">
        <v>0</v>
      </c>
      <c r="T189" s="180">
        <v>-2072</v>
      </c>
      <c r="U189" s="180">
        <v>-2372</v>
      </c>
      <c r="V189" s="180">
        <v>-2372</v>
      </c>
      <c r="W189" s="180">
        <v>-374</v>
      </c>
      <c r="X189" s="180">
        <v>-2090</v>
      </c>
      <c r="Y189" s="180">
        <v>-2396</v>
      </c>
      <c r="Z189" s="180">
        <v>-2769</v>
      </c>
      <c r="AA189" s="180">
        <v>-1307</v>
      </c>
      <c r="AB189" s="180">
        <v>-1733</v>
      </c>
      <c r="AC189" s="180">
        <v>-2036</v>
      </c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70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80" t="s">
        <v>1384</v>
      </c>
      <c r="B190" s="180">
        <v>-1481378.4010000001</v>
      </c>
      <c r="C190" s="180">
        <v>-429382</v>
      </c>
      <c r="D190" s="180">
        <v>-891282</v>
      </c>
      <c r="E190" s="180">
        <v>-1402085.58806</v>
      </c>
      <c r="F190" s="180">
        <v>-1955733.4569999999</v>
      </c>
      <c r="G190" s="180">
        <v>-607506.826</v>
      </c>
      <c r="H190" s="180">
        <v>-1260440.95</v>
      </c>
      <c r="I190" s="180">
        <v>-2009551.6529999999</v>
      </c>
      <c r="J190" s="180">
        <v>-2817685.83</v>
      </c>
      <c r="K190" s="180">
        <v>0</v>
      </c>
      <c r="L190" s="180">
        <v>-1785861</v>
      </c>
      <c r="M190" s="180">
        <v>-2832239</v>
      </c>
      <c r="N190" s="180">
        <v>-4009798</v>
      </c>
      <c r="O190" s="180">
        <v>-1194294</v>
      </c>
      <c r="P190" s="180">
        <v>-2441816</v>
      </c>
      <c r="Q190" s="180">
        <v>-3689850</v>
      </c>
      <c r="R190" s="180">
        <v>-4949240</v>
      </c>
      <c r="S190" s="180">
        <v>-1243734</v>
      </c>
      <c r="T190" s="180">
        <v>-2630451</v>
      </c>
      <c r="U190" s="180">
        <v>-4159896</v>
      </c>
      <c r="V190" s="180">
        <v>-5799674</v>
      </c>
      <c r="W190" s="180">
        <v>-1660125</v>
      </c>
      <c r="X190" s="180">
        <v>-3405994</v>
      </c>
      <c r="Y190" s="180">
        <v>-5317147</v>
      </c>
      <c r="Z190" s="180">
        <v>-7238487</v>
      </c>
      <c r="AA190" s="180">
        <v>-2085976</v>
      </c>
      <c r="AB190" s="180">
        <v>-4150903</v>
      </c>
      <c r="AC190" s="180">
        <v>-6110646</v>
      </c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70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80" t="s">
        <v>1385</v>
      </c>
      <c r="B191" s="180">
        <v>230313.351</v>
      </c>
      <c r="C191" s="180">
        <v>60192</v>
      </c>
      <c r="D191" s="180">
        <v>121545</v>
      </c>
      <c r="E191" s="180">
        <v>169317.09599999999</v>
      </c>
      <c r="F191" s="180">
        <v>218203.98769000001</v>
      </c>
      <c r="G191" s="180">
        <v>63501.169000000002</v>
      </c>
      <c r="H191" s="180">
        <v>127767.2</v>
      </c>
      <c r="I191" s="180">
        <v>204002.837</v>
      </c>
      <c r="J191" s="180">
        <v>280080.85399999999</v>
      </c>
      <c r="K191" s="180">
        <v>77830.509999999995</v>
      </c>
      <c r="L191" s="180">
        <v>164623</v>
      </c>
      <c r="M191" s="180">
        <v>261185</v>
      </c>
      <c r="N191" s="180">
        <v>-356157</v>
      </c>
      <c r="O191" s="180">
        <v>126173</v>
      </c>
      <c r="P191" s="180">
        <v>268991</v>
      </c>
      <c r="Q191" s="180">
        <v>429090</v>
      </c>
      <c r="R191" s="180">
        <v>608440</v>
      </c>
      <c r="S191" s="180">
        <v>166371</v>
      </c>
      <c r="T191" s="180">
        <v>337672</v>
      </c>
      <c r="U191" s="180">
        <v>521708</v>
      </c>
      <c r="V191" s="180">
        <v>720926</v>
      </c>
      <c r="W191" s="180">
        <v>197187</v>
      </c>
      <c r="X191" s="180">
        <v>400992</v>
      </c>
      <c r="Y191" s="180">
        <v>614738</v>
      </c>
      <c r="Z191" s="180">
        <v>828296</v>
      </c>
      <c r="AA191" s="180">
        <v>222241</v>
      </c>
      <c r="AB191" s="180">
        <v>440910</v>
      </c>
      <c r="AC191" s="180">
        <v>663224</v>
      </c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70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80" t="s">
        <v>1386</v>
      </c>
      <c r="B192" s="180">
        <v>-8320.6620000000003</v>
      </c>
      <c r="C192" s="180">
        <v>392</v>
      </c>
      <c r="D192" s="180">
        <v>784</v>
      </c>
      <c r="E192" s="180">
        <v>1175.895</v>
      </c>
      <c r="F192" s="180">
        <v>1567.8889999999999</v>
      </c>
      <c r="G192" s="180">
        <v>424.19099999999997</v>
      </c>
      <c r="H192" s="180">
        <v>976.65</v>
      </c>
      <c r="I192" s="180">
        <v>1272.5730000000001</v>
      </c>
      <c r="J192" s="180">
        <v>1789.605</v>
      </c>
      <c r="K192" s="180">
        <v>-847210.69</v>
      </c>
      <c r="L192" s="180">
        <v>1662</v>
      </c>
      <c r="M192" s="180">
        <v>2493</v>
      </c>
      <c r="N192" s="180">
        <v>3324</v>
      </c>
      <c r="O192" s="180">
        <v>1667</v>
      </c>
      <c r="P192" s="180">
        <v>3853</v>
      </c>
      <c r="Q192" s="180">
        <v>6963</v>
      </c>
      <c r="R192" s="180">
        <v>10949</v>
      </c>
      <c r="S192" s="180">
        <v>2838</v>
      </c>
      <c r="T192" s="180">
        <v>6164</v>
      </c>
      <c r="U192" s="180">
        <v>8515</v>
      </c>
      <c r="V192" s="180">
        <v>11724</v>
      </c>
      <c r="W192" s="180">
        <v>1583</v>
      </c>
      <c r="X192" s="180">
        <v>6911</v>
      </c>
      <c r="Y192" s="180">
        <v>11785</v>
      </c>
      <c r="Z192" s="180">
        <v>16655</v>
      </c>
      <c r="AA192" s="180">
        <v>7890</v>
      </c>
      <c r="AB192" s="180">
        <v>12364</v>
      </c>
      <c r="AC192" s="180">
        <v>17152</v>
      </c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70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80" t="s">
        <v>1487</v>
      </c>
      <c r="B193" s="180">
        <v>-353720.74099999998</v>
      </c>
      <c r="C193" s="180">
        <v>-79423</v>
      </c>
      <c r="D193" s="180">
        <v>-171839</v>
      </c>
      <c r="E193" s="180">
        <v>-280583.02253000002</v>
      </c>
      <c r="F193" s="180">
        <v>-414070.10431000002</v>
      </c>
      <c r="G193" s="180">
        <v>-122919.713</v>
      </c>
      <c r="H193" s="180">
        <v>-269949.49</v>
      </c>
      <c r="I193" s="180">
        <v>-436258.73800000001</v>
      </c>
      <c r="J193" s="180">
        <v>-614856.26899999997</v>
      </c>
      <c r="K193" s="180">
        <v>-171835.55</v>
      </c>
      <c r="L193" s="180">
        <v>-379229</v>
      </c>
      <c r="M193" s="180">
        <v>-569156</v>
      </c>
      <c r="N193" s="180">
        <v>-1531298</v>
      </c>
      <c r="O193" s="180">
        <v>-232838</v>
      </c>
      <c r="P193" s="180">
        <v>-509976</v>
      </c>
      <c r="Q193" s="180">
        <v>-816135</v>
      </c>
      <c r="R193" s="180">
        <v>-949693</v>
      </c>
      <c r="S193" s="180">
        <v>-161315</v>
      </c>
      <c r="T193" s="180">
        <v>-357677</v>
      </c>
      <c r="U193" s="180">
        <v>-591387</v>
      </c>
      <c r="V193" s="180">
        <v>-821523</v>
      </c>
      <c r="W193" s="180">
        <v>-245600</v>
      </c>
      <c r="X193" s="180">
        <v>-421816</v>
      </c>
      <c r="Y193" s="180">
        <v>-635046</v>
      </c>
      <c r="Z193" s="180">
        <v>-720220</v>
      </c>
      <c r="AA193" s="180">
        <v>-84919</v>
      </c>
      <c r="AB193" s="180">
        <v>-316212</v>
      </c>
      <c r="AC193" s="180">
        <v>-336383</v>
      </c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70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80" t="s">
        <v>1387</v>
      </c>
      <c r="B194" s="180">
        <v>-3064554.9879999999</v>
      </c>
      <c r="C194" s="180">
        <v>-393270</v>
      </c>
      <c r="D194" s="180">
        <v>-910273</v>
      </c>
      <c r="E194" s="180">
        <v>-1555192.6753</v>
      </c>
      <c r="F194" s="180">
        <v>-2273439.7790000001</v>
      </c>
      <c r="G194" s="180">
        <v>-973493.92700000003</v>
      </c>
      <c r="H194" s="180">
        <v>-2208796.15</v>
      </c>
      <c r="I194" s="180">
        <v>-2864290.236</v>
      </c>
      <c r="J194" s="180">
        <v>-4120505.1970000002</v>
      </c>
      <c r="K194" s="180">
        <v>-1193549.8400000001</v>
      </c>
      <c r="L194" s="180">
        <v>-2882838</v>
      </c>
      <c r="M194" s="180">
        <v>-4517649</v>
      </c>
      <c r="N194" s="180">
        <v>-7280167</v>
      </c>
      <c r="O194" s="180">
        <v>-758392</v>
      </c>
      <c r="P194" s="180">
        <v>-3407822</v>
      </c>
      <c r="Q194" s="180">
        <v>-2235843</v>
      </c>
      <c r="R194" s="180">
        <v>-4047290</v>
      </c>
      <c r="S194" s="180">
        <v>-826144</v>
      </c>
      <c r="T194" s="180">
        <v>-1888427</v>
      </c>
      <c r="U194" s="180">
        <v>-4618137</v>
      </c>
      <c r="V194" s="180">
        <v>-6537550</v>
      </c>
      <c r="W194" s="180">
        <v>-1641014</v>
      </c>
      <c r="X194" s="180">
        <v>-3565037</v>
      </c>
      <c r="Y194" s="180">
        <v>-4750155</v>
      </c>
      <c r="Z194" s="180">
        <v>-7789630</v>
      </c>
      <c r="AA194" s="180">
        <v>-2089446</v>
      </c>
      <c r="AB194" s="180">
        <v>-1527708</v>
      </c>
      <c r="AC194" s="180">
        <v>-4177490</v>
      </c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70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80" t="s">
        <v>1488</v>
      </c>
      <c r="B195" s="180">
        <v>0</v>
      </c>
      <c r="C195" s="180">
        <v>0</v>
      </c>
      <c r="D195" s="180">
        <v>0</v>
      </c>
      <c r="E195" s="180">
        <v>0</v>
      </c>
      <c r="F195" s="180">
        <v>0</v>
      </c>
      <c r="G195" s="180">
        <v>0</v>
      </c>
      <c r="H195" s="180">
        <v>0</v>
      </c>
      <c r="I195" s="180">
        <v>0</v>
      </c>
      <c r="J195" s="180">
        <v>0</v>
      </c>
      <c r="K195" s="180">
        <v>0</v>
      </c>
      <c r="L195" s="180">
        <v>0</v>
      </c>
      <c r="M195" s="180">
        <v>0</v>
      </c>
      <c r="N195" s="180">
        <v>0</v>
      </c>
      <c r="O195" s="180">
        <v>-50000</v>
      </c>
      <c r="P195" s="180">
        <v>-1350000</v>
      </c>
      <c r="Q195" s="180">
        <v>550000</v>
      </c>
      <c r="R195" s="180">
        <v>100000</v>
      </c>
      <c r="S195" s="180">
        <v>-100000</v>
      </c>
      <c r="T195" s="180">
        <v>300000</v>
      </c>
      <c r="U195" s="180">
        <v>400000</v>
      </c>
      <c r="V195" s="180">
        <v>750000</v>
      </c>
      <c r="W195" s="180">
        <v>-200000</v>
      </c>
      <c r="X195" s="180">
        <v>-700000</v>
      </c>
      <c r="Y195" s="180">
        <v>-200000</v>
      </c>
      <c r="Z195" s="180">
        <v>-70000</v>
      </c>
      <c r="AA195" s="180">
        <v>-580000</v>
      </c>
      <c r="AB195" s="180">
        <v>-230000</v>
      </c>
      <c r="AC195" s="180">
        <v>-2280000</v>
      </c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70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80" t="s">
        <v>1388</v>
      </c>
      <c r="B196" s="180">
        <v>-1823341.6850000001</v>
      </c>
      <c r="C196" s="180">
        <v>-344319</v>
      </c>
      <c r="D196" s="180">
        <v>-814002</v>
      </c>
      <c r="E196" s="180">
        <v>-1401305.145</v>
      </c>
      <c r="F196" s="180">
        <v>-2128990.852</v>
      </c>
      <c r="G196" s="180">
        <v>-907000.37</v>
      </c>
      <c r="H196" s="180">
        <v>-2033902.24</v>
      </c>
      <c r="I196" s="180">
        <v>-2795190.6809999999</v>
      </c>
      <c r="J196" s="180">
        <v>-4082432.0750000002</v>
      </c>
      <c r="K196" s="180">
        <v>-1061061.02</v>
      </c>
      <c r="L196" s="180">
        <v>-2843702</v>
      </c>
      <c r="M196" s="180">
        <v>-4444416</v>
      </c>
      <c r="N196" s="180">
        <v>-6579259</v>
      </c>
      <c r="O196" s="180">
        <v>-747209</v>
      </c>
      <c r="P196" s="180">
        <v>-2304068</v>
      </c>
      <c r="Q196" s="180">
        <v>-3229016</v>
      </c>
      <c r="R196" s="180">
        <v>-4734427</v>
      </c>
      <c r="S196" s="180">
        <v>-338609</v>
      </c>
      <c r="T196" s="180">
        <v>-1638457</v>
      </c>
      <c r="U196" s="180">
        <v>-4560643</v>
      </c>
      <c r="V196" s="180">
        <v>-6676637</v>
      </c>
      <c r="W196" s="180">
        <v>-1419795</v>
      </c>
      <c r="X196" s="180">
        <v>-2727161</v>
      </c>
      <c r="Y196" s="180">
        <v>-4278217</v>
      </c>
      <c r="Z196" s="180">
        <v>-7284878</v>
      </c>
      <c r="AA196" s="180">
        <v>-1588478</v>
      </c>
      <c r="AB196" s="180">
        <v>-1232916</v>
      </c>
      <c r="AC196" s="180">
        <v>-1929935</v>
      </c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70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80" t="s">
        <v>1389</v>
      </c>
      <c r="B197" s="180">
        <v>-68792.876999999993</v>
      </c>
      <c r="C197" s="180">
        <v>-26634</v>
      </c>
      <c r="D197" s="180">
        <v>-73061</v>
      </c>
      <c r="E197" s="180">
        <v>-118556.4143</v>
      </c>
      <c r="F197" s="180">
        <v>-131810.166</v>
      </c>
      <c r="G197" s="180">
        <v>9998.6939999999995</v>
      </c>
      <c r="H197" s="180">
        <v>-5561.68</v>
      </c>
      <c r="I197" s="180">
        <v>51809.982000000004</v>
      </c>
      <c r="J197" s="180">
        <v>101576.257</v>
      </c>
      <c r="K197" s="180">
        <v>15853.37</v>
      </c>
      <c r="L197" s="180">
        <v>-9308</v>
      </c>
      <c r="M197" s="180">
        <v>-16727</v>
      </c>
      <c r="N197" s="180">
        <v>-574593</v>
      </c>
      <c r="O197" s="180">
        <v>42580</v>
      </c>
      <c r="P197" s="180">
        <v>286756</v>
      </c>
      <c r="Q197" s="180">
        <v>605376</v>
      </c>
      <c r="R197" s="180">
        <v>557224</v>
      </c>
      <c r="S197" s="180">
        <v>-23213</v>
      </c>
      <c r="T197" s="180">
        <v>-27349</v>
      </c>
      <c r="U197" s="180">
        <v>-73472</v>
      </c>
      <c r="V197" s="180">
        <v>-249861</v>
      </c>
      <c r="W197" s="180">
        <v>32392</v>
      </c>
      <c r="X197" s="180">
        <v>-20920</v>
      </c>
      <c r="Y197" s="180">
        <v>-82733</v>
      </c>
      <c r="Z197" s="180">
        <v>-153061</v>
      </c>
      <c r="AA197" s="180">
        <v>-23386</v>
      </c>
      <c r="AB197" s="180">
        <v>-87095</v>
      </c>
      <c r="AC197" s="180">
        <v>-17380</v>
      </c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70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80" t="s">
        <v>1390</v>
      </c>
      <c r="B198" s="180">
        <v>-1163430.3770000001</v>
      </c>
      <c r="C198" s="180">
        <v>-20503</v>
      </c>
      <c r="D198" s="180">
        <v>-20129</v>
      </c>
      <c r="E198" s="180">
        <v>-29464.36</v>
      </c>
      <c r="F198" s="180">
        <v>103.556</v>
      </c>
      <c r="G198" s="180">
        <v>-73546.535000000003</v>
      </c>
      <c r="H198" s="180">
        <v>-163377.20000000001</v>
      </c>
      <c r="I198" s="180">
        <v>-110549.41099999999</v>
      </c>
      <c r="J198" s="180">
        <v>-109953.8</v>
      </c>
      <c r="K198" s="180">
        <v>-139239.43</v>
      </c>
      <c r="L198" s="180">
        <v>-21626</v>
      </c>
      <c r="M198" s="180">
        <v>-32793</v>
      </c>
      <c r="N198" s="180">
        <v>-91574</v>
      </c>
      <c r="O198" s="180">
        <v>-3413</v>
      </c>
      <c r="P198" s="180">
        <v>-27789</v>
      </c>
      <c r="Q198" s="180">
        <v>-147674</v>
      </c>
      <c r="R198" s="180">
        <v>18001</v>
      </c>
      <c r="S198" s="180">
        <v>-345973</v>
      </c>
      <c r="T198" s="180">
        <v>-497922</v>
      </c>
      <c r="U198" s="180">
        <v>-359361</v>
      </c>
      <c r="V198" s="180">
        <v>-318349</v>
      </c>
      <c r="W198" s="180">
        <v>-57224</v>
      </c>
      <c r="X198" s="180">
        <v>-119586</v>
      </c>
      <c r="Y198" s="180">
        <v>-186617</v>
      </c>
      <c r="Z198" s="180">
        <v>-276840</v>
      </c>
      <c r="AA198" s="180">
        <v>105196</v>
      </c>
      <c r="AB198" s="180">
        <v>27106</v>
      </c>
      <c r="AC198" s="180">
        <v>56957</v>
      </c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70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80" t="s">
        <v>1391</v>
      </c>
      <c r="B199" s="180">
        <v>-8990.0490000000009</v>
      </c>
      <c r="C199" s="180">
        <v>-1814</v>
      </c>
      <c r="D199" s="180">
        <v>-3081</v>
      </c>
      <c r="E199" s="180">
        <v>-5866.7560000000003</v>
      </c>
      <c r="F199" s="180">
        <v>-12742.316999999999</v>
      </c>
      <c r="G199" s="180">
        <v>-2945.7159999999999</v>
      </c>
      <c r="H199" s="180">
        <v>-5955.02</v>
      </c>
      <c r="I199" s="180">
        <v>-10360.126</v>
      </c>
      <c r="J199" s="180">
        <v>-29695.579000000002</v>
      </c>
      <c r="K199" s="180">
        <v>-9102.76</v>
      </c>
      <c r="L199" s="180">
        <v>-8202</v>
      </c>
      <c r="M199" s="180">
        <v>-23713</v>
      </c>
      <c r="N199" s="180">
        <v>-34741</v>
      </c>
      <c r="O199" s="180">
        <v>-350</v>
      </c>
      <c r="P199" s="180">
        <v>-12721</v>
      </c>
      <c r="Q199" s="180">
        <v>-14529</v>
      </c>
      <c r="R199" s="180">
        <v>11912</v>
      </c>
      <c r="S199" s="180">
        <v>-18349</v>
      </c>
      <c r="T199" s="180">
        <v>-24699</v>
      </c>
      <c r="U199" s="180">
        <v>-24661</v>
      </c>
      <c r="V199" s="180">
        <v>-42703</v>
      </c>
      <c r="W199" s="180">
        <v>3613</v>
      </c>
      <c r="X199" s="180">
        <v>2630</v>
      </c>
      <c r="Y199" s="180">
        <v>-2588</v>
      </c>
      <c r="Z199" s="180">
        <v>-4851</v>
      </c>
      <c r="AA199" s="180">
        <v>-2778</v>
      </c>
      <c r="AB199" s="180">
        <v>-4803</v>
      </c>
      <c r="AC199" s="180">
        <v>-7132</v>
      </c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70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80" t="s">
        <v>1489</v>
      </c>
      <c r="B200" s="180">
        <v>232952.49799999999</v>
      </c>
      <c r="C200" s="180">
        <v>-15062</v>
      </c>
      <c r="D200" s="180">
        <v>-6898</v>
      </c>
      <c r="E200" s="180">
        <v>57424.964</v>
      </c>
      <c r="F200" s="180">
        <v>51929.483</v>
      </c>
      <c r="G200" s="180">
        <v>50172.480000000003</v>
      </c>
      <c r="H200" s="180">
        <v>11565.8</v>
      </c>
      <c r="I200" s="180">
        <v>19028.063999999998</v>
      </c>
      <c r="J200" s="180">
        <v>72060.343999999997</v>
      </c>
      <c r="K200" s="180">
        <v>432.48</v>
      </c>
      <c r="L200" s="180">
        <v>62814</v>
      </c>
      <c r="M200" s="180">
        <v>85626</v>
      </c>
      <c r="N200" s="180">
        <v>167865</v>
      </c>
      <c r="O200" s="180">
        <v>-34291</v>
      </c>
      <c r="P200" s="180">
        <v>547073</v>
      </c>
      <c r="Q200" s="180">
        <v>1739155</v>
      </c>
      <c r="R200" s="180">
        <v>2908823</v>
      </c>
      <c r="S200" s="180">
        <v>-205343</v>
      </c>
      <c r="T200" s="180">
        <v>-654811</v>
      </c>
      <c r="U200" s="180">
        <v>17732</v>
      </c>
      <c r="V200" s="180">
        <v>1394872</v>
      </c>
      <c r="W200" s="180">
        <v>-97970</v>
      </c>
      <c r="X200" s="180">
        <v>258059</v>
      </c>
      <c r="Y200" s="180">
        <v>-495781</v>
      </c>
      <c r="Z200" s="180">
        <v>-994966</v>
      </c>
      <c r="AA200" s="180">
        <v>650751</v>
      </c>
      <c r="AB200" s="180">
        <v>254590</v>
      </c>
      <c r="AC200" s="180">
        <v>-527916</v>
      </c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70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80" t="s">
        <v>1392</v>
      </c>
      <c r="B201" s="180">
        <v>0</v>
      </c>
      <c r="C201" s="180">
        <v>0</v>
      </c>
      <c r="D201" s="180">
        <v>0</v>
      </c>
      <c r="E201" s="180">
        <v>0</v>
      </c>
      <c r="F201" s="180">
        <v>0</v>
      </c>
      <c r="G201" s="180">
        <v>0</v>
      </c>
      <c r="H201" s="180">
        <v>0</v>
      </c>
      <c r="I201" s="180">
        <v>0</v>
      </c>
      <c r="J201" s="180">
        <v>0</v>
      </c>
      <c r="K201" s="180">
        <v>0</v>
      </c>
      <c r="L201" s="180">
        <v>0</v>
      </c>
      <c r="M201" s="180">
        <v>0</v>
      </c>
      <c r="N201" s="180">
        <v>0</v>
      </c>
      <c r="O201" s="180">
        <v>28867</v>
      </c>
      <c r="P201" s="180">
        <v>474840</v>
      </c>
      <c r="Q201" s="180">
        <v>1615153</v>
      </c>
      <c r="R201" s="180">
        <v>2903143</v>
      </c>
      <c r="S201" s="180">
        <v>-145617</v>
      </c>
      <c r="T201" s="180">
        <v>-624966</v>
      </c>
      <c r="U201" s="180">
        <v>23082</v>
      </c>
      <c r="V201" s="180">
        <v>1206197</v>
      </c>
      <c r="W201" s="180">
        <v>-36732</v>
      </c>
      <c r="X201" s="180">
        <v>328580</v>
      </c>
      <c r="Y201" s="180">
        <v>-437922</v>
      </c>
      <c r="Z201" s="180">
        <v>-925640</v>
      </c>
      <c r="AA201" s="180">
        <v>378675</v>
      </c>
      <c r="AB201" s="180">
        <v>-26129</v>
      </c>
      <c r="AC201" s="180">
        <v>-857655</v>
      </c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70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80" t="s">
        <v>1490</v>
      </c>
      <c r="B202" s="180">
        <v>0</v>
      </c>
      <c r="C202" s="180">
        <v>-4545</v>
      </c>
      <c r="D202" s="180">
        <v>-3362</v>
      </c>
      <c r="E202" s="180">
        <v>-3231.16</v>
      </c>
      <c r="F202" s="180">
        <v>-3032.453</v>
      </c>
      <c r="G202" s="180">
        <v>-16602.732</v>
      </c>
      <c r="H202" s="180">
        <v>0</v>
      </c>
      <c r="I202" s="180">
        <v>-16307.646000000001</v>
      </c>
      <c r="J202" s="180">
        <v>-16459.224999999999</v>
      </c>
      <c r="K202" s="180">
        <v>0</v>
      </c>
      <c r="L202" s="180">
        <v>0</v>
      </c>
      <c r="M202" s="180">
        <v>0</v>
      </c>
      <c r="N202" s="180">
        <v>160980</v>
      </c>
      <c r="O202" s="180">
        <v>-57417</v>
      </c>
      <c r="P202" s="180">
        <v>78865</v>
      </c>
      <c r="Q202" s="180">
        <v>127157</v>
      </c>
      <c r="R202" s="180">
        <v>10758</v>
      </c>
      <c r="S202" s="180">
        <v>-37414</v>
      </c>
      <c r="T202" s="180">
        <v>0</v>
      </c>
      <c r="U202" s="180">
        <v>0</v>
      </c>
      <c r="V202" s="180">
        <v>0</v>
      </c>
      <c r="W202" s="180">
        <v>0</v>
      </c>
      <c r="X202" s="180">
        <v>0</v>
      </c>
      <c r="Y202" s="180">
        <v>0</v>
      </c>
      <c r="Z202" s="180">
        <v>0</v>
      </c>
      <c r="AA202" s="180">
        <v>0</v>
      </c>
      <c r="AB202" s="180">
        <v>0</v>
      </c>
      <c r="AC202" s="180">
        <v>0</v>
      </c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70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80" t="s">
        <v>1491</v>
      </c>
      <c r="B203" s="180">
        <v>0</v>
      </c>
      <c r="C203" s="180">
        <v>0</v>
      </c>
      <c r="D203" s="180">
        <v>0</v>
      </c>
      <c r="E203" s="180">
        <v>0</v>
      </c>
      <c r="F203" s="180">
        <v>0</v>
      </c>
      <c r="G203" s="180">
        <v>0</v>
      </c>
      <c r="H203" s="180">
        <v>0</v>
      </c>
      <c r="I203" s="180">
        <v>0</v>
      </c>
      <c r="J203" s="180">
        <v>0</v>
      </c>
      <c r="K203" s="180">
        <v>0</v>
      </c>
      <c r="L203" s="180">
        <v>0</v>
      </c>
      <c r="M203" s="180">
        <v>0</v>
      </c>
      <c r="N203" s="180">
        <v>0</v>
      </c>
      <c r="O203" s="180">
        <v>0</v>
      </c>
      <c r="P203" s="180">
        <v>0</v>
      </c>
      <c r="Q203" s="180">
        <v>0</v>
      </c>
      <c r="R203" s="180">
        <v>-410</v>
      </c>
      <c r="S203" s="180">
        <v>0</v>
      </c>
      <c r="T203" s="180">
        <v>0</v>
      </c>
      <c r="U203" s="180">
        <v>0</v>
      </c>
      <c r="V203" s="180">
        <v>0</v>
      </c>
      <c r="W203" s="180">
        <v>0</v>
      </c>
      <c r="X203" s="180">
        <v>0</v>
      </c>
      <c r="Y203" s="180">
        <v>0</v>
      </c>
      <c r="Z203" s="180">
        <v>0</v>
      </c>
      <c r="AA203" s="180">
        <v>0</v>
      </c>
      <c r="AB203" s="180">
        <v>0</v>
      </c>
      <c r="AC203" s="180">
        <v>0</v>
      </c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70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80" t="s">
        <v>1393</v>
      </c>
      <c r="B204" s="180">
        <v>0</v>
      </c>
      <c r="C204" s="180">
        <v>0</v>
      </c>
      <c r="D204" s="180">
        <v>0</v>
      </c>
      <c r="E204" s="180">
        <v>0</v>
      </c>
      <c r="F204" s="180">
        <v>0</v>
      </c>
      <c r="G204" s="180">
        <v>0</v>
      </c>
      <c r="H204" s="180">
        <v>0</v>
      </c>
      <c r="I204" s="180">
        <v>0</v>
      </c>
      <c r="J204" s="180">
        <v>0</v>
      </c>
      <c r="K204" s="180">
        <v>0</v>
      </c>
      <c r="L204" s="180">
        <v>0</v>
      </c>
      <c r="M204" s="180">
        <v>0</v>
      </c>
      <c r="N204" s="180">
        <v>0</v>
      </c>
      <c r="O204" s="180">
        <v>-856</v>
      </c>
      <c r="P204" s="180">
        <v>-3155</v>
      </c>
      <c r="Q204" s="180">
        <v>-3155</v>
      </c>
      <c r="R204" s="180">
        <v>-4668</v>
      </c>
      <c r="S204" s="180">
        <v>0</v>
      </c>
      <c r="T204" s="180">
        <v>-487</v>
      </c>
      <c r="U204" s="180">
        <v>-766</v>
      </c>
      <c r="V204" s="180">
        <v>-766</v>
      </c>
      <c r="W204" s="180">
        <v>0</v>
      </c>
      <c r="X204" s="180">
        <v>0</v>
      </c>
      <c r="Y204" s="180">
        <v>0</v>
      </c>
      <c r="Z204" s="180">
        <v>0</v>
      </c>
      <c r="AA204" s="180">
        <v>0</v>
      </c>
      <c r="AB204" s="180">
        <v>0</v>
      </c>
      <c r="AC204" s="180">
        <v>0</v>
      </c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70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80" t="s">
        <v>1492</v>
      </c>
      <c r="B205" s="180">
        <v>232952.49799999999</v>
      </c>
      <c r="C205" s="180">
        <v>-10517</v>
      </c>
      <c r="D205" s="180">
        <v>-3536</v>
      </c>
      <c r="E205" s="180">
        <v>60656.124000000003</v>
      </c>
      <c r="F205" s="180">
        <v>54961.936000000002</v>
      </c>
      <c r="G205" s="180">
        <v>66775.212</v>
      </c>
      <c r="H205" s="180">
        <v>11565.8</v>
      </c>
      <c r="I205" s="180">
        <v>35335.71</v>
      </c>
      <c r="J205" s="180">
        <v>88519.569000000003</v>
      </c>
      <c r="K205" s="180">
        <v>432.48</v>
      </c>
      <c r="L205" s="180">
        <v>62814</v>
      </c>
      <c r="M205" s="180">
        <v>85626</v>
      </c>
      <c r="N205" s="180">
        <v>6885</v>
      </c>
      <c r="O205" s="180">
        <v>-4885</v>
      </c>
      <c r="P205" s="180">
        <v>-3477</v>
      </c>
      <c r="Q205" s="180">
        <v>0</v>
      </c>
      <c r="R205" s="180">
        <v>0</v>
      </c>
      <c r="S205" s="180">
        <v>0</v>
      </c>
      <c r="T205" s="180">
        <v>-7046</v>
      </c>
      <c r="U205" s="180">
        <v>17728</v>
      </c>
      <c r="V205" s="180">
        <v>211753</v>
      </c>
      <c r="W205" s="180">
        <v>-61238</v>
      </c>
      <c r="X205" s="180">
        <v>-70521</v>
      </c>
      <c r="Y205" s="180">
        <v>-57859</v>
      </c>
      <c r="Z205" s="180">
        <v>-69326</v>
      </c>
      <c r="AA205" s="180">
        <v>272076</v>
      </c>
      <c r="AB205" s="180">
        <v>280719</v>
      </c>
      <c r="AC205" s="180">
        <v>329739</v>
      </c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70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80" t="s">
        <v>1493</v>
      </c>
      <c r="B206" s="180">
        <v>0</v>
      </c>
      <c r="C206" s="180">
        <v>0</v>
      </c>
      <c r="D206" s="180">
        <v>0</v>
      </c>
      <c r="E206" s="180">
        <v>0</v>
      </c>
      <c r="F206" s="180">
        <v>0</v>
      </c>
      <c r="G206" s="180">
        <v>0</v>
      </c>
      <c r="H206" s="180">
        <v>0</v>
      </c>
      <c r="I206" s="180">
        <v>0</v>
      </c>
      <c r="J206" s="180">
        <v>0</v>
      </c>
      <c r="K206" s="180">
        <v>0</v>
      </c>
      <c r="L206" s="180">
        <v>0</v>
      </c>
      <c r="M206" s="180">
        <v>0</v>
      </c>
      <c r="N206" s="180">
        <v>0</v>
      </c>
      <c r="O206" s="180">
        <v>0</v>
      </c>
      <c r="P206" s="180">
        <v>0</v>
      </c>
      <c r="Q206" s="180">
        <v>0</v>
      </c>
      <c r="R206" s="180">
        <v>0</v>
      </c>
      <c r="S206" s="180">
        <v>-22312</v>
      </c>
      <c r="T206" s="180">
        <v>-22312</v>
      </c>
      <c r="U206" s="180">
        <v>-22312</v>
      </c>
      <c r="V206" s="180">
        <v>-22312</v>
      </c>
      <c r="W206" s="180">
        <v>0</v>
      </c>
      <c r="X206" s="180">
        <v>0</v>
      </c>
      <c r="Y206" s="180">
        <v>0</v>
      </c>
      <c r="Z206" s="180">
        <v>0</v>
      </c>
      <c r="AA206" s="180">
        <v>0</v>
      </c>
      <c r="AB206" s="180">
        <v>0</v>
      </c>
      <c r="AC206" s="180">
        <v>0</v>
      </c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70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80" t="s">
        <v>1394</v>
      </c>
      <c r="B207" s="180">
        <v>-3185323.2310000001</v>
      </c>
      <c r="C207" s="180">
        <v>-487755</v>
      </c>
      <c r="D207" s="180">
        <v>-1089010</v>
      </c>
      <c r="E207" s="180">
        <v>-1778350.73383</v>
      </c>
      <c r="F207" s="180">
        <v>-2635580.4003099999</v>
      </c>
      <c r="G207" s="180">
        <v>-1046241.16</v>
      </c>
      <c r="H207" s="180">
        <v>-2467179.83</v>
      </c>
      <c r="I207" s="180">
        <v>-3281520.91</v>
      </c>
      <c r="J207" s="180">
        <v>-4663301.1220000004</v>
      </c>
      <c r="K207" s="180">
        <v>-1364952.91</v>
      </c>
      <c r="L207" s="180">
        <v>-3199253</v>
      </c>
      <c r="M207" s="180">
        <v>-5001179</v>
      </c>
      <c r="N207" s="180">
        <v>-8643600</v>
      </c>
      <c r="O207" s="180">
        <v>-1025521</v>
      </c>
      <c r="P207" s="180">
        <v>-3370725</v>
      </c>
      <c r="Q207" s="180">
        <v>-1312823</v>
      </c>
      <c r="R207" s="180">
        <v>-2088160</v>
      </c>
      <c r="S207" s="180">
        <v>-1192802</v>
      </c>
      <c r="T207" s="180">
        <v>-2900915</v>
      </c>
      <c r="U207" s="180">
        <v>-5191792</v>
      </c>
      <c r="V207" s="180">
        <v>-5964201</v>
      </c>
      <c r="W207" s="180">
        <v>-1984584</v>
      </c>
      <c r="X207" s="180">
        <v>-3728794</v>
      </c>
      <c r="Y207" s="180">
        <v>-5880982</v>
      </c>
      <c r="Z207" s="180">
        <v>-9504816</v>
      </c>
      <c r="AA207" s="180">
        <v>-1523614</v>
      </c>
      <c r="AB207" s="180">
        <v>-1589330</v>
      </c>
      <c r="AC207" s="180">
        <v>-5041789</v>
      </c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70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80" t="s">
        <v>1395</v>
      </c>
      <c r="B208" s="180">
        <v>1481949.372</v>
      </c>
      <c r="C208" s="180">
        <v>429381</v>
      </c>
      <c r="D208" s="180">
        <v>856966</v>
      </c>
      <c r="E208" s="180">
        <v>1365045.959</v>
      </c>
      <c r="F208" s="180">
        <v>1891946.7790000001</v>
      </c>
      <c r="G208" s="180">
        <v>538342.38399999996</v>
      </c>
      <c r="H208" s="180">
        <v>1220835.5900000001</v>
      </c>
      <c r="I208" s="180">
        <v>1968446.2520000001</v>
      </c>
      <c r="J208" s="180">
        <v>2774216.7659999998</v>
      </c>
      <c r="K208" s="180">
        <v>802149.57</v>
      </c>
      <c r="L208" s="180">
        <v>1737477</v>
      </c>
      <c r="M208" s="180">
        <v>2778990</v>
      </c>
      <c r="N208" s="180">
        <v>3957728</v>
      </c>
      <c r="O208" s="180">
        <v>1142104</v>
      </c>
      <c r="P208" s="180">
        <v>2388191</v>
      </c>
      <c r="Q208" s="180">
        <v>3618938</v>
      </c>
      <c r="R208" s="180">
        <v>4899765</v>
      </c>
      <c r="S208" s="180">
        <v>1173084</v>
      </c>
      <c r="T208" s="180">
        <v>2545584</v>
      </c>
      <c r="U208" s="180">
        <v>4148364</v>
      </c>
      <c r="V208" s="180">
        <v>5775977</v>
      </c>
      <c r="W208" s="180">
        <v>1631887</v>
      </c>
      <c r="X208" s="180">
        <v>3379220</v>
      </c>
      <c r="Y208" s="180">
        <v>5288954</v>
      </c>
      <c r="Z208" s="180">
        <v>7216020</v>
      </c>
      <c r="AA208" s="180">
        <v>2084363</v>
      </c>
      <c r="AB208" s="180">
        <v>4041236</v>
      </c>
      <c r="AC208" s="180">
        <v>5951297</v>
      </c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70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80" t="s">
        <v>914</v>
      </c>
      <c r="B209" s="180">
        <v>-283585.09000000003</v>
      </c>
      <c r="C209" s="180">
        <v>-59746</v>
      </c>
      <c r="D209" s="180">
        <v>-120445</v>
      </c>
      <c r="E209" s="180">
        <v>-169531.25310999999</v>
      </c>
      <c r="F209" s="180">
        <v>-217473.15298000001</v>
      </c>
      <c r="G209" s="180">
        <v>-64446.161999999997</v>
      </c>
      <c r="H209" s="180">
        <v>-111833.29</v>
      </c>
      <c r="I209" s="180">
        <v>-179133.03700000001</v>
      </c>
      <c r="J209" s="180">
        <v>-252881.43900000001</v>
      </c>
      <c r="K209" s="180">
        <v>-79666.820000000007</v>
      </c>
      <c r="L209" s="180">
        <v>-162008</v>
      </c>
      <c r="M209" s="180">
        <v>-253659</v>
      </c>
      <c r="N209" s="180">
        <v>368768</v>
      </c>
      <c r="O209" s="180">
        <v>-115204</v>
      </c>
      <c r="P209" s="180">
        <v>-257181</v>
      </c>
      <c r="Q209" s="180">
        <v>-405097</v>
      </c>
      <c r="R209" s="180">
        <v>-573970</v>
      </c>
      <c r="S209" s="180">
        <v>-165611</v>
      </c>
      <c r="T209" s="180">
        <v>-341505</v>
      </c>
      <c r="U209" s="180">
        <v>-515580</v>
      </c>
      <c r="V209" s="180">
        <v>-690701</v>
      </c>
      <c r="W209" s="180">
        <v>-228763</v>
      </c>
      <c r="X209" s="180">
        <v>-424528</v>
      </c>
      <c r="Y209" s="180">
        <v>-645506</v>
      </c>
      <c r="Z209" s="180">
        <v>-853492</v>
      </c>
      <c r="AA209" s="180">
        <v>-200230</v>
      </c>
      <c r="AB209" s="180">
        <v>-403584</v>
      </c>
      <c r="AC209" s="180">
        <v>-612901</v>
      </c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70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80" t="s">
        <v>1396</v>
      </c>
      <c r="B210" s="180">
        <v>-56223.224000000002</v>
      </c>
      <c r="C210" s="180">
        <v>-10</v>
      </c>
      <c r="D210" s="180">
        <v>-77792</v>
      </c>
      <c r="E210" s="180">
        <v>-168094.51300000001</v>
      </c>
      <c r="F210" s="180">
        <v>-168118.522</v>
      </c>
      <c r="G210" s="180">
        <v>-31824.751</v>
      </c>
      <c r="H210" s="180">
        <v>-124849.21</v>
      </c>
      <c r="I210" s="180">
        <v>-283852.10499999998</v>
      </c>
      <c r="J210" s="180">
        <v>-284134.94</v>
      </c>
      <c r="K210" s="180">
        <v>-245.14</v>
      </c>
      <c r="L210" s="180">
        <v>-189773</v>
      </c>
      <c r="M210" s="180">
        <v>-414593</v>
      </c>
      <c r="N210" s="180">
        <v>-415827</v>
      </c>
      <c r="O210" s="180">
        <v>-1415</v>
      </c>
      <c r="P210" s="180">
        <v>-284883</v>
      </c>
      <c r="Q210" s="180">
        <v>-698925</v>
      </c>
      <c r="R210" s="180">
        <v>-833504</v>
      </c>
      <c r="S210" s="180">
        <v>-1244</v>
      </c>
      <c r="T210" s="180">
        <v>-319594</v>
      </c>
      <c r="U210" s="180">
        <v>-579744</v>
      </c>
      <c r="V210" s="180">
        <v>-599731</v>
      </c>
      <c r="W210" s="180">
        <v>-2045</v>
      </c>
      <c r="X210" s="180">
        <v>-486981</v>
      </c>
      <c r="Y210" s="180">
        <v>-847426</v>
      </c>
      <c r="Z210" s="180">
        <v>-850029</v>
      </c>
      <c r="AA210" s="180">
        <v>-3946</v>
      </c>
      <c r="AB210" s="180">
        <v>-192712</v>
      </c>
      <c r="AC210" s="180">
        <v>-1053574</v>
      </c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70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80" t="s">
        <v>1494</v>
      </c>
      <c r="B211" s="180">
        <v>-2043182.173</v>
      </c>
      <c r="C211" s="180">
        <v>-118130</v>
      </c>
      <c r="D211" s="180">
        <v>-430281</v>
      </c>
      <c r="E211" s="180">
        <v>-750930.54093999998</v>
      </c>
      <c r="F211" s="180">
        <v>-1129225.29629</v>
      </c>
      <c r="G211" s="180">
        <v>-604169.68900000001</v>
      </c>
      <c r="H211" s="180">
        <v>-1483026.75</v>
      </c>
      <c r="I211" s="180">
        <v>-1776059.8</v>
      </c>
      <c r="J211" s="180">
        <v>-2426100.7349999999</v>
      </c>
      <c r="K211" s="180">
        <v>-642715.30000000005</v>
      </c>
      <c r="L211" s="180">
        <v>-1813557</v>
      </c>
      <c r="M211" s="180">
        <v>-2890441</v>
      </c>
      <c r="N211" s="180">
        <v>-4732931</v>
      </c>
      <c r="O211" s="180">
        <v>-36</v>
      </c>
      <c r="P211" s="180">
        <v>-1524598</v>
      </c>
      <c r="Q211" s="180">
        <v>1202093</v>
      </c>
      <c r="R211" s="180">
        <v>1404131</v>
      </c>
      <c r="S211" s="180">
        <v>-186573</v>
      </c>
      <c r="T211" s="180">
        <v>-1016430</v>
      </c>
      <c r="U211" s="180">
        <v>-2138752</v>
      </c>
      <c r="V211" s="180">
        <v>-1478656</v>
      </c>
      <c r="W211" s="180">
        <v>-583505</v>
      </c>
      <c r="X211" s="180">
        <v>-1261083</v>
      </c>
      <c r="Y211" s="180">
        <v>-2084960</v>
      </c>
      <c r="Z211" s="180">
        <v>-3992317</v>
      </c>
      <c r="AA211" s="180">
        <v>356573</v>
      </c>
      <c r="AB211" s="180">
        <v>1855610</v>
      </c>
      <c r="AC211" s="180">
        <v>-756967</v>
      </c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70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80"/>
      <c r="B212" s="180"/>
      <c r="C212" s="180"/>
      <c r="D212" s="180"/>
      <c r="E212" s="180"/>
      <c r="F212" s="180"/>
      <c r="G212" s="180"/>
      <c r="H212" s="180"/>
      <c r="I212" s="180"/>
      <c r="J212" s="180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70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80" t="s">
        <v>1397</v>
      </c>
      <c r="B213" s="180"/>
      <c r="C213" s="180"/>
      <c r="D213" s="180"/>
      <c r="E213" s="180"/>
      <c r="F213" s="180"/>
      <c r="G213" s="180"/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70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80" t="s">
        <v>1398</v>
      </c>
      <c r="B214" s="180">
        <v>0</v>
      </c>
      <c r="C214" s="180">
        <v>0</v>
      </c>
      <c r="D214" s="180">
        <v>0</v>
      </c>
      <c r="E214" s="180">
        <v>0</v>
      </c>
      <c r="F214" s="180">
        <v>-268.779</v>
      </c>
      <c r="G214" s="180">
        <v>20884.402999999998</v>
      </c>
      <c r="H214" s="180">
        <v>62974.42</v>
      </c>
      <c r="I214" s="180">
        <v>20884.402999999998</v>
      </c>
      <c r="J214" s="180">
        <v>20884.402999999998</v>
      </c>
      <c r="K214" s="180">
        <v>-148319.97</v>
      </c>
      <c r="L214" s="180">
        <v>-155235</v>
      </c>
      <c r="M214" s="180">
        <v>-355035</v>
      </c>
      <c r="N214" s="180">
        <v>-503</v>
      </c>
      <c r="O214" s="180">
        <v>0</v>
      </c>
      <c r="P214" s="180">
        <v>0</v>
      </c>
      <c r="Q214" s="180">
        <v>0</v>
      </c>
      <c r="R214" s="180">
        <v>-6</v>
      </c>
      <c r="S214" s="180">
        <v>0</v>
      </c>
      <c r="T214" s="180">
        <v>1600000</v>
      </c>
      <c r="U214" s="180">
        <v>1804850</v>
      </c>
      <c r="V214" s="180">
        <v>1805186</v>
      </c>
      <c r="W214" s="180">
        <v>0</v>
      </c>
      <c r="X214" s="180">
        <v>0</v>
      </c>
      <c r="Y214" s="180">
        <v>0</v>
      </c>
      <c r="Z214" s="180">
        <v>-6</v>
      </c>
      <c r="AA214" s="180">
        <v>0</v>
      </c>
      <c r="AB214" s="180">
        <v>0</v>
      </c>
      <c r="AC214" s="180">
        <v>0</v>
      </c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70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80" t="s">
        <v>1399</v>
      </c>
      <c r="B215" s="180">
        <v>0</v>
      </c>
      <c r="C215" s="180">
        <v>-88</v>
      </c>
      <c r="D215" s="180">
        <v>-153</v>
      </c>
      <c r="E215" s="180">
        <v>-210.94869</v>
      </c>
      <c r="F215" s="180">
        <v>0</v>
      </c>
      <c r="G215" s="180">
        <v>0</v>
      </c>
      <c r="H215" s="180">
        <v>0</v>
      </c>
      <c r="I215" s="180">
        <v>0</v>
      </c>
      <c r="J215" s="180">
        <v>0</v>
      </c>
      <c r="K215" s="180">
        <v>0</v>
      </c>
      <c r="L215" s="180">
        <v>0</v>
      </c>
      <c r="M215" s="180">
        <v>0</v>
      </c>
      <c r="N215" s="180">
        <v>0</v>
      </c>
      <c r="O215" s="180">
        <v>0</v>
      </c>
      <c r="P215" s="180">
        <v>-3</v>
      </c>
      <c r="Q215" s="180">
        <v>-6</v>
      </c>
      <c r="R215" s="180">
        <v>0</v>
      </c>
      <c r="S215" s="180">
        <v>-3</v>
      </c>
      <c r="T215" s="180">
        <v>2229</v>
      </c>
      <c r="U215" s="180">
        <v>95972</v>
      </c>
      <c r="V215" s="180">
        <v>145977</v>
      </c>
      <c r="W215" s="180">
        <v>199997</v>
      </c>
      <c r="X215" s="180">
        <v>-1002503</v>
      </c>
      <c r="Y215" s="180">
        <v>512494</v>
      </c>
      <c r="Z215" s="180">
        <v>170502</v>
      </c>
      <c r="AA215" s="180">
        <v>349997</v>
      </c>
      <c r="AB215" s="180">
        <v>350777</v>
      </c>
      <c r="AC215" s="180">
        <v>427775</v>
      </c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70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80" t="s">
        <v>1400</v>
      </c>
      <c r="B216" s="180">
        <v>0</v>
      </c>
      <c r="C216" s="180">
        <v>-88</v>
      </c>
      <c r="D216" s="180">
        <v>-153</v>
      </c>
      <c r="E216" s="180">
        <v>-210.94869</v>
      </c>
      <c r="F216" s="180">
        <v>0</v>
      </c>
      <c r="G216" s="180">
        <v>0</v>
      </c>
      <c r="H216" s="180">
        <v>0</v>
      </c>
      <c r="I216" s="180">
        <v>0</v>
      </c>
      <c r="J216" s="180">
        <v>0</v>
      </c>
      <c r="K216" s="180">
        <v>0</v>
      </c>
      <c r="L216" s="180">
        <v>0</v>
      </c>
      <c r="M216" s="180">
        <v>0</v>
      </c>
      <c r="N216" s="180">
        <v>0</v>
      </c>
      <c r="O216" s="180">
        <v>0</v>
      </c>
      <c r="P216" s="180">
        <v>-3</v>
      </c>
      <c r="Q216" s="180">
        <v>-6</v>
      </c>
      <c r="R216" s="180">
        <v>0</v>
      </c>
      <c r="S216" s="180">
        <v>-3</v>
      </c>
      <c r="T216" s="180">
        <v>-3</v>
      </c>
      <c r="U216" s="180">
        <v>-5</v>
      </c>
      <c r="V216" s="180">
        <v>0</v>
      </c>
      <c r="W216" s="180">
        <v>-3</v>
      </c>
      <c r="X216" s="180">
        <v>-3</v>
      </c>
      <c r="Y216" s="180">
        <v>-6</v>
      </c>
      <c r="Z216" s="180">
        <v>0</v>
      </c>
      <c r="AA216" s="180">
        <v>-3</v>
      </c>
      <c r="AB216" s="180">
        <v>-3</v>
      </c>
      <c r="AC216" s="180">
        <v>-5</v>
      </c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70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80" t="s">
        <v>1401</v>
      </c>
      <c r="B217" s="180">
        <v>0</v>
      </c>
      <c r="C217" s="180">
        <v>0</v>
      </c>
      <c r="D217" s="180">
        <v>0</v>
      </c>
      <c r="E217" s="180">
        <v>0</v>
      </c>
      <c r="F217" s="180">
        <v>0</v>
      </c>
      <c r="G217" s="180">
        <v>0</v>
      </c>
      <c r="H217" s="180">
        <v>0</v>
      </c>
      <c r="I217" s="180">
        <v>0</v>
      </c>
      <c r="J217" s="180">
        <v>0</v>
      </c>
      <c r="K217" s="180">
        <v>0</v>
      </c>
      <c r="L217" s="180">
        <v>0</v>
      </c>
      <c r="M217" s="180">
        <v>0</v>
      </c>
      <c r="N217" s="180">
        <v>0</v>
      </c>
      <c r="O217" s="180">
        <v>0</v>
      </c>
      <c r="P217" s="180">
        <v>0</v>
      </c>
      <c r="Q217" s="180">
        <v>0</v>
      </c>
      <c r="R217" s="180">
        <v>0</v>
      </c>
      <c r="S217" s="180">
        <v>0</v>
      </c>
      <c r="T217" s="180">
        <v>2232</v>
      </c>
      <c r="U217" s="180">
        <v>95977</v>
      </c>
      <c r="V217" s="180">
        <v>145977</v>
      </c>
      <c r="W217" s="180">
        <v>200000</v>
      </c>
      <c r="X217" s="180">
        <v>-1002500</v>
      </c>
      <c r="Y217" s="180">
        <v>512500</v>
      </c>
      <c r="Z217" s="180">
        <v>170502</v>
      </c>
      <c r="AA217" s="180">
        <v>350000</v>
      </c>
      <c r="AB217" s="180">
        <v>350780</v>
      </c>
      <c r="AC217" s="180">
        <v>427780</v>
      </c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70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80" t="s">
        <v>1495</v>
      </c>
      <c r="B218" s="180">
        <v>0</v>
      </c>
      <c r="C218" s="180">
        <v>0</v>
      </c>
      <c r="D218" s="180">
        <v>0</v>
      </c>
      <c r="E218" s="180">
        <v>0</v>
      </c>
      <c r="F218" s="180">
        <v>0</v>
      </c>
      <c r="G218" s="180">
        <v>0</v>
      </c>
      <c r="H218" s="180">
        <v>0</v>
      </c>
      <c r="I218" s="180">
        <v>0</v>
      </c>
      <c r="J218" s="180">
        <v>0</v>
      </c>
      <c r="K218" s="180">
        <v>0</v>
      </c>
      <c r="L218" s="180">
        <v>0</v>
      </c>
      <c r="M218" s="180">
        <v>0</v>
      </c>
      <c r="N218" s="180">
        <v>0</v>
      </c>
      <c r="O218" s="180">
        <v>-359194</v>
      </c>
      <c r="P218" s="180">
        <v>-359194</v>
      </c>
      <c r="Q218" s="180">
        <v>-359194</v>
      </c>
      <c r="R218" s="180">
        <v>-359194</v>
      </c>
      <c r="S218" s="180">
        <v>0</v>
      </c>
      <c r="T218" s="180">
        <v>0</v>
      </c>
      <c r="U218" s="180">
        <v>0</v>
      </c>
      <c r="V218" s="180">
        <v>-521360</v>
      </c>
      <c r="W218" s="180">
        <v>0</v>
      </c>
      <c r="X218" s="180">
        <v>-56513</v>
      </c>
      <c r="Y218" s="180">
        <v>0</v>
      </c>
      <c r="Z218" s="180">
        <v>0</v>
      </c>
      <c r="AA218" s="180">
        <v>0</v>
      </c>
      <c r="AB218" s="180">
        <v>0</v>
      </c>
      <c r="AC218" s="180">
        <v>0</v>
      </c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70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80" t="s">
        <v>1496</v>
      </c>
      <c r="B219" s="180">
        <v>0</v>
      </c>
      <c r="C219" s="180">
        <v>0</v>
      </c>
      <c r="D219" s="180">
        <v>0</v>
      </c>
      <c r="E219" s="180">
        <v>0</v>
      </c>
      <c r="F219" s="180">
        <v>0</v>
      </c>
      <c r="G219" s="180">
        <v>0</v>
      </c>
      <c r="H219" s="180">
        <v>0</v>
      </c>
      <c r="I219" s="180">
        <v>0</v>
      </c>
      <c r="J219" s="180">
        <v>0</v>
      </c>
      <c r="K219" s="180">
        <v>0</v>
      </c>
      <c r="L219" s="180">
        <v>0</v>
      </c>
      <c r="M219" s="180">
        <v>0</v>
      </c>
      <c r="N219" s="180">
        <v>0</v>
      </c>
      <c r="O219" s="180">
        <v>-359194</v>
      </c>
      <c r="P219" s="180">
        <v>-359194</v>
      </c>
      <c r="Q219" s="180">
        <v>-359194</v>
      </c>
      <c r="R219" s="180">
        <v>-359194</v>
      </c>
      <c r="S219" s="180">
        <v>0</v>
      </c>
      <c r="T219" s="180">
        <v>0</v>
      </c>
      <c r="U219" s="180">
        <v>0</v>
      </c>
      <c r="V219" s="180">
        <v>-521360</v>
      </c>
      <c r="W219" s="180">
        <v>0</v>
      </c>
      <c r="X219" s="180">
        <v>-56513</v>
      </c>
      <c r="Y219" s="180">
        <v>0</v>
      </c>
      <c r="Z219" s="180">
        <v>0</v>
      </c>
      <c r="AA219" s="180">
        <v>0</v>
      </c>
      <c r="AB219" s="180">
        <v>0</v>
      </c>
      <c r="AC219" s="180">
        <v>0</v>
      </c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70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80" t="s">
        <v>1402</v>
      </c>
      <c r="B220" s="180">
        <v>0</v>
      </c>
      <c r="C220" s="180">
        <v>0</v>
      </c>
      <c r="D220" s="180">
        <v>0</v>
      </c>
      <c r="E220" s="180">
        <v>0</v>
      </c>
      <c r="F220" s="180">
        <v>-36369.66401</v>
      </c>
      <c r="G220" s="180">
        <v>-330000</v>
      </c>
      <c r="H220" s="180">
        <v>0</v>
      </c>
      <c r="I220" s="180">
        <v>-627443.61399999994</v>
      </c>
      <c r="J220" s="180">
        <v>43167.595000000001</v>
      </c>
      <c r="K220" s="180">
        <v>0</v>
      </c>
      <c r="L220" s="180">
        <v>0</v>
      </c>
      <c r="M220" s="180">
        <v>0</v>
      </c>
      <c r="N220" s="180">
        <v>-455035</v>
      </c>
      <c r="O220" s="180">
        <v>199996</v>
      </c>
      <c r="P220" s="180">
        <v>-780026</v>
      </c>
      <c r="Q220" s="180">
        <v>-1137520</v>
      </c>
      <c r="R220" s="180">
        <v>111136</v>
      </c>
      <c r="S220" s="180">
        <v>2302232</v>
      </c>
      <c r="T220" s="180">
        <v>0</v>
      </c>
      <c r="U220" s="180">
        <v>0</v>
      </c>
      <c r="V220" s="180">
        <v>0</v>
      </c>
      <c r="W220" s="180">
        <v>0</v>
      </c>
      <c r="X220" s="180">
        <v>0</v>
      </c>
      <c r="Y220" s="180">
        <v>0</v>
      </c>
      <c r="Z220" s="180">
        <v>0</v>
      </c>
      <c r="AA220" s="180">
        <v>0</v>
      </c>
      <c r="AB220" s="180">
        <v>0</v>
      </c>
      <c r="AC220" s="180">
        <v>0</v>
      </c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70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80" t="s">
        <v>1403</v>
      </c>
      <c r="B221" s="180">
        <v>0</v>
      </c>
      <c r="C221" s="180">
        <v>0</v>
      </c>
      <c r="D221" s="180">
        <v>0</v>
      </c>
      <c r="E221" s="180">
        <v>0</v>
      </c>
      <c r="F221" s="180">
        <v>-36369.66401</v>
      </c>
      <c r="G221" s="180">
        <v>-330000</v>
      </c>
      <c r="H221" s="180">
        <v>0</v>
      </c>
      <c r="I221" s="180">
        <v>-627443.61399999994</v>
      </c>
      <c r="J221" s="180">
        <v>43167.595000000001</v>
      </c>
      <c r="K221" s="180">
        <v>0</v>
      </c>
      <c r="L221" s="180">
        <v>0</v>
      </c>
      <c r="M221" s="180">
        <v>0</v>
      </c>
      <c r="N221" s="180">
        <v>0</v>
      </c>
      <c r="O221" s="180">
        <v>4200000</v>
      </c>
      <c r="P221" s="180">
        <v>-6000000</v>
      </c>
      <c r="Q221" s="180">
        <v>-8950000</v>
      </c>
      <c r="R221" s="180">
        <v>-10900000</v>
      </c>
      <c r="S221" s="180">
        <v>-1100000</v>
      </c>
      <c r="T221" s="180">
        <v>0</v>
      </c>
      <c r="U221" s="180">
        <v>0</v>
      </c>
      <c r="V221" s="180">
        <v>0</v>
      </c>
      <c r="W221" s="180">
        <v>0</v>
      </c>
      <c r="X221" s="180">
        <v>0</v>
      </c>
      <c r="Y221" s="180">
        <v>0</v>
      </c>
      <c r="Z221" s="180">
        <v>0</v>
      </c>
      <c r="AA221" s="180">
        <v>0</v>
      </c>
      <c r="AB221" s="180">
        <v>0</v>
      </c>
      <c r="AC221" s="180">
        <v>0</v>
      </c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70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80" t="s">
        <v>1404</v>
      </c>
      <c r="B222" s="180">
        <v>0</v>
      </c>
      <c r="C222" s="180">
        <v>0</v>
      </c>
      <c r="D222" s="180">
        <v>0</v>
      </c>
      <c r="E222" s="180">
        <v>0</v>
      </c>
      <c r="F222" s="180">
        <v>0</v>
      </c>
      <c r="G222" s="180">
        <v>0</v>
      </c>
      <c r="H222" s="180">
        <v>0</v>
      </c>
      <c r="I222" s="180">
        <v>0</v>
      </c>
      <c r="J222" s="180">
        <v>0</v>
      </c>
      <c r="K222" s="180">
        <v>0</v>
      </c>
      <c r="L222" s="180">
        <v>0</v>
      </c>
      <c r="M222" s="180">
        <v>0</v>
      </c>
      <c r="N222" s="180">
        <v>-455035</v>
      </c>
      <c r="O222" s="180">
        <v>-4000004</v>
      </c>
      <c r="P222" s="180">
        <v>5219974</v>
      </c>
      <c r="Q222" s="180">
        <v>7812480</v>
      </c>
      <c r="R222" s="180">
        <v>11011136</v>
      </c>
      <c r="S222" s="180">
        <v>3402232</v>
      </c>
      <c r="T222" s="180">
        <v>0</v>
      </c>
      <c r="U222" s="180">
        <v>0</v>
      </c>
      <c r="V222" s="180">
        <v>0</v>
      </c>
      <c r="W222" s="180">
        <v>0</v>
      </c>
      <c r="X222" s="180">
        <v>0</v>
      </c>
      <c r="Y222" s="180">
        <v>0</v>
      </c>
      <c r="Z222" s="180">
        <v>0</v>
      </c>
      <c r="AA222" s="180">
        <v>0</v>
      </c>
      <c r="AB222" s="180">
        <v>0</v>
      </c>
      <c r="AC222" s="180">
        <v>0</v>
      </c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70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80" t="s">
        <v>1497</v>
      </c>
      <c r="B223" s="180">
        <v>0</v>
      </c>
      <c r="C223" s="180">
        <v>0</v>
      </c>
      <c r="D223" s="180">
        <v>-400000</v>
      </c>
      <c r="E223" s="180">
        <v>3630.33599</v>
      </c>
      <c r="F223" s="180">
        <v>0</v>
      </c>
      <c r="G223" s="180">
        <v>0</v>
      </c>
      <c r="H223" s="180">
        <v>0</v>
      </c>
      <c r="I223" s="180">
        <v>0</v>
      </c>
      <c r="J223" s="180">
        <v>0</v>
      </c>
      <c r="K223" s="180">
        <v>0</v>
      </c>
      <c r="L223" s="180">
        <v>0</v>
      </c>
      <c r="M223" s="180">
        <v>0</v>
      </c>
      <c r="N223" s="180">
        <v>0</v>
      </c>
      <c r="O223" s="180">
        <v>0</v>
      </c>
      <c r="P223" s="180">
        <v>0</v>
      </c>
      <c r="Q223" s="180">
        <v>0</v>
      </c>
      <c r="R223" s="180">
        <v>0</v>
      </c>
      <c r="S223" s="180">
        <v>0</v>
      </c>
      <c r="T223" s="180">
        <v>0</v>
      </c>
      <c r="U223" s="180">
        <v>0</v>
      </c>
      <c r="V223" s="180">
        <v>0</v>
      </c>
      <c r="W223" s="180">
        <v>0</v>
      </c>
      <c r="X223" s="180">
        <v>0</v>
      </c>
      <c r="Y223" s="180">
        <v>0</v>
      </c>
      <c r="Z223" s="180">
        <v>0</v>
      </c>
      <c r="AA223" s="180">
        <v>0</v>
      </c>
      <c r="AB223" s="180">
        <v>0</v>
      </c>
      <c r="AC223" s="180">
        <v>0</v>
      </c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70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80" t="s">
        <v>1498</v>
      </c>
      <c r="B224" s="180">
        <v>0</v>
      </c>
      <c r="C224" s="180">
        <v>0</v>
      </c>
      <c r="D224" s="180">
        <v>-1500000</v>
      </c>
      <c r="E224" s="180">
        <v>0</v>
      </c>
      <c r="F224" s="180">
        <v>0</v>
      </c>
      <c r="G224" s="180">
        <v>0</v>
      </c>
      <c r="H224" s="180">
        <v>0</v>
      </c>
      <c r="I224" s="180">
        <v>0</v>
      </c>
      <c r="J224" s="180">
        <v>0</v>
      </c>
      <c r="K224" s="180">
        <v>0</v>
      </c>
      <c r="L224" s="180">
        <v>0</v>
      </c>
      <c r="M224" s="180">
        <v>0</v>
      </c>
      <c r="N224" s="180">
        <v>0</v>
      </c>
      <c r="O224" s="180">
        <v>0</v>
      </c>
      <c r="P224" s="180">
        <v>0</v>
      </c>
      <c r="Q224" s="180">
        <v>0</v>
      </c>
      <c r="R224" s="180">
        <v>0</v>
      </c>
      <c r="S224" s="180">
        <v>0</v>
      </c>
      <c r="T224" s="180">
        <v>0</v>
      </c>
      <c r="U224" s="180">
        <v>0</v>
      </c>
      <c r="V224" s="180">
        <v>0</v>
      </c>
      <c r="W224" s="180">
        <v>0</v>
      </c>
      <c r="X224" s="180">
        <v>0</v>
      </c>
      <c r="Y224" s="180">
        <v>0</v>
      </c>
      <c r="Z224" s="180">
        <v>0</v>
      </c>
      <c r="AA224" s="180">
        <v>0</v>
      </c>
      <c r="AB224" s="180">
        <v>0</v>
      </c>
      <c r="AC224" s="180">
        <v>0</v>
      </c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70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80" t="s">
        <v>1499</v>
      </c>
      <c r="B225" s="180">
        <v>0</v>
      </c>
      <c r="C225" s="180">
        <v>0</v>
      </c>
      <c r="D225" s="180">
        <v>1100000</v>
      </c>
      <c r="E225" s="180">
        <v>3630.33599</v>
      </c>
      <c r="F225" s="180">
        <v>0</v>
      </c>
      <c r="G225" s="180">
        <v>0</v>
      </c>
      <c r="H225" s="180">
        <v>0</v>
      </c>
      <c r="I225" s="180">
        <v>0</v>
      </c>
      <c r="J225" s="180">
        <v>0</v>
      </c>
      <c r="K225" s="180">
        <v>0</v>
      </c>
      <c r="L225" s="180">
        <v>0</v>
      </c>
      <c r="M225" s="180">
        <v>0</v>
      </c>
      <c r="N225" s="180">
        <v>0</v>
      </c>
      <c r="O225" s="180">
        <v>0</v>
      </c>
      <c r="P225" s="180">
        <v>0</v>
      </c>
      <c r="Q225" s="180">
        <v>0</v>
      </c>
      <c r="R225" s="180">
        <v>0</v>
      </c>
      <c r="S225" s="180">
        <v>0</v>
      </c>
      <c r="T225" s="180">
        <v>0</v>
      </c>
      <c r="U225" s="180">
        <v>0</v>
      </c>
      <c r="V225" s="180">
        <v>0</v>
      </c>
      <c r="W225" s="180">
        <v>0</v>
      </c>
      <c r="X225" s="180">
        <v>0</v>
      </c>
      <c r="Y225" s="180">
        <v>0</v>
      </c>
      <c r="Z225" s="180">
        <v>0</v>
      </c>
      <c r="AA225" s="180">
        <v>0</v>
      </c>
      <c r="AB225" s="180">
        <v>0</v>
      </c>
      <c r="AC225" s="180">
        <v>0</v>
      </c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70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80" t="s">
        <v>1405</v>
      </c>
      <c r="B226" s="180">
        <v>11.083</v>
      </c>
      <c r="C226" s="180">
        <v>0</v>
      </c>
      <c r="D226" s="180">
        <v>0</v>
      </c>
      <c r="E226" s="180">
        <v>0</v>
      </c>
      <c r="F226" s="180">
        <v>0</v>
      </c>
      <c r="G226" s="180">
        <v>0</v>
      </c>
      <c r="H226" s="180">
        <v>0</v>
      </c>
      <c r="I226" s="180">
        <v>0</v>
      </c>
      <c r="J226" s="180">
        <v>0</v>
      </c>
      <c r="K226" s="180">
        <v>0</v>
      </c>
      <c r="L226" s="180">
        <v>0</v>
      </c>
      <c r="M226" s="180">
        <v>0</v>
      </c>
      <c r="N226" s="180">
        <v>0</v>
      </c>
      <c r="O226" s="180">
        <v>0</v>
      </c>
      <c r="P226" s="180">
        <v>0</v>
      </c>
      <c r="Q226" s="180">
        <v>0</v>
      </c>
      <c r="R226" s="180">
        <v>0</v>
      </c>
      <c r="S226" s="180">
        <v>0</v>
      </c>
      <c r="T226" s="180">
        <v>0</v>
      </c>
      <c r="U226" s="180">
        <v>0</v>
      </c>
      <c r="V226" s="180">
        <v>0</v>
      </c>
      <c r="W226" s="180">
        <v>0</v>
      </c>
      <c r="X226" s="180">
        <v>0</v>
      </c>
      <c r="Y226" s="180">
        <v>0</v>
      </c>
      <c r="Z226" s="180">
        <v>0</v>
      </c>
      <c r="AA226" s="180">
        <v>0</v>
      </c>
      <c r="AB226" s="180">
        <v>0</v>
      </c>
      <c r="AC226" s="180">
        <v>0</v>
      </c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70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80" t="s">
        <v>1406</v>
      </c>
      <c r="B227" s="180">
        <v>11.083</v>
      </c>
      <c r="C227" s="180">
        <v>0</v>
      </c>
      <c r="D227" s="180">
        <v>0</v>
      </c>
      <c r="E227" s="180">
        <v>0</v>
      </c>
      <c r="F227" s="180">
        <v>0</v>
      </c>
      <c r="G227" s="180">
        <v>0</v>
      </c>
      <c r="H227" s="180">
        <v>0</v>
      </c>
      <c r="I227" s="180">
        <v>0</v>
      </c>
      <c r="J227" s="180">
        <v>0</v>
      </c>
      <c r="K227" s="180">
        <v>0</v>
      </c>
      <c r="L227" s="180">
        <v>0</v>
      </c>
      <c r="M227" s="180">
        <v>0</v>
      </c>
      <c r="N227" s="180">
        <v>0</v>
      </c>
      <c r="O227" s="180">
        <v>0</v>
      </c>
      <c r="P227" s="180">
        <v>0</v>
      </c>
      <c r="Q227" s="180">
        <v>0</v>
      </c>
      <c r="R227" s="180">
        <v>0</v>
      </c>
      <c r="S227" s="180">
        <v>0</v>
      </c>
      <c r="T227" s="180">
        <v>0</v>
      </c>
      <c r="U227" s="180">
        <v>0</v>
      </c>
      <c r="V227" s="180">
        <v>0</v>
      </c>
      <c r="W227" s="180">
        <v>0</v>
      </c>
      <c r="X227" s="180">
        <v>0</v>
      </c>
      <c r="Y227" s="180">
        <v>0</v>
      </c>
      <c r="Z227" s="180">
        <v>0</v>
      </c>
      <c r="AA227" s="180">
        <v>0</v>
      </c>
      <c r="AB227" s="180">
        <v>0</v>
      </c>
      <c r="AC227" s="180">
        <v>0</v>
      </c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70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80" t="s">
        <v>1407</v>
      </c>
      <c r="B228" s="180">
        <v>-89084.544999999998</v>
      </c>
      <c r="C228" s="180">
        <v>-28882</v>
      </c>
      <c r="D228" s="180">
        <v>-51713</v>
      </c>
      <c r="E228" s="180">
        <v>-96502.982000000004</v>
      </c>
      <c r="F228" s="180">
        <v>-146851.69500000001</v>
      </c>
      <c r="G228" s="180">
        <v>-58656.330999999998</v>
      </c>
      <c r="H228" s="180">
        <v>-102196.47</v>
      </c>
      <c r="I228" s="180">
        <v>-141554.98300000001</v>
      </c>
      <c r="J228" s="180">
        <v>-196093.73199999999</v>
      </c>
      <c r="K228" s="180">
        <v>-33351.879999999997</v>
      </c>
      <c r="L228" s="180">
        <v>-88977</v>
      </c>
      <c r="M228" s="180">
        <v>-141779</v>
      </c>
      <c r="N228" s="180">
        <v>-187001</v>
      </c>
      <c r="O228" s="180">
        <v>-40923</v>
      </c>
      <c r="P228" s="180">
        <v>-78657</v>
      </c>
      <c r="Q228" s="180">
        <v>-137624</v>
      </c>
      <c r="R228" s="180">
        <v>-203565</v>
      </c>
      <c r="S228" s="180">
        <v>-95226</v>
      </c>
      <c r="T228" s="180">
        <v>-263318</v>
      </c>
      <c r="U228" s="180">
        <v>-293961</v>
      </c>
      <c r="V228" s="180">
        <v>-334958</v>
      </c>
      <c r="W228" s="180">
        <v>-38537</v>
      </c>
      <c r="X228" s="180">
        <v>-103388</v>
      </c>
      <c r="Y228" s="180">
        <v>-166243</v>
      </c>
      <c r="Z228" s="180">
        <v>-236972</v>
      </c>
      <c r="AA228" s="180">
        <v>-62654</v>
      </c>
      <c r="AB228" s="180">
        <v>-151390</v>
      </c>
      <c r="AC228" s="180">
        <v>-191130</v>
      </c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70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80" t="s">
        <v>1408</v>
      </c>
      <c r="B229" s="180">
        <v>468.25700000000001</v>
      </c>
      <c r="C229" s="180">
        <v>754</v>
      </c>
      <c r="D229" s="180">
        <v>1574</v>
      </c>
      <c r="E229" s="180">
        <v>2618.1950000000002</v>
      </c>
      <c r="F229" s="180">
        <v>7455.0429999999997</v>
      </c>
      <c r="G229" s="180">
        <v>5578.4530000000004</v>
      </c>
      <c r="H229" s="180">
        <v>8728.41</v>
      </c>
      <c r="I229" s="180">
        <v>15036.563</v>
      </c>
      <c r="J229" s="180">
        <v>20611.985000000001</v>
      </c>
      <c r="K229" s="180">
        <v>4546.33</v>
      </c>
      <c r="L229" s="180">
        <v>5844</v>
      </c>
      <c r="M229" s="180">
        <v>13828</v>
      </c>
      <c r="N229" s="180">
        <v>15575</v>
      </c>
      <c r="O229" s="180">
        <v>16084</v>
      </c>
      <c r="P229" s="180">
        <v>19677</v>
      </c>
      <c r="Q229" s="180">
        <v>19599</v>
      </c>
      <c r="R229" s="180">
        <v>19577</v>
      </c>
      <c r="S229" s="180">
        <v>386</v>
      </c>
      <c r="T229" s="180">
        <v>1078</v>
      </c>
      <c r="U229" s="180">
        <v>5990</v>
      </c>
      <c r="V229" s="180">
        <v>7856</v>
      </c>
      <c r="W229" s="180">
        <v>14566</v>
      </c>
      <c r="X229" s="180">
        <v>48169</v>
      </c>
      <c r="Y229" s="180">
        <v>52796</v>
      </c>
      <c r="Z229" s="180">
        <v>52774</v>
      </c>
      <c r="AA229" s="180">
        <v>427</v>
      </c>
      <c r="AB229" s="180">
        <v>993</v>
      </c>
      <c r="AC229" s="180">
        <v>1196</v>
      </c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70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80" t="s">
        <v>1409</v>
      </c>
      <c r="B230" s="180">
        <v>-89552.801999999996</v>
      </c>
      <c r="C230" s="180">
        <v>-29636</v>
      </c>
      <c r="D230" s="180">
        <v>-53287</v>
      </c>
      <c r="E230" s="180">
        <v>-99121.176999999996</v>
      </c>
      <c r="F230" s="180">
        <v>-154306.73800000001</v>
      </c>
      <c r="G230" s="180">
        <v>-64234.784</v>
      </c>
      <c r="H230" s="180">
        <v>-110924.87</v>
      </c>
      <c r="I230" s="180">
        <v>-156591.546</v>
      </c>
      <c r="J230" s="180">
        <v>-216705.717</v>
      </c>
      <c r="K230" s="180">
        <v>-37898.21</v>
      </c>
      <c r="L230" s="180">
        <v>-94821</v>
      </c>
      <c r="M230" s="180">
        <v>-155607</v>
      </c>
      <c r="N230" s="180">
        <v>-202576</v>
      </c>
      <c r="O230" s="180">
        <v>-57007</v>
      </c>
      <c r="P230" s="180">
        <v>-98334</v>
      </c>
      <c r="Q230" s="180">
        <v>-157223</v>
      </c>
      <c r="R230" s="180">
        <v>-223142</v>
      </c>
      <c r="S230" s="180">
        <v>-95612</v>
      </c>
      <c r="T230" s="180">
        <v>-264396</v>
      </c>
      <c r="U230" s="180">
        <v>-299951</v>
      </c>
      <c r="V230" s="180">
        <v>-342814</v>
      </c>
      <c r="W230" s="180">
        <v>-53103</v>
      </c>
      <c r="X230" s="180">
        <v>-151557</v>
      </c>
      <c r="Y230" s="180">
        <v>-219039</v>
      </c>
      <c r="Z230" s="180">
        <v>-289746</v>
      </c>
      <c r="AA230" s="180">
        <v>-63081</v>
      </c>
      <c r="AB230" s="180">
        <v>-152383</v>
      </c>
      <c r="AC230" s="180">
        <v>-192326</v>
      </c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70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80" t="s">
        <v>1500</v>
      </c>
      <c r="B231" s="180">
        <v>-4577.893</v>
      </c>
      <c r="C231" s="180">
        <v>-713</v>
      </c>
      <c r="D231" s="180">
        <v>-942</v>
      </c>
      <c r="E231" s="180">
        <v>-3806.701</v>
      </c>
      <c r="F231" s="180">
        <v>-5207.2830000000004</v>
      </c>
      <c r="G231" s="180">
        <v>-992.02</v>
      </c>
      <c r="H231" s="180">
        <v>0</v>
      </c>
      <c r="I231" s="180">
        <v>0</v>
      </c>
      <c r="J231" s="180">
        <v>-2054.355</v>
      </c>
      <c r="K231" s="180">
        <v>-1763.65</v>
      </c>
      <c r="L231" s="180">
        <v>0</v>
      </c>
      <c r="M231" s="180">
        <v>0</v>
      </c>
      <c r="N231" s="180">
        <v>-4007</v>
      </c>
      <c r="O231" s="180">
        <v>-232</v>
      </c>
      <c r="P231" s="180">
        <v>0</v>
      </c>
      <c r="Q231" s="180">
        <v>0</v>
      </c>
      <c r="R231" s="180">
        <v>-4133</v>
      </c>
      <c r="S231" s="180">
        <v>-952</v>
      </c>
      <c r="T231" s="180">
        <v>-1282</v>
      </c>
      <c r="U231" s="180">
        <v>-4501</v>
      </c>
      <c r="V231" s="180">
        <v>-8580</v>
      </c>
      <c r="W231" s="180">
        <v>-422</v>
      </c>
      <c r="X231" s="180">
        <v>-2209</v>
      </c>
      <c r="Y231" s="180">
        <v>-2449</v>
      </c>
      <c r="Z231" s="180">
        <v>-4392</v>
      </c>
      <c r="AA231" s="180">
        <v>-1991</v>
      </c>
      <c r="AB231" s="180">
        <v>-1991</v>
      </c>
      <c r="AC231" s="180">
        <v>-9966</v>
      </c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70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80" t="s">
        <v>1501</v>
      </c>
      <c r="B232" s="180">
        <v>-4577.893</v>
      </c>
      <c r="C232" s="180">
        <v>-713</v>
      </c>
      <c r="D232" s="180">
        <v>-942</v>
      </c>
      <c r="E232" s="180">
        <v>-3806.701</v>
      </c>
      <c r="F232" s="180">
        <v>-5207.2830000000004</v>
      </c>
      <c r="G232" s="180">
        <v>-992.02</v>
      </c>
      <c r="H232" s="180">
        <v>0</v>
      </c>
      <c r="I232" s="180">
        <v>0</v>
      </c>
      <c r="J232" s="180">
        <v>0</v>
      </c>
      <c r="K232" s="180">
        <v>-1763.65</v>
      </c>
      <c r="L232" s="180">
        <v>0</v>
      </c>
      <c r="M232" s="180">
        <v>0</v>
      </c>
      <c r="N232" s="180">
        <v>-4007</v>
      </c>
      <c r="O232" s="180">
        <v>-232</v>
      </c>
      <c r="P232" s="180">
        <v>0</v>
      </c>
      <c r="Q232" s="180">
        <v>0</v>
      </c>
      <c r="R232" s="180">
        <v>-4133</v>
      </c>
      <c r="S232" s="180">
        <v>-952</v>
      </c>
      <c r="T232" s="180">
        <v>-1282</v>
      </c>
      <c r="U232" s="180">
        <v>-4501</v>
      </c>
      <c r="V232" s="180">
        <v>-8580</v>
      </c>
      <c r="W232" s="180">
        <v>-422</v>
      </c>
      <c r="X232" s="180">
        <v>-2209</v>
      </c>
      <c r="Y232" s="180">
        <v>-2449</v>
      </c>
      <c r="Z232" s="180">
        <v>-4392</v>
      </c>
      <c r="AA232" s="180">
        <v>-1991</v>
      </c>
      <c r="AB232" s="180">
        <v>-1991</v>
      </c>
      <c r="AC232" s="180">
        <v>-9966</v>
      </c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70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80" t="s">
        <v>1502</v>
      </c>
      <c r="B233" s="180">
        <v>0</v>
      </c>
      <c r="C233" s="180">
        <v>0</v>
      </c>
      <c r="D233" s="180">
        <v>0</v>
      </c>
      <c r="E233" s="180">
        <v>0</v>
      </c>
      <c r="F233" s="180">
        <v>0</v>
      </c>
      <c r="G233" s="180">
        <v>0</v>
      </c>
      <c r="H233" s="180">
        <v>0</v>
      </c>
      <c r="I233" s="180">
        <v>0</v>
      </c>
      <c r="J233" s="180">
        <v>-2054.355</v>
      </c>
      <c r="K233" s="180">
        <v>0</v>
      </c>
      <c r="L233" s="180">
        <v>0</v>
      </c>
      <c r="M233" s="180">
        <v>0</v>
      </c>
      <c r="N233" s="180">
        <v>0</v>
      </c>
      <c r="O233" s="180">
        <v>0</v>
      </c>
      <c r="P233" s="180">
        <v>0</v>
      </c>
      <c r="Q233" s="180">
        <v>0</v>
      </c>
      <c r="R233" s="180">
        <v>0</v>
      </c>
      <c r="S233" s="180">
        <v>0</v>
      </c>
      <c r="T233" s="180">
        <v>0</v>
      </c>
      <c r="U233" s="180">
        <v>0</v>
      </c>
      <c r="V233" s="180">
        <v>0</v>
      </c>
      <c r="W233" s="180">
        <v>0</v>
      </c>
      <c r="X233" s="180">
        <v>0</v>
      </c>
      <c r="Y233" s="180">
        <v>0</v>
      </c>
      <c r="Z233" s="180">
        <v>0</v>
      </c>
      <c r="AA233" s="180">
        <v>0</v>
      </c>
      <c r="AB233" s="180">
        <v>0</v>
      </c>
      <c r="AC233" s="180">
        <v>0</v>
      </c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70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80" t="s">
        <v>1410</v>
      </c>
      <c r="B234" s="180">
        <v>0</v>
      </c>
      <c r="C234" s="180">
        <v>0</v>
      </c>
      <c r="D234" s="180">
        <v>0</v>
      </c>
      <c r="E234" s="180">
        <v>0</v>
      </c>
      <c r="F234" s="180">
        <v>0</v>
      </c>
      <c r="G234" s="180">
        <v>0</v>
      </c>
      <c r="H234" s="180">
        <v>0</v>
      </c>
      <c r="I234" s="180">
        <v>0</v>
      </c>
      <c r="J234" s="180">
        <v>0</v>
      </c>
      <c r="K234" s="180">
        <v>0</v>
      </c>
      <c r="L234" s="180">
        <v>0</v>
      </c>
      <c r="M234" s="180">
        <v>-503</v>
      </c>
      <c r="N234" s="180">
        <v>0</v>
      </c>
      <c r="O234" s="180">
        <v>0</v>
      </c>
      <c r="P234" s="180">
        <v>0</v>
      </c>
      <c r="Q234" s="180">
        <v>0</v>
      </c>
      <c r="R234" s="180">
        <v>0</v>
      </c>
      <c r="S234" s="180">
        <v>0</v>
      </c>
      <c r="T234" s="180">
        <v>0</v>
      </c>
      <c r="U234" s="180">
        <v>0</v>
      </c>
      <c r="V234" s="180">
        <v>0</v>
      </c>
      <c r="W234" s="180">
        <v>0</v>
      </c>
      <c r="X234" s="180">
        <v>0</v>
      </c>
      <c r="Y234" s="180">
        <v>0</v>
      </c>
      <c r="Z234" s="180">
        <v>0</v>
      </c>
      <c r="AA234" s="180">
        <v>0</v>
      </c>
      <c r="AB234" s="180">
        <v>0</v>
      </c>
      <c r="AC234" s="180">
        <v>0</v>
      </c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70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80" t="s">
        <v>1411</v>
      </c>
      <c r="B235" s="180">
        <v>0</v>
      </c>
      <c r="C235" s="180">
        <v>0</v>
      </c>
      <c r="D235" s="180">
        <v>0</v>
      </c>
      <c r="E235" s="180">
        <v>0</v>
      </c>
      <c r="F235" s="180">
        <v>0</v>
      </c>
      <c r="G235" s="180">
        <v>0</v>
      </c>
      <c r="H235" s="180">
        <v>0</v>
      </c>
      <c r="I235" s="180">
        <v>0</v>
      </c>
      <c r="J235" s="180">
        <v>0</v>
      </c>
      <c r="K235" s="180">
        <v>0</v>
      </c>
      <c r="L235" s="180">
        <v>0</v>
      </c>
      <c r="M235" s="180">
        <v>0</v>
      </c>
      <c r="N235" s="180">
        <v>0</v>
      </c>
      <c r="O235" s="180">
        <v>0</v>
      </c>
      <c r="P235" s="180">
        <v>0</v>
      </c>
      <c r="Q235" s="180">
        <v>0</v>
      </c>
      <c r="R235" s="180">
        <v>0</v>
      </c>
      <c r="S235" s="180">
        <v>0</v>
      </c>
      <c r="T235" s="180">
        <v>2072</v>
      </c>
      <c r="U235" s="180">
        <v>2372</v>
      </c>
      <c r="V235" s="180">
        <v>2372</v>
      </c>
      <c r="W235" s="180">
        <v>374</v>
      </c>
      <c r="X235" s="180">
        <v>2090</v>
      </c>
      <c r="Y235" s="180">
        <v>2396</v>
      </c>
      <c r="Z235" s="180">
        <v>2769</v>
      </c>
      <c r="AA235" s="180">
        <v>1307</v>
      </c>
      <c r="AB235" s="180">
        <v>1733</v>
      </c>
      <c r="AC235" s="180">
        <v>2036</v>
      </c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70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80" t="s">
        <v>1395</v>
      </c>
      <c r="B236" s="180">
        <v>0</v>
      </c>
      <c r="C236" s="180">
        <v>0</v>
      </c>
      <c r="D236" s="180">
        <v>0</v>
      </c>
      <c r="E236" s="180">
        <v>0</v>
      </c>
      <c r="F236" s="180">
        <v>0</v>
      </c>
      <c r="G236" s="180">
        <v>0</v>
      </c>
      <c r="H236" s="180">
        <v>0</v>
      </c>
      <c r="I236" s="180">
        <v>0</v>
      </c>
      <c r="J236" s="180">
        <v>0</v>
      </c>
      <c r="K236" s="180">
        <v>0</v>
      </c>
      <c r="L236" s="180">
        <v>0</v>
      </c>
      <c r="M236" s="180">
        <v>0</v>
      </c>
      <c r="N236" s="180">
        <v>0</v>
      </c>
      <c r="O236" s="180">
        <v>0</v>
      </c>
      <c r="P236" s="180">
        <v>1359</v>
      </c>
      <c r="Q236" s="180">
        <v>0</v>
      </c>
      <c r="R236" s="180">
        <v>0</v>
      </c>
      <c r="S236" s="180">
        <v>0</v>
      </c>
      <c r="T236" s="180">
        <v>2332</v>
      </c>
      <c r="U236" s="180">
        <v>0</v>
      </c>
      <c r="V236" s="180">
        <v>0</v>
      </c>
      <c r="W236" s="180">
        <v>0</v>
      </c>
      <c r="X236" s="180">
        <v>0</v>
      </c>
      <c r="Y236" s="180">
        <v>0</v>
      </c>
      <c r="Z236" s="180">
        <v>0</v>
      </c>
      <c r="AA236" s="180">
        <v>0</v>
      </c>
      <c r="AB236" s="180">
        <v>0</v>
      </c>
      <c r="AC236" s="180">
        <v>0</v>
      </c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70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80" t="s">
        <v>928</v>
      </c>
      <c r="B237" s="180">
        <v>0</v>
      </c>
      <c r="C237" s="180">
        <v>0</v>
      </c>
      <c r="D237" s="180">
        <v>0</v>
      </c>
      <c r="E237" s="180">
        <v>0</v>
      </c>
      <c r="F237" s="180">
        <v>0</v>
      </c>
      <c r="G237" s="180">
        <v>0</v>
      </c>
      <c r="H237" s="180">
        <v>0</v>
      </c>
      <c r="I237" s="180">
        <v>0</v>
      </c>
      <c r="J237" s="180">
        <v>0</v>
      </c>
      <c r="K237" s="180">
        <v>0</v>
      </c>
      <c r="L237" s="180">
        <v>0</v>
      </c>
      <c r="M237" s="180">
        <v>0</v>
      </c>
      <c r="N237" s="180">
        <v>1544</v>
      </c>
      <c r="O237" s="180">
        <v>48</v>
      </c>
      <c r="P237" s="180">
        <v>0</v>
      </c>
      <c r="Q237" s="180">
        <v>0</v>
      </c>
      <c r="R237" s="180">
        <v>0</v>
      </c>
      <c r="S237" s="180">
        <v>0</v>
      </c>
      <c r="T237" s="180">
        <v>0</v>
      </c>
      <c r="U237" s="180">
        <v>0</v>
      </c>
      <c r="V237" s="180">
        <v>0</v>
      </c>
      <c r="W237" s="180">
        <v>0</v>
      </c>
      <c r="X237" s="180">
        <v>0</v>
      </c>
      <c r="Y237" s="180">
        <v>0</v>
      </c>
      <c r="Z237" s="180">
        <v>0</v>
      </c>
      <c r="AA237" s="180">
        <v>0</v>
      </c>
      <c r="AB237" s="180">
        <v>0</v>
      </c>
      <c r="AC237" s="180">
        <v>0</v>
      </c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70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80" t="s">
        <v>1503</v>
      </c>
      <c r="B238" s="180">
        <v>-93651.354999999996</v>
      </c>
      <c r="C238" s="180">
        <v>-29683</v>
      </c>
      <c r="D238" s="180">
        <v>-452808</v>
      </c>
      <c r="E238" s="180">
        <v>-96890.295700000002</v>
      </c>
      <c r="F238" s="180">
        <v>-188697.42100999999</v>
      </c>
      <c r="G238" s="180">
        <v>-368763.94799999997</v>
      </c>
      <c r="H238" s="180">
        <v>-39222.050000000003</v>
      </c>
      <c r="I238" s="180">
        <v>-748114.19400000002</v>
      </c>
      <c r="J238" s="180">
        <v>-134096.08900000001</v>
      </c>
      <c r="K238" s="180">
        <v>-183435.5</v>
      </c>
      <c r="L238" s="180">
        <v>-244212</v>
      </c>
      <c r="M238" s="180">
        <v>-497317</v>
      </c>
      <c r="N238" s="180">
        <v>-645002</v>
      </c>
      <c r="O238" s="180">
        <v>-200305</v>
      </c>
      <c r="P238" s="180">
        <v>-1216521</v>
      </c>
      <c r="Q238" s="180">
        <v>-1634344</v>
      </c>
      <c r="R238" s="180">
        <v>-455762</v>
      </c>
      <c r="S238" s="180">
        <v>2206051</v>
      </c>
      <c r="T238" s="180">
        <v>1342033</v>
      </c>
      <c r="U238" s="180">
        <v>1604732</v>
      </c>
      <c r="V238" s="180">
        <v>1088637</v>
      </c>
      <c r="W238" s="180">
        <v>161412</v>
      </c>
      <c r="X238" s="180">
        <v>-1162523</v>
      </c>
      <c r="Y238" s="180">
        <v>346198</v>
      </c>
      <c r="Z238" s="180">
        <v>-68099</v>
      </c>
      <c r="AA238" s="180">
        <v>286659</v>
      </c>
      <c r="AB238" s="180">
        <v>199129</v>
      </c>
      <c r="AC238" s="180">
        <v>228715</v>
      </c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70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80"/>
      <c r="B239" s="180"/>
      <c r="C239" s="180"/>
      <c r="D239" s="180"/>
      <c r="E239" s="180"/>
      <c r="F239" s="180"/>
      <c r="G239" s="180"/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70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80" t="s">
        <v>1412</v>
      </c>
      <c r="B240" s="180"/>
      <c r="C240" s="180"/>
      <c r="D240" s="180"/>
      <c r="E240" s="180"/>
      <c r="F240" s="180"/>
      <c r="G240" s="180"/>
      <c r="H240" s="180"/>
      <c r="I240" s="180"/>
      <c r="J240" s="180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70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80" t="s">
        <v>1504</v>
      </c>
      <c r="B241" s="180">
        <v>2014746.5</v>
      </c>
      <c r="C241" s="180">
        <v>397365</v>
      </c>
      <c r="D241" s="180">
        <v>-1036785</v>
      </c>
      <c r="E241" s="180">
        <v>-1148504.06</v>
      </c>
      <c r="F241" s="180">
        <v>-600879.6</v>
      </c>
      <c r="G241" s="180">
        <v>-1388493.8</v>
      </c>
      <c r="H241" s="180">
        <v>0</v>
      </c>
      <c r="I241" s="180">
        <v>-1334185.2</v>
      </c>
      <c r="J241" s="180">
        <v>-2454383</v>
      </c>
      <c r="K241" s="180">
        <v>0</v>
      </c>
      <c r="L241" s="180">
        <v>0</v>
      </c>
      <c r="M241" s="180">
        <v>3336118</v>
      </c>
      <c r="N241" s="180">
        <v>4639956</v>
      </c>
      <c r="O241" s="180">
        <v>-2015917</v>
      </c>
      <c r="P241" s="180">
        <v>100000</v>
      </c>
      <c r="Q241" s="180">
        <v>-2235000</v>
      </c>
      <c r="R241" s="180">
        <v>-3350000</v>
      </c>
      <c r="S241" s="180">
        <v>-420000</v>
      </c>
      <c r="T241" s="180">
        <v>1150000</v>
      </c>
      <c r="U241" s="180">
        <v>1597613</v>
      </c>
      <c r="V241" s="180">
        <v>1302388</v>
      </c>
      <c r="W241" s="180">
        <v>-1338826</v>
      </c>
      <c r="X241" s="180">
        <v>-2338826</v>
      </c>
      <c r="Y241" s="180">
        <v>-3778826</v>
      </c>
      <c r="Z241" s="180">
        <v>-2485303</v>
      </c>
      <c r="AA241" s="180">
        <v>-1503523</v>
      </c>
      <c r="AB241" s="180">
        <v>-983523</v>
      </c>
      <c r="AC241" s="180">
        <v>-1853523</v>
      </c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70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80" t="s">
        <v>1505</v>
      </c>
      <c r="B242" s="180">
        <v>0</v>
      </c>
      <c r="C242" s="180">
        <v>0</v>
      </c>
      <c r="D242" s="180">
        <v>0</v>
      </c>
      <c r="E242" s="180">
        <v>0</v>
      </c>
      <c r="F242" s="180">
        <v>0</v>
      </c>
      <c r="G242" s="180">
        <v>0</v>
      </c>
      <c r="H242" s="180">
        <v>0</v>
      </c>
      <c r="I242" s="180">
        <v>0</v>
      </c>
      <c r="J242" s="180">
        <v>1000000</v>
      </c>
      <c r="K242" s="180">
        <v>0</v>
      </c>
      <c r="L242" s="180">
        <v>0</v>
      </c>
      <c r="M242" s="180">
        <v>270834</v>
      </c>
      <c r="N242" s="180">
        <v>1201389</v>
      </c>
      <c r="O242" s="180">
        <v>284148</v>
      </c>
      <c r="P242" s="180">
        <v>1156111</v>
      </c>
      <c r="Q242" s="180">
        <v>1357222</v>
      </c>
      <c r="R242" s="180">
        <v>1018055</v>
      </c>
      <c r="S242" s="180">
        <v>-255833</v>
      </c>
      <c r="T242" s="180">
        <v>-411666</v>
      </c>
      <c r="U242" s="180">
        <v>-276944</v>
      </c>
      <c r="V242" s="180">
        <v>-673611</v>
      </c>
      <c r="W242" s="180">
        <v>-396667</v>
      </c>
      <c r="X242" s="180">
        <v>-233333</v>
      </c>
      <c r="Y242" s="180">
        <v>436945</v>
      </c>
      <c r="Z242" s="180">
        <v>926698</v>
      </c>
      <c r="AA242" s="180">
        <v>-550810</v>
      </c>
      <c r="AB242" s="180">
        <v>-759953</v>
      </c>
      <c r="AC242" s="180">
        <v>247570</v>
      </c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70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80" t="s">
        <v>1506</v>
      </c>
      <c r="B243" s="180">
        <v>0</v>
      </c>
      <c r="C243" s="180">
        <v>0</v>
      </c>
      <c r="D243" s="180">
        <v>0</v>
      </c>
      <c r="E243" s="180">
        <v>0</v>
      </c>
      <c r="F243" s="180">
        <v>0</v>
      </c>
      <c r="G243" s="180">
        <v>0</v>
      </c>
      <c r="H243" s="180">
        <v>0</v>
      </c>
      <c r="I243" s="180">
        <v>0</v>
      </c>
      <c r="J243" s="180">
        <v>1000000</v>
      </c>
      <c r="K243" s="180">
        <v>0</v>
      </c>
      <c r="L243" s="180">
        <v>0</v>
      </c>
      <c r="M243" s="180">
        <v>500000</v>
      </c>
      <c r="N243" s="180">
        <v>2000000</v>
      </c>
      <c r="O243" s="180">
        <v>500000</v>
      </c>
      <c r="P243" s="180">
        <v>1500000</v>
      </c>
      <c r="Q243" s="180">
        <v>1900000</v>
      </c>
      <c r="R243" s="180">
        <v>1900000</v>
      </c>
      <c r="S243" s="180">
        <v>0</v>
      </c>
      <c r="T243" s="180">
        <v>1000000</v>
      </c>
      <c r="U243" s="180">
        <v>1460000</v>
      </c>
      <c r="V243" s="180">
        <v>1460000</v>
      </c>
      <c r="W243" s="180">
        <v>0</v>
      </c>
      <c r="X243" s="180">
        <v>500000</v>
      </c>
      <c r="Y243" s="180">
        <v>1500000</v>
      </c>
      <c r="Z243" s="180">
        <v>3800000</v>
      </c>
      <c r="AA243" s="180">
        <v>0</v>
      </c>
      <c r="AB243" s="180">
        <v>300000</v>
      </c>
      <c r="AC243" s="180">
        <v>1775000</v>
      </c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70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80" t="s">
        <v>1507</v>
      </c>
      <c r="B244" s="180">
        <v>0</v>
      </c>
      <c r="C244" s="180">
        <v>0</v>
      </c>
      <c r="D244" s="180">
        <v>0</v>
      </c>
      <c r="E244" s="180">
        <v>0</v>
      </c>
      <c r="F244" s="180">
        <v>0</v>
      </c>
      <c r="G244" s="180">
        <v>0</v>
      </c>
      <c r="H244" s="180">
        <v>0</v>
      </c>
      <c r="I244" s="180">
        <v>0</v>
      </c>
      <c r="J244" s="180">
        <v>0</v>
      </c>
      <c r="K244" s="180">
        <v>0</v>
      </c>
      <c r="L244" s="180">
        <v>0</v>
      </c>
      <c r="M244" s="180">
        <v>-229166</v>
      </c>
      <c r="N244" s="180">
        <v>-798611</v>
      </c>
      <c r="O244" s="180">
        <v>-215852</v>
      </c>
      <c r="P244" s="180">
        <v>-343889</v>
      </c>
      <c r="Q244" s="180">
        <v>-542778</v>
      </c>
      <c r="R244" s="180">
        <v>-881945</v>
      </c>
      <c r="S244" s="180">
        <v>-255833</v>
      </c>
      <c r="T244" s="180">
        <v>-1411666</v>
      </c>
      <c r="U244" s="180">
        <v>-1736944</v>
      </c>
      <c r="V244" s="180">
        <v>-2133611</v>
      </c>
      <c r="W244" s="180">
        <v>-396667</v>
      </c>
      <c r="X244" s="180">
        <v>-733333</v>
      </c>
      <c r="Y244" s="180">
        <v>-1063055</v>
      </c>
      <c r="Z244" s="180">
        <v>-2873302</v>
      </c>
      <c r="AA244" s="180">
        <v>-550810</v>
      </c>
      <c r="AB244" s="180">
        <v>-1059953</v>
      </c>
      <c r="AC244" s="180">
        <v>-1527430</v>
      </c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70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80" t="s">
        <v>1413</v>
      </c>
      <c r="B245" s="180">
        <v>0</v>
      </c>
      <c r="C245" s="180">
        <v>0</v>
      </c>
      <c r="D245" s="180">
        <v>-1855</v>
      </c>
      <c r="E245" s="180">
        <v>0</v>
      </c>
      <c r="F245" s="180">
        <v>0</v>
      </c>
      <c r="G245" s="180">
        <v>0</v>
      </c>
      <c r="H245" s="180">
        <v>-975481.4</v>
      </c>
      <c r="I245" s="180">
        <v>0</v>
      </c>
      <c r="J245" s="180">
        <v>0</v>
      </c>
      <c r="K245" s="180">
        <v>1447339.9</v>
      </c>
      <c r="L245" s="180">
        <v>2285817</v>
      </c>
      <c r="M245" s="180">
        <v>-1150834</v>
      </c>
      <c r="N245" s="180">
        <v>0</v>
      </c>
      <c r="O245" s="180">
        <v>0</v>
      </c>
      <c r="P245" s="180">
        <v>0</v>
      </c>
      <c r="Q245" s="180">
        <v>0</v>
      </c>
      <c r="R245" s="180">
        <v>0</v>
      </c>
      <c r="S245" s="180">
        <v>0</v>
      </c>
      <c r="T245" s="180">
        <v>0</v>
      </c>
      <c r="U245" s="180">
        <v>0</v>
      </c>
      <c r="V245" s="180">
        <v>0</v>
      </c>
      <c r="W245" s="180">
        <v>0</v>
      </c>
      <c r="X245" s="180">
        <v>0</v>
      </c>
      <c r="Y245" s="180">
        <v>0</v>
      </c>
      <c r="Z245" s="180">
        <v>0</v>
      </c>
      <c r="AA245" s="180">
        <v>0</v>
      </c>
      <c r="AB245" s="180">
        <v>0</v>
      </c>
      <c r="AC245" s="180">
        <v>0</v>
      </c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70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80" t="s">
        <v>1414</v>
      </c>
      <c r="B246" s="180">
        <v>0</v>
      </c>
      <c r="C246" s="180">
        <v>0</v>
      </c>
      <c r="D246" s="180">
        <v>0</v>
      </c>
      <c r="E246" s="180">
        <v>0</v>
      </c>
      <c r="F246" s="180">
        <v>0</v>
      </c>
      <c r="G246" s="180">
        <v>0</v>
      </c>
      <c r="H246" s="180">
        <v>5590098.7999999998</v>
      </c>
      <c r="I246" s="180">
        <v>0</v>
      </c>
      <c r="J246" s="180">
        <v>0</v>
      </c>
      <c r="K246" s="180">
        <v>2172544.2000000002</v>
      </c>
      <c r="L246" s="180">
        <v>5396814</v>
      </c>
      <c r="M246" s="180">
        <v>0</v>
      </c>
      <c r="N246" s="180">
        <v>0</v>
      </c>
      <c r="O246" s="180">
        <v>0</v>
      </c>
      <c r="P246" s="180">
        <v>0</v>
      </c>
      <c r="Q246" s="180">
        <v>0</v>
      </c>
      <c r="R246" s="180">
        <v>0</v>
      </c>
      <c r="S246" s="180">
        <v>0</v>
      </c>
      <c r="T246" s="180">
        <v>0</v>
      </c>
      <c r="U246" s="180">
        <v>0</v>
      </c>
      <c r="V246" s="180">
        <v>0</v>
      </c>
      <c r="W246" s="180">
        <v>0</v>
      </c>
      <c r="X246" s="180">
        <v>0</v>
      </c>
      <c r="Y246" s="180">
        <v>0</v>
      </c>
      <c r="Z246" s="180">
        <v>0</v>
      </c>
      <c r="AA246" s="180">
        <v>0</v>
      </c>
      <c r="AB246" s="180">
        <v>0</v>
      </c>
      <c r="AC246" s="180">
        <v>0</v>
      </c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70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80" t="s">
        <v>1415</v>
      </c>
      <c r="B247" s="180">
        <v>0</v>
      </c>
      <c r="C247" s="180">
        <v>0</v>
      </c>
      <c r="D247" s="180">
        <v>-1855</v>
      </c>
      <c r="E247" s="180">
        <v>0</v>
      </c>
      <c r="F247" s="180">
        <v>0</v>
      </c>
      <c r="G247" s="180">
        <v>0</v>
      </c>
      <c r="H247" s="180">
        <v>-6565580.2000000002</v>
      </c>
      <c r="I247" s="180">
        <v>0</v>
      </c>
      <c r="J247" s="180">
        <v>0</v>
      </c>
      <c r="K247" s="180">
        <v>-725204.3</v>
      </c>
      <c r="L247" s="180">
        <v>-3110997</v>
      </c>
      <c r="M247" s="180">
        <v>-1150834</v>
      </c>
      <c r="N247" s="180">
        <v>0</v>
      </c>
      <c r="O247" s="180">
        <v>0</v>
      </c>
      <c r="P247" s="180">
        <v>0</v>
      </c>
      <c r="Q247" s="180">
        <v>0</v>
      </c>
      <c r="R247" s="180">
        <v>0</v>
      </c>
      <c r="S247" s="180">
        <v>0</v>
      </c>
      <c r="T247" s="180">
        <v>0</v>
      </c>
      <c r="U247" s="180">
        <v>0</v>
      </c>
      <c r="V247" s="180">
        <v>0</v>
      </c>
      <c r="W247" s="180">
        <v>0</v>
      </c>
      <c r="X247" s="180">
        <v>0</v>
      </c>
      <c r="Y247" s="180">
        <v>0</v>
      </c>
      <c r="Z247" s="180">
        <v>0</v>
      </c>
      <c r="AA247" s="180">
        <v>0</v>
      </c>
      <c r="AB247" s="180">
        <v>0</v>
      </c>
      <c r="AC247" s="180">
        <v>0</v>
      </c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70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80" t="s">
        <v>1508</v>
      </c>
      <c r="B248" s="180">
        <v>0</v>
      </c>
      <c r="C248" s="180">
        <v>0</v>
      </c>
      <c r="D248" s="180">
        <v>0</v>
      </c>
      <c r="E248" s="180">
        <v>0</v>
      </c>
      <c r="F248" s="180">
        <v>0</v>
      </c>
      <c r="G248" s="180">
        <v>0</v>
      </c>
      <c r="H248" s="180">
        <v>0</v>
      </c>
      <c r="I248" s="180">
        <v>0</v>
      </c>
      <c r="J248" s="180">
        <v>0</v>
      </c>
      <c r="K248" s="180">
        <v>0</v>
      </c>
      <c r="L248" s="180">
        <v>0</v>
      </c>
      <c r="M248" s="180">
        <v>0</v>
      </c>
      <c r="N248" s="180">
        <v>0</v>
      </c>
      <c r="O248" s="180">
        <v>0</v>
      </c>
      <c r="P248" s="180">
        <v>0</v>
      </c>
      <c r="Q248" s="180">
        <v>0</v>
      </c>
      <c r="R248" s="180">
        <v>0</v>
      </c>
      <c r="S248" s="180">
        <v>0</v>
      </c>
      <c r="T248" s="180">
        <v>0</v>
      </c>
      <c r="U248" s="180">
        <v>-521360</v>
      </c>
      <c r="V248" s="180">
        <v>0</v>
      </c>
      <c r="W248" s="180">
        <v>0</v>
      </c>
      <c r="X248" s="180">
        <v>0</v>
      </c>
      <c r="Y248" s="180">
        <v>0</v>
      </c>
      <c r="Z248" s="180">
        <v>0</v>
      </c>
      <c r="AA248" s="180">
        <v>0</v>
      </c>
      <c r="AB248" s="180">
        <v>0</v>
      </c>
      <c r="AC248" s="180">
        <v>0</v>
      </c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70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80" t="s">
        <v>1509</v>
      </c>
      <c r="B249" s="180">
        <v>589479.20600000001</v>
      </c>
      <c r="C249" s="180">
        <v>0</v>
      </c>
      <c r="D249" s="180">
        <v>0</v>
      </c>
      <c r="E249" s="180">
        <v>126000</v>
      </c>
      <c r="F249" s="180">
        <v>226000</v>
      </c>
      <c r="G249" s="180">
        <v>-100000</v>
      </c>
      <c r="H249" s="180">
        <v>0</v>
      </c>
      <c r="I249" s="180">
        <v>0</v>
      </c>
      <c r="J249" s="180">
        <v>100000</v>
      </c>
      <c r="K249" s="180">
        <v>0</v>
      </c>
      <c r="L249" s="180">
        <v>0</v>
      </c>
      <c r="M249" s="180">
        <v>0</v>
      </c>
      <c r="N249" s="180">
        <v>0</v>
      </c>
      <c r="O249" s="180">
        <v>0</v>
      </c>
      <c r="P249" s="180">
        <v>0</v>
      </c>
      <c r="Q249" s="180">
        <v>0</v>
      </c>
      <c r="R249" s="180">
        <v>0</v>
      </c>
      <c r="S249" s="180">
        <v>0</v>
      </c>
      <c r="T249" s="180">
        <v>0</v>
      </c>
      <c r="U249" s="180">
        <v>0</v>
      </c>
      <c r="V249" s="180">
        <v>0</v>
      </c>
      <c r="W249" s="180">
        <v>0</v>
      </c>
      <c r="X249" s="180">
        <v>0</v>
      </c>
      <c r="Y249" s="180">
        <v>0</v>
      </c>
      <c r="Z249" s="180">
        <v>0</v>
      </c>
      <c r="AA249" s="180">
        <v>0</v>
      </c>
      <c r="AB249" s="180">
        <v>0</v>
      </c>
      <c r="AC249" s="180">
        <v>0</v>
      </c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70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80" t="s">
        <v>1510</v>
      </c>
      <c r="B250" s="180">
        <v>0</v>
      </c>
      <c r="C250" s="180">
        <v>0</v>
      </c>
      <c r="D250" s="180">
        <v>0</v>
      </c>
      <c r="E250" s="180">
        <v>0</v>
      </c>
      <c r="F250" s="180">
        <v>0</v>
      </c>
      <c r="G250" s="180">
        <v>0</v>
      </c>
      <c r="H250" s="180">
        <v>0</v>
      </c>
      <c r="I250" s="180">
        <v>-400000</v>
      </c>
      <c r="J250" s="180">
        <v>0</v>
      </c>
      <c r="K250" s="180">
        <v>0</v>
      </c>
      <c r="L250" s="180">
        <v>0</v>
      </c>
      <c r="M250" s="180">
        <v>0</v>
      </c>
      <c r="N250" s="180">
        <v>0</v>
      </c>
      <c r="O250" s="180">
        <v>0</v>
      </c>
      <c r="P250" s="180">
        <v>0</v>
      </c>
      <c r="Q250" s="180">
        <v>0</v>
      </c>
      <c r="R250" s="180">
        <v>-471998</v>
      </c>
      <c r="S250" s="180">
        <v>0</v>
      </c>
      <c r="T250" s="180">
        <v>0</v>
      </c>
      <c r="U250" s="180">
        <v>0</v>
      </c>
      <c r="V250" s="180">
        <v>0</v>
      </c>
      <c r="W250" s="180">
        <v>0</v>
      </c>
      <c r="X250" s="180">
        <v>0</v>
      </c>
      <c r="Y250" s="180">
        <v>0</v>
      </c>
      <c r="Z250" s="180">
        <v>0</v>
      </c>
      <c r="AA250" s="180">
        <v>0</v>
      </c>
      <c r="AB250" s="180">
        <v>0</v>
      </c>
      <c r="AC250" s="180">
        <v>0</v>
      </c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70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80" t="s">
        <v>1511</v>
      </c>
      <c r="B251" s="180">
        <v>0</v>
      </c>
      <c r="C251" s="180">
        <v>0</v>
      </c>
      <c r="D251" s="180">
        <v>0</v>
      </c>
      <c r="E251" s="180">
        <v>0</v>
      </c>
      <c r="F251" s="180">
        <v>0</v>
      </c>
      <c r="G251" s="180">
        <v>0</v>
      </c>
      <c r="H251" s="180">
        <v>0</v>
      </c>
      <c r="I251" s="180">
        <v>-400000</v>
      </c>
      <c r="J251" s="180">
        <v>0</v>
      </c>
      <c r="K251" s="180">
        <v>0</v>
      </c>
      <c r="L251" s="180">
        <v>0</v>
      </c>
      <c r="M251" s="180">
        <v>0</v>
      </c>
      <c r="N251" s="180">
        <v>0</v>
      </c>
      <c r="O251" s="180">
        <v>0</v>
      </c>
      <c r="P251" s="180">
        <v>0</v>
      </c>
      <c r="Q251" s="180">
        <v>0</v>
      </c>
      <c r="R251" s="180">
        <v>0</v>
      </c>
      <c r="S251" s="180">
        <v>0</v>
      </c>
      <c r="T251" s="180">
        <v>0</v>
      </c>
      <c r="U251" s="180">
        <v>0</v>
      </c>
      <c r="V251" s="180">
        <v>0</v>
      </c>
      <c r="W251" s="180">
        <v>0</v>
      </c>
      <c r="X251" s="180">
        <v>0</v>
      </c>
      <c r="Y251" s="180">
        <v>0</v>
      </c>
      <c r="Z251" s="180">
        <v>0</v>
      </c>
      <c r="AA251" s="180">
        <v>0</v>
      </c>
      <c r="AB251" s="180">
        <v>0</v>
      </c>
      <c r="AC251" s="180">
        <v>0</v>
      </c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70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80" t="s">
        <v>1512</v>
      </c>
      <c r="B252" s="180">
        <v>0</v>
      </c>
      <c r="C252" s="180">
        <v>0</v>
      </c>
      <c r="D252" s="180">
        <v>0</v>
      </c>
      <c r="E252" s="180">
        <v>0</v>
      </c>
      <c r="F252" s="180">
        <v>0</v>
      </c>
      <c r="G252" s="180">
        <v>0</v>
      </c>
      <c r="H252" s="180">
        <v>0</v>
      </c>
      <c r="I252" s="180">
        <v>0</v>
      </c>
      <c r="J252" s="180">
        <v>0</v>
      </c>
      <c r="K252" s="180">
        <v>0</v>
      </c>
      <c r="L252" s="180">
        <v>0</v>
      </c>
      <c r="M252" s="180">
        <v>0</v>
      </c>
      <c r="N252" s="180">
        <v>0</v>
      </c>
      <c r="O252" s="180">
        <v>0</v>
      </c>
      <c r="P252" s="180">
        <v>0</v>
      </c>
      <c r="Q252" s="180">
        <v>0</v>
      </c>
      <c r="R252" s="180">
        <v>-471998</v>
      </c>
      <c r="S252" s="180">
        <v>0</v>
      </c>
      <c r="T252" s="180">
        <v>0</v>
      </c>
      <c r="U252" s="180">
        <v>0</v>
      </c>
      <c r="V252" s="180">
        <v>0</v>
      </c>
      <c r="W252" s="180">
        <v>0</v>
      </c>
      <c r="X252" s="180">
        <v>0</v>
      </c>
      <c r="Y252" s="180">
        <v>0</v>
      </c>
      <c r="Z252" s="180">
        <v>0</v>
      </c>
      <c r="AA252" s="180">
        <v>0</v>
      </c>
      <c r="AB252" s="180">
        <v>0</v>
      </c>
      <c r="AC252" s="180">
        <v>0</v>
      </c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70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80" t="s">
        <v>1416</v>
      </c>
      <c r="B253" s="180">
        <v>0</v>
      </c>
      <c r="C253" s="180">
        <v>0</v>
      </c>
      <c r="D253" s="180">
        <v>0</v>
      </c>
      <c r="E253" s="180">
        <v>0</v>
      </c>
      <c r="F253" s="180">
        <v>0</v>
      </c>
      <c r="G253" s="180">
        <v>0</v>
      </c>
      <c r="H253" s="180">
        <v>0</v>
      </c>
      <c r="I253" s="180">
        <v>0</v>
      </c>
      <c r="J253" s="180">
        <v>0</v>
      </c>
      <c r="K253" s="180">
        <v>0</v>
      </c>
      <c r="L253" s="180">
        <v>0</v>
      </c>
      <c r="M253" s="180">
        <v>0</v>
      </c>
      <c r="N253" s="180">
        <v>-822674</v>
      </c>
      <c r="O253" s="180">
        <v>0</v>
      </c>
      <c r="P253" s="180">
        <v>0</v>
      </c>
      <c r="Q253" s="180">
        <v>0</v>
      </c>
      <c r="R253" s="180">
        <v>0</v>
      </c>
      <c r="S253" s="180">
        <v>0</v>
      </c>
      <c r="T253" s="180">
        <v>0</v>
      </c>
      <c r="U253" s="180">
        <v>0</v>
      </c>
      <c r="V253" s="180">
        <v>0</v>
      </c>
      <c r="W253" s="180">
        <v>0</v>
      </c>
      <c r="X253" s="180">
        <v>0</v>
      </c>
      <c r="Y253" s="180">
        <v>0</v>
      </c>
      <c r="Z253" s="180">
        <v>0</v>
      </c>
      <c r="AA253" s="180">
        <v>0</v>
      </c>
      <c r="AB253" s="180">
        <v>0</v>
      </c>
      <c r="AC253" s="180">
        <v>0</v>
      </c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70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80" t="s">
        <v>1417</v>
      </c>
      <c r="B254" s="180">
        <v>0</v>
      </c>
      <c r="C254" s="180">
        <v>0</v>
      </c>
      <c r="D254" s="180">
        <v>0</v>
      </c>
      <c r="E254" s="180">
        <v>0</v>
      </c>
      <c r="F254" s="180">
        <v>0</v>
      </c>
      <c r="G254" s="180">
        <v>0</v>
      </c>
      <c r="H254" s="180">
        <v>300000</v>
      </c>
      <c r="I254" s="180">
        <v>0</v>
      </c>
      <c r="J254" s="180">
        <v>0</v>
      </c>
      <c r="K254" s="180">
        <v>0</v>
      </c>
      <c r="L254" s="180">
        <v>0</v>
      </c>
      <c r="M254" s="180">
        <v>0</v>
      </c>
      <c r="N254" s="180">
        <v>0</v>
      </c>
      <c r="O254" s="180">
        <v>0</v>
      </c>
      <c r="P254" s="180">
        <v>0</v>
      </c>
      <c r="Q254" s="180">
        <v>0</v>
      </c>
      <c r="R254" s="180">
        <v>0</v>
      </c>
      <c r="S254" s="180">
        <v>0</v>
      </c>
      <c r="T254" s="180">
        <v>0</v>
      </c>
      <c r="U254" s="180">
        <v>0</v>
      </c>
      <c r="V254" s="180">
        <v>0</v>
      </c>
      <c r="W254" s="180">
        <v>0</v>
      </c>
      <c r="X254" s="180">
        <v>0</v>
      </c>
      <c r="Y254" s="180">
        <v>0</v>
      </c>
      <c r="Z254" s="180">
        <v>0</v>
      </c>
      <c r="AA254" s="180">
        <v>0</v>
      </c>
      <c r="AB254" s="180">
        <v>0</v>
      </c>
      <c r="AC254" s="180">
        <v>0</v>
      </c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70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80" t="s">
        <v>1418</v>
      </c>
      <c r="B255" s="180">
        <v>0</v>
      </c>
      <c r="C255" s="180">
        <v>0</v>
      </c>
      <c r="D255" s="180">
        <v>0</v>
      </c>
      <c r="E255" s="180">
        <v>0</v>
      </c>
      <c r="F255" s="180">
        <v>0</v>
      </c>
      <c r="G255" s="180">
        <v>0</v>
      </c>
      <c r="H255" s="180">
        <v>-300000</v>
      </c>
      <c r="I255" s="180">
        <v>0</v>
      </c>
      <c r="J255" s="180">
        <v>0</v>
      </c>
      <c r="K255" s="180">
        <v>0</v>
      </c>
      <c r="L255" s="180">
        <v>0</v>
      </c>
      <c r="M255" s="180">
        <v>0</v>
      </c>
      <c r="N255" s="180">
        <v>-822674</v>
      </c>
      <c r="O255" s="180">
        <v>0</v>
      </c>
      <c r="P255" s="180">
        <v>0</v>
      </c>
      <c r="Q255" s="180">
        <v>0</v>
      </c>
      <c r="R255" s="180">
        <v>0</v>
      </c>
      <c r="S255" s="180">
        <v>0</v>
      </c>
      <c r="T255" s="180">
        <v>0</v>
      </c>
      <c r="U255" s="180">
        <v>0</v>
      </c>
      <c r="V255" s="180">
        <v>0</v>
      </c>
      <c r="W255" s="180">
        <v>0</v>
      </c>
      <c r="X255" s="180">
        <v>0</v>
      </c>
      <c r="Y255" s="180">
        <v>0</v>
      </c>
      <c r="Z255" s="180">
        <v>0</v>
      </c>
      <c r="AA255" s="180">
        <v>0</v>
      </c>
      <c r="AB255" s="180">
        <v>0</v>
      </c>
      <c r="AC255" s="180">
        <v>0</v>
      </c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70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80" t="s">
        <v>1513</v>
      </c>
      <c r="B256" s="180">
        <v>0</v>
      </c>
      <c r="C256" s="180">
        <v>0</v>
      </c>
      <c r="D256" s="180">
        <v>0</v>
      </c>
      <c r="E256" s="180">
        <v>0</v>
      </c>
      <c r="F256" s="180">
        <v>0</v>
      </c>
      <c r="G256" s="180">
        <v>0</v>
      </c>
      <c r="H256" s="180">
        <v>0</v>
      </c>
      <c r="I256" s="180">
        <v>0</v>
      </c>
      <c r="J256" s="180">
        <v>0</v>
      </c>
      <c r="K256" s="180">
        <v>0</v>
      </c>
      <c r="L256" s="180">
        <v>0</v>
      </c>
      <c r="M256" s="180">
        <v>0</v>
      </c>
      <c r="N256" s="180">
        <v>-387037</v>
      </c>
      <c r="O256" s="180">
        <v>0</v>
      </c>
      <c r="P256" s="180">
        <v>0</v>
      </c>
      <c r="Q256" s="180">
        <v>0</v>
      </c>
      <c r="R256" s="180">
        <v>0</v>
      </c>
      <c r="S256" s="180">
        <v>0</v>
      </c>
      <c r="T256" s="180">
        <v>0</v>
      </c>
      <c r="U256" s="180">
        <v>0</v>
      </c>
      <c r="V256" s="180">
        <v>0</v>
      </c>
      <c r="W256" s="180">
        <v>0</v>
      </c>
      <c r="X256" s="180">
        <v>0</v>
      </c>
      <c r="Y256" s="180">
        <v>0</v>
      </c>
      <c r="Z256" s="180">
        <v>0</v>
      </c>
      <c r="AA256" s="180">
        <v>0</v>
      </c>
      <c r="AB256" s="180">
        <v>0</v>
      </c>
      <c r="AC256" s="180">
        <v>0</v>
      </c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70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80" t="s">
        <v>1514</v>
      </c>
      <c r="B257" s="180">
        <v>0</v>
      </c>
      <c r="C257" s="180">
        <v>0</v>
      </c>
      <c r="D257" s="180">
        <v>0</v>
      </c>
      <c r="E257" s="180">
        <v>0</v>
      </c>
      <c r="F257" s="180">
        <v>0</v>
      </c>
      <c r="G257" s="180">
        <v>0</v>
      </c>
      <c r="H257" s="180">
        <v>0</v>
      </c>
      <c r="I257" s="180">
        <v>0</v>
      </c>
      <c r="J257" s="180">
        <v>0</v>
      </c>
      <c r="K257" s="180">
        <v>-646471.9</v>
      </c>
      <c r="L257" s="180">
        <v>0</v>
      </c>
      <c r="M257" s="180">
        <v>0</v>
      </c>
      <c r="N257" s="180">
        <v>0</v>
      </c>
      <c r="O257" s="180">
        <v>0</v>
      </c>
      <c r="P257" s="180">
        <v>-197169</v>
      </c>
      <c r="Q257" s="180">
        <v>-231669</v>
      </c>
      <c r="R257" s="180">
        <v>0</v>
      </c>
      <c r="S257" s="180">
        <v>0</v>
      </c>
      <c r="T257" s="180">
        <v>0</v>
      </c>
      <c r="U257" s="180">
        <v>0</v>
      </c>
      <c r="V257" s="180">
        <v>0</v>
      </c>
      <c r="W257" s="180">
        <v>0</v>
      </c>
      <c r="X257" s="180">
        <v>0</v>
      </c>
      <c r="Y257" s="180">
        <v>0</v>
      </c>
      <c r="Z257" s="180">
        <v>0</v>
      </c>
      <c r="AA257" s="180">
        <v>0</v>
      </c>
      <c r="AB257" s="180">
        <v>0</v>
      </c>
      <c r="AC257" s="180">
        <v>0</v>
      </c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80" t="s">
        <v>1515</v>
      </c>
      <c r="B258" s="180">
        <v>0</v>
      </c>
      <c r="C258" s="180">
        <v>0</v>
      </c>
      <c r="D258" s="180">
        <v>0</v>
      </c>
      <c r="E258" s="180">
        <v>0</v>
      </c>
      <c r="F258" s="180">
        <v>0</v>
      </c>
      <c r="G258" s="180">
        <v>0</v>
      </c>
      <c r="H258" s="180">
        <v>0</v>
      </c>
      <c r="I258" s="180">
        <v>0</v>
      </c>
      <c r="J258" s="180">
        <v>0</v>
      </c>
      <c r="K258" s="180">
        <v>0</v>
      </c>
      <c r="L258" s="180">
        <v>0</v>
      </c>
      <c r="M258" s="180">
        <v>0</v>
      </c>
      <c r="N258" s="180">
        <v>0</v>
      </c>
      <c r="O258" s="180">
        <v>0</v>
      </c>
      <c r="P258" s="180">
        <v>0</v>
      </c>
      <c r="Q258" s="180">
        <v>-231669</v>
      </c>
      <c r="R258" s="180">
        <v>0</v>
      </c>
      <c r="S258" s="180">
        <v>0</v>
      </c>
      <c r="T258" s="180">
        <v>0</v>
      </c>
      <c r="U258" s="180">
        <v>0</v>
      </c>
      <c r="V258" s="180">
        <v>0</v>
      </c>
      <c r="W258" s="180">
        <v>0</v>
      </c>
      <c r="X258" s="180">
        <v>0</v>
      </c>
      <c r="Y258" s="180">
        <v>0</v>
      </c>
      <c r="Z258" s="180">
        <v>0</v>
      </c>
      <c r="AA258" s="180">
        <v>0</v>
      </c>
      <c r="AB258" s="180">
        <v>0</v>
      </c>
      <c r="AC258" s="180">
        <v>0</v>
      </c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80" t="s">
        <v>1516</v>
      </c>
      <c r="B259" s="180">
        <v>0</v>
      </c>
      <c r="C259" s="180">
        <v>0</v>
      </c>
      <c r="D259" s="180">
        <v>0</v>
      </c>
      <c r="E259" s="180">
        <v>0</v>
      </c>
      <c r="F259" s="180">
        <v>0</v>
      </c>
      <c r="G259" s="180">
        <v>0</v>
      </c>
      <c r="H259" s="180">
        <v>0</v>
      </c>
      <c r="I259" s="180">
        <v>0</v>
      </c>
      <c r="J259" s="180">
        <v>0</v>
      </c>
      <c r="K259" s="180">
        <v>-646471.9</v>
      </c>
      <c r="L259" s="180">
        <v>0</v>
      </c>
      <c r="M259" s="180">
        <v>0</v>
      </c>
      <c r="N259" s="180">
        <v>0</v>
      </c>
      <c r="O259" s="180">
        <v>0</v>
      </c>
      <c r="P259" s="180">
        <v>-197169</v>
      </c>
      <c r="Q259" s="180">
        <v>0</v>
      </c>
      <c r="R259" s="180">
        <v>0</v>
      </c>
      <c r="S259" s="180">
        <v>0</v>
      </c>
      <c r="T259" s="180">
        <v>0</v>
      </c>
      <c r="U259" s="180">
        <v>0</v>
      </c>
      <c r="V259" s="180">
        <v>0</v>
      </c>
      <c r="W259" s="180">
        <v>0</v>
      </c>
      <c r="X259" s="180">
        <v>0</v>
      </c>
      <c r="Y259" s="180">
        <v>0</v>
      </c>
      <c r="Z259" s="180">
        <v>0</v>
      </c>
      <c r="AA259" s="180">
        <v>0</v>
      </c>
      <c r="AB259" s="180">
        <v>0</v>
      </c>
      <c r="AC259" s="180">
        <v>0</v>
      </c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70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80" t="s">
        <v>1517</v>
      </c>
      <c r="B260" s="180">
        <v>-3960.915</v>
      </c>
      <c r="C260" s="180">
        <v>-1056</v>
      </c>
      <c r="D260" s="180">
        <v>0</v>
      </c>
      <c r="E260" s="180">
        <v>-1955.4860000000001</v>
      </c>
      <c r="F260" s="180">
        <v>-6424.1549999999997</v>
      </c>
      <c r="G260" s="180">
        <v>-1044.452</v>
      </c>
      <c r="H260" s="180">
        <v>-1799.05</v>
      </c>
      <c r="I260" s="180">
        <v>-2603.335</v>
      </c>
      <c r="J260" s="180">
        <v>-3606.2559999999999</v>
      </c>
      <c r="K260" s="180">
        <v>-3803.17</v>
      </c>
      <c r="L260" s="180">
        <v>-7736</v>
      </c>
      <c r="M260" s="180">
        <v>-11487</v>
      </c>
      <c r="N260" s="180">
        <v>-15337</v>
      </c>
      <c r="O260" s="180">
        <v>-6194</v>
      </c>
      <c r="P260" s="180">
        <v>-17104</v>
      </c>
      <c r="Q260" s="180">
        <v>-18484</v>
      </c>
      <c r="R260" s="180">
        <v>-24546</v>
      </c>
      <c r="S260" s="180">
        <v>-8091</v>
      </c>
      <c r="T260" s="180">
        <v>-14870</v>
      </c>
      <c r="U260" s="180">
        <v>-22500</v>
      </c>
      <c r="V260" s="180">
        <v>-30067</v>
      </c>
      <c r="W260" s="180">
        <v>-15737</v>
      </c>
      <c r="X260" s="180">
        <v>-16351</v>
      </c>
      <c r="Y260" s="180">
        <v>-24138</v>
      </c>
      <c r="Z260" s="180">
        <v>-30558</v>
      </c>
      <c r="AA260" s="180">
        <v>-158587</v>
      </c>
      <c r="AB260" s="180">
        <v>-320192</v>
      </c>
      <c r="AC260" s="180">
        <v>-482716</v>
      </c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70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80" t="s">
        <v>1518</v>
      </c>
      <c r="B261" s="180">
        <v>-3960.915</v>
      </c>
      <c r="C261" s="180">
        <v>-1056</v>
      </c>
      <c r="D261" s="180">
        <v>0</v>
      </c>
      <c r="E261" s="180">
        <v>-1955.4860000000001</v>
      </c>
      <c r="F261" s="180">
        <v>-6424.1549999999997</v>
      </c>
      <c r="G261" s="180">
        <v>-1044.452</v>
      </c>
      <c r="H261" s="180">
        <v>-1799.05</v>
      </c>
      <c r="I261" s="180">
        <v>-2603.335</v>
      </c>
      <c r="J261" s="180">
        <v>-3606.2559999999999</v>
      </c>
      <c r="K261" s="180">
        <v>-3803.17</v>
      </c>
      <c r="L261" s="180">
        <v>-7736</v>
      </c>
      <c r="M261" s="180">
        <v>-11487</v>
      </c>
      <c r="N261" s="180">
        <v>-15337</v>
      </c>
      <c r="O261" s="180">
        <v>-6194</v>
      </c>
      <c r="P261" s="180">
        <v>-17104</v>
      </c>
      <c r="Q261" s="180">
        <v>-18484</v>
      </c>
      <c r="R261" s="180">
        <v>-24546</v>
      </c>
      <c r="S261" s="180">
        <v>-8091</v>
      </c>
      <c r="T261" s="180">
        <v>-14870</v>
      </c>
      <c r="U261" s="180">
        <v>-22500</v>
      </c>
      <c r="V261" s="180">
        <v>-30067</v>
      </c>
      <c r="W261" s="180">
        <v>-15737</v>
      </c>
      <c r="X261" s="180">
        <v>-16351</v>
      </c>
      <c r="Y261" s="180">
        <v>-24138</v>
      </c>
      <c r="Z261" s="180">
        <v>-30558</v>
      </c>
      <c r="AA261" s="180">
        <v>-158587</v>
      </c>
      <c r="AB261" s="180">
        <v>-320192</v>
      </c>
      <c r="AC261" s="180">
        <v>-482716</v>
      </c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70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80" t="s">
        <v>1519</v>
      </c>
      <c r="B262" s="180">
        <v>0</v>
      </c>
      <c r="C262" s="180">
        <v>0</v>
      </c>
      <c r="D262" s="180">
        <v>500000</v>
      </c>
      <c r="E262" s="180">
        <v>500000</v>
      </c>
      <c r="F262" s="180">
        <v>500000</v>
      </c>
      <c r="G262" s="180">
        <v>2400000</v>
      </c>
      <c r="H262" s="180">
        <v>2400000</v>
      </c>
      <c r="I262" s="180">
        <v>4400000</v>
      </c>
      <c r="J262" s="180">
        <v>3900000</v>
      </c>
      <c r="K262" s="180">
        <v>0</v>
      </c>
      <c r="L262" s="180">
        <v>0</v>
      </c>
      <c r="M262" s="180">
        <v>1140000</v>
      </c>
      <c r="N262" s="180">
        <v>1140000</v>
      </c>
      <c r="O262" s="180">
        <v>2000000</v>
      </c>
      <c r="P262" s="180">
        <v>1800000</v>
      </c>
      <c r="Q262" s="180">
        <v>3025000</v>
      </c>
      <c r="R262" s="180">
        <v>3025000</v>
      </c>
      <c r="S262" s="180">
        <v>-348300</v>
      </c>
      <c r="T262" s="180">
        <v>-348300</v>
      </c>
      <c r="U262" s="180">
        <v>486700</v>
      </c>
      <c r="V262" s="180">
        <v>371292</v>
      </c>
      <c r="W262" s="180">
        <v>166500</v>
      </c>
      <c r="X262" s="180">
        <v>3162991</v>
      </c>
      <c r="Y262" s="180">
        <v>2274349</v>
      </c>
      <c r="Z262" s="180">
        <v>2274173</v>
      </c>
      <c r="AA262" s="180">
        <v>1817449</v>
      </c>
      <c r="AB262" s="180">
        <v>1817850</v>
      </c>
      <c r="AC262" s="180">
        <v>3578020</v>
      </c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70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80" t="s">
        <v>1520</v>
      </c>
      <c r="B263" s="180">
        <v>0</v>
      </c>
      <c r="C263" s="180">
        <v>0</v>
      </c>
      <c r="D263" s="180">
        <v>0</v>
      </c>
      <c r="E263" s="180">
        <v>0</v>
      </c>
      <c r="F263" s="180">
        <v>0</v>
      </c>
      <c r="G263" s="180">
        <v>0</v>
      </c>
      <c r="H263" s="180">
        <v>0</v>
      </c>
      <c r="I263" s="180">
        <v>0</v>
      </c>
      <c r="J263" s="180">
        <v>-500000</v>
      </c>
      <c r="K263" s="180">
        <v>0</v>
      </c>
      <c r="L263" s="180">
        <v>0</v>
      </c>
      <c r="M263" s="180">
        <v>-200000</v>
      </c>
      <c r="N263" s="180">
        <v>-200000</v>
      </c>
      <c r="O263" s="180">
        <v>-2000000</v>
      </c>
      <c r="P263" s="180">
        <v>-2200000</v>
      </c>
      <c r="Q263" s="180">
        <v>-2200000</v>
      </c>
      <c r="R263" s="180">
        <v>-2200000</v>
      </c>
      <c r="S263" s="180">
        <v>-348300</v>
      </c>
      <c r="T263" s="180">
        <v>-348300</v>
      </c>
      <c r="U263" s="180">
        <v>-2713300</v>
      </c>
      <c r="V263" s="180">
        <v>-2813300</v>
      </c>
      <c r="W263" s="180">
        <v>-383500</v>
      </c>
      <c r="X263" s="180">
        <v>-387009</v>
      </c>
      <c r="Y263" s="180">
        <v>-1275651</v>
      </c>
      <c r="Z263" s="180">
        <v>-1258500</v>
      </c>
      <c r="AA263" s="180">
        <v>-1166100</v>
      </c>
      <c r="AB263" s="180">
        <v>-1166100</v>
      </c>
      <c r="AC263" s="180">
        <v>-2391100</v>
      </c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70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80" t="s">
        <v>1521</v>
      </c>
      <c r="B264" s="180">
        <v>0</v>
      </c>
      <c r="C264" s="180">
        <v>0</v>
      </c>
      <c r="D264" s="180">
        <v>500000</v>
      </c>
      <c r="E264" s="180">
        <v>500000</v>
      </c>
      <c r="F264" s="180">
        <v>500000</v>
      </c>
      <c r="G264" s="180">
        <v>2400000</v>
      </c>
      <c r="H264" s="180">
        <v>2400000</v>
      </c>
      <c r="I264" s="180">
        <v>4400000</v>
      </c>
      <c r="J264" s="180">
        <v>4400000</v>
      </c>
      <c r="K264" s="180">
        <v>0</v>
      </c>
      <c r="L264" s="180">
        <v>0</v>
      </c>
      <c r="M264" s="180">
        <v>1340000</v>
      </c>
      <c r="N264" s="180">
        <v>1340000</v>
      </c>
      <c r="O264" s="180">
        <v>4000000</v>
      </c>
      <c r="P264" s="180">
        <v>4000000</v>
      </c>
      <c r="Q264" s="180">
        <v>5225000</v>
      </c>
      <c r="R264" s="180">
        <v>5225000</v>
      </c>
      <c r="S264" s="180">
        <v>0</v>
      </c>
      <c r="T264" s="180">
        <v>0</v>
      </c>
      <c r="U264" s="180">
        <v>3200000</v>
      </c>
      <c r="V264" s="180">
        <v>3184592</v>
      </c>
      <c r="W264" s="180">
        <v>550000</v>
      </c>
      <c r="X264" s="180">
        <v>3550000</v>
      </c>
      <c r="Y264" s="180">
        <v>3550000</v>
      </c>
      <c r="Z264" s="180">
        <v>3532673</v>
      </c>
      <c r="AA264" s="180">
        <v>2983549</v>
      </c>
      <c r="AB264" s="180">
        <v>2983950</v>
      </c>
      <c r="AC264" s="180">
        <v>5969120</v>
      </c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70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80" t="s">
        <v>1419</v>
      </c>
      <c r="B265" s="180">
        <v>74000</v>
      </c>
      <c r="C265" s="180">
        <v>0</v>
      </c>
      <c r="D265" s="180">
        <v>1671801</v>
      </c>
      <c r="E265" s="180">
        <v>1671801</v>
      </c>
      <c r="F265" s="180">
        <v>1671801</v>
      </c>
      <c r="G265" s="180">
        <v>0</v>
      </c>
      <c r="H265" s="180">
        <v>0</v>
      </c>
      <c r="I265" s="180">
        <v>6000</v>
      </c>
      <c r="J265" s="180">
        <v>6000</v>
      </c>
      <c r="K265" s="180">
        <v>0</v>
      </c>
      <c r="L265" s="180">
        <v>5000</v>
      </c>
      <c r="M265" s="180">
        <v>0</v>
      </c>
      <c r="N265" s="180">
        <v>5000</v>
      </c>
      <c r="O265" s="180">
        <v>0</v>
      </c>
      <c r="P265" s="180">
        <v>0</v>
      </c>
      <c r="Q265" s="180">
        <v>0</v>
      </c>
      <c r="R265" s="180">
        <v>3012</v>
      </c>
      <c r="S265" s="180">
        <v>0</v>
      </c>
      <c r="T265" s="180">
        <v>0</v>
      </c>
      <c r="U265" s="180">
        <v>0</v>
      </c>
      <c r="V265" s="180">
        <v>0</v>
      </c>
      <c r="W265" s="180">
        <v>2565000</v>
      </c>
      <c r="X265" s="180">
        <v>2565000</v>
      </c>
      <c r="Y265" s="180">
        <v>2565000</v>
      </c>
      <c r="Z265" s="180">
        <v>3098311</v>
      </c>
      <c r="AA265" s="180">
        <v>0</v>
      </c>
      <c r="AB265" s="180">
        <v>1789014</v>
      </c>
      <c r="AC265" s="180">
        <v>1789014</v>
      </c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70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80" t="s">
        <v>949</v>
      </c>
      <c r="B266" s="180">
        <v>-450000.24699999997</v>
      </c>
      <c r="C266" s="180">
        <v>-225000</v>
      </c>
      <c r="D266" s="180">
        <v>-225000</v>
      </c>
      <c r="E266" s="180">
        <v>-225000.209</v>
      </c>
      <c r="F266" s="180">
        <v>-225000.209</v>
      </c>
      <c r="G266" s="180">
        <v>0</v>
      </c>
      <c r="H266" s="180">
        <v>-2999.72</v>
      </c>
      <c r="I266" s="180">
        <v>-2999.7179999999998</v>
      </c>
      <c r="J266" s="180">
        <v>-2999.7179999999998</v>
      </c>
      <c r="K266" s="180">
        <v>0</v>
      </c>
      <c r="L266" s="180">
        <v>-3061</v>
      </c>
      <c r="M266" s="180">
        <v>-3062</v>
      </c>
      <c r="N266" s="180">
        <v>-3062</v>
      </c>
      <c r="O266" s="180">
        <v>0</v>
      </c>
      <c r="P266" s="180">
        <v>-5228</v>
      </c>
      <c r="Q266" s="180">
        <v>-9049</v>
      </c>
      <c r="R266" s="180">
        <v>-9050</v>
      </c>
      <c r="S266" s="180">
        <v>0</v>
      </c>
      <c r="T266" s="180">
        <v>-21917</v>
      </c>
      <c r="U266" s="180">
        <v>-7616</v>
      </c>
      <c r="V266" s="180">
        <v>-21630</v>
      </c>
      <c r="W266" s="180">
        <v>0</v>
      </c>
      <c r="X266" s="180">
        <v>-14426</v>
      </c>
      <c r="Y266" s="180">
        <v>-14753</v>
      </c>
      <c r="Z266" s="180">
        <v>-14753</v>
      </c>
      <c r="AA266" s="180">
        <v>0</v>
      </c>
      <c r="AB266" s="180">
        <v>-222759</v>
      </c>
      <c r="AC266" s="180">
        <v>-2144622</v>
      </c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70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80" t="s">
        <v>928</v>
      </c>
      <c r="B267" s="180">
        <v>0</v>
      </c>
      <c r="C267" s="180">
        <v>0</v>
      </c>
      <c r="D267" s="180">
        <v>0</v>
      </c>
      <c r="E267" s="180">
        <v>0</v>
      </c>
      <c r="F267" s="180">
        <v>0</v>
      </c>
      <c r="G267" s="180">
        <v>0</v>
      </c>
      <c r="H267" s="180">
        <v>0</v>
      </c>
      <c r="I267" s="180">
        <v>0</v>
      </c>
      <c r="J267" s="180">
        <v>0</v>
      </c>
      <c r="K267" s="180">
        <v>4999.6000000000004</v>
      </c>
      <c r="L267" s="180">
        <v>0</v>
      </c>
      <c r="M267" s="180">
        <v>5000</v>
      </c>
      <c r="N267" s="180">
        <v>0</v>
      </c>
      <c r="O267" s="180">
        <v>0</v>
      </c>
      <c r="P267" s="180">
        <v>-2693</v>
      </c>
      <c r="Q267" s="180">
        <v>1128</v>
      </c>
      <c r="R267" s="180">
        <v>1128</v>
      </c>
      <c r="S267" s="180">
        <v>0</v>
      </c>
      <c r="T267" s="180">
        <v>48540</v>
      </c>
      <c r="U267" s="180">
        <v>0</v>
      </c>
      <c r="V267" s="180">
        <v>0</v>
      </c>
      <c r="W267" s="180">
        <v>0</v>
      </c>
      <c r="X267" s="180">
        <v>0</v>
      </c>
      <c r="Y267" s="180">
        <v>-461894</v>
      </c>
      <c r="Z267" s="180">
        <v>-461894</v>
      </c>
      <c r="AA267" s="180">
        <v>0</v>
      </c>
      <c r="AB267" s="180">
        <v>0</v>
      </c>
      <c r="AC267" s="180">
        <v>0</v>
      </c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70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80" t="s">
        <v>1522</v>
      </c>
      <c r="B268" s="180">
        <v>2224264.5440000002</v>
      </c>
      <c r="C268" s="180">
        <v>171309</v>
      </c>
      <c r="D268" s="180">
        <v>908161</v>
      </c>
      <c r="E268" s="180">
        <v>922341.245</v>
      </c>
      <c r="F268" s="180">
        <v>1565497.0360000001</v>
      </c>
      <c r="G268" s="180">
        <v>910461.74800000002</v>
      </c>
      <c r="H268" s="180">
        <v>1419719.83</v>
      </c>
      <c r="I268" s="180">
        <v>2666211.747</v>
      </c>
      <c r="J268" s="180">
        <v>2545011.0260000001</v>
      </c>
      <c r="K268" s="180">
        <v>802064.43</v>
      </c>
      <c r="L268" s="180">
        <v>2280020</v>
      </c>
      <c r="M268" s="180">
        <v>3586569</v>
      </c>
      <c r="N268" s="180">
        <v>5758235</v>
      </c>
      <c r="O268" s="180">
        <v>262037</v>
      </c>
      <c r="P268" s="180">
        <v>2833917</v>
      </c>
      <c r="Q268" s="180">
        <v>1889148</v>
      </c>
      <c r="R268" s="180">
        <v>191601</v>
      </c>
      <c r="S268" s="180">
        <v>-1032224</v>
      </c>
      <c r="T268" s="180">
        <v>401787</v>
      </c>
      <c r="U268" s="180">
        <v>1255893</v>
      </c>
      <c r="V268" s="180">
        <v>948372</v>
      </c>
      <c r="W268" s="180">
        <v>980270</v>
      </c>
      <c r="X268" s="180">
        <v>3125055</v>
      </c>
      <c r="Y268" s="180">
        <v>996683</v>
      </c>
      <c r="Z268" s="180">
        <v>3306674</v>
      </c>
      <c r="AA268" s="180">
        <v>-395471</v>
      </c>
      <c r="AB268" s="180">
        <v>1320437</v>
      </c>
      <c r="AC268" s="180">
        <v>1133743</v>
      </c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70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80"/>
      <c r="B269" s="180"/>
      <c r="C269" s="180"/>
      <c r="D269" s="180"/>
      <c r="E269" s="180"/>
      <c r="F269" s="180"/>
      <c r="G269" s="180"/>
      <c r="H269" s="180"/>
      <c r="I269" s="180"/>
      <c r="J269" s="180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70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80" t="s">
        <v>1420</v>
      </c>
      <c r="B270" s="180"/>
      <c r="C270" s="180"/>
      <c r="D270" s="180"/>
      <c r="E270" s="180"/>
      <c r="F270" s="180"/>
      <c r="G270" s="180"/>
      <c r="H270" s="180"/>
      <c r="I270" s="180"/>
      <c r="J270" s="180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80" t="s">
        <v>1421</v>
      </c>
      <c r="B271" s="180">
        <v>87431.016000000003</v>
      </c>
      <c r="C271" s="180">
        <v>23496</v>
      </c>
      <c r="D271" s="180">
        <v>25072</v>
      </c>
      <c r="E271" s="180">
        <v>74520.408360000001</v>
      </c>
      <c r="F271" s="180">
        <v>247574.3187</v>
      </c>
      <c r="G271" s="180">
        <v>-62471.889000000003</v>
      </c>
      <c r="H271" s="180">
        <v>-102528.97</v>
      </c>
      <c r="I271" s="180">
        <v>142037.753</v>
      </c>
      <c r="J271" s="180">
        <v>-15185.798000000001</v>
      </c>
      <c r="K271" s="180">
        <v>-24086.37</v>
      </c>
      <c r="L271" s="180">
        <v>222251</v>
      </c>
      <c r="M271" s="180">
        <v>198811</v>
      </c>
      <c r="N271" s="180">
        <v>380302</v>
      </c>
      <c r="O271" s="180">
        <v>61696</v>
      </c>
      <c r="P271" s="180">
        <v>92798</v>
      </c>
      <c r="Q271" s="180">
        <v>1456897</v>
      </c>
      <c r="R271" s="180">
        <v>1139970</v>
      </c>
      <c r="S271" s="180">
        <v>987254</v>
      </c>
      <c r="T271" s="180">
        <v>727390</v>
      </c>
      <c r="U271" s="180">
        <v>721873</v>
      </c>
      <c r="V271" s="180">
        <v>558353</v>
      </c>
      <c r="W271" s="180">
        <v>558177</v>
      </c>
      <c r="X271" s="180">
        <v>701449</v>
      </c>
      <c r="Y271" s="180">
        <v>-742079</v>
      </c>
      <c r="Z271" s="180">
        <v>-753742</v>
      </c>
      <c r="AA271" s="180">
        <v>247761</v>
      </c>
      <c r="AB271" s="180">
        <v>3375176</v>
      </c>
      <c r="AC271" s="180">
        <v>605491</v>
      </c>
      <c r="AD271" s="70"/>
      <c r="AE271" s="70"/>
      <c r="AF271" s="70"/>
      <c r="AG271" s="70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0"/>
      <c r="AZ271" s="70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80" t="s">
        <v>1422</v>
      </c>
      <c r="B272" s="180">
        <v>0</v>
      </c>
      <c r="C272" s="180">
        <v>0</v>
      </c>
      <c r="D272" s="180">
        <v>0</v>
      </c>
      <c r="E272" s="180">
        <v>0</v>
      </c>
      <c r="F272" s="180">
        <v>0</v>
      </c>
      <c r="G272" s="180">
        <v>0</v>
      </c>
      <c r="H272" s="180">
        <v>0</v>
      </c>
      <c r="I272" s="180">
        <v>0</v>
      </c>
      <c r="J272" s="180">
        <v>0</v>
      </c>
      <c r="K272" s="180">
        <v>0</v>
      </c>
      <c r="L272" s="180">
        <v>0</v>
      </c>
      <c r="M272" s="180">
        <v>0</v>
      </c>
      <c r="N272" s="180">
        <v>0</v>
      </c>
      <c r="O272" s="180">
        <v>-2086</v>
      </c>
      <c r="P272" s="180">
        <v>-1719</v>
      </c>
      <c r="Q272" s="180">
        <v>0</v>
      </c>
      <c r="R272" s="180">
        <v>0</v>
      </c>
      <c r="S272" s="180">
        <v>0</v>
      </c>
      <c r="T272" s="180">
        <v>0</v>
      </c>
      <c r="U272" s="180">
        <v>0</v>
      </c>
      <c r="V272" s="180">
        <v>0</v>
      </c>
      <c r="W272" s="180">
        <v>0</v>
      </c>
      <c r="X272" s="180">
        <v>0</v>
      </c>
      <c r="Y272" s="180">
        <v>0</v>
      </c>
      <c r="Z272" s="180">
        <v>-6847</v>
      </c>
      <c r="AA272" s="180">
        <v>0</v>
      </c>
      <c r="AB272" s="180">
        <v>0</v>
      </c>
      <c r="AC272" s="180">
        <v>0</v>
      </c>
      <c r="AD272" s="70"/>
      <c r="AE272" s="70"/>
      <c r="AF272" s="70"/>
      <c r="AG272" s="70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0"/>
      <c r="AZ272" s="70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80" t="s">
        <v>1423</v>
      </c>
      <c r="B273" s="180">
        <v>0</v>
      </c>
      <c r="C273" s="180">
        <v>0</v>
      </c>
      <c r="D273" s="180">
        <v>0</v>
      </c>
      <c r="E273" s="180">
        <v>0</v>
      </c>
      <c r="F273" s="180">
        <v>0</v>
      </c>
      <c r="G273" s="180">
        <v>0</v>
      </c>
      <c r="H273" s="180">
        <v>0</v>
      </c>
      <c r="I273" s="180">
        <v>0</v>
      </c>
      <c r="J273" s="180">
        <v>0</v>
      </c>
      <c r="K273" s="180">
        <v>0</v>
      </c>
      <c r="L273" s="180">
        <v>0</v>
      </c>
      <c r="M273" s="180">
        <v>0</v>
      </c>
      <c r="N273" s="180">
        <v>0</v>
      </c>
      <c r="O273" s="180">
        <v>0</v>
      </c>
      <c r="P273" s="180">
        <v>0</v>
      </c>
      <c r="Q273" s="180">
        <v>0</v>
      </c>
      <c r="R273" s="180">
        <v>0</v>
      </c>
      <c r="S273" s="180">
        <v>-1275</v>
      </c>
      <c r="T273" s="180">
        <v>2383</v>
      </c>
      <c r="U273" s="180">
        <v>39</v>
      </c>
      <c r="V273" s="180">
        <v>-1927</v>
      </c>
      <c r="W273" s="180">
        <v>-1488</v>
      </c>
      <c r="X273" s="180">
        <v>-4711</v>
      </c>
      <c r="Y273" s="180">
        <v>-4562</v>
      </c>
      <c r="Z273" s="180">
        <v>0</v>
      </c>
      <c r="AA273" s="180">
        <v>979</v>
      </c>
      <c r="AB273" s="180">
        <v>593</v>
      </c>
      <c r="AC273" s="180">
        <v>613</v>
      </c>
      <c r="AD273" s="70"/>
      <c r="AE273" s="70"/>
      <c r="AF273" s="70"/>
      <c r="AG273" s="70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0"/>
      <c r="AZ273" s="70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80" t="s">
        <v>1523</v>
      </c>
      <c r="B274" s="180">
        <v>12983.611000000001</v>
      </c>
      <c r="C274" s="180">
        <v>100415</v>
      </c>
      <c r="D274" s="180">
        <v>100415</v>
      </c>
      <c r="E274" s="180">
        <v>100414.62699999999</v>
      </c>
      <c r="F274" s="180">
        <v>100414.62699999999</v>
      </c>
      <c r="G274" s="180">
        <v>347988.946</v>
      </c>
      <c r="H274" s="180">
        <v>347988.95</v>
      </c>
      <c r="I274" s="180">
        <v>347988.946</v>
      </c>
      <c r="J274" s="180">
        <v>347988.946</v>
      </c>
      <c r="K274" s="180">
        <v>332803.15000000002</v>
      </c>
      <c r="L274" s="180">
        <v>332803</v>
      </c>
      <c r="M274" s="180">
        <v>332803</v>
      </c>
      <c r="N274" s="180">
        <v>332803</v>
      </c>
      <c r="O274" s="180">
        <v>713105</v>
      </c>
      <c r="P274" s="180">
        <v>713105</v>
      </c>
      <c r="Q274" s="180">
        <v>713105</v>
      </c>
      <c r="R274" s="180">
        <v>713105</v>
      </c>
      <c r="S274" s="180">
        <v>1853075</v>
      </c>
      <c r="T274" s="180">
        <v>1853075</v>
      </c>
      <c r="U274" s="180">
        <v>1853075</v>
      </c>
      <c r="V274" s="180">
        <v>1853075</v>
      </c>
      <c r="W274" s="180">
        <v>2409501</v>
      </c>
      <c r="X274" s="180">
        <v>2409501</v>
      </c>
      <c r="Y274" s="180">
        <v>2409501</v>
      </c>
      <c r="Z274" s="180">
        <v>2409501</v>
      </c>
      <c r="AA274" s="180">
        <v>1648912</v>
      </c>
      <c r="AB274" s="180">
        <v>1648912</v>
      </c>
      <c r="AC274" s="180">
        <v>1648912</v>
      </c>
      <c r="AD274" s="70"/>
      <c r="AE274" s="70"/>
      <c r="AF274" s="70"/>
      <c r="AG274" s="70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0"/>
      <c r="AZ274" s="70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80" t="s">
        <v>1524</v>
      </c>
      <c r="B275" s="180">
        <v>100414.62699999999</v>
      </c>
      <c r="C275" s="180">
        <v>123911</v>
      </c>
      <c r="D275" s="180">
        <v>125487</v>
      </c>
      <c r="E275" s="180">
        <v>174935.03536000001</v>
      </c>
      <c r="F275" s="180">
        <v>347988.94569999998</v>
      </c>
      <c r="G275" s="180">
        <v>285517.05699999997</v>
      </c>
      <c r="H275" s="180">
        <v>245459.98</v>
      </c>
      <c r="I275" s="180">
        <v>490026.69900000002</v>
      </c>
      <c r="J275" s="180">
        <v>332803.14799999999</v>
      </c>
      <c r="K275" s="180">
        <v>308716.78000000003</v>
      </c>
      <c r="L275" s="180">
        <v>555054</v>
      </c>
      <c r="M275" s="180">
        <v>531614</v>
      </c>
      <c r="N275" s="180">
        <v>713105</v>
      </c>
      <c r="O275" s="180">
        <v>772715</v>
      </c>
      <c r="P275" s="180">
        <v>804184</v>
      </c>
      <c r="Q275" s="180">
        <v>2170002</v>
      </c>
      <c r="R275" s="180">
        <v>1853075</v>
      </c>
      <c r="S275" s="180">
        <v>2839054</v>
      </c>
      <c r="T275" s="180">
        <v>2582848</v>
      </c>
      <c r="U275" s="180">
        <v>2574987</v>
      </c>
      <c r="V275" s="180">
        <v>2409501</v>
      </c>
      <c r="W275" s="180">
        <v>2966190</v>
      </c>
      <c r="X275" s="180">
        <v>3106239</v>
      </c>
      <c r="Y275" s="180">
        <v>1662860</v>
      </c>
      <c r="Z275" s="180">
        <v>1648912</v>
      </c>
      <c r="AA275" s="180">
        <v>1897652</v>
      </c>
      <c r="AB275" s="180">
        <v>5024681</v>
      </c>
      <c r="AC275" s="180">
        <v>2255016</v>
      </c>
      <c r="AD275" s="70"/>
      <c r="AE275" s="70"/>
      <c r="AF275" s="70"/>
      <c r="AG275" s="70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0"/>
      <c r="AZ275" s="70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3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  <c r="AM276" s="70"/>
      <c r="AN276" s="70"/>
      <c r="AO276" s="70"/>
      <c r="AP276" s="70"/>
      <c r="AQ276" s="70"/>
      <c r="AR276" s="70"/>
      <c r="AS276" s="70"/>
      <c r="AT276" s="70"/>
      <c r="AU276" s="70"/>
      <c r="AV276" s="70"/>
      <c r="AW276" s="70"/>
      <c r="AX276" s="70"/>
      <c r="AY276" s="70"/>
      <c r="AZ276" s="70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3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  <c r="AM277" s="70"/>
      <c r="AN277" s="70"/>
      <c r="AO277" s="70"/>
      <c r="AP277" s="70"/>
      <c r="AQ277" s="70"/>
      <c r="AR277" s="70"/>
      <c r="AS277" s="70"/>
      <c r="AT277" s="70"/>
      <c r="AU277" s="70"/>
      <c r="AV277" s="70"/>
      <c r="AW277" s="70"/>
      <c r="AX277" s="70"/>
      <c r="AY277" s="70"/>
      <c r="AZ277" s="70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3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  <c r="AM278" s="70"/>
      <c r="AN278" s="70"/>
      <c r="AO278" s="70"/>
      <c r="AP278" s="70"/>
      <c r="AQ278" s="70"/>
      <c r="AR278" s="70"/>
      <c r="AS278" s="70"/>
      <c r="AT278" s="70"/>
      <c r="AU278" s="70"/>
      <c r="AV278" s="70"/>
      <c r="AW278" s="70"/>
      <c r="AX278" s="70"/>
      <c r="AY278" s="70"/>
      <c r="AZ278" s="70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3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  <c r="AM279" s="70"/>
      <c r="AN279" s="70"/>
      <c r="AO279" s="70"/>
      <c r="AP279" s="70"/>
      <c r="AQ279" s="70"/>
      <c r="AR279" s="70"/>
      <c r="AS279" s="70"/>
      <c r="AT279" s="70"/>
      <c r="AU279" s="70"/>
      <c r="AV279" s="70"/>
      <c r="AW279" s="70"/>
      <c r="AX279" s="70"/>
      <c r="AY279" s="70"/>
      <c r="AZ279" s="70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3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8"/>
      <c r="B285" s="9">
        <v>2008</v>
      </c>
      <c r="C285" s="9">
        <v>2009</v>
      </c>
      <c r="D285" s="9">
        <v>2010</v>
      </c>
      <c r="E285" s="9">
        <v>2011</v>
      </c>
      <c r="F285" s="9">
        <v>2012</v>
      </c>
      <c r="G285" s="9">
        <v>2013</v>
      </c>
      <c r="H285" s="9">
        <v>2014</v>
      </c>
      <c r="I285" s="9">
        <v>2015</v>
      </c>
      <c r="J285" s="9">
        <v>2016</v>
      </c>
      <c r="K285" s="9">
        <v>2017</v>
      </c>
      <c r="L285" s="9">
        <v>2018</v>
      </c>
      <c r="M285" s="9">
        <v>2019</v>
      </c>
      <c r="N285" s="9">
        <v>2020</v>
      </c>
      <c r="O285" s="10"/>
      <c r="P285" s="9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</row>
    <row r="286" spans="1:71" x14ac:dyDescent="0.25">
      <c r="A286" s="11"/>
      <c r="B286" s="210" t="s">
        <v>955</v>
      </c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203"/>
      <c r="O286" s="12"/>
      <c r="P286" s="5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3"/>
      <c r="B287" s="211" t="s">
        <v>1345</v>
      </c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203"/>
      <c r="O287" s="12"/>
      <c r="P287" s="5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3"/>
      <c r="B288" s="13" t="str">
        <f ca="1">IFERROR(VLOOKUP($H$287,$4:$87,MATHH($P288&amp;"/"&amp;H$285,$2:$2,0),FALSE),"")</f>
        <v/>
      </c>
      <c r="C288" s="13" t="str">
        <f ca="1">IFERROR(VLOOKUP($H$287,$4:$87,MATHH($P288&amp;"/"&amp;H$285,$2:$2,0),FALSE),"")</f>
        <v/>
      </c>
      <c r="D288" s="13" t="str">
        <f ca="1">IFERROR(VLOOKUP($H$287,$4:$87,MATHH($P288&amp;"/"&amp;D$285,$2:$2,0),FALSE),"")</f>
        <v/>
      </c>
      <c r="E288" s="13" t="str">
        <f ca="1">IFERROR(VLOOKUP($H$287,$4:$87,MATHH($P288&amp;"/"&amp;E$285,$2:$2,0),FALSE),"")</f>
        <v/>
      </c>
      <c r="F288" s="13" t="str">
        <f ca="1">IFERROR(VLOOKUP($H$287,$4:$87,MATHH($P288&amp;"/"&amp;F$285,$2:$2,0),FALSE),"")</f>
        <v/>
      </c>
      <c r="G288" s="13" t="str">
        <f ca="1">IFERROR(VLOOKUP($H$287,$4:$87,MATHH($P288&amp;"/"&amp;G$285,$2:$2,0),FALSE),"")</f>
        <v/>
      </c>
      <c r="H288" s="13" t="str">
        <f ca="1">IFERROR(VLOOKUP($H$287,$4:$87,MATHH($P288&amp;"/"&amp;H$285,$2:$2,0),FALSE),"")</f>
        <v/>
      </c>
      <c r="I288" s="13" t="str">
        <f ca="1">IFERROR(VLOOKUP($H$287,$4:$87,MATHH($P288&amp;"/"&amp;I$285,$2:$2,0),FALSE),"")</f>
        <v/>
      </c>
      <c r="J288" s="13" t="str">
        <f ca="1">IFERROR(VLOOKUP($H$287,$4:$87,MATHH($P288&amp;"/"&amp;J$285,$2:$2,0),FALSE),"")</f>
        <v/>
      </c>
      <c r="K288" s="13" t="str">
        <f ca="1">IFERROR(VLOOKUP($H$287,$4:$87,MATHH($P288&amp;"/"&amp;K$285,$2:$2,0),FALSE),"")</f>
        <v/>
      </c>
      <c r="L288" s="13" t="str">
        <f ca="1">IFERROR(VLOOKUP($H$287,$4:$87,MATHH($P288&amp;"/"&amp;L$285,$2:$2,0),FALSE),"")</f>
        <v/>
      </c>
      <c r="M288" s="13" t="str">
        <f ca="1">IFERROR(VLOOKUP($H$287,$4:$87,MATHH($P288&amp;"/"&amp;M$285,$2:$2,0),FALSE),"")</f>
        <v/>
      </c>
      <c r="N288" s="14" t="str">
        <f ca="1">IFERROR(VLOOKUP($H$287,$4:$87,MATHH($P288&amp;"/"&amp;N$285,$2:$2,0),FALSE),"")</f>
        <v/>
      </c>
      <c r="O288" s="12"/>
      <c r="P288" s="15" t="s">
        <v>956</v>
      </c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3"/>
      <c r="B289" s="13" t="str">
        <f ca="1">IFERROR(VLOOKUP($H$287,$4:$87,MATHH($P289&amp;"/"&amp;H$285,$2:$2,0),FALSE),"")</f>
        <v/>
      </c>
      <c r="C289" s="13" t="str">
        <f ca="1">IFERROR(VLOOKUP($H$287,$4:$87,MATHH($P289&amp;"/"&amp;H$285,$2:$2,0),FALSE),"")</f>
        <v/>
      </c>
      <c r="D289" s="13" t="str">
        <f ca="1">IFERROR(VLOOKUP($H$287,$4:$87,MATHH($P289&amp;"/"&amp;D$285,$2:$2,0),FALSE),"")</f>
        <v/>
      </c>
      <c r="E289" s="13" t="str">
        <f ca="1">IFERROR(VLOOKUP($H$287,$4:$87,MATHH($P289&amp;"/"&amp;E$285,$2:$2,0),FALSE),"")</f>
        <v/>
      </c>
      <c r="F289" s="13" t="str">
        <f ca="1">IFERROR(VLOOKUP($H$287,$4:$87,MATHH($P289&amp;"/"&amp;F$285,$2:$2,0),FALSE),"")</f>
        <v/>
      </c>
      <c r="G289" s="13" t="str">
        <f ca="1">IFERROR(VLOOKUP($H$287,$4:$87,MATHH($P289&amp;"/"&amp;G$285,$2:$2,0),FALSE),"")</f>
        <v/>
      </c>
      <c r="H289" s="13" t="str">
        <f ca="1">IFERROR(VLOOKUP($H$287,$4:$87,MATHH($P289&amp;"/"&amp;H$285,$2:$2,0),FALSE),"")</f>
        <v/>
      </c>
      <c r="I289" s="13" t="str">
        <f ca="1">IFERROR(VLOOKUP($H$287,$4:$87,MATHH($P289&amp;"/"&amp;I$285,$2:$2,0),FALSE),"")</f>
        <v/>
      </c>
      <c r="J289" s="13" t="str">
        <f ca="1">IFERROR(VLOOKUP($H$287,$4:$87,MATHH($P289&amp;"/"&amp;J$285,$2:$2,0),FALSE),"")</f>
        <v/>
      </c>
      <c r="K289" s="13" t="str">
        <f ca="1">IFERROR(VLOOKUP($H$287,$4:$87,MATHH($P289&amp;"/"&amp;K$285,$2:$2,0),FALSE),"")</f>
        <v/>
      </c>
      <c r="L289" s="13" t="str">
        <f ca="1">IFERROR(VLOOKUP($H$287,$4:$87,MATHH($P289&amp;"/"&amp;L$285,$2:$2,0),FALSE),"")</f>
        <v/>
      </c>
      <c r="M289" s="13" t="str">
        <f ca="1">IFERROR(VLOOKUP($H$287,$4:$87,MATHH($P289&amp;"/"&amp;M$285,$2:$2,0),FALSE),"")</f>
        <v/>
      </c>
      <c r="N289" s="14" t="str">
        <f ca="1">IFERROR(VLOOKUP($H$287,$4:$87,MATHH($P289&amp;"/"&amp;N$285,$2:$2,0),FALSE),"")</f>
        <v/>
      </c>
      <c r="O289" s="12"/>
      <c r="P289" s="15" t="s">
        <v>957</v>
      </c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3"/>
      <c r="B290" s="13" t="str">
        <f ca="1">IFERROR(VLOOKUP($H$287,$4:$87,MATHH($P290&amp;"/"&amp;H$285,$2:$2,0),FALSE),"")</f>
        <v/>
      </c>
      <c r="C290" s="13" t="str">
        <f ca="1">IFERROR(VLOOKUP($H$287,$4:$87,MATHH($P290&amp;"/"&amp;H$285,$2:$2,0),FALSE),"")</f>
        <v/>
      </c>
      <c r="D290" s="13" t="str">
        <f ca="1">IFERROR(VLOOKUP($H$287,$4:$87,MATHH($P290&amp;"/"&amp;D$285,$2:$2,0),FALSE),"")</f>
        <v/>
      </c>
      <c r="E290" s="13" t="str">
        <f ca="1">IFERROR(VLOOKUP($H$287,$4:$87,MATHH($P290&amp;"/"&amp;E$285,$2:$2,0),FALSE),"")</f>
        <v/>
      </c>
      <c r="F290" s="13" t="str">
        <f ca="1">IFERROR(VLOOKUP($H$287,$4:$87,MATHH($P290&amp;"/"&amp;F$285,$2:$2,0),FALSE),"")</f>
        <v/>
      </c>
      <c r="G290" s="13" t="str">
        <f ca="1">IFERROR(VLOOKUP($H$287,$4:$87,MATHH($P290&amp;"/"&amp;G$285,$2:$2,0),FALSE),"")</f>
        <v/>
      </c>
      <c r="H290" s="13" t="str">
        <f ca="1">IFERROR(VLOOKUP($H$287,$4:$87,MATHH($P290&amp;"/"&amp;H$285,$2:$2,0),FALSE),"")</f>
        <v/>
      </c>
      <c r="I290" s="13" t="str">
        <f ca="1">IFERROR(VLOOKUP($H$287,$4:$87,MATHH($P290&amp;"/"&amp;I$285,$2:$2,0),FALSE),"")</f>
        <v/>
      </c>
      <c r="J290" s="13" t="str">
        <f ca="1">IFERROR(VLOOKUP($H$287,$4:$87,MATHH($P290&amp;"/"&amp;J$285,$2:$2,0),FALSE),"")</f>
        <v/>
      </c>
      <c r="K290" s="13" t="str">
        <f ca="1">IFERROR(VLOOKUP($H$287,$4:$87,MATHH($P290&amp;"/"&amp;K$285,$2:$2,0),FALSE),"")</f>
        <v/>
      </c>
      <c r="L290" s="13" t="str">
        <f ca="1">IFERROR(VLOOKUP($H$287,$4:$87,MATHH($P290&amp;"/"&amp;L$285,$2:$2,0),FALSE),"")</f>
        <v/>
      </c>
      <c r="M290" s="13" t="str">
        <f ca="1">IFERROR(VLOOKUP($H$287,$4:$87,MATHH($P290&amp;"/"&amp;M$285,$2:$2,0),FALSE),"")</f>
        <v/>
      </c>
      <c r="N290" s="14" t="str">
        <f ca="1">IFERROR(VLOOKUP($H$287,$4:$87,MATHH($P290&amp;"/"&amp;N$285,$2:$2,0),FALSE),"")</f>
        <v/>
      </c>
      <c r="O290" s="12"/>
      <c r="P290" s="15" t="s">
        <v>958</v>
      </c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3"/>
      <c r="B291" s="13" t="str">
        <f ca="1">IFERROR(VLOOKUP($H$287,$4:$87,MATHH($P291&amp;"/"&amp;H$285,$2:$2,0),FALSE),"")</f>
        <v/>
      </c>
      <c r="C291" s="13" t="str">
        <f ca="1">IFERROR(VLOOKUP($H$287,$4:$87,MATHH($P291&amp;"/"&amp;H$285,$2:$2,0),FALSE),"")</f>
        <v/>
      </c>
      <c r="D291" s="13" t="str">
        <f ca="1">IFERROR(VLOOKUP($H$287,$4:$87,MATHH($P291&amp;"/"&amp;D$285,$2:$2,0),FALSE),"")</f>
        <v/>
      </c>
      <c r="E291" s="13" t="str">
        <f ca="1">IFERROR(VLOOKUP($H$287,$4:$87,MATHH($P291&amp;"/"&amp;E$285,$2:$2,0),FALSE),"")</f>
        <v/>
      </c>
      <c r="F291" s="13" t="str">
        <f ca="1">IFERROR(VLOOKUP($H$287,$4:$87,MATHH($P291&amp;"/"&amp;F$285,$2:$2,0),FALSE),"")</f>
        <v/>
      </c>
      <c r="G291" s="13" t="str">
        <f ca="1">IFERROR(VLOOKUP($H$287,$4:$87,MATHH($P291&amp;"/"&amp;G$285,$2:$2,0),FALSE),"")</f>
        <v/>
      </c>
      <c r="H291" s="13" t="str">
        <f ca="1">IFERROR(VLOOKUP($H$287,$4:$87,MATHH($P291&amp;"/"&amp;H$285,$2:$2,0),FALSE),"")</f>
        <v/>
      </c>
      <c r="I291" s="13" t="str">
        <f ca="1">IFERROR(VLOOKUP($H$287,$4:$87,MATHH($P291&amp;"/"&amp;I$285,$2:$2,0),FALSE),"")</f>
        <v/>
      </c>
      <c r="J291" s="13" t="str">
        <f ca="1">IFERROR(VLOOKUP($H$287,$4:$87,MATHH($P291&amp;"/"&amp;J$285,$2:$2,0),FALSE),"")</f>
        <v/>
      </c>
      <c r="K291" s="13" t="str">
        <f ca="1">IFERROR(VLOOKUP($H$287,$4:$87,MATHH($P291&amp;"/"&amp;K$285,$2:$2,0),FALSE),"")</f>
        <v/>
      </c>
      <c r="L291" s="13" t="str">
        <f ca="1">IFERROR(VLOOKUP($H$287,$4:$87,MATHH($P291&amp;"/"&amp;L$285,$2:$2,0),FALSE),"")</f>
        <v/>
      </c>
      <c r="M291" s="13" t="str">
        <f ca="1">IFERROR(VLOOKUP($H$287,$4:$87,MATHH($P291&amp;"/"&amp;M$285,$2:$2,0),FALSE),"")</f>
        <v/>
      </c>
      <c r="N291" s="14" t="str">
        <f ca="1">IFERROR(VLOOKUP($H$287,$4:$87,MATHH($P291&amp;"/"&amp;N$285,$2:$2,0),FALSE),IFERROR(VLOOKUP($H$287,$4:$87,MATHH($P290&amp;"/"&amp;N$285,$2:$2,0),FALSE),IFERROR(VLOOKUP($H$287,$4:$87,MATHH($P289&amp;"/"&amp;N$285,$2:$2,0),FALSE),IFERROR(VLOOKUP($H$287,$4:$87,MATHH($P288&amp;"/"&amp;N$285,$2:$2,0),FALSE),""))))</f>
        <v/>
      </c>
      <c r="O291" s="12"/>
      <c r="P291" s="15" t="s">
        <v>959</v>
      </c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3"/>
      <c r="B292" s="16" t="e">
        <f ca="1">+H291/H$339</f>
        <v>#VALUE!</v>
      </c>
      <c r="C292" s="16" t="e">
        <f ca="1">+H291/H$339</f>
        <v>#VALUE!</v>
      </c>
      <c r="D292" s="16" t="e">
        <f t="shared" ref="B292:N292" ca="1" si="6">+D291/D$339</f>
        <v>#VALUE!</v>
      </c>
      <c r="E292" s="16" t="e">
        <f t="shared" ca="1" si="6"/>
        <v>#VALUE!</v>
      </c>
      <c r="F292" s="16" t="e">
        <f t="shared" ca="1" si="6"/>
        <v>#VALUE!</v>
      </c>
      <c r="G292" s="16" t="e">
        <f t="shared" ca="1" si="6"/>
        <v>#VALUE!</v>
      </c>
      <c r="H292" s="16" t="e">
        <f t="shared" ca="1" si="6"/>
        <v>#VALUE!</v>
      </c>
      <c r="I292" s="16" t="e">
        <f t="shared" ca="1" si="6"/>
        <v>#VALUE!</v>
      </c>
      <c r="J292" s="16" t="e">
        <f t="shared" ca="1" si="6"/>
        <v>#VALUE!</v>
      </c>
      <c r="K292" s="16" t="e">
        <f t="shared" ca="1" si="6"/>
        <v>#VALUE!</v>
      </c>
      <c r="L292" s="16" t="e">
        <f t="shared" ca="1" si="6"/>
        <v>#VALUE!</v>
      </c>
      <c r="M292" s="16" t="e">
        <f t="shared" ca="1" si="6"/>
        <v>#VALUE!</v>
      </c>
      <c r="N292" s="16" t="e">
        <f t="shared" ca="1" si="6"/>
        <v>#VALUE!</v>
      </c>
      <c r="O292" s="12" t="e">
        <f ca="1">RATE(M$285-H$285,,-H292,M292)</f>
        <v>#VALUE!</v>
      </c>
      <c r="P292" s="17" t="s">
        <v>1424</v>
      </c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3"/>
      <c r="B293" s="212" t="s">
        <v>1058</v>
      </c>
      <c r="C293" s="199"/>
      <c r="D293" s="199"/>
      <c r="E293" s="199"/>
      <c r="F293" s="199"/>
      <c r="G293" s="199"/>
      <c r="H293" s="199"/>
      <c r="I293" s="199"/>
      <c r="J293" s="199"/>
      <c r="K293" s="199"/>
      <c r="L293" s="199"/>
      <c r="M293" s="199"/>
      <c r="N293" s="200"/>
      <c r="O293" s="12"/>
      <c r="P293" s="5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3"/>
      <c r="B294" s="14" t="str">
        <f ca="1">IFERROR(VLOOKUP($H$293,$4:$87,MATHH($P294&amp;"/"&amp;H$285,$2:$2,0),FALSE),IFERROR(VLOOKUP($H$293,$4:$87,MATHH($P293&amp;"/"&amp;H$285,$2:$2,0),FALSE),IFERROR(VLOOKUP($H$293,$4:$87,MATHH($P292&amp;"/"&amp;H$285,$2:$2,0),FALSE),IFERROR(VLOOKUP($H$293,$4:$87,MATHH($P291&amp;"/"&amp;H$285,$2:$2,0),FALSE),"0"))))</f>
        <v>0</v>
      </c>
      <c r="C294" s="14" t="str">
        <f ca="1">IFERROR(VLOOKUP($H$293,$4:$87,MATHH($P294&amp;"/"&amp;H$285,$2:$2,0),FALSE),IFERROR(VLOOKUP($H$293,$4:$87,MATHH($P293&amp;"/"&amp;H$285,$2:$2,0),FALSE),IFERROR(VLOOKUP($H$293,$4:$87,MATHH($P292&amp;"/"&amp;H$285,$2:$2,0),FALSE),IFERROR(VLOOKUP($H$293,$4:$87,MATHH($P291&amp;"/"&amp;H$285,$2:$2,0),FALSE),"0"))))</f>
        <v>0</v>
      </c>
      <c r="D294" s="14" t="str">
        <f ca="1">IFERROR(VLOOKUP($H$293,$4:$87,MATHH($P294&amp;"/"&amp;D$285,$2:$2,0),FALSE),IFERROR(VLOOKUP($H$293,$4:$87,MATHH($P293&amp;"/"&amp;D$285,$2:$2,0),FALSE),IFERROR(VLOOKUP($H$293,$4:$87,MATHH($P292&amp;"/"&amp;D$285,$2:$2,0),FALSE),IFERROR(VLOOKUP($H$293,$4:$87,MATHH($P291&amp;"/"&amp;D$285,$2:$2,0),FALSE),"0"))))</f>
        <v>0</v>
      </c>
      <c r="E294" s="14" t="str">
        <f ca="1">IFERROR(VLOOKUP($H$293,$4:$87,MATHH($P294&amp;"/"&amp;E$285,$2:$2,0),FALSE),IFERROR(VLOOKUP($H$293,$4:$87,MATHH($P293&amp;"/"&amp;E$285,$2:$2,0),FALSE),IFERROR(VLOOKUP($H$293,$4:$87,MATHH($P292&amp;"/"&amp;E$285,$2:$2,0),FALSE),IFERROR(VLOOKUP($H$293,$4:$87,MATHH($P291&amp;"/"&amp;E$285,$2:$2,0),FALSE),"0"))))</f>
        <v>0</v>
      </c>
      <c r="F294" s="14" t="str">
        <f ca="1">IFERROR(VLOOKUP($H$293,$4:$87,MATHH($P294&amp;"/"&amp;F$285,$2:$2,0),FALSE),IFERROR(VLOOKUP($H$293,$4:$87,MATHH($P293&amp;"/"&amp;F$285,$2:$2,0),FALSE),IFERROR(VLOOKUP($H$293,$4:$87,MATHH($P292&amp;"/"&amp;F$285,$2:$2,0),FALSE),IFERROR(VLOOKUP($H$293,$4:$87,MATHH($P291&amp;"/"&amp;F$285,$2:$2,0),FALSE),"0"))))</f>
        <v>0</v>
      </c>
      <c r="G294" s="14" t="str">
        <f ca="1">IFERROR(VLOOKUP($H$293,$4:$87,MATHH($P294&amp;"/"&amp;G$285,$2:$2,0),FALSE),IFERROR(VLOOKUP($H$293,$4:$87,MATHH($P293&amp;"/"&amp;G$285,$2:$2,0),FALSE),IFERROR(VLOOKUP($H$293,$4:$87,MATHH($P292&amp;"/"&amp;G$285,$2:$2,0),FALSE),IFERROR(VLOOKUP($H$293,$4:$87,MATHH($P291&amp;"/"&amp;G$285,$2:$2,0),FALSE),"0"))))</f>
        <v>0</v>
      </c>
      <c r="H294" s="14" t="str">
        <f ca="1">IFERROR(VLOOKUP($H$293,$4:$87,MATHH($P294&amp;"/"&amp;H$285,$2:$2,0),FALSE),IFERROR(VLOOKUP($H$293,$4:$87,MATHH($P293&amp;"/"&amp;H$285,$2:$2,0),FALSE),IFERROR(VLOOKUP($H$293,$4:$87,MATHH($P292&amp;"/"&amp;H$285,$2:$2,0),FALSE),IFERROR(VLOOKUP($H$293,$4:$87,MATHH($P291&amp;"/"&amp;H$285,$2:$2,0),FALSE),"0"))))</f>
        <v>0</v>
      </c>
      <c r="I294" s="14" t="str">
        <f ca="1">IFERROR(VLOOKUP($H$293,$4:$87,MATHH($P294&amp;"/"&amp;I$285,$2:$2,0),FALSE),IFERROR(VLOOKUP($H$293,$4:$87,MATHH($P293&amp;"/"&amp;I$285,$2:$2,0),FALSE),IFERROR(VLOOKUP($H$293,$4:$87,MATHH($P292&amp;"/"&amp;I$285,$2:$2,0),FALSE),IFERROR(VLOOKUP($H$293,$4:$87,MATHH($P291&amp;"/"&amp;I$285,$2:$2,0),FALSE),"0"))))</f>
        <v>0</v>
      </c>
      <c r="J294" s="14" t="str">
        <f ca="1">IFERROR(VLOOKUP($H$293,$4:$87,MATHH($P294&amp;"/"&amp;J$285,$2:$2,0),FALSE),IFERROR(VLOOKUP($H$293,$4:$87,MATHH($P293&amp;"/"&amp;J$285,$2:$2,0),FALSE),IFERROR(VLOOKUP($H$293,$4:$87,MATHH($P292&amp;"/"&amp;J$285,$2:$2,0),FALSE),IFERROR(VLOOKUP($H$293,$4:$87,MATHH($P291&amp;"/"&amp;J$285,$2:$2,0),FALSE),"0"))))</f>
        <v>0</v>
      </c>
      <c r="K294" s="14" t="str">
        <f ca="1">IFERROR(VLOOKUP($H$293,$4:$87,MATHH($P294&amp;"/"&amp;K$285,$2:$2,0),FALSE),IFERROR(VLOOKUP($H$293,$4:$87,MATHH($P293&amp;"/"&amp;K$285,$2:$2,0),FALSE),IFERROR(VLOOKUP($H$293,$4:$87,MATHH($P292&amp;"/"&amp;K$285,$2:$2,0),FALSE),IFERROR(VLOOKUP($H$293,$4:$87,MATHH($P291&amp;"/"&amp;K$285,$2:$2,0),FALSE),"0"))))</f>
        <v>0</v>
      </c>
      <c r="L294" s="14" t="str">
        <f ca="1">IFERROR(VLOOKUP($H$293,$4:$87,MATHH($P294&amp;"/"&amp;L$285,$2:$2,0),FALSE),IFERROR(VLOOKUP($H$293,$4:$87,MATHH($P293&amp;"/"&amp;L$285,$2:$2,0),FALSE),IFERROR(VLOOKUP($H$293,$4:$87,MATHH($P292&amp;"/"&amp;L$285,$2:$2,0),FALSE),IFERROR(VLOOKUP($H$293,$4:$87,MATHH($P291&amp;"/"&amp;L$285,$2:$2,0),FALSE),"0"))))</f>
        <v>0</v>
      </c>
      <c r="M294" s="14" t="str">
        <f ca="1">IFERROR(VLOOKUP($H$293,$4:$87,MATHH($P294&amp;"/"&amp;M$285,$2:$2,0),FALSE),IFERROR(VLOOKUP($H$293,$4:$87,MATHH($P293&amp;"/"&amp;M$285,$2:$2,0),FALSE),IFERROR(VLOOKUP($H$293,$4:$87,MATHH($P292&amp;"/"&amp;M$285,$2:$2,0),FALSE),IFERROR(VLOOKUP($H$293,$4:$87,MATHH($P291&amp;"/"&amp;M$285,$2:$2,0),FALSE),"0"))))</f>
        <v>0</v>
      </c>
      <c r="N294" s="14" t="str">
        <f ca="1">IFERROR(VLOOKUP($H$293,$4:$87,MATHH($P294&amp;"/"&amp;N$285,$2:$2,0),FALSE),IFERROR(VLOOKUP($H$293,$4:$87,MATHH($P293&amp;"/"&amp;N$285,$2:$2,0),FALSE),IFERROR(VLOOKUP($H$293,$4:$87,MATHH($P292&amp;"/"&amp;N$285,$2:$2,0),FALSE),IFERROR(VLOOKUP($H$293,$4:$87,MATHH($P291&amp;"/"&amp;N$285,$2:$2,0),FALSE),"0"))))</f>
        <v>0</v>
      </c>
      <c r="O294" s="12"/>
      <c r="P294" s="15" t="s">
        <v>956</v>
      </c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3"/>
      <c r="B295" s="14" t="str">
        <f ca="1">IFERROR(VLOOKUP($H$293,$4:$87,MATHH($P295&amp;"/"&amp;H$285,$2:$2,0),FALSE),IFERROR(VLOOKUP($H$293,$4:$87,MATHH($P294&amp;"/"&amp;H$285,$2:$2,0),FALSE),IFERROR(VLOOKUP($H$293,$4:$87,MATHH($P293&amp;"/"&amp;H$285,$2:$2,0),FALSE),IFERROR(VLOOKUP($H$293,$4:$87,MATHH($P292&amp;"/"&amp;H$285,$2:$2,0),FALSE),"0"))))</f>
        <v>0</v>
      </c>
      <c r="C295" s="14" t="str">
        <f ca="1">IFERROR(VLOOKUP($H$293,$4:$87,MATHH($P295&amp;"/"&amp;H$285,$2:$2,0),FALSE),IFERROR(VLOOKUP($H$293,$4:$87,MATHH($P294&amp;"/"&amp;H$285,$2:$2,0),FALSE),IFERROR(VLOOKUP($H$293,$4:$87,MATHH($P293&amp;"/"&amp;H$285,$2:$2,0),FALSE),IFERROR(VLOOKUP($H$293,$4:$87,MATHH($P292&amp;"/"&amp;H$285,$2:$2,0),FALSE),"0"))))</f>
        <v>0</v>
      </c>
      <c r="D295" s="14" t="str">
        <f ca="1">IFERROR(VLOOKUP($H$293,$4:$87,MATHH($P295&amp;"/"&amp;D$285,$2:$2,0),FALSE),IFERROR(VLOOKUP($H$293,$4:$87,MATHH($P294&amp;"/"&amp;D$285,$2:$2,0),FALSE),IFERROR(VLOOKUP($H$293,$4:$87,MATHH($P293&amp;"/"&amp;D$285,$2:$2,0),FALSE),IFERROR(VLOOKUP($H$293,$4:$87,MATHH($P292&amp;"/"&amp;D$285,$2:$2,0),FALSE),"0"))))</f>
        <v>0</v>
      </c>
      <c r="E295" s="14" t="str">
        <f ca="1">IFERROR(VLOOKUP($H$293,$4:$87,MATHH($P295&amp;"/"&amp;E$285,$2:$2,0),FALSE),IFERROR(VLOOKUP($H$293,$4:$87,MATHH($P294&amp;"/"&amp;E$285,$2:$2,0),FALSE),IFERROR(VLOOKUP($H$293,$4:$87,MATHH($P293&amp;"/"&amp;E$285,$2:$2,0),FALSE),IFERROR(VLOOKUP($H$293,$4:$87,MATHH($P292&amp;"/"&amp;E$285,$2:$2,0),FALSE),"0"))))</f>
        <v>0</v>
      </c>
      <c r="F295" s="14" t="str">
        <f ca="1">IFERROR(VLOOKUP($H$293,$4:$87,MATHH($P295&amp;"/"&amp;F$285,$2:$2,0),FALSE),IFERROR(VLOOKUP($H$293,$4:$87,MATHH($P294&amp;"/"&amp;F$285,$2:$2,0),FALSE),IFERROR(VLOOKUP($H$293,$4:$87,MATHH($P293&amp;"/"&amp;F$285,$2:$2,0),FALSE),IFERROR(VLOOKUP($H$293,$4:$87,MATHH($P292&amp;"/"&amp;F$285,$2:$2,0),FALSE),"0"))))</f>
        <v>0</v>
      </c>
      <c r="G295" s="14" t="str">
        <f ca="1">IFERROR(VLOOKUP($H$293,$4:$87,MATHH($P295&amp;"/"&amp;G$285,$2:$2,0),FALSE),IFERROR(VLOOKUP($H$293,$4:$87,MATHH($P294&amp;"/"&amp;G$285,$2:$2,0),FALSE),IFERROR(VLOOKUP($H$293,$4:$87,MATHH($P293&amp;"/"&amp;G$285,$2:$2,0),FALSE),IFERROR(VLOOKUP($H$293,$4:$87,MATHH($P292&amp;"/"&amp;G$285,$2:$2,0),FALSE),"0"))))</f>
        <v>0</v>
      </c>
      <c r="H295" s="14" t="str">
        <f ca="1">IFERROR(VLOOKUP($H$293,$4:$87,MATHH($P295&amp;"/"&amp;H$285,$2:$2,0),FALSE),IFERROR(VLOOKUP($H$293,$4:$87,MATHH($P294&amp;"/"&amp;H$285,$2:$2,0),FALSE),IFERROR(VLOOKUP($H$293,$4:$87,MATHH($P293&amp;"/"&amp;H$285,$2:$2,0),FALSE),IFERROR(VLOOKUP($H$293,$4:$87,MATHH($P292&amp;"/"&amp;H$285,$2:$2,0),FALSE),"0"))))</f>
        <v>0</v>
      </c>
      <c r="I295" s="14" t="str">
        <f ca="1">IFERROR(VLOOKUP($H$293,$4:$87,MATHH($P295&amp;"/"&amp;I$285,$2:$2,0),FALSE),IFERROR(VLOOKUP($H$293,$4:$87,MATHH($P294&amp;"/"&amp;I$285,$2:$2,0),FALSE),IFERROR(VLOOKUP($H$293,$4:$87,MATHH($P293&amp;"/"&amp;I$285,$2:$2,0),FALSE),IFERROR(VLOOKUP($H$293,$4:$87,MATHH($P292&amp;"/"&amp;I$285,$2:$2,0),FALSE),"0"))))</f>
        <v>0</v>
      </c>
      <c r="J295" s="14" t="str">
        <f ca="1">IFERROR(VLOOKUP($H$293,$4:$87,MATHH($P295&amp;"/"&amp;J$285,$2:$2,0),FALSE),IFERROR(VLOOKUP($H$293,$4:$87,MATHH($P294&amp;"/"&amp;J$285,$2:$2,0),FALSE),IFERROR(VLOOKUP($H$293,$4:$87,MATHH($P293&amp;"/"&amp;J$285,$2:$2,0),FALSE),IFERROR(VLOOKUP($H$293,$4:$87,MATHH($P292&amp;"/"&amp;J$285,$2:$2,0),FALSE),"0"))))</f>
        <v>0</v>
      </c>
      <c r="K295" s="14" t="str">
        <f ca="1">IFERROR(VLOOKUP($H$293,$4:$87,MATHH($P295&amp;"/"&amp;K$285,$2:$2,0),FALSE),IFERROR(VLOOKUP($H$293,$4:$87,MATHH($P294&amp;"/"&amp;K$285,$2:$2,0),FALSE),IFERROR(VLOOKUP($H$293,$4:$87,MATHH($P293&amp;"/"&amp;K$285,$2:$2,0),FALSE),IFERROR(VLOOKUP($H$293,$4:$87,MATHH($P292&amp;"/"&amp;K$285,$2:$2,0),FALSE),"0"))))</f>
        <v>0</v>
      </c>
      <c r="L295" s="14" t="str">
        <f ca="1">IFERROR(VLOOKUP($H$293,$4:$87,MATHH($P295&amp;"/"&amp;L$285,$2:$2,0),FALSE),IFERROR(VLOOKUP($H$293,$4:$87,MATHH($P294&amp;"/"&amp;L$285,$2:$2,0),FALSE),IFERROR(VLOOKUP($H$293,$4:$87,MATHH($P293&amp;"/"&amp;L$285,$2:$2,0),FALSE),IFERROR(VLOOKUP($H$293,$4:$87,MATHH($P292&amp;"/"&amp;L$285,$2:$2,0),FALSE),"0"))))</f>
        <v>0</v>
      </c>
      <c r="M295" s="14" t="str">
        <f ca="1">IFERROR(VLOOKUP($H$293,$4:$87,MATHH($P295&amp;"/"&amp;M$285,$2:$2,0),FALSE),IFERROR(VLOOKUP($H$293,$4:$87,MATHH($P294&amp;"/"&amp;M$285,$2:$2,0),FALSE),IFERROR(VLOOKUP($H$293,$4:$87,MATHH($P293&amp;"/"&amp;M$285,$2:$2,0),FALSE),IFERROR(VLOOKUP($H$293,$4:$87,MATHH($P292&amp;"/"&amp;M$285,$2:$2,0),FALSE),"0"))))</f>
        <v>0</v>
      </c>
      <c r="N295" s="14" t="str">
        <f ca="1">IFERROR(VLOOKUP($H$293,$4:$87,MATHH($P295&amp;"/"&amp;N$285,$2:$2,0),FALSE),IFERROR(VLOOKUP($H$293,$4:$87,MATHH($P294&amp;"/"&amp;N$285,$2:$2,0),FALSE),IFERROR(VLOOKUP($H$293,$4:$87,MATHH($P293&amp;"/"&amp;N$285,$2:$2,0),FALSE),IFERROR(VLOOKUP($H$293,$4:$87,MATHH($P292&amp;"/"&amp;N$285,$2:$2,0),FALSE),"0"))))</f>
        <v>0</v>
      </c>
      <c r="O295" s="12"/>
      <c r="P295" s="15" t="s">
        <v>957</v>
      </c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3"/>
      <c r="B296" s="14" t="str">
        <f ca="1">IFERROR(VLOOKUP($H$293,$4:$87,MATHH($P296&amp;"/"&amp;H$285,$2:$2,0),FALSE),IFERROR(VLOOKUP($H$293,$4:$87,MATHH($P295&amp;"/"&amp;H$285,$2:$2,0),FALSE),IFERROR(VLOOKUP($H$293,$4:$87,MATHH($P294&amp;"/"&amp;H$285,$2:$2,0),FALSE),IFERROR(VLOOKUP($H$293,$4:$87,MATHH($P293&amp;"/"&amp;H$285,$2:$2,0),FALSE),"0"))))</f>
        <v>0</v>
      </c>
      <c r="C296" s="14" t="str">
        <f ca="1">IFERROR(VLOOKUP($H$293,$4:$87,MATHH($P296&amp;"/"&amp;H$285,$2:$2,0),FALSE),IFERROR(VLOOKUP($H$293,$4:$87,MATHH($P295&amp;"/"&amp;H$285,$2:$2,0),FALSE),IFERROR(VLOOKUP($H$293,$4:$87,MATHH($P294&amp;"/"&amp;H$285,$2:$2,0),FALSE),IFERROR(VLOOKUP($H$293,$4:$87,MATHH($P293&amp;"/"&amp;H$285,$2:$2,0),FALSE),"0"))))</f>
        <v>0</v>
      </c>
      <c r="D296" s="14" t="str">
        <f ca="1">IFERROR(VLOOKUP($H$293,$4:$87,MATHH($P296&amp;"/"&amp;D$285,$2:$2,0),FALSE),IFERROR(VLOOKUP($H$293,$4:$87,MATHH($P295&amp;"/"&amp;D$285,$2:$2,0),FALSE),IFERROR(VLOOKUP($H$293,$4:$87,MATHH($P294&amp;"/"&amp;D$285,$2:$2,0),FALSE),IFERROR(VLOOKUP($H$293,$4:$87,MATHH($P293&amp;"/"&amp;D$285,$2:$2,0),FALSE),"0"))))</f>
        <v>0</v>
      </c>
      <c r="E296" s="14" t="str">
        <f ca="1">IFERROR(VLOOKUP($H$293,$4:$87,MATHH($P296&amp;"/"&amp;E$285,$2:$2,0),FALSE),IFERROR(VLOOKUP($H$293,$4:$87,MATHH($P295&amp;"/"&amp;E$285,$2:$2,0),FALSE),IFERROR(VLOOKUP($H$293,$4:$87,MATHH($P294&amp;"/"&amp;E$285,$2:$2,0),FALSE),IFERROR(VLOOKUP($H$293,$4:$87,MATHH($P293&amp;"/"&amp;E$285,$2:$2,0),FALSE),"0"))))</f>
        <v>0</v>
      </c>
      <c r="F296" s="14" t="str">
        <f ca="1">IFERROR(VLOOKUP($H$293,$4:$87,MATHH($P296&amp;"/"&amp;F$285,$2:$2,0),FALSE),IFERROR(VLOOKUP($H$293,$4:$87,MATHH($P295&amp;"/"&amp;F$285,$2:$2,0),FALSE),IFERROR(VLOOKUP($H$293,$4:$87,MATHH($P294&amp;"/"&amp;F$285,$2:$2,0),FALSE),IFERROR(VLOOKUP($H$293,$4:$87,MATHH($P293&amp;"/"&amp;F$285,$2:$2,0),FALSE),"0"))))</f>
        <v>0</v>
      </c>
      <c r="G296" s="14" t="str">
        <f ca="1">IFERROR(VLOOKUP($H$293,$4:$87,MATHH($P296&amp;"/"&amp;G$285,$2:$2,0),FALSE),IFERROR(VLOOKUP($H$293,$4:$87,MATHH($P295&amp;"/"&amp;G$285,$2:$2,0),FALSE),IFERROR(VLOOKUP($H$293,$4:$87,MATHH($P294&amp;"/"&amp;G$285,$2:$2,0),FALSE),IFERROR(VLOOKUP($H$293,$4:$87,MATHH($P293&amp;"/"&amp;G$285,$2:$2,0),FALSE),"0"))))</f>
        <v>0</v>
      </c>
      <c r="H296" s="14" t="str">
        <f ca="1">IFERROR(VLOOKUP($H$293,$4:$87,MATHH($P296&amp;"/"&amp;H$285,$2:$2,0),FALSE),IFERROR(VLOOKUP($H$293,$4:$87,MATHH($P295&amp;"/"&amp;H$285,$2:$2,0),FALSE),IFERROR(VLOOKUP($H$293,$4:$87,MATHH($P294&amp;"/"&amp;H$285,$2:$2,0),FALSE),IFERROR(VLOOKUP($H$293,$4:$87,MATHH($P293&amp;"/"&amp;H$285,$2:$2,0),FALSE),"0"))))</f>
        <v>0</v>
      </c>
      <c r="I296" s="14" t="str">
        <f ca="1">IFERROR(VLOOKUP($H$293,$4:$87,MATHH($P296&amp;"/"&amp;I$285,$2:$2,0),FALSE),IFERROR(VLOOKUP($H$293,$4:$87,MATHH($P295&amp;"/"&amp;I$285,$2:$2,0),FALSE),IFERROR(VLOOKUP($H$293,$4:$87,MATHH($P294&amp;"/"&amp;I$285,$2:$2,0),FALSE),IFERROR(VLOOKUP($H$293,$4:$87,MATHH($P293&amp;"/"&amp;I$285,$2:$2,0),FALSE),"0"))))</f>
        <v>0</v>
      </c>
      <c r="J296" s="14" t="str">
        <f ca="1">IFERROR(VLOOKUP($H$293,$4:$87,MATHH($P296&amp;"/"&amp;J$285,$2:$2,0),FALSE),IFERROR(VLOOKUP($H$293,$4:$87,MATHH($P295&amp;"/"&amp;J$285,$2:$2,0),FALSE),IFERROR(VLOOKUP($H$293,$4:$87,MATHH($P294&amp;"/"&amp;J$285,$2:$2,0),FALSE),IFERROR(VLOOKUP($H$293,$4:$87,MATHH($P293&amp;"/"&amp;J$285,$2:$2,0),FALSE),"0"))))</f>
        <v>0</v>
      </c>
      <c r="K296" s="14" t="str">
        <f ca="1">IFERROR(VLOOKUP($H$293,$4:$87,MATHH($P296&amp;"/"&amp;K$285,$2:$2,0),FALSE),IFERROR(VLOOKUP($H$293,$4:$87,MATHH($P295&amp;"/"&amp;K$285,$2:$2,0),FALSE),IFERROR(VLOOKUP($H$293,$4:$87,MATHH($P294&amp;"/"&amp;K$285,$2:$2,0),FALSE),IFERROR(VLOOKUP($H$293,$4:$87,MATHH($P293&amp;"/"&amp;K$285,$2:$2,0),FALSE),"0"))))</f>
        <v>0</v>
      </c>
      <c r="L296" s="14" t="str">
        <f ca="1">IFERROR(VLOOKUP($H$293,$4:$87,MATHH($P296&amp;"/"&amp;L$285,$2:$2,0),FALSE),IFERROR(VLOOKUP($H$293,$4:$87,MATHH($P295&amp;"/"&amp;L$285,$2:$2,0),FALSE),IFERROR(VLOOKUP($H$293,$4:$87,MATHH($P294&amp;"/"&amp;L$285,$2:$2,0),FALSE),IFERROR(VLOOKUP($H$293,$4:$87,MATHH($P293&amp;"/"&amp;L$285,$2:$2,0),FALSE),"0"))))</f>
        <v>0</v>
      </c>
      <c r="M296" s="14" t="str">
        <f ca="1">IFERROR(VLOOKUP($H$293,$4:$87,MATHH($P296&amp;"/"&amp;M$285,$2:$2,0),FALSE),IFERROR(VLOOKUP($H$293,$4:$87,MATHH($P295&amp;"/"&amp;M$285,$2:$2,0),FALSE),IFERROR(VLOOKUP($H$293,$4:$87,MATHH($P294&amp;"/"&amp;M$285,$2:$2,0),FALSE),IFERROR(VLOOKUP($H$293,$4:$87,MATHH($P293&amp;"/"&amp;M$285,$2:$2,0),FALSE),"0"))))</f>
        <v>0</v>
      </c>
      <c r="N296" s="14" t="str">
        <f ca="1">IFERROR(VLOOKUP($H$293,$4:$87,MATHH($P296&amp;"/"&amp;N$285,$2:$2,0),FALSE),IFERROR(VLOOKUP($H$293,$4:$87,MATHH($P295&amp;"/"&amp;N$285,$2:$2,0),FALSE),IFERROR(VLOOKUP($H$293,$4:$87,MATHH($P294&amp;"/"&amp;N$285,$2:$2,0),FALSE),IFERROR(VLOOKUP($H$293,$4:$87,MATHH($P293&amp;"/"&amp;N$285,$2:$2,0),FALSE),"0"))))</f>
        <v>0</v>
      </c>
      <c r="O296" s="12"/>
      <c r="P296" s="15" t="s">
        <v>958</v>
      </c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3"/>
      <c r="B297" s="14" t="str">
        <f ca="1">IFERROR(VLOOKUP($H$293,$4:$87,MATHH($P297&amp;"/"&amp;H$285,$2:$2,0),FALSE),IFERROR(VLOOKUP($H$293,$4:$87,MATHH($P296&amp;"/"&amp;H$285,$2:$2,0),FALSE),IFERROR(VLOOKUP($H$293,$4:$87,MATHH($P295&amp;"/"&amp;H$285,$2:$2,0),FALSE),IFERROR(VLOOKUP($H$293,$4:$87,MATHH($P294&amp;"/"&amp;H$285,$2:$2,0),FALSE),"0"))))</f>
        <v>0</v>
      </c>
      <c r="C297" s="14" t="str">
        <f ca="1">IFERROR(VLOOKUP($H$293,$4:$87,MATHH($P297&amp;"/"&amp;H$285,$2:$2,0),FALSE),IFERROR(VLOOKUP($H$293,$4:$87,MATHH($P296&amp;"/"&amp;H$285,$2:$2,0),FALSE),IFERROR(VLOOKUP($H$293,$4:$87,MATHH($P295&amp;"/"&amp;H$285,$2:$2,0),FALSE),IFERROR(VLOOKUP($H$293,$4:$87,MATHH($P294&amp;"/"&amp;H$285,$2:$2,0),FALSE),"0"))))</f>
        <v>0</v>
      </c>
      <c r="D297" s="14" t="str">
        <f ca="1">IFERROR(VLOOKUP($H$293,$4:$87,MATHH($P297&amp;"/"&amp;D$285,$2:$2,0),FALSE),IFERROR(VLOOKUP($H$293,$4:$87,MATHH($P296&amp;"/"&amp;D$285,$2:$2,0),FALSE),IFERROR(VLOOKUP($H$293,$4:$87,MATHH($P295&amp;"/"&amp;D$285,$2:$2,0),FALSE),IFERROR(VLOOKUP($H$293,$4:$87,MATHH($P294&amp;"/"&amp;D$285,$2:$2,0),FALSE),"0"))))</f>
        <v>0</v>
      </c>
      <c r="E297" s="14" t="str">
        <f ca="1">IFERROR(VLOOKUP($H$293,$4:$87,MATHH($P297&amp;"/"&amp;E$285,$2:$2,0),FALSE),IFERROR(VLOOKUP($H$293,$4:$87,MATHH($P296&amp;"/"&amp;E$285,$2:$2,0),FALSE),IFERROR(VLOOKUP($H$293,$4:$87,MATHH($P295&amp;"/"&amp;E$285,$2:$2,0),FALSE),IFERROR(VLOOKUP($H$293,$4:$87,MATHH($P294&amp;"/"&amp;E$285,$2:$2,0),FALSE),"0"))))</f>
        <v>0</v>
      </c>
      <c r="F297" s="14" t="str">
        <f ca="1">IFERROR(VLOOKUP($H$293,$4:$87,MATHH($P297&amp;"/"&amp;F$285,$2:$2,0),FALSE),IFERROR(VLOOKUP($H$293,$4:$87,MATHH($P296&amp;"/"&amp;F$285,$2:$2,0),FALSE),IFERROR(VLOOKUP($H$293,$4:$87,MATHH($P295&amp;"/"&amp;F$285,$2:$2,0),FALSE),IFERROR(VLOOKUP($H$293,$4:$87,MATHH($P294&amp;"/"&amp;F$285,$2:$2,0),FALSE),"0"))))</f>
        <v>0</v>
      </c>
      <c r="G297" s="14" t="str">
        <f ca="1">IFERROR(VLOOKUP($H$293,$4:$87,MATHH($P297&amp;"/"&amp;G$285,$2:$2,0),FALSE),IFERROR(VLOOKUP($H$293,$4:$87,MATHH($P296&amp;"/"&amp;G$285,$2:$2,0),FALSE),IFERROR(VLOOKUP($H$293,$4:$87,MATHH($P295&amp;"/"&amp;G$285,$2:$2,0),FALSE),IFERROR(VLOOKUP($H$293,$4:$87,MATHH($P294&amp;"/"&amp;G$285,$2:$2,0),FALSE),"0"))))</f>
        <v>0</v>
      </c>
      <c r="H297" s="14" t="str">
        <f ca="1">IFERROR(VLOOKUP($H$293,$4:$87,MATHH($P297&amp;"/"&amp;H$285,$2:$2,0),FALSE),IFERROR(VLOOKUP($H$293,$4:$87,MATHH($P296&amp;"/"&amp;H$285,$2:$2,0),FALSE),IFERROR(VLOOKUP($H$293,$4:$87,MATHH($P295&amp;"/"&amp;H$285,$2:$2,0),FALSE),IFERROR(VLOOKUP($H$293,$4:$87,MATHH($P294&amp;"/"&amp;H$285,$2:$2,0),FALSE),"0"))))</f>
        <v>0</v>
      </c>
      <c r="I297" s="14" t="str">
        <f ca="1">IFERROR(VLOOKUP($H$293,$4:$87,MATHH($P297&amp;"/"&amp;I$285,$2:$2,0),FALSE),IFERROR(VLOOKUP($H$293,$4:$87,MATHH($P296&amp;"/"&amp;I$285,$2:$2,0),FALSE),IFERROR(VLOOKUP($H$293,$4:$87,MATHH($P295&amp;"/"&amp;I$285,$2:$2,0),FALSE),IFERROR(VLOOKUP($H$293,$4:$87,MATHH($P294&amp;"/"&amp;I$285,$2:$2,0),FALSE),"0"))))</f>
        <v>0</v>
      </c>
      <c r="J297" s="14" t="str">
        <f ca="1">IFERROR(VLOOKUP($H$293,$4:$87,MATHH($P297&amp;"/"&amp;J$285,$2:$2,0),FALSE),IFERROR(VLOOKUP($H$293,$4:$87,MATHH($P296&amp;"/"&amp;J$285,$2:$2,0),FALSE),IFERROR(VLOOKUP($H$293,$4:$87,MATHH($P295&amp;"/"&amp;J$285,$2:$2,0),FALSE),IFERROR(VLOOKUP($H$293,$4:$87,MATHH($P294&amp;"/"&amp;J$285,$2:$2,0),FALSE),"0"))))</f>
        <v>0</v>
      </c>
      <c r="K297" s="14" t="str">
        <f ca="1">IFERROR(VLOOKUP($H$293,$4:$87,MATHH($P297&amp;"/"&amp;K$285,$2:$2,0),FALSE),IFERROR(VLOOKUP($H$293,$4:$87,MATHH($P296&amp;"/"&amp;K$285,$2:$2,0),FALSE),IFERROR(VLOOKUP($H$293,$4:$87,MATHH($P295&amp;"/"&amp;K$285,$2:$2,0),FALSE),IFERROR(VLOOKUP($H$293,$4:$87,MATHH($P294&amp;"/"&amp;K$285,$2:$2,0),FALSE),"0"))))</f>
        <v>0</v>
      </c>
      <c r="L297" s="14" t="str">
        <f ca="1">IFERROR(VLOOKUP($H$293,$4:$87,MATHH($P297&amp;"/"&amp;L$285,$2:$2,0),FALSE),IFERROR(VLOOKUP($H$293,$4:$87,MATHH($P296&amp;"/"&amp;L$285,$2:$2,0),FALSE),IFERROR(VLOOKUP($H$293,$4:$87,MATHH($P295&amp;"/"&amp;L$285,$2:$2,0),FALSE),IFERROR(VLOOKUP($H$293,$4:$87,MATHH($P294&amp;"/"&amp;L$285,$2:$2,0),FALSE),"0"))))</f>
        <v>0</v>
      </c>
      <c r="M297" s="14" t="str">
        <f ca="1">IFERROR(VLOOKUP($H$293,$4:$87,MATHH($P297&amp;"/"&amp;M$285,$2:$2,0),FALSE),IFERROR(VLOOKUP($H$293,$4:$87,MATHH($P296&amp;"/"&amp;M$285,$2:$2,0),FALSE),IFERROR(VLOOKUP($H$293,$4:$87,MATHH($P295&amp;"/"&amp;M$285,$2:$2,0),FALSE),IFERROR(VLOOKUP($H$293,$4:$87,MATHH($P294&amp;"/"&amp;M$285,$2:$2,0),FALSE),"0"))))</f>
        <v>0</v>
      </c>
      <c r="N297" s="14" t="str">
        <f ca="1">IFERROR(VLOOKUP($H$293,$4:$87,MATHH($P297&amp;"/"&amp;N$285,$2:$2,0),FALSE),IFERROR(VLOOKUP($H$293,$4:$87,MATHH($P296&amp;"/"&amp;N$285,$2:$2,0),FALSE),IFERROR(VLOOKUP($H$293,$4:$87,MATHH($P295&amp;"/"&amp;N$285,$2:$2,0),FALSE),IFERROR(VLOOKUP($H$293,$4:$87,MATHH($P294&amp;"/"&amp;N$285,$2:$2,0),FALSE),"0"))))</f>
        <v>0</v>
      </c>
      <c r="O297" s="12"/>
      <c r="P297" s="15" t="s">
        <v>959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3"/>
      <c r="B298" s="16" t="e">
        <f ca="1">+H297/H$339</f>
        <v>#VALUE!</v>
      </c>
      <c r="C298" s="16" t="e">
        <f ca="1">+H297/H$339</f>
        <v>#VALUE!</v>
      </c>
      <c r="D298" s="16" t="e">
        <f t="shared" ref="B298:N298" ca="1" si="7">+D297/D$339</f>
        <v>#VALUE!</v>
      </c>
      <c r="E298" s="16" t="e">
        <f t="shared" ca="1" si="7"/>
        <v>#VALUE!</v>
      </c>
      <c r="F298" s="16" t="e">
        <f t="shared" ca="1" si="7"/>
        <v>#VALUE!</v>
      </c>
      <c r="G298" s="16" t="e">
        <f t="shared" ca="1" si="7"/>
        <v>#VALUE!</v>
      </c>
      <c r="H298" s="16" t="e">
        <f t="shared" ca="1" si="7"/>
        <v>#VALUE!</v>
      </c>
      <c r="I298" s="16" t="e">
        <f t="shared" ca="1" si="7"/>
        <v>#VALUE!</v>
      </c>
      <c r="J298" s="16" t="e">
        <f t="shared" ca="1" si="7"/>
        <v>#VALUE!</v>
      </c>
      <c r="K298" s="16" t="e">
        <f t="shared" ca="1" si="7"/>
        <v>#VALUE!</v>
      </c>
      <c r="L298" s="16" t="e">
        <f t="shared" ca="1" si="7"/>
        <v>#VALUE!</v>
      </c>
      <c r="M298" s="16" t="e">
        <f t="shared" ca="1" si="7"/>
        <v>#VALUE!</v>
      </c>
      <c r="N298" s="16" t="e">
        <f t="shared" ca="1" si="7"/>
        <v>#VALUE!</v>
      </c>
      <c r="O298" s="12" t="e">
        <f ca="1">RATE(M$285-H$285,,-H298,M298)</f>
        <v>#VALUE!</v>
      </c>
      <c r="P298" s="17" t="s">
        <v>1424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3"/>
      <c r="B299" s="212" t="s">
        <v>1525</v>
      </c>
      <c r="C299" s="199"/>
      <c r="D299" s="199"/>
      <c r="E299" s="199"/>
      <c r="F299" s="199"/>
      <c r="G299" s="199"/>
      <c r="H299" s="199"/>
      <c r="I299" s="199"/>
      <c r="J299" s="199"/>
      <c r="K299" s="199"/>
      <c r="L299" s="199"/>
      <c r="M299" s="199"/>
      <c r="N299" s="200"/>
      <c r="O299" s="12"/>
      <c r="P299" s="5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3"/>
      <c r="B300" s="14" t="str">
        <f ca="1">IFERROR(VLOOKUP($H$299,$4:$87,MATHH($P300&amp;"/"&amp;H$285,$2:$2,0),FALSE),"")</f>
        <v/>
      </c>
      <c r="C300" s="14" t="str">
        <f ca="1">IFERROR(VLOOKUP($H$299,$4:$87,MATHH($P300&amp;"/"&amp;H$285,$2:$2,0),FALSE),"")</f>
        <v/>
      </c>
      <c r="D300" s="14" t="str">
        <f ca="1">IFERROR(VLOOKUP($H$299,$4:$87,MATHH($P300&amp;"/"&amp;D$285,$2:$2,0),FALSE),"")</f>
        <v/>
      </c>
      <c r="E300" s="14" t="str">
        <f ca="1">IFERROR(VLOOKUP($H$299,$4:$87,MATHH($P300&amp;"/"&amp;E$285,$2:$2,0),FALSE),"")</f>
        <v/>
      </c>
      <c r="F300" s="14" t="str">
        <f ca="1">IFERROR(VLOOKUP($H$299,$4:$87,MATHH($P300&amp;"/"&amp;F$285,$2:$2,0),FALSE),"")</f>
        <v/>
      </c>
      <c r="G300" s="14" t="str">
        <f ca="1">IFERROR(VLOOKUP($H$299,$4:$87,MATHH($P300&amp;"/"&amp;G$285,$2:$2,0),FALSE),"")</f>
        <v/>
      </c>
      <c r="H300" s="14" t="str">
        <f ca="1">IFERROR(VLOOKUP($H$299,$4:$87,MATHH($P300&amp;"/"&amp;H$285,$2:$2,0),FALSE),"")</f>
        <v/>
      </c>
      <c r="I300" s="14" t="str">
        <f ca="1">IFERROR(VLOOKUP($H$299,$4:$87,MATHH($P300&amp;"/"&amp;I$285,$2:$2,0),FALSE),"")</f>
        <v/>
      </c>
      <c r="J300" s="14" t="str">
        <f ca="1">IFERROR(VLOOKUP($H$299,$4:$87,MATHH($P300&amp;"/"&amp;J$285,$2:$2,0),FALSE),"")</f>
        <v/>
      </c>
      <c r="K300" s="14" t="str">
        <f ca="1">IFERROR(VLOOKUP($H$299,$4:$87,MATHH($P300&amp;"/"&amp;K$285,$2:$2,0),FALSE),"")</f>
        <v/>
      </c>
      <c r="L300" s="14" t="str">
        <f ca="1">IFERROR(VLOOKUP($H$299,$4:$87,MATHH($P300&amp;"/"&amp;L$285,$2:$2,0),FALSE),"")</f>
        <v/>
      </c>
      <c r="M300" s="14" t="str">
        <f ca="1">IFERROR(VLOOKUP($H$299,$4:$87,MATHH($P300&amp;"/"&amp;M$285,$2:$2,0),FALSE),"")</f>
        <v/>
      </c>
      <c r="N300" s="14" t="str">
        <f ca="1">IFERROR(VLOOKUP($H$299,$4:$87,MATHH($P300&amp;"/"&amp;N$285,$2:$2,0),FALSE),"")</f>
        <v/>
      </c>
      <c r="O300" s="12"/>
      <c r="P300" s="15" t="s">
        <v>956</v>
      </c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3"/>
      <c r="B301" s="14" t="str">
        <f ca="1">IFERROR(VLOOKUP($H$299,$4:$87,MATHH($P301&amp;"/"&amp;H$285,$2:$2,0),FALSE),"")</f>
        <v/>
      </c>
      <c r="C301" s="14" t="str">
        <f ca="1">IFERROR(VLOOKUP($H$299,$4:$87,MATHH($P301&amp;"/"&amp;H$285,$2:$2,0),FALSE),"")</f>
        <v/>
      </c>
      <c r="D301" s="14" t="str">
        <f ca="1">IFERROR(VLOOKUP($H$299,$4:$87,MATHH($P301&amp;"/"&amp;D$285,$2:$2,0),FALSE),"")</f>
        <v/>
      </c>
      <c r="E301" s="14" t="str">
        <f ca="1">IFERROR(VLOOKUP($H$299,$4:$87,MATHH($P301&amp;"/"&amp;E$285,$2:$2,0),FALSE),"")</f>
        <v/>
      </c>
      <c r="F301" s="14" t="str">
        <f ca="1">IFERROR(VLOOKUP($H$299,$4:$87,MATHH($P301&amp;"/"&amp;F$285,$2:$2,0),FALSE),"")</f>
        <v/>
      </c>
      <c r="G301" s="14" t="str">
        <f ca="1">IFERROR(VLOOKUP($H$299,$4:$87,MATHH($P301&amp;"/"&amp;G$285,$2:$2,0),FALSE),"")</f>
        <v/>
      </c>
      <c r="H301" s="14" t="str">
        <f ca="1">IFERROR(VLOOKUP($H$299,$4:$87,MATHH($P301&amp;"/"&amp;H$285,$2:$2,0),FALSE),"")</f>
        <v/>
      </c>
      <c r="I301" s="14" t="str">
        <f ca="1">IFERROR(VLOOKUP($H$299,$4:$87,MATHH($P301&amp;"/"&amp;I$285,$2:$2,0),FALSE),"")</f>
        <v/>
      </c>
      <c r="J301" s="14" t="str">
        <f ca="1">IFERROR(VLOOKUP($H$299,$4:$87,MATHH($P301&amp;"/"&amp;J$285,$2:$2,0),FALSE),"")</f>
        <v/>
      </c>
      <c r="K301" s="14" t="str">
        <f ca="1">IFERROR(VLOOKUP($H$299,$4:$87,MATHH($P301&amp;"/"&amp;K$285,$2:$2,0),FALSE),"")</f>
        <v/>
      </c>
      <c r="L301" s="14" t="str">
        <f ca="1">IFERROR(VLOOKUP($H$299,$4:$87,MATHH($P301&amp;"/"&amp;L$285,$2:$2,0),FALSE),"")</f>
        <v/>
      </c>
      <c r="M301" s="14" t="str">
        <f ca="1">IFERROR(VLOOKUP($H$299,$4:$87,MATHH($P301&amp;"/"&amp;M$285,$2:$2,0),FALSE),"")</f>
        <v/>
      </c>
      <c r="N301" s="14" t="str">
        <f ca="1">IFERROR(VLOOKUP($H$299,$4:$87,MATHH($P301&amp;"/"&amp;N$285,$2:$2,0),FALSE),"")</f>
        <v/>
      </c>
      <c r="O301" s="12"/>
      <c r="P301" s="15" t="s">
        <v>957</v>
      </c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3"/>
      <c r="B302" s="14" t="str">
        <f ca="1">IFERROR(VLOOKUP($H$299,$4:$87,MATHH($P302&amp;"/"&amp;H$285,$2:$2,0),FALSE),"")</f>
        <v/>
      </c>
      <c r="C302" s="14" t="str">
        <f ca="1">IFERROR(VLOOKUP($H$299,$4:$87,MATHH($P302&amp;"/"&amp;H$285,$2:$2,0),FALSE),"")</f>
        <v/>
      </c>
      <c r="D302" s="14" t="str">
        <f ca="1">IFERROR(VLOOKUP($H$299,$4:$87,MATHH($P302&amp;"/"&amp;D$285,$2:$2,0),FALSE),"")</f>
        <v/>
      </c>
      <c r="E302" s="14" t="str">
        <f ca="1">IFERROR(VLOOKUP($H$299,$4:$87,MATHH($P302&amp;"/"&amp;E$285,$2:$2,0),FALSE),"")</f>
        <v/>
      </c>
      <c r="F302" s="14" t="str">
        <f ca="1">IFERROR(VLOOKUP($H$299,$4:$87,MATHH($P302&amp;"/"&amp;F$285,$2:$2,0),FALSE),"")</f>
        <v/>
      </c>
      <c r="G302" s="14" t="str">
        <f ca="1">IFERROR(VLOOKUP($H$299,$4:$87,MATHH($P302&amp;"/"&amp;G$285,$2:$2,0),FALSE),"")</f>
        <v/>
      </c>
      <c r="H302" s="14" t="str">
        <f ca="1">IFERROR(VLOOKUP($H$299,$4:$87,MATHH($P302&amp;"/"&amp;H$285,$2:$2,0),FALSE),"")</f>
        <v/>
      </c>
      <c r="I302" s="14" t="str">
        <f ca="1">IFERROR(VLOOKUP($H$299,$4:$87,MATHH($P302&amp;"/"&amp;I$285,$2:$2,0),FALSE),"")</f>
        <v/>
      </c>
      <c r="J302" s="14" t="str">
        <f ca="1">IFERROR(VLOOKUP($H$299,$4:$87,MATHH($P302&amp;"/"&amp;J$285,$2:$2,0),FALSE),"")</f>
        <v/>
      </c>
      <c r="K302" s="14" t="str">
        <f ca="1">IFERROR(VLOOKUP($H$299,$4:$87,MATHH($P302&amp;"/"&amp;K$285,$2:$2,0),FALSE),"")</f>
        <v/>
      </c>
      <c r="L302" s="14" t="str">
        <f ca="1">IFERROR(VLOOKUP($H$299,$4:$87,MATHH($P302&amp;"/"&amp;L$285,$2:$2,0),FALSE),"")</f>
        <v/>
      </c>
      <c r="M302" s="14" t="str">
        <f ca="1">IFERROR(VLOOKUP($H$299,$4:$87,MATHH($P302&amp;"/"&amp;M$285,$2:$2,0),FALSE),"")</f>
        <v/>
      </c>
      <c r="N302" s="14" t="str">
        <f ca="1">IFERROR(VLOOKUP($H$299,$4:$87,MATHH($P302&amp;"/"&amp;N$285,$2:$2,0),FALSE),"")</f>
        <v/>
      </c>
      <c r="O302" s="12"/>
      <c r="P302" s="15" t="s">
        <v>958</v>
      </c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3"/>
      <c r="B303" s="14" t="str">
        <f ca="1">IFERROR(VLOOKUP($H$299,$4:$87,MATHH($P303&amp;"/"&amp;H$285,$2:$2,0),FALSE),"")</f>
        <v/>
      </c>
      <c r="C303" s="14" t="str">
        <f ca="1">IFERROR(VLOOKUP($H$299,$4:$87,MATHH($P303&amp;"/"&amp;H$285,$2:$2,0),FALSE),"")</f>
        <v/>
      </c>
      <c r="D303" s="14" t="str">
        <f ca="1">IFERROR(VLOOKUP($H$299,$4:$87,MATHH($P303&amp;"/"&amp;D$285,$2:$2,0),FALSE),"")</f>
        <v/>
      </c>
      <c r="E303" s="14" t="str">
        <f ca="1">IFERROR(VLOOKUP($H$299,$4:$87,MATHH($P303&amp;"/"&amp;E$285,$2:$2,0),FALSE),"")</f>
        <v/>
      </c>
      <c r="F303" s="14" t="str">
        <f ca="1">IFERROR(VLOOKUP($H$299,$4:$87,MATHH($P303&amp;"/"&amp;F$285,$2:$2,0),FALSE),"")</f>
        <v/>
      </c>
      <c r="G303" s="14" t="str">
        <f ca="1">IFERROR(VLOOKUP($H$299,$4:$87,MATHH($P303&amp;"/"&amp;G$285,$2:$2,0),FALSE),"")</f>
        <v/>
      </c>
      <c r="H303" s="14" t="str">
        <f ca="1">IFERROR(VLOOKUP($H$299,$4:$87,MATHH($P303&amp;"/"&amp;H$285,$2:$2,0),FALSE),"")</f>
        <v/>
      </c>
      <c r="I303" s="14" t="str">
        <f ca="1">IFERROR(VLOOKUP($H$299,$4:$87,MATHH($P303&amp;"/"&amp;I$285,$2:$2,0),FALSE),"")</f>
        <v/>
      </c>
      <c r="J303" s="14" t="str">
        <f ca="1">IFERROR(VLOOKUP($H$299,$4:$87,MATHH($P303&amp;"/"&amp;J$285,$2:$2,0),FALSE),"")</f>
        <v/>
      </c>
      <c r="K303" s="14" t="str">
        <f ca="1">IFERROR(VLOOKUP($H$299,$4:$87,MATHH($P303&amp;"/"&amp;K$285,$2:$2,0),FALSE),"")</f>
        <v/>
      </c>
      <c r="L303" s="14" t="str">
        <f ca="1">IFERROR(VLOOKUP($H$299,$4:$87,MATHH($P303&amp;"/"&amp;L$285,$2:$2,0),FALSE),"")</f>
        <v/>
      </c>
      <c r="M303" s="14" t="str">
        <f ca="1">IFERROR(VLOOKUP($H$299,$4:$87,MATHH($P303&amp;"/"&amp;M$285,$2:$2,0),FALSE),"")</f>
        <v/>
      </c>
      <c r="N303" s="14" t="str">
        <f ca="1">IFERROR(VLOOKUP($H$299,$4:$87,MATHH($P303&amp;"/"&amp;N$285,$2:$2,0),FALSE),IFERROR(VLOOKUP($H$299,$4:$87,MATHH($P302&amp;"/"&amp;N$285,$2:$2,0),FALSE),IFERROR(VLOOKUP($H$299,$4:$87,MATHH($P301&amp;"/"&amp;N$285,$2:$2,0),FALSE),IFERROR(VLOOKUP($H$299,$4:$87,MATHH($P300&amp;"/"&amp;N$285,$2:$2,0),FALSE),""))))</f>
        <v/>
      </c>
      <c r="O303" s="12" t="e">
        <f ca="1">RATE(M$285-H$285,,-H303,M303)</f>
        <v>#VALUE!</v>
      </c>
      <c r="P303" s="15" t="s">
        <v>959</v>
      </c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3"/>
      <c r="B304" s="16" t="e">
        <f ca="1">+H303/H$339</f>
        <v>#VALUE!</v>
      </c>
      <c r="C304" s="16" t="e">
        <f ca="1">+H303/H$339</f>
        <v>#VALUE!</v>
      </c>
      <c r="D304" s="16" t="e">
        <f t="shared" ref="B304:N304" ca="1" si="8">+D303/D$339</f>
        <v>#VALUE!</v>
      </c>
      <c r="E304" s="16" t="e">
        <f t="shared" ca="1" si="8"/>
        <v>#VALUE!</v>
      </c>
      <c r="F304" s="16" t="e">
        <f t="shared" ca="1" si="8"/>
        <v>#VALUE!</v>
      </c>
      <c r="G304" s="16" t="e">
        <f t="shared" ca="1" si="8"/>
        <v>#VALUE!</v>
      </c>
      <c r="H304" s="16" t="e">
        <f t="shared" ca="1" si="8"/>
        <v>#VALUE!</v>
      </c>
      <c r="I304" s="16" t="e">
        <f t="shared" ca="1" si="8"/>
        <v>#VALUE!</v>
      </c>
      <c r="J304" s="16" t="e">
        <f t="shared" ca="1" si="8"/>
        <v>#VALUE!</v>
      </c>
      <c r="K304" s="16" t="e">
        <f t="shared" ca="1" si="8"/>
        <v>#VALUE!</v>
      </c>
      <c r="L304" s="16" t="e">
        <f t="shared" ca="1" si="8"/>
        <v>#VALUE!</v>
      </c>
      <c r="M304" s="16" t="e">
        <f t="shared" ca="1" si="8"/>
        <v>#VALUE!</v>
      </c>
      <c r="N304" s="16" t="e">
        <f t="shared" ca="1" si="8"/>
        <v>#VALUE!</v>
      </c>
      <c r="O304" s="12" t="e">
        <f ca="1">RATE(M$285-H$285,,-H304,M304)</f>
        <v>#VALUE!</v>
      </c>
      <c r="P304" s="17" t="s">
        <v>1424</v>
      </c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3"/>
      <c r="B305" s="212" t="s">
        <v>1061</v>
      </c>
      <c r="C305" s="199"/>
      <c r="D305" s="199"/>
      <c r="E305" s="199"/>
      <c r="F305" s="199"/>
      <c r="G305" s="199"/>
      <c r="H305" s="199"/>
      <c r="I305" s="199"/>
      <c r="J305" s="199"/>
      <c r="K305" s="199"/>
      <c r="L305" s="199"/>
      <c r="M305" s="199"/>
      <c r="N305" s="200"/>
      <c r="O305" s="12"/>
      <c r="P305" s="5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3"/>
      <c r="B306" s="14" t="str">
        <f ca="1">IFERROR(VLOOKUP($H$305,$4:$87,MATHH($P306&amp;"/"&amp;H$285,$2:$2,0),FALSE),"")</f>
        <v/>
      </c>
      <c r="C306" s="14" t="str">
        <f ca="1">IFERROR(VLOOKUP($H$305,$4:$87,MATHH($P306&amp;"/"&amp;H$285,$2:$2,0),FALSE),"")</f>
        <v/>
      </c>
      <c r="D306" s="14" t="str">
        <f ca="1">IFERROR(VLOOKUP($H$305,$4:$87,MATHH($P306&amp;"/"&amp;D$285,$2:$2,0),FALSE),"")</f>
        <v/>
      </c>
      <c r="E306" s="14" t="str">
        <f ca="1">IFERROR(VLOOKUP($H$305,$4:$87,MATHH($P306&amp;"/"&amp;E$285,$2:$2,0),FALSE),"")</f>
        <v/>
      </c>
      <c r="F306" s="14" t="str">
        <f ca="1">IFERROR(VLOOKUP($H$305,$4:$87,MATHH($P306&amp;"/"&amp;F$285,$2:$2,0),FALSE),"")</f>
        <v/>
      </c>
      <c r="G306" s="14" t="str">
        <f ca="1">IFERROR(VLOOKUP($H$305,$4:$87,MATHH($P306&amp;"/"&amp;G$285,$2:$2,0),FALSE),"")</f>
        <v/>
      </c>
      <c r="H306" s="14" t="str">
        <f ca="1">IFERROR(VLOOKUP($H$305,$4:$87,MATHH($P306&amp;"/"&amp;H$285,$2:$2,0),FALSE),"")</f>
        <v/>
      </c>
      <c r="I306" s="14" t="str">
        <f ca="1">IFERROR(VLOOKUP($H$305,$4:$87,MATHH($P306&amp;"/"&amp;I$285,$2:$2,0),FALSE),"")</f>
        <v/>
      </c>
      <c r="J306" s="14" t="str">
        <f ca="1">IFERROR(VLOOKUP($H$305,$4:$87,MATHH($P306&amp;"/"&amp;J$285,$2:$2,0),FALSE),"")</f>
        <v/>
      </c>
      <c r="K306" s="14" t="str">
        <f ca="1">IFERROR(VLOOKUP($H$305,$4:$87,MATHH($P306&amp;"/"&amp;K$285,$2:$2,0),FALSE),"")</f>
        <v/>
      </c>
      <c r="L306" s="14" t="str">
        <f ca="1">IFERROR(VLOOKUP($H$305,$4:$87,MATHH($P306&amp;"/"&amp;L$285,$2:$2,0),FALSE),"")</f>
        <v/>
      </c>
      <c r="M306" s="14" t="str">
        <f ca="1">IFERROR(VLOOKUP($H$305,$4:$87,MATHH($P306&amp;"/"&amp;M$285,$2:$2,0),FALSE),"")</f>
        <v/>
      </c>
      <c r="N306" s="14" t="str">
        <f ca="1">IFERROR(VLOOKUP($H$305,$4:$87,MATHH($P306&amp;"/"&amp;N$285,$2:$2,0),FALSE),"")</f>
        <v/>
      </c>
      <c r="O306" s="12"/>
      <c r="P306" s="15" t="s">
        <v>956</v>
      </c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3"/>
      <c r="B307" s="14" t="str">
        <f ca="1">IFERROR(VLOOKUP($H$305,$4:$87,MATHH($P307&amp;"/"&amp;H$285,$2:$2,0),FALSE),"")</f>
        <v/>
      </c>
      <c r="C307" s="14" t="str">
        <f ca="1">IFERROR(VLOOKUP($H$305,$4:$87,MATHH($P307&amp;"/"&amp;H$285,$2:$2,0),FALSE),"")</f>
        <v/>
      </c>
      <c r="D307" s="14" t="str">
        <f ca="1">IFERROR(VLOOKUP($H$305,$4:$87,MATHH($P307&amp;"/"&amp;D$285,$2:$2,0),FALSE),"")</f>
        <v/>
      </c>
      <c r="E307" s="14" t="str">
        <f ca="1">IFERROR(VLOOKUP($H$305,$4:$87,MATHH($P307&amp;"/"&amp;E$285,$2:$2,0),FALSE),"")</f>
        <v/>
      </c>
      <c r="F307" s="14" t="str">
        <f ca="1">IFERROR(VLOOKUP($H$305,$4:$87,MATHH($P307&amp;"/"&amp;F$285,$2:$2,0),FALSE),"")</f>
        <v/>
      </c>
      <c r="G307" s="14" t="str">
        <f ca="1">IFERROR(VLOOKUP($H$305,$4:$87,MATHH($P307&amp;"/"&amp;G$285,$2:$2,0),FALSE),"")</f>
        <v/>
      </c>
      <c r="H307" s="14" t="str">
        <f ca="1">IFERROR(VLOOKUP($H$305,$4:$87,MATHH($P307&amp;"/"&amp;H$285,$2:$2,0),FALSE),"")</f>
        <v/>
      </c>
      <c r="I307" s="14" t="str">
        <f ca="1">IFERROR(VLOOKUP($H$305,$4:$87,MATHH($P307&amp;"/"&amp;I$285,$2:$2,0),FALSE),"")</f>
        <v/>
      </c>
      <c r="J307" s="14" t="str">
        <f ca="1">IFERROR(VLOOKUP($H$305,$4:$87,MATHH($P307&amp;"/"&amp;J$285,$2:$2,0),FALSE),"")</f>
        <v/>
      </c>
      <c r="K307" s="14" t="str">
        <f ca="1">IFERROR(VLOOKUP($H$305,$4:$87,MATHH($P307&amp;"/"&amp;K$285,$2:$2,0),FALSE),"")</f>
        <v/>
      </c>
      <c r="L307" s="14" t="str">
        <f ca="1">IFERROR(VLOOKUP($H$305,$4:$87,MATHH($P307&amp;"/"&amp;L$285,$2:$2,0),FALSE),"")</f>
        <v/>
      </c>
      <c r="M307" s="14" t="str">
        <f ca="1">IFERROR(VLOOKUP($H$305,$4:$87,MATHH($P307&amp;"/"&amp;M$285,$2:$2,0),FALSE),"")</f>
        <v/>
      </c>
      <c r="N307" s="14" t="str">
        <f ca="1">IFERROR(VLOOKUP($H$305,$4:$87,MATHH($P307&amp;"/"&amp;N$285,$2:$2,0),FALSE),"")</f>
        <v/>
      </c>
      <c r="O307" s="12"/>
      <c r="P307" s="15" t="s">
        <v>957</v>
      </c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3"/>
      <c r="B308" s="14" t="str">
        <f ca="1">IFERROR(VLOOKUP($H$305,$4:$87,MATHH($P308&amp;"/"&amp;H$285,$2:$2,0),FALSE),"")</f>
        <v/>
      </c>
      <c r="C308" s="14" t="str">
        <f ca="1">IFERROR(VLOOKUP($H$305,$4:$87,MATHH($P308&amp;"/"&amp;H$285,$2:$2,0),FALSE),"")</f>
        <v/>
      </c>
      <c r="D308" s="14" t="str">
        <f ca="1">IFERROR(VLOOKUP($H$305,$4:$87,MATHH($P308&amp;"/"&amp;D$285,$2:$2,0),FALSE),"")</f>
        <v/>
      </c>
      <c r="E308" s="14" t="str">
        <f ca="1">IFERROR(VLOOKUP($H$305,$4:$87,MATHH($P308&amp;"/"&amp;E$285,$2:$2,0),FALSE),"")</f>
        <v/>
      </c>
      <c r="F308" s="14" t="str">
        <f ca="1">IFERROR(VLOOKUP($H$305,$4:$87,MATHH($P308&amp;"/"&amp;F$285,$2:$2,0),FALSE),"")</f>
        <v/>
      </c>
      <c r="G308" s="14" t="str">
        <f ca="1">IFERROR(VLOOKUP($H$305,$4:$87,MATHH($P308&amp;"/"&amp;G$285,$2:$2,0),FALSE),"")</f>
        <v/>
      </c>
      <c r="H308" s="14" t="str">
        <f ca="1">IFERROR(VLOOKUP($H$305,$4:$87,MATHH($P308&amp;"/"&amp;H$285,$2:$2,0),FALSE),"")</f>
        <v/>
      </c>
      <c r="I308" s="14" t="str">
        <f ca="1">IFERROR(VLOOKUP($H$305,$4:$87,MATHH($P308&amp;"/"&amp;I$285,$2:$2,0),FALSE),"")</f>
        <v/>
      </c>
      <c r="J308" s="14" t="str">
        <f ca="1">IFERROR(VLOOKUP($H$305,$4:$87,MATHH($P308&amp;"/"&amp;J$285,$2:$2,0),FALSE),"")</f>
        <v/>
      </c>
      <c r="K308" s="14" t="str">
        <f ca="1">IFERROR(VLOOKUP($H$305,$4:$87,MATHH($P308&amp;"/"&amp;K$285,$2:$2,0),FALSE),"")</f>
        <v/>
      </c>
      <c r="L308" s="14" t="str">
        <f ca="1">IFERROR(VLOOKUP($H$305,$4:$87,MATHH($P308&amp;"/"&amp;L$285,$2:$2,0),FALSE),"")</f>
        <v/>
      </c>
      <c r="M308" s="14" t="str">
        <f ca="1">IFERROR(VLOOKUP($H$305,$4:$87,MATHH($P308&amp;"/"&amp;M$285,$2:$2,0),FALSE),"")</f>
        <v/>
      </c>
      <c r="N308" s="14" t="str">
        <f ca="1">IFERROR(VLOOKUP($H$305,$4:$87,MATHH($P308&amp;"/"&amp;N$285,$2:$2,0),FALSE),"")</f>
        <v/>
      </c>
      <c r="O308" s="12"/>
      <c r="P308" s="15" t="s">
        <v>958</v>
      </c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3"/>
      <c r="B309" s="14" t="str">
        <f ca="1">IFERROR(VLOOKUP($H$305,$4:$87,MATHH($P309&amp;"/"&amp;H$285,$2:$2,0),FALSE),"")</f>
        <v/>
      </c>
      <c r="C309" s="14" t="str">
        <f ca="1">IFERROR(VLOOKUP($H$305,$4:$87,MATHH($P309&amp;"/"&amp;H$285,$2:$2,0),FALSE),"")</f>
        <v/>
      </c>
      <c r="D309" s="14" t="str">
        <f ca="1">IFERROR(VLOOKUP($H$305,$4:$87,MATHH($P309&amp;"/"&amp;D$285,$2:$2,0),FALSE),"")</f>
        <v/>
      </c>
      <c r="E309" s="14" t="str">
        <f ca="1">IFERROR(VLOOKUP($H$305,$4:$87,MATHH($P309&amp;"/"&amp;E$285,$2:$2,0),FALSE),"")</f>
        <v/>
      </c>
      <c r="F309" s="14" t="str">
        <f ca="1">IFERROR(VLOOKUP($H$305,$4:$87,MATHH($P309&amp;"/"&amp;F$285,$2:$2,0),FALSE),"")</f>
        <v/>
      </c>
      <c r="G309" s="14" t="str">
        <f ca="1">IFERROR(VLOOKUP($H$305,$4:$87,MATHH($P309&amp;"/"&amp;G$285,$2:$2,0),FALSE),"")</f>
        <v/>
      </c>
      <c r="H309" s="14" t="str">
        <f ca="1">IFERROR(VLOOKUP($H$305,$4:$87,MATHH($P309&amp;"/"&amp;H$285,$2:$2,0),FALSE),"")</f>
        <v/>
      </c>
      <c r="I309" s="14" t="str">
        <f ca="1">IFERROR(VLOOKUP($H$305,$4:$87,MATHH($P309&amp;"/"&amp;I$285,$2:$2,0),FALSE),"")</f>
        <v/>
      </c>
      <c r="J309" s="14" t="str">
        <f ca="1">IFERROR(VLOOKUP($H$305,$4:$87,MATHH($P309&amp;"/"&amp;J$285,$2:$2,0),FALSE),"")</f>
        <v/>
      </c>
      <c r="K309" s="14" t="str">
        <f ca="1">IFERROR(VLOOKUP($H$305,$4:$87,MATHH($P309&amp;"/"&amp;K$285,$2:$2,0),FALSE),"")</f>
        <v/>
      </c>
      <c r="L309" s="14" t="str">
        <f ca="1">IFERROR(VLOOKUP($H$305,$4:$87,MATHH($P309&amp;"/"&amp;L$285,$2:$2,0),FALSE),"")</f>
        <v/>
      </c>
      <c r="M309" s="14" t="str">
        <f ca="1">IFERROR(VLOOKUP($H$305,$4:$87,MATHH($P309&amp;"/"&amp;M$285,$2:$2,0),FALSE),"")</f>
        <v/>
      </c>
      <c r="N309" s="14" t="str">
        <f ca="1">IFERROR(VLOOKUP($H$305,$4:$87,MATHH($P309&amp;"/"&amp;N$285,$2:$2,0),FALSE),IFERROR(VLOOKUP($H$305,$4:$87,MATHH($P308&amp;"/"&amp;N$285,$2:$2,0),FALSE),IFERROR(VLOOKUP($H$305,$4:$87,MATHH($P307&amp;"/"&amp;N$285,$2:$2,0),FALSE),IFERROR(VLOOKUP($H$305,$4:$87,MATHH($P306&amp;"/"&amp;N$285,$2:$2,0),FALSE),""))))</f>
        <v/>
      </c>
      <c r="O309" s="12" t="e">
        <f ca="1">RATE(M$285-H$285,,-H309,M309)</f>
        <v>#VALUE!</v>
      </c>
      <c r="P309" s="15" t="s">
        <v>959</v>
      </c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3"/>
      <c r="B310" s="151" t="e">
        <f ca="1">+H309/H$339</f>
        <v>#VALUE!</v>
      </c>
      <c r="C310" s="151" t="e">
        <f ca="1">+H309/H$339</f>
        <v>#VALUE!</v>
      </c>
      <c r="D310" s="151" t="e">
        <f t="shared" ref="B310:N310" ca="1" si="9">+D309/D$339</f>
        <v>#VALUE!</v>
      </c>
      <c r="E310" s="151" t="e">
        <f t="shared" ca="1" si="9"/>
        <v>#VALUE!</v>
      </c>
      <c r="F310" s="151" t="e">
        <f t="shared" ca="1" si="9"/>
        <v>#VALUE!</v>
      </c>
      <c r="G310" s="151" t="e">
        <f t="shared" ca="1" si="9"/>
        <v>#VALUE!</v>
      </c>
      <c r="H310" s="151" t="e">
        <f t="shared" ca="1" si="9"/>
        <v>#VALUE!</v>
      </c>
      <c r="I310" s="151" t="e">
        <f t="shared" ca="1" si="9"/>
        <v>#VALUE!</v>
      </c>
      <c r="J310" s="151" t="e">
        <f t="shared" ca="1" si="9"/>
        <v>#VALUE!</v>
      </c>
      <c r="K310" s="151" t="e">
        <f t="shared" ca="1" si="9"/>
        <v>#VALUE!</v>
      </c>
      <c r="L310" s="151" t="e">
        <f t="shared" ca="1" si="9"/>
        <v>#VALUE!</v>
      </c>
      <c r="M310" s="151" t="e">
        <f t="shared" ca="1" si="9"/>
        <v>#VALUE!</v>
      </c>
      <c r="N310" s="151" t="e">
        <f t="shared" ca="1" si="9"/>
        <v>#VALUE!</v>
      </c>
      <c r="O310" s="12" t="e">
        <f ca="1">RATE(M$285-H$285,,-H310,M310)</f>
        <v>#VALUE!</v>
      </c>
      <c r="P310" s="17" t="s">
        <v>1424</v>
      </c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1"/>
      <c r="B311" s="211" t="s">
        <v>1425</v>
      </c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3"/>
      <c r="O311" s="12"/>
      <c r="P311" s="5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3"/>
      <c r="B312" s="14" t="str">
        <f ca="1">IFERROR(VLOOKUP($H$311,$4:$87,MATHH($P312&amp;"/"&amp;H$285,$2:$2,0),FALSE),"")</f>
        <v/>
      </c>
      <c r="C312" s="14" t="str">
        <f ca="1">IFERROR(VLOOKUP($H$311,$4:$87,MATHH($P312&amp;"/"&amp;H$285,$2:$2,0),FALSE),"")</f>
        <v/>
      </c>
      <c r="D312" s="14" t="str">
        <f ca="1">IFERROR(VLOOKUP($H$311,$4:$87,MATHH($P312&amp;"/"&amp;D$285,$2:$2,0),FALSE),"")</f>
        <v/>
      </c>
      <c r="E312" s="14" t="str">
        <f ca="1">IFERROR(VLOOKUP($H$311,$4:$87,MATHH($P312&amp;"/"&amp;E$285,$2:$2,0),FALSE),"")</f>
        <v/>
      </c>
      <c r="F312" s="14" t="str">
        <f ca="1">IFERROR(VLOOKUP($H$311,$4:$87,MATHH($P312&amp;"/"&amp;F$285,$2:$2,0),FALSE),"")</f>
        <v/>
      </c>
      <c r="G312" s="14" t="str">
        <f ca="1">IFERROR(VLOOKUP($H$311,$4:$87,MATHH($P312&amp;"/"&amp;G$285,$2:$2,0),FALSE),"")</f>
        <v/>
      </c>
      <c r="H312" s="14" t="str">
        <f ca="1">IFERROR(VLOOKUP($H$311,$4:$87,MATHH($P312&amp;"/"&amp;H$285,$2:$2,0),FALSE),"")</f>
        <v/>
      </c>
      <c r="I312" s="14" t="str">
        <f ca="1">IFERROR(VLOOKUP($H$311,$4:$87,MATHH($P312&amp;"/"&amp;I$285,$2:$2,0),FALSE),"")</f>
        <v/>
      </c>
      <c r="J312" s="14" t="str">
        <f ca="1">IFERROR(VLOOKUP($H$311,$4:$87,MATHH($P312&amp;"/"&amp;J$285,$2:$2,0),FALSE),"")</f>
        <v/>
      </c>
      <c r="K312" s="14" t="str">
        <f ca="1">IFERROR(VLOOKUP($H$311,$4:$87,MATHH($P312&amp;"/"&amp;K$285,$2:$2,0),FALSE),"")</f>
        <v/>
      </c>
      <c r="L312" s="14" t="str">
        <f ca="1">IFERROR(VLOOKUP($H$311,$4:$87,MATHH($P312&amp;"/"&amp;L$285,$2:$2,0),FALSE),"")</f>
        <v/>
      </c>
      <c r="M312" s="14" t="str">
        <f ca="1">IFERROR(VLOOKUP($H$311,$4:$87,MATHH($P312&amp;"/"&amp;M$285,$2:$2,0),FALSE),"")</f>
        <v/>
      </c>
      <c r="N312" s="14" t="str">
        <f ca="1">IFERROR(VLOOKUP($H$311,$4:$87,MATHH($P312&amp;"/"&amp;N$285,$2:$2,0),FALSE),"")</f>
        <v/>
      </c>
      <c r="O312" s="12"/>
      <c r="P312" s="15" t="s">
        <v>956</v>
      </c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3"/>
      <c r="B313" s="14" t="str">
        <f ca="1">IFERROR(VLOOKUP($H$311,$4:$87,MATHH($P313&amp;"/"&amp;H$285,$2:$2,0),FALSE),"")</f>
        <v/>
      </c>
      <c r="C313" s="14" t="str">
        <f ca="1">IFERROR(VLOOKUP($H$311,$4:$87,MATHH($P313&amp;"/"&amp;H$285,$2:$2,0),FALSE),"")</f>
        <v/>
      </c>
      <c r="D313" s="14" t="str">
        <f ca="1">IFERROR(VLOOKUP($H$311,$4:$87,MATHH($P313&amp;"/"&amp;D$285,$2:$2,0),FALSE),"")</f>
        <v/>
      </c>
      <c r="E313" s="14" t="str">
        <f ca="1">IFERROR(VLOOKUP($H$311,$4:$87,MATHH($P313&amp;"/"&amp;E$285,$2:$2,0),FALSE),"")</f>
        <v/>
      </c>
      <c r="F313" s="14" t="str">
        <f ca="1">IFERROR(VLOOKUP($H$311,$4:$87,MATHH($P313&amp;"/"&amp;F$285,$2:$2,0),FALSE),"")</f>
        <v/>
      </c>
      <c r="G313" s="14" t="str">
        <f ca="1">IFERROR(VLOOKUP($H$311,$4:$87,MATHH($P313&amp;"/"&amp;G$285,$2:$2,0),FALSE),"")</f>
        <v/>
      </c>
      <c r="H313" s="14" t="str">
        <f ca="1">IFERROR(VLOOKUP($H$311,$4:$87,MATHH($P313&amp;"/"&amp;H$285,$2:$2,0),FALSE),"")</f>
        <v/>
      </c>
      <c r="I313" s="14" t="str">
        <f ca="1">IFERROR(VLOOKUP($H$311,$4:$87,MATHH($P313&amp;"/"&amp;I$285,$2:$2,0),FALSE),"")</f>
        <v/>
      </c>
      <c r="J313" s="14" t="str">
        <f ca="1">IFERROR(VLOOKUP($H$311,$4:$87,MATHH($P313&amp;"/"&amp;J$285,$2:$2,0),FALSE),"")</f>
        <v/>
      </c>
      <c r="K313" s="14" t="str">
        <f ca="1">IFERROR(VLOOKUP($H$311,$4:$87,MATHH($P313&amp;"/"&amp;K$285,$2:$2,0),FALSE),"")</f>
        <v/>
      </c>
      <c r="L313" s="14" t="str">
        <f ca="1">IFERROR(VLOOKUP($H$311,$4:$87,MATHH($P313&amp;"/"&amp;L$285,$2:$2,0),FALSE),"")</f>
        <v/>
      </c>
      <c r="M313" s="14" t="str">
        <f ca="1">IFERROR(VLOOKUP($H$311,$4:$87,MATHH($P313&amp;"/"&amp;M$285,$2:$2,0),FALSE),"")</f>
        <v/>
      </c>
      <c r="N313" s="14" t="str">
        <f ca="1">IFERROR(VLOOKUP($H$311,$4:$87,MATHH($P313&amp;"/"&amp;N$285,$2:$2,0),FALSE),"")</f>
        <v/>
      </c>
      <c r="O313" s="12"/>
      <c r="P313" s="15" t="s">
        <v>957</v>
      </c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3"/>
      <c r="B314" s="14" t="str">
        <f ca="1">IFERROR(VLOOKUP($H$311,$4:$87,MATHH($P314&amp;"/"&amp;H$285,$2:$2,0),FALSE),"")</f>
        <v/>
      </c>
      <c r="C314" s="14" t="str">
        <f ca="1">IFERROR(VLOOKUP($H$311,$4:$87,MATHH($P314&amp;"/"&amp;H$285,$2:$2,0),FALSE),"")</f>
        <v/>
      </c>
      <c r="D314" s="14" t="str">
        <f ca="1">IFERROR(VLOOKUP($H$311,$4:$87,MATHH($P314&amp;"/"&amp;D$285,$2:$2,0),FALSE),"")</f>
        <v/>
      </c>
      <c r="E314" s="14" t="str">
        <f ca="1">IFERROR(VLOOKUP($H$311,$4:$87,MATHH($P314&amp;"/"&amp;E$285,$2:$2,0),FALSE),"")</f>
        <v/>
      </c>
      <c r="F314" s="14" t="str">
        <f ca="1">IFERROR(VLOOKUP($H$311,$4:$87,MATHH($P314&amp;"/"&amp;F$285,$2:$2,0),FALSE),"")</f>
        <v/>
      </c>
      <c r="G314" s="14" t="str">
        <f ca="1">IFERROR(VLOOKUP($H$311,$4:$87,MATHH($P314&amp;"/"&amp;G$285,$2:$2,0),FALSE),"")</f>
        <v/>
      </c>
      <c r="H314" s="14" t="str">
        <f ca="1">IFERROR(VLOOKUP($H$311,$4:$87,MATHH($P314&amp;"/"&amp;H$285,$2:$2,0),FALSE),"")</f>
        <v/>
      </c>
      <c r="I314" s="14" t="str">
        <f ca="1">IFERROR(VLOOKUP($H$311,$4:$87,MATHH($P314&amp;"/"&amp;I$285,$2:$2,0),FALSE),"")</f>
        <v/>
      </c>
      <c r="J314" s="14" t="str">
        <f ca="1">IFERROR(VLOOKUP($H$311,$4:$87,MATHH($P314&amp;"/"&amp;J$285,$2:$2,0),FALSE),"")</f>
        <v/>
      </c>
      <c r="K314" s="14" t="str">
        <f ca="1">IFERROR(VLOOKUP($H$311,$4:$87,MATHH($P314&amp;"/"&amp;K$285,$2:$2,0),FALSE),"")</f>
        <v/>
      </c>
      <c r="L314" s="14" t="str">
        <f ca="1">IFERROR(VLOOKUP($H$311,$4:$87,MATHH($P314&amp;"/"&amp;L$285,$2:$2,0),FALSE),"")</f>
        <v/>
      </c>
      <c r="M314" s="14" t="str">
        <f ca="1">IFERROR(VLOOKUP($H$311,$4:$87,MATHH($P314&amp;"/"&amp;M$285,$2:$2,0),FALSE),"")</f>
        <v/>
      </c>
      <c r="N314" s="14" t="str">
        <f ca="1">IFERROR(VLOOKUP($H$311,$4:$87,MATHH($P314&amp;"/"&amp;N$285,$2:$2,0),FALSE),"")</f>
        <v/>
      </c>
      <c r="O314" s="12"/>
      <c r="P314" s="15" t="s">
        <v>958</v>
      </c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3"/>
      <c r="B315" s="14" t="str">
        <f ca="1">IFERROR(VLOOKUP($H$311,$4:$87,MATHH($P315&amp;"/"&amp;H$285,$2:$2,0),FALSE),"")</f>
        <v/>
      </c>
      <c r="C315" s="14" t="str">
        <f ca="1">IFERROR(VLOOKUP($H$311,$4:$87,MATHH($P315&amp;"/"&amp;H$285,$2:$2,0),FALSE),"")</f>
        <v/>
      </c>
      <c r="D315" s="14" t="str">
        <f ca="1">IFERROR(VLOOKUP($H$311,$4:$87,MATHH($P315&amp;"/"&amp;D$285,$2:$2,0),FALSE),"")</f>
        <v/>
      </c>
      <c r="E315" s="14" t="str">
        <f ca="1">IFERROR(VLOOKUP($H$311,$4:$87,MATHH($P315&amp;"/"&amp;E$285,$2:$2,0),FALSE),"")</f>
        <v/>
      </c>
      <c r="F315" s="14" t="str">
        <f ca="1">IFERROR(VLOOKUP($H$311,$4:$87,MATHH($P315&amp;"/"&amp;F$285,$2:$2,0),FALSE),"")</f>
        <v/>
      </c>
      <c r="G315" s="14" t="str">
        <f ca="1">IFERROR(VLOOKUP($H$311,$4:$87,MATHH($P315&amp;"/"&amp;G$285,$2:$2,0),FALSE),"")</f>
        <v/>
      </c>
      <c r="H315" s="14" t="str">
        <f ca="1">IFERROR(VLOOKUP($H$311,$4:$87,MATHH($P315&amp;"/"&amp;H$285,$2:$2,0),FALSE),"")</f>
        <v/>
      </c>
      <c r="I315" s="14" t="str">
        <f ca="1">IFERROR(VLOOKUP($H$311,$4:$87,MATHH($P315&amp;"/"&amp;I$285,$2:$2,0),FALSE),"")</f>
        <v/>
      </c>
      <c r="J315" s="14" t="str">
        <f ca="1">IFERROR(VLOOKUP($H$311,$4:$87,MATHH($P315&amp;"/"&amp;J$285,$2:$2,0),FALSE),"")</f>
        <v/>
      </c>
      <c r="K315" s="14" t="str">
        <f ca="1">IFERROR(VLOOKUP($H$311,$4:$87,MATHH($P315&amp;"/"&amp;K$285,$2:$2,0),FALSE),"")</f>
        <v/>
      </c>
      <c r="L315" s="14" t="str">
        <f ca="1">IFERROR(VLOOKUP($H$311,$4:$87,MATHH($P315&amp;"/"&amp;L$285,$2:$2,0),FALSE),"")</f>
        <v/>
      </c>
      <c r="M315" s="14" t="str">
        <f ca="1">IFERROR(VLOOKUP($H$311,$4:$87,MATHH($P315&amp;"/"&amp;M$285,$2:$2,0),FALSE),"")</f>
        <v/>
      </c>
      <c r="N315" s="14" t="str">
        <f ca="1">IFERROR(VLOOKUP($H$311,$4:$87,MATHH($P315&amp;"/"&amp;N$285,$2:$2,0),FALSE),IFERROR(VLOOKUP($H$311,$4:$87,MATHH($P314&amp;"/"&amp;N$285,$2:$2,0),FALSE),IFERROR(VLOOKUP($H$311,$4:$87,MATHH($P313&amp;"/"&amp;N$285,$2:$2,0),FALSE),IFERROR(VLOOKUP($H$311,$4:$87,MATHH($P312&amp;"/"&amp;N$285,$2:$2,0),FALSE),""))))</f>
        <v/>
      </c>
      <c r="O315" s="12" t="e">
        <f ca="1">RATE(M$285-H$285,,-H315,M315)</f>
        <v>#VALUE!</v>
      </c>
      <c r="P315" s="15" t="s">
        <v>959</v>
      </c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3"/>
      <c r="B316" s="16" t="e">
        <f ca="1">+H315/H$339</f>
        <v>#VALUE!</v>
      </c>
      <c r="C316" s="16" t="e">
        <f ca="1">+H315/H$339</f>
        <v>#VALUE!</v>
      </c>
      <c r="D316" s="16" t="e">
        <f t="shared" ref="B316:N316" ca="1" si="10">+D315/D$339</f>
        <v>#VALUE!</v>
      </c>
      <c r="E316" s="16" t="e">
        <f t="shared" ca="1" si="10"/>
        <v>#VALUE!</v>
      </c>
      <c r="F316" s="16" t="e">
        <f t="shared" ca="1" si="10"/>
        <v>#VALUE!</v>
      </c>
      <c r="G316" s="16" t="e">
        <f t="shared" ca="1" si="10"/>
        <v>#VALUE!</v>
      </c>
      <c r="H316" s="16" t="e">
        <f t="shared" ca="1" si="10"/>
        <v>#VALUE!</v>
      </c>
      <c r="I316" s="16" t="e">
        <f t="shared" ca="1" si="10"/>
        <v>#VALUE!</v>
      </c>
      <c r="J316" s="16" t="e">
        <f t="shared" ca="1" si="10"/>
        <v>#VALUE!</v>
      </c>
      <c r="K316" s="16" t="e">
        <f t="shared" ca="1" si="10"/>
        <v>#VALUE!</v>
      </c>
      <c r="L316" s="16" t="e">
        <f t="shared" ca="1" si="10"/>
        <v>#VALUE!</v>
      </c>
      <c r="M316" s="16" t="e">
        <f t="shared" ca="1" si="10"/>
        <v>#VALUE!</v>
      </c>
      <c r="N316" s="16" t="e">
        <f t="shared" ca="1" si="10"/>
        <v>#VALUE!</v>
      </c>
      <c r="O316" s="12" t="e">
        <f ca="1">RATE(M$285-H$285,,-H316,M316)</f>
        <v>#VALUE!</v>
      </c>
      <c r="P316" s="17" t="s">
        <v>1424</v>
      </c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3"/>
      <c r="B317" s="211" t="s">
        <v>794</v>
      </c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3"/>
      <c r="O317" s="12"/>
      <c r="P317" s="5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3"/>
      <c r="B318" s="14" t="str">
        <f ca="1">IFERROR(VLOOKUP($H$317,$4:$87,MATHH($P318&amp;"/"&amp;H$285,$2:$2,0),FALSE),"")</f>
        <v/>
      </c>
      <c r="C318" s="14" t="str">
        <f ca="1">IFERROR(VLOOKUP($H$317,$4:$87,MATHH($P318&amp;"/"&amp;H$285,$2:$2,0),FALSE),"")</f>
        <v/>
      </c>
      <c r="D318" s="14" t="str">
        <f ca="1">IFERROR(VLOOKUP($H$317,$4:$87,MATHH($P318&amp;"/"&amp;D$285,$2:$2,0),FALSE),"")</f>
        <v/>
      </c>
      <c r="E318" s="14" t="str">
        <f ca="1">IFERROR(VLOOKUP($H$317,$4:$87,MATHH($P318&amp;"/"&amp;E$285,$2:$2,0),FALSE),"")</f>
        <v/>
      </c>
      <c r="F318" s="14" t="str">
        <f ca="1">IFERROR(VLOOKUP($H$317,$4:$87,MATHH($P318&amp;"/"&amp;F$285,$2:$2,0),FALSE),"")</f>
        <v/>
      </c>
      <c r="G318" s="14" t="str">
        <f ca="1">IFERROR(VLOOKUP($H$317,$4:$87,MATHH($P318&amp;"/"&amp;G$285,$2:$2,0),FALSE),"")</f>
        <v/>
      </c>
      <c r="H318" s="14" t="str">
        <f ca="1">IFERROR(VLOOKUP($H$317,$4:$87,MATHH($P318&amp;"/"&amp;H$285,$2:$2,0),FALSE),"")</f>
        <v/>
      </c>
      <c r="I318" s="14" t="str">
        <f ca="1">IFERROR(VLOOKUP($H$317,$4:$87,MATHH($P318&amp;"/"&amp;I$285,$2:$2,0),FALSE),"")</f>
        <v/>
      </c>
      <c r="J318" s="14" t="str">
        <f ca="1">IFERROR(VLOOKUP($H$317,$4:$87,MATHH($P318&amp;"/"&amp;J$285,$2:$2,0),FALSE),"")</f>
        <v/>
      </c>
      <c r="K318" s="14" t="str">
        <f ca="1">IFERROR(VLOOKUP($H$317,$4:$87,MATHH($P318&amp;"/"&amp;K$285,$2:$2,0),FALSE),"")</f>
        <v/>
      </c>
      <c r="L318" s="14" t="str">
        <f ca="1">IFERROR(VLOOKUP($H$317,$4:$87,MATHH($P318&amp;"/"&amp;L$285,$2:$2,0),FALSE),"")</f>
        <v/>
      </c>
      <c r="M318" s="14" t="str">
        <f ca="1">IFERROR(VLOOKUP($H$317,$4:$87,MATHH($P318&amp;"/"&amp;M$285,$2:$2,0),FALSE),"")</f>
        <v/>
      </c>
      <c r="N318" s="14" t="str">
        <f ca="1">IFERROR(VLOOKUP($H$317,$4:$87,MATHH($P318&amp;"/"&amp;N$285,$2:$2,0),FALSE),"")</f>
        <v/>
      </c>
      <c r="O318" s="12"/>
      <c r="P318" s="15" t="s">
        <v>956</v>
      </c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3"/>
      <c r="B319" s="14" t="str">
        <f ca="1">IFERROR(VLOOKUP($H$317,$4:$87,MATHH($P319&amp;"/"&amp;H$285,$2:$2,0),FALSE),"")</f>
        <v/>
      </c>
      <c r="C319" s="14" t="str">
        <f ca="1">IFERROR(VLOOKUP($H$317,$4:$87,MATHH($P319&amp;"/"&amp;H$285,$2:$2,0),FALSE),"")</f>
        <v/>
      </c>
      <c r="D319" s="14" t="str">
        <f ca="1">IFERROR(VLOOKUP($H$317,$4:$87,MATHH($P319&amp;"/"&amp;D$285,$2:$2,0),FALSE),"")</f>
        <v/>
      </c>
      <c r="E319" s="14" t="str">
        <f ca="1">IFERROR(VLOOKUP($H$317,$4:$87,MATHH($P319&amp;"/"&amp;E$285,$2:$2,0),FALSE),"")</f>
        <v/>
      </c>
      <c r="F319" s="14" t="str">
        <f ca="1">IFERROR(VLOOKUP($H$317,$4:$87,MATHH($P319&amp;"/"&amp;F$285,$2:$2,0),FALSE),"")</f>
        <v/>
      </c>
      <c r="G319" s="14" t="str">
        <f ca="1">IFERROR(VLOOKUP($H$317,$4:$87,MATHH($P319&amp;"/"&amp;G$285,$2:$2,0),FALSE),"")</f>
        <v/>
      </c>
      <c r="H319" s="14" t="str">
        <f ca="1">IFERROR(VLOOKUP($H$317,$4:$87,MATHH($P319&amp;"/"&amp;H$285,$2:$2,0),FALSE),"")</f>
        <v/>
      </c>
      <c r="I319" s="14" t="str">
        <f ca="1">IFERROR(VLOOKUP($H$317,$4:$87,MATHH($P319&amp;"/"&amp;I$285,$2:$2,0),FALSE),"")</f>
        <v/>
      </c>
      <c r="J319" s="14" t="str">
        <f ca="1">IFERROR(VLOOKUP($H$317,$4:$87,MATHH($P319&amp;"/"&amp;J$285,$2:$2,0),FALSE),"")</f>
        <v/>
      </c>
      <c r="K319" s="14" t="str">
        <f ca="1">IFERROR(VLOOKUP($H$317,$4:$87,MATHH($P319&amp;"/"&amp;K$285,$2:$2,0),FALSE),"")</f>
        <v/>
      </c>
      <c r="L319" s="14" t="str">
        <f ca="1">IFERROR(VLOOKUP($H$317,$4:$87,MATHH($P319&amp;"/"&amp;L$285,$2:$2,0),FALSE),"")</f>
        <v/>
      </c>
      <c r="M319" s="14" t="str">
        <f ca="1">IFERROR(VLOOKUP($H$317,$4:$87,MATHH($P319&amp;"/"&amp;M$285,$2:$2,0),FALSE),"")</f>
        <v/>
      </c>
      <c r="N319" s="14" t="str">
        <f ca="1">IFERROR(VLOOKUP($H$317,$4:$87,MATHH($P319&amp;"/"&amp;N$285,$2:$2,0),FALSE),"")</f>
        <v/>
      </c>
      <c r="O319" s="12"/>
      <c r="P319" s="15" t="s">
        <v>957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3"/>
      <c r="B320" s="14" t="str">
        <f ca="1">IFERROR(VLOOKUP($H$317,$4:$87,MATHH($P320&amp;"/"&amp;H$285,$2:$2,0),FALSE),"")</f>
        <v/>
      </c>
      <c r="C320" s="14" t="str">
        <f ca="1">IFERROR(VLOOKUP($H$317,$4:$87,MATHH($P320&amp;"/"&amp;H$285,$2:$2,0),FALSE),"")</f>
        <v/>
      </c>
      <c r="D320" s="14" t="str">
        <f ca="1">IFERROR(VLOOKUP($H$317,$4:$87,MATHH($P320&amp;"/"&amp;D$285,$2:$2,0),FALSE),"")</f>
        <v/>
      </c>
      <c r="E320" s="14" t="str">
        <f ca="1">IFERROR(VLOOKUP($H$317,$4:$87,MATHH($P320&amp;"/"&amp;E$285,$2:$2,0),FALSE),"")</f>
        <v/>
      </c>
      <c r="F320" s="14" t="str">
        <f ca="1">IFERROR(VLOOKUP($H$317,$4:$87,MATHH($P320&amp;"/"&amp;F$285,$2:$2,0),FALSE),"")</f>
        <v/>
      </c>
      <c r="G320" s="14" t="str">
        <f ca="1">IFERROR(VLOOKUP($H$317,$4:$87,MATHH($P320&amp;"/"&amp;G$285,$2:$2,0),FALSE),"")</f>
        <v/>
      </c>
      <c r="H320" s="14" t="str">
        <f ca="1">IFERROR(VLOOKUP($H$317,$4:$87,MATHH($P320&amp;"/"&amp;H$285,$2:$2,0),FALSE),"")</f>
        <v/>
      </c>
      <c r="I320" s="14" t="str">
        <f ca="1">IFERROR(VLOOKUP($H$317,$4:$87,MATHH($P320&amp;"/"&amp;I$285,$2:$2,0),FALSE),"")</f>
        <v/>
      </c>
      <c r="J320" s="14" t="str">
        <f ca="1">IFERROR(VLOOKUP($H$317,$4:$87,MATHH($P320&amp;"/"&amp;J$285,$2:$2,0),FALSE),"")</f>
        <v/>
      </c>
      <c r="K320" s="14" t="str">
        <f ca="1">IFERROR(VLOOKUP($H$317,$4:$87,MATHH($P320&amp;"/"&amp;K$285,$2:$2,0),FALSE),"")</f>
        <v/>
      </c>
      <c r="L320" s="14" t="str">
        <f ca="1">IFERROR(VLOOKUP($H$317,$4:$87,MATHH($P320&amp;"/"&amp;L$285,$2:$2,0),FALSE),"")</f>
        <v/>
      </c>
      <c r="M320" s="14" t="str">
        <f ca="1">IFERROR(VLOOKUP($H$317,$4:$87,MATHH($P320&amp;"/"&amp;M$285,$2:$2,0),FALSE),"")</f>
        <v/>
      </c>
      <c r="N320" s="14" t="str">
        <f ca="1">IFERROR(VLOOKUP($H$317,$4:$87,MATHH($P320&amp;"/"&amp;N$285,$2:$2,0),FALSE),"")</f>
        <v/>
      </c>
      <c r="O320" s="12"/>
      <c r="P320" s="15" t="s">
        <v>958</v>
      </c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3"/>
      <c r="B321" s="14" t="str">
        <f ca="1">IFERROR(VLOOKUP($H$317,$4:$87,MATHH($P321&amp;"/"&amp;H$285,$2:$2,0),FALSE),"")</f>
        <v/>
      </c>
      <c r="C321" s="14" t="str">
        <f ca="1">IFERROR(VLOOKUP($H$317,$4:$87,MATHH($P321&amp;"/"&amp;H$285,$2:$2,0),FALSE),"")</f>
        <v/>
      </c>
      <c r="D321" s="14" t="str">
        <f ca="1">IFERROR(VLOOKUP($H$317,$4:$87,MATHH($P321&amp;"/"&amp;D$285,$2:$2,0),FALSE),"")</f>
        <v/>
      </c>
      <c r="E321" s="14" t="str">
        <f ca="1">IFERROR(VLOOKUP($H$317,$4:$87,MATHH($P321&amp;"/"&amp;E$285,$2:$2,0),FALSE),"")</f>
        <v/>
      </c>
      <c r="F321" s="14" t="str">
        <f ca="1">IFERROR(VLOOKUP($H$317,$4:$87,MATHH($P321&amp;"/"&amp;F$285,$2:$2,0),FALSE),"")</f>
        <v/>
      </c>
      <c r="G321" s="14" t="str">
        <f ca="1">IFERROR(VLOOKUP($H$317,$4:$87,MATHH($P321&amp;"/"&amp;G$285,$2:$2,0),FALSE),"")</f>
        <v/>
      </c>
      <c r="H321" s="14" t="str">
        <f ca="1">IFERROR(VLOOKUP($H$317,$4:$87,MATHH($P321&amp;"/"&amp;H$285,$2:$2,0),FALSE),"")</f>
        <v/>
      </c>
      <c r="I321" s="14" t="str">
        <f ca="1">IFERROR(VLOOKUP($H$317,$4:$87,MATHH($P321&amp;"/"&amp;I$285,$2:$2,0),FALSE),"")</f>
        <v/>
      </c>
      <c r="J321" s="14" t="str">
        <f ca="1">IFERROR(VLOOKUP($H$317,$4:$87,MATHH($P321&amp;"/"&amp;J$285,$2:$2,0),FALSE),"")</f>
        <v/>
      </c>
      <c r="K321" s="14" t="str">
        <f ca="1">IFERROR(VLOOKUP($H$317,$4:$87,MATHH($P321&amp;"/"&amp;K$285,$2:$2,0),FALSE),"")</f>
        <v/>
      </c>
      <c r="L321" s="14" t="str">
        <f ca="1">IFERROR(VLOOKUP($H$317,$4:$87,MATHH($P321&amp;"/"&amp;L$285,$2:$2,0),FALSE),"")</f>
        <v/>
      </c>
      <c r="M321" s="14" t="str">
        <f ca="1">IFERROR(VLOOKUP($H$317,$4:$87,MATHH($P321&amp;"/"&amp;M$285,$2:$2,0),FALSE),"")</f>
        <v/>
      </c>
      <c r="N321" s="14" t="str">
        <f ca="1">IFERROR(VLOOKUP($H$317,$4:$87,MATHH($P321&amp;"/"&amp;N$285,$2:$2,0),FALSE),IFERROR(VLOOKUP($H$317,$4:$87,MATHH($P320&amp;"/"&amp;N$285,$2:$2,0),FALSE),IFERROR(VLOOKUP($H$317,$4:$87,MATHH($P319&amp;"/"&amp;N$285,$2:$2,0),FALSE),IFERROR(VLOOKUP($H$317,$4:$87,MATHH($P318&amp;"/"&amp;N$285,$2:$2,0),FALSE),""))))</f>
        <v/>
      </c>
      <c r="O321" s="12" t="e">
        <f ca="1">RATE(M$285-H$285,,-H321,M321)</f>
        <v>#VALUE!</v>
      </c>
      <c r="P321" s="15" t="s">
        <v>959</v>
      </c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1"/>
      <c r="B322" s="16" t="e">
        <f ca="1">+H321/H$339</f>
        <v>#VALUE!</v>
      </c>
      <c r="C322" s="16" t="e">
        <f ca="1">+H321/H$339</f>
        <v>#VALUE!</v>
      </c>
      <c r="D322" s="16" t="e">
        <f t="shared" ref="B322:N322" ca="1" si="11">+D321/D$339</f>
        <v>#VALUE!</v>
      </c>
      <c r="E322" s="16" t="e">
        <f t="shared" ca="1" si="11"/>
        <v>#VALUE!</v>
      </c>
      <c r="F322" s="16" t="e">
        <f t="shared" ca="1" si="11"/>
        <v>#VALUE!</v>
      </c>
      <c r="G322" s="16" t="e">
        <f t="shared" ca="1" si="11"/>
        <v>#VALUE!</v>
      </c>
      <c r="H322" s="16" t="e">
        <f t="shared" ca="1" si="11"/>
        <v>#VALUE!</v>
      </c>
      <c r="I322" s="16" t="e">
        <f t="shared" ca="1" si="11"/>
        <v>#VALUE!</v>
      </c>
      <c r="J322" s="16" t="e">
        <f t="shared" ca="1" si="11"/>
        <v>#VALUE!</v>
      </c>
      <c r="K322" s="16" t="e">
        <f t="shared" ca="1" si="11"/>
        <v>#VALUE!</v>
      </c>
      <c r="L322" s="16" t="e">
        <f t="shared" ca="1" si="11"/>
        <v>#VALUE!</v>
      </c>
      <c r="M322" s="16" t="e">
        <f t="shared" ca="1" si="11"/>
        <v>#VALUE!</v>
      </c>
      <c r="N322" s="16" t="e">
        <f t="shared" ca="1" si="11"/>
        <v>#VALUE!</v>
      </c>
      <c r="O322" s="12" t="e">
        <f ca="1">RATE(M$285-H$285,,-H322,M322)</f>
        <v>#VALUE!</v>
      </c>
      <c r="P322" s="17" t="s">
        <v>1424</v>
      </c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3"/>
      <c r="B323" s="212" t="s">
        <v>1449</v>
      </c>
      <c r="C323" s="199"/>
      <c r="D323" s="199"/>
      <c r="E323" s="199"/>
      <c r="F323" s="199"/>
      <c r="G323" s="199"/>
      <c r="H323" s="199"/>
      <c r="I323" s="199"/>
      <c r="J323" s="199"/>
      <c r="K323" s="199"/>
      <c r="L323" s="199"/>
      <c r="M323" s="199"/>
      <c r="N323" s="200"/>
      <c r="O323" s="12"/>
      <c r="P323" s="5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3"/>
      <c r="B324" s="14" t="str">
        <f ca="1">IFERROR(VLOOKUP($H$323,$4:$87,MATHH($P324&amp;"/"&amp;H$285,$2:$2,0),FALSE),"")</f>
        <v/>
      </c>
      <c r="C324" s="14" t="str">
        <f ca="1">IFERROR(VLOOKUP($H$323,$4:$87,MATHH($P324&amp;"/"&amp;H$285,$2:$2,0),FALSE),"")</f>
        <v/>
      </c>
      <c r="D324" s="14" t="str">
        <f ca="1">IFERROR(VLOOKUP($H$323,$4:$87,MATHH($P324&amp;"/"&amp;D$285,$2:$2,0),FALSE),"")</f>
        <v/>
      </c>
      <c r="E324" s="14" t="str">
        <f ca="1">IFERROR(VLOOKUP($H$323,$4:$87,MATHH($P324&amp;"/"&amp;E$285,$2:$2,0),FALSE),"")</f>
        <v/>
      </c>
      <c r="F324" s="14" t="str">
        <f ca="1">IFERROR(VLOOKUP($H$323,$4:$87,MATHH($P324&amp;"/"&amp;F$285,$2:$2,0),FALSE),"")</f>
        <v/>
      </c>
      <c r="G324" s="14" t="str">
        <f ca="1">IFERROR(VLOOKUP($H$323,$4:$87,MATHH($P324&amp;"/"&amp;G$285,$2:$2,0),FALSE),"")</f>
        <v/>
      </c>
      <c r="H324" s="14" t="str">
        <f ca="1">IFERROR(VLOOKUP($H$323,$4:$87,MATHH($P324&amp;"/"&amp;H$285,$2:$2,0),FALSE),"")</f>
        <v/>
      </c>
      <c r="I324" s="14" t="str">
        <f ca="1">IFERROR(VLOOKUP($H$323,$4:$87,MATHH($P324&amp;"/"&amp;I$285,$2:$2,0),FALSE),"")</f>
        <v/>
      </c>
      <c r="J324" s="14" t="str">
        <f ca="1">IFERROR(VLOOKUP($H$323,$4:$87,MATHH($P324&amp;"/"&amp;J$285,$2:$2,0),FALSE),"")</f>
        <v/>
      </c>
      <c r="K324" s="14" t="str">
        <f ca="1">IFERROR(VLOOKUP($H$323,$4:$87,MATHH($P324&amp;"/"&amp;K$285,$2:$2,0),FALSE),"")</f>
        <v/>
      </c>
      <c r="L324" s="14" t="str">
        <f ca="1">IFERROR(VLOOKUP($H$323,$4:$87,MATHH($P324&amp;"/"&amp;L$285,$2:$2,0),FALSE),"")</f>
        <v/>
      </c>
      <c r="M324" s="14" t="str">
        <f ca="1">IFERROR(VLOOKUP($H$323,$4:$87,MATHH($P324&amp;"/"&amp;M$285,$2:$2,0),FALSE),"")</f>
        <v/>
      </c>
      <c r="N324" s="14" t="str">
        <f ca="1">IFERROR(VLOOKUP($H$323,$4:$87,MATHH($P324&amp;"/"&amp;N$285,$2:$2,0),FALSE),"")</f>
        <v/>
      </c>
      <c r="O324" s="12"/>
      <c r="P324" s="15" t="s">
        <v>956</v>
      </c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3"/>
      <c r="B325" s="14" t="str">
        <f ca="1">IFERROR(VLOOKUP($H$323,$4:$87,MATHH($P325&amp;"/"&amp;H$285,$2:$2,0),FALSE),"")</f>
        <v/>
      </c>
      <c r="C325" s="14" t="str">
        <f ca="1">IFERROR(VLOOKUP($H$323,$4:$87,MATHH($P325&amp;"/"&amp;H$285,$2:$2,0),FALSE),"")</f>
        <v/>
      </c>
      <c r="D325" s="14" t="str">
        <f ca="1">IFERROR(VLOOKUP($H$323,$4:$87,MATHH($P325&amp;"/"&amp;D$285,$2:$2,0),FALSE),"")</f>
        <v/>
      </c>
      <c r="E325" s="14" t="str">
        <f ca="1">IFERROR(VLOOKUP($H$323,$4:$87,MATHH($P325&amp;"/"&amp;E$285,$2:$2,0),FALSE),"")</f>
        <v/>
      </c>
      <c r="F325" s="14" t="str">
        <f ca="1">IFERROR(VLOOKUP($H$323,$4:$87,MATHH($P325&amp;"/"&amp;F$285,$2:$2,0),FALSE),"")</f>
        <v/>
      </c>
      <c r="G325" s="14" t="str">
        <f ca="1">IFERROR(VLOOKUP($H$323,$4:$87,MATHH($P325&amp;"/"&amp;G$285,$2:$2,0),FALSE),"")</f>
        <v/>
      </c>
      <c r="H325" s="14" t="str">
        <f ca="1">IFERROR(VLOOKUP($H$323,$4:$87,MATHH($P325&amp;"/"&amp;H$285,$2:$2,0),FALSE),"")</f>
        <v/>
      </c>
      <c r="I325" s="14" t="str">
        <f ca="1">IFERROR(VLOOKUP($H$323,$4:$87,MATHH($P325&amp;"/"&amp;I$285,$2:$2,0),FALSE),"")</f>
        <v/>
      </c>
      <c r="J325" s="14" t="str">
        <f ca="1">IFERROR(VLOOKUP($H$323,$4:$87,MATHH($P325&amp;"/"&amp;J$285,$2:$2,0),FALSE),"")</f>
        <v/>
      </c>
      <c r="K325" s="14" t="str">
        <f ca="1">IFERROR(VLOOKUP($H$323,$4:$87,MATHH($P325&amp;"/"&amp;K$285,$2:$2,0),FALSE),"")</f>
        <v/>
      </c>
      <c r="L325" s="14" t="str">
        <f ca="1">IFERROR(VLOOKUP($H$323,$4:$87,MATHH($P325&amp;"/"&amp;L$285,$2:$2,0),FALSE),"")</f>
        <v/>
      </c>
      <c r="M325" s="14" t="str">
        <f ca="1">IFERROR(VLOOKUP($H$323,$4:$87,MATHH($P325&amp;"/"&amp;M$285,$2:$2,0),FALSE),"")</f>
        <v/>
      </c>
      <c r="N325" s="14" t="str">
        <f ca="1">IFERROR(VLOOKUP($H$323,$4:$87,MATHH($P325&amp;"/"&amp;N$285,$2:$2,0),FALSE),"")</f>
        <v/>
      </c>
      <c r="O325" s="12"/>
      <c r="P325" s="15" t="s">
        <v>957</v>
      </c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3"/>
      <c r="B326" s="14" t="str">
        <f ca="1">IFERROR(VLOOKUP($H$323,$4:$87,MATHH($P326&amp;"/"&amp;H$285,$2:$2,0),FALSE),"")</f>
        <v/>
      </c>
      <c r="C326" s="14" t="str">
        <f ca="1">IFERROR(VLOOKUP($H$323,$4:$87,MATHH($P326&amp;"/"&amp;H$285,$2:$2,0),FALSE),"")</f>
        <v/>
      </c>
      <c r="D326" s="14" t="str">
        <f ca="1">IFERROR(VLOOKUP($H$323,$4:$87,MATHH($P326&amp;"/"&amp;D$285,$2:$2,0),FALSE),"")</f>
        <v/>
      </c>
      <c r="E326" s="14" t="str">
        <f ca="1">IFERROR(VLOOKUP($H$323,$4:$87,MATHH($P326&amp;"/"&amp;E$285,$2:$2,0),FALSE),"")</f>
        <v/>
      </c>
      <c r="F326" s="14" t="str">
        <f ca="1">IFERROR(VLOOKUP($H$323,$4:$87,MATHH($P326&amp;"/"&amp;F$285,$2:$2,0),FALSE),"")</f>
        <v/>
      </c>
      <c r="G326" s="14" t="str">
        <f ca="1">IFERROR(VLOOKUP($H$323,$4:$87,MATHH($P326&amp;"/"&amp;G$285,$2:$2,0),FALSE),"")</f>
        <v/>
      </c>
      <c r="H326" s="14" t="str">
        <f ca="1">IFERROR(VLOOKUP($H$323,$4:$87,MATHH($P326&amp;"/"&amp;H$285,$2:$2,0),FALSE),"")</f>
        <v/>
      </c>
      <c r="I326" s="14" t="str">
        <f ca="1">IFERROR(VLOOKUP($H$323,$4:$87,MATHH($P326&amp;"/"&amp;I$285,$2:$2,0),FALSE),"")</f>
        <v/>
      </c>
      <c r="J326" s="14" t="str">
        <f ca="1">IFERROR(VLOOKUP($H$323,$4:$87,MATHH($P326&amp;"/"&amp;J$285,$2:$2,0),FALSE),"")</f>
        <v/>
      </c>
      <c r="K326" s="14" t="str">
        <f ca="1">IFERROR(VLOOKUP($H$323,$4:$87,MATHH($P326&amp;"/"&amp;K$285,$2:$2,0),FALSE),"")</f>
        <v/>
      </c>
      <c r="L326" s="14" t="str">
        <f ca="1">IFERROR(VLOOKUP($H$323,$4:$87,MATHH($P326&amp;"/"&amp;L$285,$2:$2,0),FALSE),"")</f>
        <v/>
      </c>
      <c r="M326" s="14" t="str">
        <f ca="1">IFERROR(VLOOKUP($H$323,$4:$87,MATHH($P326&amp;"/"&amp;M$285,$2:$2,0),FALSE),"")</f>
        <v/>
      </c>
      <c r="N326" s="14" t="str">
        <f ca="1">IFERROR(VLOOKUP($H$323,$4:$87,MATHH($P326&amp;"/"&amp;N$285,$2:$2,0),FALSE),"")</f>
        <v/>
      </c>
      <c r="O326" s="12"/>
      <c r="P326" s="15" t="s">
        <v>958</v>
      </c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3"/>
      <c r="B327" s="14" t="str">
        <f ca="1">IFERROR(VLOOKUP($H$323,$4:$87,MATHH($P327&amp;"/"&amp;H$285,$2:$2,0),FALSE),"")</f>
        <v/>
      </c>
      <c r="C327" s="14" t="str">
        <f ca="1">IFERROR(VLOOKUP($H$323,$4:$87,MATHH($P327&amp;"/"&amp;H$285,$2:$2,0),FALSE),"")</f>
        <v/>
      </c>
      <c r="D327" s="14" t="str">
        <f ca="1">IFERROR(VLOOKUP($H$323,$4:$87,MATHH($P327&amp;"/"&amp;D$285,$2:$2,0),FALSE),"")</f>
        <v/>
      </c>
      <c r="E327" s="14" t="str">
        <f ca="1">IFERROR(VLOOKUP($H$323,$4:$87,MATHH($P327&amp;"/"&amp;E$285,$2:$2,0),FALSE),"")</f>
        <v/>
      </c>
      <c r="F327" s="14" t="str">
        <f ca="1">IFERROR(VLOOKUP($H$323,$4:$87,MATHH($P327&amp;"/"&amp;F$285,$2:$2,0),FALSE),"")</f>
        <v/>
      </c>
      <c r="G327" s="14" t="str">
        <f ca="1">IFERROR(VLOOKUP($H$323,$4:$87,MATHH($P327&amp;"/"&amp;G$285,$2:$2,0),FALSE),"")</f>
        <v/>
      </c>
      <c r="H327" s="14" t="str">
        <f ca="1">IFERROR(VLOOKUP($H$323,$4:$87,MATHH($P327&amp;"/"&amp;H$285,$2:$2,0),FALSE),"")</f>
        <v/>
      </c>
      <c r="I327" s="14" t="str">
        <f ca="1">IFERROR(VLOOKUP($H$323,$4:$87,MATHH($P327&amp;"/"&amp;I$285,$2:$2,0),FALSE),"")</f>
        <v/>
      </c>
      <c r="J327" s="14" t="str">
        <f ca="1">IFERROR(VLOOKUP($H$323,$4:$87,MATHH($P327&amp;"/"&amp;J$285,$2:$2,0),FALSE),"")</f>
        <v/>
      </c>
      <c r="K327" s="14" t="str">
        <f ca="1">IFERROR(VLOOKUP($H$323,$4:$87,MATHH($P327&amp;"/"&amp;K$285,$2:$2,0),FALSE),"")</f>
        <v/>
      </c>
      <c r="L327" s="14" t="str">
        <f ca="1">IFERROR(VLOOKUP($H$323,$4:$87,MATHH($P327&amp;"/"&amp;L$285,$2:$2,0),FALSE),"")</f>
        <v/>
      </c>
      <c r="M327" s="14" t="str">
        <f ca="1">IFERROR(VLOOKUP($H$323,$4:$87,MATHH($P327&amp;"/"&amp;M$285,$2:$2,0),FALSE),"")</f>
        <v/>
      </c>
      <c r="N327" s="14" t="str">
        <f ca="1">IFERROR(VLOOKUP($H$323,$4:$87,MATHH($P327&amp;"/"&amp;N$285,$2:$2,0),FALSE),IFERROR(VLOOKUP($H$323,$4:$87,MATHH($P326&amp;"/"&amp;N$285,$2:$2,0),FALSE),IFERROR(VLOOKUP($H$323,$4:$87,MATHH($P325&amp;"/"&amp;N$285,$2:$2,0),FALSE),IFERROR(VLOOKUP($H$323,$4:$87,MATHH($P324&amp;"/"&amp;N$285,$2:$2,0),FALSE),""))))</f>
        <v/>
      </c>
      <c r="O327" s="12" t="e">
        <f ca="1">RATE(M$285-H$285,,-H327,M327)</f>
        <v>#VALUE!</v>
      </c>
      <c r="P327" s="15" t="s">
        <v>959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3"/>
      <c r="B328" s="16" t="e">
        <f ca="1">+H327/H$339</f>
        <v>#VALUE!</v>
      </c>
      <c r="C328" s="16" t="e">
        <f ca="1">+H327/H$339</f>
        <v>#VALUE!</v>
      </c>
      <c r="D328" s="16" t="e">
        <f t="shared" ref="B328:N328" ca="1" si="12">+D327/D$339</f>
        <v>#VALUE!</v>
      </c>
      <c r="E328" s="16" t="e">
        <f t="shared" ca="1" si="12"/>
        <v>#VALUE!</v>
      </c>
      <c r="F328" s="16" t="e">
        <f t="shared" ca="1" si="12"/>
        <v>#VALUE!</v>
      </c>
      <c r="G328" s="16" t="e">
        <f t="shared" ca="1" si="12"/>
        <v>#VALUE!</v>
      </c>
      <c r="H328" s="16" t="e">
        <f t="shared" ca="1" si="12"/>
        <v>#VALUE!</v>
      </c>
      <c r="I328" s="16" t="e">
        <f t="shared" ca="1" si="12"/>
        <v>#VALUE!</v>
      </c>
      <c r="J328" s="16" t="e">
        <f t="shared" ca="1" si="12"/>
        <v>#VALUE!</v>
      </c>
      <c r="K328" s="16" t="e">
        <f t="shared" ca="1" si="12"/>
        <v>#VALUE!</v>
      </c>
      <c r="L328" s="16" t="e">
        <f t="shared" ca="1" si="12"/>
        <v>#VALUE!</v>
      </c>
      <c r="M328" s="16" t="e">
        <f t="shared" ca="1" si="12"/>
        <v>#VALUE!</v>
      </c>
      <c r="N328" s="16" t="e">
        <f t="shared" ca="1" si="12"/>
        <v>#VALUE!</v>
      </c>
      <c r="O328" s="12" t="e">
        <f ca="1">RATE(M$285-H$285,,-H328,M328)</f>
        <v>#VALUE!</v>
      </c>
      <c r="P328" s="17" t="s">
        <v>1424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1"/>
      <c r="B329" s="225" t="s">
        <v>1426</v>
      </c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20"/>
      <c r="O329" s="12"/>
      <c r="P329" s="5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3"/>
      <c r="B330" s="14" t="str">
        <f ca="1">IFERROR(VLOOKUP($H$329,$4:$87,MATHH($P330&amp;"/"&amp;H$285,$2:$2,0),FALSE),"")</f>
        <v/>
      </c>
      <c r="C330" s="14" t="str">
        <f ca="1">IFERROR(VLOOKUP($H$329,$4:$87,MATHH($P330&amp;"/"&amp;H$285,$2:$2,0),FALSE),"")</f>
        <v/>
      </c>
      <c r="D330" s="14" t="str">
        <f ca="1">IFERROR(VLOOKUP($H$329,$4:$87,MATHH($P330&amp;"/"&amp;D$285,$2:$2,0),FALSE),"")</f>
        <v/>
      </c>
      <c r="E330" s="14" t="str">
        <f ca="1">IFERROR(VLOOKUP($H$329,$4:$87,MATHH($P330&amp;"/"&amp;E$285,$2:$2,0),FALSE),"")</f>
        <v/>
      </c>
      <c r="F330" s="14" t="str">
        <f ca="1">IFERROR(VLOOKUP($H$329,$4:$87,MATHH($P330&amp;"/"&amp;F$285,$2:$2,0),FALSE),"")</f>
        <v/>
      </c>
      <c r="G330" s="14" t="str">
        <f ca="1">IFERROR(VLOOKUP($H$329,$4:$87,MATHH($P330&amp;"/"&amp;G$285,$2:$2,0),FALSE),"")</f>
        <v/>
      </c>
      <c r="H330" s="14" t="str">
        <f ca="1">IFERROR(VLOOKUP($H$329,$4:$87,MATHH($P330&amp;"/"&amp;H$285,$2:$2,0),FALSE),"")</f>
        <v/>
      </c>
      <c r="I330" s="14" t="str">
        <f ca="1">IFERROR(VLOOKUP($H$329,$4:$87,MATHH($P330&amp;"/"&amp;I$285,$2:$2,0),FALSE),"")</f>
        <v/>
      </c>
      <c r="J330" s="14" t="str">
        <f ca="1">IFERROR(VLOOKUP($H$329,$4:$87,MATHH($P330&amp;"/"&amp;J$285,$2:$2,0),FALSE),"")</f>
        <v/>
      </c>
      <c r="K330" s="14" t="str">
        <f ca="1">IFERROR(VLOOKUP($H$329,$4:$87,MATHH($P330&amp;"/"&amp;K$285,$2:$2,0),FALSE),"")</f>
        <v/>
      </c>
      <c r="L330" s="14" t="str">
        <f ca="1">IFERROR(VLOOKUP($H$329,$4:$87,MATHH($P330&amp;"/"&amp;L$285,$2:$2,0),FALSE),"")</f>
        <v/>
      </c>
      <c r="M330" s="14" t="str">
        <f ca="1">IFERROR(VLOOKUP($H$329,$4:$87,MATHH($P330&amp;"/"&amp;M$285,$2:$2,0),FALSE),"")</f>
        <v/>
      </c>
      <c r="N330" s="14" t="str">
        <f ca="1">IFERROR(VLOOKUP($H$329,$4:$87,MATHH($P330&amp;"/"&amp;N$285,$2:$2,0),FALSE),"")</f>
        <v/>
      </c>
      <c r="O330" s="12"/>
      <c r="P330" s="15" t="s">
        <v>956</v>
      </c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3"/>
      <c r="B331" s="14" t="str">
        <f ca="1">IFERROR(VLOOKUP($H$329,$4:$87,MATHH($P331&amp;"/"&amp;H$285,$2:$2,0),FALSE),"")</f>
        <v/>
      </c>
      <c r="C331" s="14" t="str">
        <f ca="1">IFERROR(VLOOKUP($H$329,$4:$87,MATHH($P331&amp;"/"&amp;H$285,$2:$2,0),FALSE),"")</f>
        <v/>
      </c>
      <c r="D331" s="14" t="str">
        <f ca="1">IFERROR(VLOOKUP($H$329,$4:$87,MATHH($P331&amp;"/"&amp;D$285,$2:$2,0),FALSE),"")</f>
        <v/>
      </c>
      <c r="E331" s="14" t="str">
        <f ca="1">IFERROR(VLOOKUP($H$329,$4:$87,MATHH($P331&amp;"/"&amp;E$285,$2:$2,0),FALSE),"")</f>
        <v/>
      </c>
      <c r="F331" s="14" t="str">
        <f ca="1">IFERROR(VLOOKUP($H$329,$4:$87,MATHH($P331&amp;"/"&amp;F$285,$2:$2,0),FALSE),"")</f>
        <v/>
      </c>
      <c r="G331" s="14" t="str">
        <f ca="1">IFERROR(VLOOKUP($H$329,$4:$87,MATHH($P331&amp;"/"&amp;G$285,$2:$2,0),FALSE),"")</f>
        <v/>
      </c>
      <c r="H331" s="14" t="str">
        <f ca="1">IFERROR(VLOOKUP($H$329,$4:$87,MATHH($P331&amp;"/"&amp;H$285,$2:$2,0),FALSE),"")</f>
        <v/>
      </c>
      <c r="I331" s="14" t="str">
        <f ca="1">IFERROR(VLOOKUP($H$329,$4:$87,MATHH($P331&amp;"/"&amp;I$285,$2:$2,0),FALSE),"")</f>
        <v/>
      </c>
      <c r="J331" s="14" t="str">
        <f ca="1">IFERROR(VLOOKUP($H$329,$4:$87,MATHH($P331&amp;"/"&amp;J$285,$2:$2,0),FALSE),"")</f>
        <v/>
      </c>
      <c r="K331" s="14" t="str">
        <f ca="1">IFERROR(VLOOKUP($H$329,$4:$87,MATHH($P331&amp;"/"&amp;K$285,$2:$2,0),FALSE),"")</f>
        <v/>
      </c>
      <c r="L331" s="14" t="str">
        <f ca="1">IFERROR(VLOOKUP($H$329,$4:$87,MATHH($P331&amp;"/"&amp;L$285,$2:$2,0),FALSE),"")</f>
        <v/>
      </c>
      <c r="M331" s="14" t="str">
        <f ca="1">IFERROR(VLOOKUP($H$329,$4:$87,MATHH($P331&amp;"/"&amp;M$285,$2:$2,0),FALSE),"")</f>
        <v/>
      </c>
      <c r="N331" s="14" t="str">
        <f ca="1">IFERROR(VLOOKUP($H$329,$4:$87,MATHH($P331&amp;"/"&amp;N$285,$2:$2,0),FALSE),"")</f>
        <v/>
      </c>
      <c r="O331" s="12"/>
      <c r="P331" s="15" t="s">
        <v>957</v>
      </c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3"/>
      <c r="B332" s="14" t="str">
        <f ca="1">IFERROR(VLOOKUP($H$329,$4:$87,MATHH($P332&amp;"/"&amp;H$285,$2:$2,0),FALSE),"")</f>
        <v/>
      </c>
      <c r="C332" s="14" t="str">
        <f ca="1">IFERROR(VLOOKUP($H$329,$4:$87,MATHH($P332&amp;"/"&amp;H$285,$2:$2,0),FALSE),"")</f>
        <v/>
      </c>
      <c r="D332" s="14" t="str">
        <f ca="1">IFERROR(VLOOKUP($H$329,$4:$87,MATHH($P332&amp;"/"&amp;D$285,$2:$2,0),FALSE),"")</f>
        <v/>
      </c>
      <c r="E332" s="14" t="str">
        <f ca="1">IFERROR(VLOOKUP($H$329,$4:$87,MATHH($P332&amp;"/"&amp;E$285,$2:$2,0),FALSE),"")</f>
        <v/>
      </c>
      <c r="F332" s="14" t="str">
        <f ca="1">IFERROR(VLOOKUP($H$329,$4:$87,MATHH($P332&amp;"/"&amp;F$285,$2:$2,0),FALSE),"")</f>
        <v/>
      </c>
      <c r="G332" s="14" t="str">
        <f ca="1">IFERROR(VLOOKUP($H$329,$4:$87,MATHH($P332&amp;"/"&amp;G$285,$2:$2,0),FALSE),"")</f>
        <v/>
      </c>
      <c r="H332" s="14" t="str">
        <f ca="1">IFERROR(VLOOKUP($H$329,$4:$87,MATHH($P332&amp;"/"&amp;H$285,$2:$2,0),FALSE),"")</f>
        <v/>
      </c>
      <c r="I332" s="14" t="str">
        <f ca="1">IFERROR(VLOOKUP($H$329,$4:$87,MATHH($P332&amp;"/"&amp;I$285,$2:$2,0),FALSE),"")</f>
        <v/>
      </c>
      <c r="J332" s="14" t="str">
        <f ca="1">IFERROR(VLOOKUP($H$329,$4:$87,MATHH($P332&amp;"/"&amp;J$285,$2:$2,0),FALSE),"")</f>
        <v/>
      </c>
      <c r="K332" s="14" t="str">
        <f ca="1">IFERROR(VLOOKUP($H$329,$4:$87,MATHH($P332&amp;"/"&amp;K$285,$2:$2,0),FALSE),"")</f>
        <v/>
      </c>
      <c r="L332" s="14" t="str">
        <f ca="1">IFERROR(VLOOKUP($H$329,$4:$87,MATHH($P332&amp;"/"&amp;L$285,$2:$2,0),FALSE),"")</f>
        <v/>
      </c>
      <c r="M332" s="14" t="str">
        <f ca="1">IFERROR(VLOOKUP($H$329,$4:$87,MATHH($P332&amp;"/"&amp;M$285,$2:$2,0),FALSE),"")</f>
        <v/>
      </c>
      <c r="N332" s="14" t="str">
        <f ca="1">IFERROR(VLOOKUP($H$329,$4:$87,MATHH($P332&amp;"/"&amp;N$285,$2:$2,0),FALSE),"")</f>
        <v/>
      </c>
      <c r="O332" s="12"/>
      <c r="P332" s="15" t="s">
        <v>958</v>
      </c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3"/>
      <c r="B333" s="14" t="str">
        <f ca="1">IFERROR(VLOOKUP($H$329,$4:$87,MATHH($P333&amp;"/"&amp;H$285,$2:$2,0),FALSE),"")</f>
        <v/>
      </c>
      <c r="C333" s="14" t="str">
        <f ca="1">IFERROR(VLOOKUP($H$329,$4:$87,MATHH($P333&amp;"/"&amp;H$285,$2:$2,0),FALSE),"")</f>
        <v/>
      </c>
      <c r="D333" s="14" t="str">
        <f ca="1">IFERROR(VLOOKUP($H$329,$4:$87,MATHH($P333&amp;"/"&amp;D$285,$2:$2,0),FALSE),"")</f>
        <v/>
      </c>
      <c r="E333" s="14" t="str">
        <f ca="1">IFERROR(VLOOKUP($H$329,$4:$87,MATHH($P333&amp;"/"&amp;E$285,$2:$2,0),FALSE),"")</f>
        <v/>
      </c>
      <c r="F333" s="14" t="str">
        <f ca="1">IFERROR(VLOOKUP($H$329,$4:$87,MATHH($P333&amp;"/"&amp;F$285,$2:$2,0),FALSE),"")</f>
        <v/>
      </c>
      <c r="G333" s="14" t="str">
        <f ca="1">IFERROR(VLOOKUP($H$329,$4:$87,MATHH($P333&amp;"/"&amp;G$285,$2:$2,0),FALSE),"")</f>
        <v/>
      </c>
      <c r="H333" s="14" t="str">
        <f ca="1">IFERROR(VLOOKUP($H$329,$4:$87,MATHH($P333&amp;"/"&amp;H$285,$2:$2,0),FALSE),"")</f>
        <v/>
      </c>
      <c r="I333" s="14" t="str">
        <f ca="1">IFERROR(VLOOKUP($H$329,$4:$87,MATHH($P333&amp;"/"&amp;I$285,$2:$2,0),FALSE),"")</f>
        <v/>
      </c>
      <c r="J333" s="14" t="str">
        <f ca="1">IFERROR(VLOOKUP($H$329,$4:$87,MATHH($P333&amp;"/"&amp;J$285,$2:$2,0),FALSE),"")</f>
        <v/>
      </c>
      <c r="K333" s="14" t="str">
        <f ca="1">IFERROR(VLOOKUP($H$329,$4:$87,MATHH($P333&amp;"/"&amp;K$285,$2:$2,0),FALSE),"")</f>
        <v/>
      </c>
      <c r="L333" s="14" t="str">
        <f ca="1">IFERROR(VLOOKUP($H$329,$4:$87,MATHH($P333&amp;"/"&amp;L$285,$2:$2,0),FALSE),"")</f>
        <v/>
      </c>
      <c r="M333" s="14" t="str">
        <f ca="1">IFERROR(VLOOKUP($H$329,$4:$87,MATHH($P333&amp;"/"&amp;M$285,$2:$2,0),FALSE),"")</f>
        <v/>
      </c>
      <c r="N333" s="14" t="str">
        <f ca="1">IFERROR(VLOOKUP($H$329,$4:$87,MATHH($P333&amp;"/"&amp;N$285,$2:$2,0),FALSE),IFERROR(VLOOKUP($H$329,$4:$87,MATHH($P332&amp;"/"&amp;N$285,$2:$2,0),FALSE),IFERROR(VLOOKUP($H$329,$4:$87,MATHH($P331&amp;"/"&amp;N$285,$2:$2,0),FALSE),IFERROR(VLOOKUP($H$329,$4:$87,MATHH($P330&amp;"/"&amp;N$285,$2:$2,0),FALSE),""))))</f>
        <v/>
      </c>
      <c r="O333" s="12" t="e">
        <f ca="1">RATE(M$285-H$285,,-H333,M333)</f>
        <v>#VALUE!</v>
      </c>
      <c r="P333" s="15" t="s">
        <v>959</v>
      </c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20"/>
      <c r="B334" s="16" t="e">
        <f ca="1">+H333/H$339</f>
        <v>#VALUE!</v>
      </c>
      <c r="C334" s="16" t="e">
        <f ca="1">+H333/H$339</f>
        <v>#VALUE!</v>
      </c>
      <c r="D334" s="16" t="e">
        <f t="shared" ref="B334:N334" ca="1" si="13">+D333/D$339</f>
        <v>#VALUE!</v>
      </c>
      <c r="E334" s="16" t="e">
        <f t="shared" ca="1" si="13"/>
        <v>#VALUE!</v>
      </c>
      <c r="F334" s="16" t="e">
        <f t="shared" ca="1" si="13"/>
        <v>#VALUE!</v>
      </c>
      <c r="G334" s="16" t="e">
        <f t="shared" ca="1" si="13"/>
        <v>#VALUE!</v>
      </c>
      <c r="H334" s="16" t="e">
        <f t="shared" ca="1" si="13"/>
        <v>#VALUE!</v>
      </c>
      <c r="I334" s="16" t="e">
        <f t="shared" ca="1" si="13"/>
        <v>#VALUE!</v>
      </c>
      <c r="J334" s="16" t="e">
        <f t="shared" ca="1" si="13"/>
        <v>#VALUE!</v>
      </c>
      <c r="K334" s="16" t="e">
        <f t="shared" ca="1" si="13"/>
        <v>#VALUE!</v>
      </c>
      <c r="L334" s="16" t="e">
        <f t="shared" ca="1" si="13"/>
        <v>#VALUE!</v>
      </c>
      <c r="M334" s="16" t="e">
        <f t="shared" ca="1" si="13"/>
        <v>#VALUE!</v>
      </c>
      <c r="N334" s="16" t="e">
        <f t="shared" ca="1" si="13"/>
        <v>#VALUE!</v>
      </c>
      <c r="O334" s="12" t="e">
        <f ca="1">RATE(M$285-H$285,,-H334,M334)</f>
        <v>#VALUE!</v>
      </c>
      <c r="P334" s="17" t="s">
        <v>1424</v>
      </c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3"/>
      <c r="B335" s="226" t="s">
        <v>808</v>
      </c>
      <c r="C335" s="219"/>
      <c r="D335" s="219"/>
      <c r="E335" s="219"/>
      <c r="F335" s="219"/>
      <c r="G335" s="219"/>
      <c r="H335" s="219"/>
      <c r="I335" s="219"/>
      <c r="J335" s="219"/>
      <c r="K335" s="219"/>
      <c r="L335" s="219"/>
      <c r="M335" s="219"/>
      <c r="N335" s="220"/>
      <c r="O335" s="12"/>
      <c r="P335" s="5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3"/>
      <c r="B336" s="14" t="str">
        <f ca="1">IFERROR(VLOOKUP($H$335,$4:$87,MATHH($P336&amp;"/"&amp;H$285,$2:$2,0),FALSE),"")</f>
        <v/>
      </c>
      <c r="C336" s="14" t="str">
        <f ca="1">IFERROR(VLOOKUP($H$335,$4:$87,MATHH($P336&amp;"/"&amp;H$285,$2:$2,0),FALSE),"")</f>
        <v/>
      </c>
      <c r="D336" s="14" t="str">
        <f ca="1">IFERROR(VLOOKUP($H$335,$4:$87,MATHH($P336&amp;"/"&amp;D$285,$2:$2,0),FALSE),"")</f>
        <v/>
      </c>
      <c r="E336" s="14" t="str">
        <f ca="1">IFERROR(VLOOKUP($H$335,$4:$87,MATHH($P336&amp;"/"&amp;E$285,$2:$2,0),FALSE),"")</f>
        <v/>
      </c>
      <c r="F336" s="14" t="str">
        <f ca="1">IFERROR(VLOOKUP($H$335,$4:$87,MATHH($P336&amp;"/"&amp;F$285,$2:$2,0),FALSE),"")</f>
        <v/>
      </c>
      <c r="G336" s="14" t="str">
        <f ca="1">IFERROR(VLOOKUP($H$335,$4:$87,MATHH($P336&amp;"/"&amp;G$285,$2:$2,0),FALSE),"")</f>
        <v/>
      </c>
      <c r="H336" s="14" t="str">
        <f ca="1">IFERROR(VLOOKUP($H$335,$4:$87,MATHH($P336&amp;"/"&amp;H$285,$2:$2,0),FALSE),"")</f>
        <v/>
      </c>
      <c r="I336" s="14" t="str">
        <f ca="1">IFERROR(VLOOKUP($H$335,$4:$87,MATHH($P336&amp;"/"&amp;I$285,$2:$2,0),FALSE),"")</f>
        <v/>
      </c>
      <c r="J336" s="14" t="str">
        <f ca="1">IFERROR(VLOOKUP($H$335,$4:$87,MATHH($P336&amp;"/"&amp;J$285,$2:$2,0),FALSE),"")</f>
        <v/>
      </c>
      <c r="K336" s="14" t="str">
        <f ca="1">IFERROR(VLOOKUP($H$335,$4:$87,MATHH($P336&amp;"/"&amp;K$285,$2:$2,0),FALSE),"")</f>
        <v/>
      </c>
      <c r="L336" s="14" t="str">
        <f ca="1">IFERROR(VLOOKUP($H$335,$4:$87,MATHH($P336&amp;"/"&amp;L$285,$2:$2,0),FALSE),"")</f>
        <v/>
      </c>
      <c r="M336" s="14" t="str">
        <f ca="1">IFERROR(VLOOKUP($H$335,$4:$87,MATHH($P336&amp;"/"&amp;M$285,$2:$2,0),FALSE),"")</f>
        <v/>
      </c>
      <c r="N336" s="14" t="str">
        <f ca="1">IFERROR(VLOOKUP($H$335,$4:$87,MATHH($P336&amp;"/"&amp;N$285,$2:$2,0),FALSE),"")</f>
        <v/>
      </c>
      <c r="O336" s="12"/>
      <c r="P336" s="15" t="s">
        <v>956</v>
      </c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3"/>
      <c r="B337" s="14" t="str">
        <f ca="1">IFERROR(VLOOKUP($H$335,$4:$87,MATHH($P337&amp;"/"&amp;H$285,$2:$2,0),FALSE),"")</f>
        <v/>
      </c>
      <c r="C337" s="14" t="str">
        <f ca="1">IFERROR(VLOOKUP($H$335,$4:$87,MATHH($P337&amp;"/"&amp;H$285,$2:$2,0),FALSE),"")</f>
        <v/>
      </c>
      <c r="D337" s="14" t="str">
        <f ca="1">IFERROR(VLOOKUP($H$335,$4:$87,MATHH($P337&amp;"/"&amp;D$285,$2:$2,0),FALSE),"")</f>
        <v/>
      </c>
      <c r="E337" s="14" t="str">
        <f ca="1">IFERROR(VLOOKUP($H$335,$4:$87,MATHH($P337&amp;"/"&amp;E$285,$2:$2,0),FALSE),"")</f>
        <v/>
      </c>
      <c r="F337" s="14" t="str">
        <f ca="1">IFERROR(VLOOKUP($H$335,$4:$87,MATHH($P337&amp;"/"&amp;F$285,$2:$2,0),FALSE),"")</f>
        <v/>
      </c>
      <c r="G337" s="14" t="str">
        <f ca="1">IFERROR(VLOOKUP($H$335,$4:$87,MATHH($P337&amp;"/"&amp;G$285,$2:$2,0),FALSE),"")</f>
        <v/>
      </c>
      <c r="H337" s="14" t="str">
        <f ca="1">IFERROR(VLOOKUP($H$335,$4:$87,MATHH($P337&amp;"/"&amp;H$285,$2:$2,0),FALSE),"")</f>
        <v/>
      </c>
      <c r="I337" s="14" t="str">
        <f ca="1">IFERROR(VLOOKUP($H$335,$4:$87,MATHH($P337&amp;"/"&amp;I$285,$2:$2,0),FALSE),"")</f>
        <v/>
      </c>
      <c r="J337" s="14" t="str">
        <f ca="1">IFERROR(VLOOKUP($H$335,$4:$87,MATHH($P337&amp;"/"&amp;J$285,$2:$2,0),FALSE),"")</f>
        <v/>
      </c>
      <c r="K337" s="14" t="str">
        <f ca="1">IFERROR(VLOOKUP($H$335,$4:$87,MATHH($P337&amp;"/"&amp;K$285,$2:$2,0),FALSE),"")</f>
        <v/>
      </c>
      <c r="L337" s="14" t="str">
        <f ca="1">IFERROR(VLOOKUP($H$335,$4:$87,MATHH($P337&amp;"/"&amp;L$285,$2:$2,0),FALSE),"")</f>
        <v/>
      </c>
      <c r="M337" s="14" t="str">
        <f ca="1">IFERROR(VLOOKUP($H$335,$4:$87,MATHH($P337&amp;"/"&amp;M$285,$2:$2,0),FALSE),"")</f>
        <v/>
      </c>
      <c r="N337" s="14" t="str">
        <f ca="1">IFERROR(VLOOKUP($H$335,$4:$87,MATHH($P337&amp;"/"&amp;N$285,$2:$2,0),FALSE),"")</f>
        <v/>
      </c>
      <c r="O337" s="12"/>
      <c r="P337" s="15" t="s">
        <v>957</v>
      </c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3"/>
      <c r="B338" s="14" t="str">
        <f ca="1">IFERROR(VLOOKUP($H$335,$4:$87,MATHH($P338&amp;"/"&amp;H$285,$2:$2,0),FALSE),"")</f>
        <v/>
      </c>
      <c r="C338" s="14" t="str">
        <f ca="1">IFERROR(VLOOKUP($H$335,$4:$87,MATHH($P338&amp;"/"&amp;H$285,$2:$2,0),FALSE),"")</f>
        <v/>
      </c>
      <c r="D338" s="14" t="str">
        <f ca="1">IFERROR(VLOOKUP($H$335,$4:$87,MATHH($P338&amp;"/"&amp;D$285,$2:$2,0),FALSE),"")</f>
        <v/>
      </c>
      <c r="E338" s="14" t="str">
        <f ca="1">IFERROR(VLOOKUP($H$335,$4:$87,MATHH($P338&amp;"/"&amp;E$285,$2:$2,0),FALSE),"")</f>
        <v/>
      </c>
      <c r="F338" s="14" t="str">
        <f ca="1">IFERROR(VLOOKUP($H$335,$4:$87,MATHH($P338&amp;"/"&amp;F$285,$2:$2,0),FALSE),"")</f>
        <v/>
      </c>
      <c r="G338" s="14" t="str">
        <f ca="1">IFERROR(VLOOKUP($H$335,$4:$87,MATHH($P338&amp;"/"&amp;G$285,$2:$2,0),FALSE),"")</f>
        <v/>
      </c>
      <c r="H338" s="14" t="str">
        <f ca="1">IFERROR(VLOOKUP($H$335,$4:$87,MATHH($P338&amp;"/"&amp;H$285,$2:$2,0),FALSE),"")</f>
        <v/>
      </c>
      <c r="I338" s="14" t="str">
        <f ca="1">IFERROR(VLOOKUP($H$335,$4:$87,MATHH($P338&amp;"/"&amp;I$285,$2:$2,0),FALSE),"")</f>
        <v/>
      </c>
      <c r="J338" s="14" t="str">
        <f ca="1">IFERROR(VLOOKUP($H$335,$4:$87,MATHH($P338&amp;"/"&amp;J$285,$2:$2,0),FALSE),"")</f>
        <v/>
      </c>
      <c r="K338" s="14" t="str">
        <f ca="1">IFERROR(VLOOKUP($H$335,$4:$87,MATHH($P338&amp;"/"&amp;K$285,$2:$2,0),FALSE),"")</f>
        <v/>
      </c>
      <c r="L338" s="14" t="str">
        <f ca="1">IFERROR(VLOOKUP($H$335,$4:$87,MATHH($P338&amp;"/"&amp;L$285,$2:$2,0),FALSE),"")</f>
        <v/>
      </c>
      <c r="M338" s="14" t="str">
        <f ca="1">IFERROR(VLOOKUP($H$335,$4:$87,MATHH($P338&amp;"/"&amp;M$285,$2:$2,0),FALSE),"")</f>
        <v/>
      </c>
      <c r="N338" s="14" t="str">
        <f ca="1">IFERROR(VLOOKUP($H$335,$4:$87,MATHH($P338&amp;"/"&amp;N$285,$2:$2,0),FALSE),"")</f>
        <v/>
      </c>
      <c r="O338" s="12"/>
      <c r="P338" s="15" t="s">
        <v>958</v>
      </c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3"/>
      <c r="B339" s="14" t="str">
        <f ca="1">IFERROR(VLOOKUP($H$335,$4:$87,MATHH($P339&amp;"/"&amp;H$285,$2:$2,0),FALSE),"")</f>
        <v/>
      </c>
      <c r="C339" s="14" t="str">
        <f ca="1">IFERROR(VLOOKUP($H$335,$4:$87,MATHH($P339&amp;"/"&amp;H$285,$2:$2,0),FALSE),"")</f>
        <v/>
      </c>
      <c r="D339" s="14" t="str">
        <f ca="1">IFERROR(VLOOKUP($H$335,$4:$87,MATHH($P339&amp;"/"&amp;D$285,$2:$2,0),FALSE),"")</f>
        <v/>
      </c>
      <c r="E339" s="14" t="str">
        <f ca="1">IFERROR(VLOOKUP($H$335,$4:$87,MATHH($P339&amp;"/"&amp;E$285,$2:$2,0),FALSE),"")</f>
        <v/>
      </c>
      <c r="F339" s="14" t="str">
        <f ca="1">IFERROR(VLOOKUP($H$335,$4:$87,MATHH($P339&amp;"/"&amp;F$285,$2:$2,0),FALSE),"")</f>
        <v/>
      </c>
      <c r="G339" s="14" t="str">
        <f ca="1">IFERROR(VLOOKUP($H$335,$4:$87,MATHH($P339&amp;"/"&amp;G$285,$2:$2,0),FALSE),"")</f>
        <v/>
      </c>
      <c r="H339" s="14" t="str">
        <f ca="1">IFERROR(VLOOKUP($H$335,$4:$87,MATHH($P339&amp;"/"&amp;H$285,$2:$2,0),FALSE),"")</f>
        <v/>
      </c>
      <c r="I339" s="14" t="str">
        <f ca="1">IFERROR(VLOOKUP($H$335,$4:$87,MATHH($P339&amp;"/"&amp;I$285,$2:$2,0),FALSE),"")</f>
        <v/>
      </c>
      <c r="J339" s="14" t="str">
        <f ca="1">IFERROR(VLOOKUP($H$335,$4:$87,MATHH($P339&amp;"/"&amp;J$285,$2:$2,0),FALSE),"")</f>
        <v/>
      </c>
      <c r="K339" s="14" t="str">
        <f ca="1">IFERROR(VLOOKUP($H$335,$4:$87,MATHH($P339&amp;"/"&amp;K$285,$2:$2,0),FALSE),"")</f>
        <v/>
      </c>
      <c r="L339" s="14" t="str">
        <f ca="1">IFERROR(VLOOKUP($H$335,$4:$87,MATHH($P339&amp;"/"&amp;L$285,$2:$2,0),FALSE),"")</f>
        <v/>
      </c>
      <c r="M339" s="14" t="str">
        <f ca="1">IFERROR(VLOOKUP($H$335,$4:$87,MATHH($P339&amp;"/"&amp;M$285,$2:$2,0),FALSE),"")</f>
        <v/>
      </c>
      <c r="N339" s="14" t="str">
        <f ca="1">IFERROR(VLOOKUP($H$335,$4:$87,MATHH($P339&amp;"/"&amp;N$285,$2:$2,0),FALSE),IFERROR(VLOOKUP($H$335,$4:$87,MATHH($P338&amp;"/"&amp;N$285,$2:$2,0),FALSE),IFERROR(VLOOKUP($H$335,$4:$87,MATHH($P337&amp;"/"&amp;N$285,$2:$2,0),FALSE),IFERROR(VLOOKUP($H$335,$4:$87,MATHH($P336&amp;"/"&amp;N$285,$2:$2,0),FALSE),""))))</f>
        <v/>
      </c>
      <c r="O339" s="12" t="e">
        <f ca="1">RATE(M$285-H$285,,-H339,M339)</f>
        <v>#VALUE!</v>
      </c>
      <c r="P339" s="15" t="s">
        <v>959</v>
      </c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3"/>
      <c r="B340" s="213" t="s">
        <v>1451</v>
      </c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3"/>
      <c r="B341" s="214" t="s">
        <v>1526</v>
      </c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3"/>
      <c r="O341" s="12"/>
      <c r="P341" s="5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3"/>
      <c r="B342" s="14" t="str">
        <f ca="1">IFERROR(VLOOKUP($H$341,$4:$87,MATHH($P342&amp;"/"&amp;H$285,$2:$2,0),FALSE),"")</f>
        <v/>
      </c>
      <c r="C342" s="14" t="str">
        <f ca="1">IFERROR(VLOOKUP($H$341,$4:$87,MATHH($P342&amp;"/"&amp;H$285,$2:$2,0),FALSE),"")</f>
        <v/>
      </c>
      <c r="D342" s="14" t="str">
        <f ca="1">IFERROR(VLOOKUP($H$341,$4:$87,MATHH($P342&amp;"/"&amp;D$285,$2:$2,0),FALSE),"")</f>
        <v/>
      </c>
      <c r="E342" s="14" t="str">
        <f ca="1">IFERROR(VLOOKUP($H$341,$4:$87,MATHH($P342&amp;"/"&amp;E$285,$2:$2,0),FALSE),"")</f>
        <v/>
      </c>
      <c r="F342" s="14" t="str">
        <f ca="1">IFERROR(VLOOKUP($H$341,$4:$87,MATHH($P342&amp;"/"&amp;F$285,$2:$2,0),FALSE),"")</f>
        <v/>
      </c>
      <c r="G342" s="14" t="str">
        <f ca="1">IFERROR(VLOOKUP($H$341,$4:$87,MATHH($P342&amp;"/"&amp;G$285,$2:$2,0),FALSE),"")</f>
        <v/>
      </c>
      <c r="H342" s="14" t="str">
        <f ca="1">IFERROR(VLOOKUP($H$341,$4:$87,MATHH($P342&amp;"/"&amp;H$285,$2:$2,0),FALSE),"")</f>
        <v/>
      </c>
      <c r="I342" s="14" t="str">
        <f ca="1">IFERROR(VLOOKUP($H$341,$4:$87,MATHH($P342&amp;"/"&amp;I$285,$2:$2,0),FALSE),"")</f>
        <v/>
      </c>
      <c r="J342" s="14" t="str">
        <f ca="1">IFERROR(VLOOKUP($H$341,$4:$87,MATHH($P342&amp;"/"&amp;J$285,$2:$2,0),FALSE),"")</f>
        <v/>
      </c>
      <c r="K342" s="14" t="str">
        <f ca="1">IFERROR(VLOOKUP($H$341,$4:$87,MATHH($P342&amp;"/"&amp;K$285,$2:$2,0),FALSE),"")</f>
        <v/>
      </c>
      <c r="L342" s="14" t="str">
        <f ca="1">IFERROR(VLOOKUP($H$341,$4:$87,MATHH($P342&amp;"/"&amp;L$285,$2:$2,0),FALSE),"")</f>
        <v/>
      </c>
      <c r="M342" s="14" t="str">
        <f ca="1">IFERROR(VLOOKUP($H$341,$4:$87,MATHH($P342&amp;"/"&amp;M$285,$2:$2,0),FALSE),"")</f>
        <v/>
      </c>
      <c r="N342" s="14" t="str">
        <f ca="1">IFERROR(VLOOKUP($H$341,$4:$87,MATHH($P342&amp;"/"&amp;N$285,$2:$2,0),FALSE),"")</f>
        <v/>
      </c>
      <c r="O342" s="12"/>
      <c r="P342" s="15" t="s">
        <v>956</v>
      </c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3"/>
      <c r="B343" s="14" t="str">
        <f ca="1">IFERROR(VLOOKUP($H$341,$4:$87,MATHH($P343&amp;"/"&amp;H$285,$2:$2,0),FALSE),"")</f>
        <v/>
      </c>
      <c r="C343" s="14" t="str">
        <f ca="1">IFERROR(VLOOKUP($H$341,$4:$87,MATHH($P343&amp;"/"&amp;H$285,$2:$2,0),FALSE),"")</f>
        <v/>
      </c>
      <c r="D343" s="14" t="str">
        <f ca="1">IFERROR(VLOOKUP($H$341,$4:$87,MATHH($P343&amp;"/"&amp;D$285,$2:$2,0),FALSE),"")</f>
        <v/>
      </c>
      <c r="E343" s="14" t="str">
        <f ca="1">IFERROR(VLOOKUP($H$341,$4:$87,MATHH($P343&amp;"/"&amp;E$285,$2:$2,0),FALSE),"")</f>
        <v/>
      </c>
      <c r="F343" s="14" t="str">
        <f ca="1">IFERROR(VLOOKUP($H$341,$4:$87,MATHH($P343&amp;"/"&amp;F$285,$2:$2,0),FALSE),"")</f>
        <v/>
      </c>
      <c r="G343" s="14" t="str">
        <f ca="1">IFERROR(VLOOKUP($H$341,$4:$87,MATHH($P343&amp;"/"&amp;G$285,$2:$2,0),FALSE),"")</f>
        <v/>
      </c>
      <c r="H343" s="14" t="str">
        <f ca="1">IFERROR(VLOOKUP($H$341,$4:$87,MATHH($P343&amp;"/"&amp;H$285,$2:$2,0),FALSE),"")</f>
        <v/>
      </c>
      <c r="I343" s="14" t="str">
        <f ca="1">IFERROR(VLOOKUP($H$341,$4:$87,MATHH($P343&amp;"/"&amp;I$285,$2:$2,0),FALSE),"")</f>
        <v/>
      </c>
      <c r="J343" s="14" t="str">
        <f ca="1">IFERROR(VLOOKUP($H$341,$4:$87,MATHH($P343&amp;"/"&amp;J$285,$2:$2,0),FALSE),"")</f>
        <v/>
      </c>
      <c r="K343" s="14" t="str">
        <f ca="1">IFERROR(VLOOKUP($H$341,$4:$87,MATHH($P343&amp;"/"&amp;K$285,$2:$2,0),FALSE),"")</f>
        <v/>
      </c>
      <c r="L343" s="14" t="str">
        <f ca="1">IFERROR(VLOOKUP($H$341,$4:$87,MATHH($P343&amp;"/"&amp;L$285,$2:$2,0),FALSE),"")</f>
        <v/>
      </c>
      <c r="M343" s="14" t="str">
        <f ca="1">IFERROR(VLOOKUP($H$341,$4:$87,MATHH($P343&amp;"/"&amp;M$285,$2:$2,0),FALSE),"")</f>
        <v/>
      </c>
      <c r="N343" s="14" t="str">
        <f ca="1">IFERROR(VLOOKUP($H$341,$4:$87,MATHH($P343&amp;"/"&amp;N$285,$2:$2,0),FALSE),"")</f>
        <v/>
      </c>
      <c r="O343" s="12"/>
      <c r="P343" s="15" t="s">
        <v>957</v>
      </c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3"/>
      <c r="B344" s="14" t="str">
        <f ca="1">IFERROR(VLOOKUP($H$341,$4:$87,MATHH($P344&amp;"/"&amp;H$285,$2:$2,0),FALSE),"")</f>
        <v/>
      </c>
      <c r="C344" s="14" t="str">
        <f ca="1">IFERROR(VLOOKUP($H$341,$4:$87,MATHH($P344&amp;"/"&amp;H$285,$2:$2,0),FALSE),"")</f>
        <v/>
      </c>
      <c r="D344" s="14" t="str">
        <f ca="1">IFERROR(VLOOKUP($H$341,$4:$87,MATHH($P344&amp;"/"&amp;D$285,$2:$2,0),FALSE),"")</f>
        <v/>
      </c>
      <c r="E344" s="14" t="str">
        <f ca="1">IFERROR(VLOOKUP($H$341,$4:$87,MATHH($P344&amp;"/"&amp;E$285,$2:$2,0),FALSE),"")</f>
        <v/>
      </c>
      <c r="F344" s="14" t="str">
        <f ca="1">IFERROR(VLOOKUP($H$341,$4:$87,MATHH($P344&amp;"/"&amp;F$285,$2:$2,0),FALSE),"")</f>
        <v/>
      </c>
      <c r="G344" s="14" t="str">
        <f ca="1">IFERROR(VLOOKUP($H$341,$4:$87,MATHH($P344&amp;"/"&amp;G$285,$2:$2,0),FALSE),"")</f>
        <v/>
      </c>
      <c r="H344" s="14" t="str">
        <f ca="1">IFERROR(VLOOKUP($H$341,$4:$87,MATHH($P344&amp;"/"&amp;H$285,$2:$2,0),FALSE),"")</f>
        <v/>
      </c>
      <c r="I344" s="14" t="str">
        <f ca="1">IFERROR(VLOOKUP($H$341,$4:$87,MATHH($P344&amp;"/"&amp;I$285,$2:$2,0),FALSE),"")</f>
        <v/>
      </c>
      <c r="J344" s="14" t="str">
        <f ca="1">IFERROR(VLOOKUP($H$341,$4:$87,MATHH($P344&amp;"/"&amp;J$285,$2:$2,0),FALSE),"")</f>
        <v/>
      </c>
      <c r="K344" s="14" t="str">
        <f ca="1">IFERROR(VLOOKUP($H$341,$4:$87,MATHH($P344&amp;"/"&amp;K$285,$2:$2,0),FALSE),"")</f>
        <v/>
      </c>
      <c r="L344" s="14" t="str">
        <f ca="1">IFERROR(VLOOKUP($H$341,$4:$87,MATHH($P344&amp;"/"&amp;L$285,$2:$2,0),FALSE),"")</f>
        <v/>
      </c>
      <c r="M344" s="14" t="str">
        <f ca="1">IFERROR(VLOOKUP($H$341,$4:$87,MATHH($P344&amp;"/"&amp;M$285,$2:$2,0),FALSE),"")</f>
        <v/>
      </c>
      <c r="N344" s="14" t="str">
        <f ca="1">IFERROR(VLOOKUP($H$341,$4:$87,MATHH($P344&amp;"/"&amp;N$285,$2:$2,0),FALSE),"")</f>
        <v/>
      </c>
      <c r="O344" s="12"/>
      <c r="P344" s="15" t="s">
        <v>958</v>
      </c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3"/>
      <c r="B345" s="14" t="str">
        <f ca="1">IFERROR(VLOOKUP($H$341,$4:$87,MATHH($P345&amp;"/"&amp;H$285,$2:$2,0),FALSE),"")</f>
        <v/>
      </c>
      <c r="C345" s="14" t="str">
        <f ca="1">IFERROR(VLOOKUP($H$341,$4:$87,MATHH($P345&amp;"/"&amp;H$285,$2:$2,0),FALSE),"")</f>
        <v/>
      </c>
      <c r="D345" s="14" t="str">
        <f ca="1">IFERROR(VLOOKUP($H$341,$4:$87,MATHH($P345&amp;"/"&amp;D$285,$2:$2,0),FALSE),"")</f>
        <v/>
      </c>
      <c r="E345" s="14" t="str">
        <f ca="1">IFERROR(VLOOKUP($H$341,$4:$87,MATHH($P345&amp;"/"&amp;E$285,$2:$2,0),FALSE),"")</f>
        <v/>
      </c>
      <c r="F345" s="14" t="str">
        <f ca="1">IFERROR(VLOOKUP($H$341,$4:$87,MATHH($P345&amp;"/"&amp;F$285,$2:$2,0),FALSE),"")</f>
        <v/>
      </c>
      <c r="G345" s="14" t="str">
        <f ca="1">IFERROR(VLOOKUP($H$341,$4:$87,MATHH($P345&amp;"/"&amp;G$285,$2:$2,0),FALSE),"")</f>
        <v/>
      </c>
      <c r="H345" s="14" t="str">
        <f ca="1">IFERROR(VLOOKUP($H$341,$4:$87,MATHH($P345&amp;"/"&amp;H$285,$2:$2,0),FALSE),"")</f>
        <v/>
      </c>
      <c r="I345" s="14" t="str">
        <f ca="1">IFERROR(VLOOKUP($H$341,$4:$87,MATHH($P345&amp;"/"&amp;I$285,$2:$2,0),FALSE),"")</f>
        <v/>
      </c>
      <c r="J345" s="14" t="str">
        <f ca="1">IFERROR(VLOOKUP($H$341,$4:$87,MATHH($P345&amp;"/"&amp;J$285,$2:$2,0),FALSE),"")</f>
        <v/>
      </c>
      <c r="K345" s="14" t="str">
        <f ca="1">IFERROR(VLOOKUP($H$341,$4:$87,MATHH($P345&amp;"/"&amp;K$285,$2:$2,0),FALSE),"")</f>
        <v/>
      </c>
      <c r="L345" s="14" t="str">
        <f ca="1">IFERROR(VLOOKUP($H$341,$4:$87,MATHH($P345&amp;"/"&amp;L$285,$2:$2,0),FALSE),"")</f>
        <v/>
      </c>
      <c r="M345" s="14" t="str">
        <f ca="1">IFERROR(VLOOKUP($H$341,$4:$87,MATHH($P345&amp;"/"&amp;M$285,$2:$2,0),FALSE),"")</f>
        <v/>
      </c>
      <c r="N345" s="14" t="str">
        <f ca="1">IFERROR(VLOOKUP($H$341,$4:$87,MATHH($P345&amp;"/"&amp;N$285,$2:$2,0),FALSE),IFERROR(VLOOKUP($H$341,$4:$87,MATHH($P344&amp;"/"&amp;N$285,$2:$2,0),FALSE),IFERROR(VLOOKUP($H$341,$4:$87,MATHH($P343&amp;"/"&amp;N$285,$2:$2,0),FALSE),IFERROR(VLOOKUP($H$341,$4:$87,MATHH($P342&amp;"/"&amp;N$285,$2:$2,0),FALSE),""))))</f>
        <v/>
      </c>
      <c r="O345" s="12" t="e">
        <f ca="1">RATE(M$285-H$285,,-H345,M345)</f>
        <v>#VALUE!</v>
      </c>
      <c r="P345" s="15" t="s">
        <v>959</v>
      </c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1"/>
      <c r="B346" s="16" t="e">
        <f ca="1">+H345/H$339</f>
        <v>#VALUE!</v>
      </c>
      <c r="C346" s="16" t="e">
        <f ca="1">+H345/H$339</f>
        <v>#VALUE!</v>
      </c>
      <c r="D346" s="16" t="e">
        <f t="shared" ref="B346:N346" ca="1" si="14">+D345/D$339</f>
        <v>#VALUE!</v>
      </c>
      <c r="E346" s="16" t="e">
        <f t="shared" ca="1" si="14"/>
        <v>#VALUE!</v>
      </c>
      <c r="F346" s="16" t="e">
        <f t="shared" ca="1" si="14"/>
        <v>#VALUE!</v>
      </c>
      <c r="G346" s="16" t="e">
        <f t="shared" ca="1" si="14"/>
        <v>#VALUE!</v>
      </c>
      <c r="H346" s="16" t="e">
        <f t="shared" ca="1" si="14"/>
        <v>#VALUE!</v>
      </c>
      <c r="I346" s="16" t="e">
        <f t="shared" ca="1" si="14"/>
        <v>#VALUE!</v>
      </c>
      <c r="J346" s="16" t="e">
        <f t="shared" ca="1" si="14"/>
        <v>#VALUE!</v>
      </c>
      <c r="K346" s="16" t="e">
        <f t="shared" ca="1" si="14"/>
        <v>#VALUE!</v>
      </c>
      <c r="L346" s="16" t="e">
        <f t="shared" ca="1" si="14"/>
        <v>#VALUE!</v>
      </c>
      <c r="M346" s="16" t="e">
        <f t="shared" ca="1" si="14"/>
        <v>#VALUE!</v>
      </c>
      <c r="N346" s="16" t="e">
        <f t="shared" ca="1" si="14"/>
        <v>#VALUE!</v>
      </c>
      <c r="O346" s="12" t="e">
        <f ca="1">RATE(M$285-H$285,,-H346,M346)</f>
        <v>#VALUE!</v>
      </c>
      <c r="P346" s="17" t="s">
        <v>1424</v>
      </c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1"/>
      <c r="B347" s="214" t="s">
        <v>1527</v>
      </c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3"/>
      <c r="O347" s="12"/>
      <c r="P347" s="5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3"/>
      <c r="B348" s="14" t="str">
        <f ca="1">IFERROR(VLOOKUP($H$347,$4:$87,MATHH($P348&amp;"/"&amp;H$285,$2:$2,0),FALSE),"")</f>
        <v/>
      </c>
      <c r="C348" s="14" t="str">
        <f ca="1">IFERROR(VLOOKUP($H$347,$4:$87,MATHH($P348&amp;"/"&amp;H$285,$2:$2,0),FALSE),"")</f>
        <v/>
      </c>
      <c r="D348" s="14" t="str">
        <f ca="1">IFERROR(VLOOKUP($H$347,$4:$87,MATHH($P348&amp;"/"&amp;D$285,$2:$2,0),FALSE),"")</f>
        <v/>
      </c>
      <c r="E348" s="14" t="str">
        <f ca="1">IFERROR(VLOOKUP($H$347,$4:$87,MATHH($P348&amp;"/"&amp;E$285,$2:$2,0),FALSE),"")</f>
        <v/>
      </c>
      <c r="F348" s="14" t="str">
        <f ca="1">IFERROR(VLOOKUP($H$347,$4:$87,MATHH($P348&amp;"/"&amp;F$285,$2:$2,0),FALSE),"")</f>
        <v/>
      </c>
      <c r="G348" s="14" t="str">
        <f ca="1">IFERROR(VLOOKUP($H$347,$4:$87,MATHH($P348&amp;"/"&amp;G$285,$2:$2,0),FALSE),"")</f>
        <v/>
      </c>
      <c r="H348" s="14" t="str">
        <f ca="1">IFERROR(VLOOKUP($H$347,$4:$87,MATHH($P348&amp;"/"&amp;H$285,$2:$2,0),FALSE),"")</f>
        <v/>
      </c>
      <c r="I348" s="14" t="str">
        <f ca="1">IFERROR(VLOOKUP($H$347,$4:$87,MATHH($P348&amp;"/"&amp;I$285,$2:$2,0),FALSE),"")</f>
        <v/>
      </c>
      <c r="J348" s="14" t="str">
        <f ca="1">IFERROR(VLOOKUP($H$347,$4:$87,MATHH($P348&amp;"/"&amp;J$285,$2:$2,0),FALSE),"")</f>
        <v/>
      </c>
      <c r="K348" s="14" t="str">
        <f ca="1">IFERROR(VLOOKUP($H$347,$4:$87,MATHH($P348&amp;"/"&amp;K$285,$2:$2,0),FALSE),"")</f>
        <v/>
      </c>
      <c r="L348" s="14" t="str">
        <f ca="1">IFERROR(VLOOKUP($H$347,$4:$87,MATHH($P348&amp;"/"&amp;L$285,$2:$2,0),FALSE),"")</f>
        <v/>
      </c>
      <c r="M348" s="14" t="str">
        <f ca="1">IFERROR(VLOOKUP($H$347,$4:$87,MATHH($P348&amp;"/"&amp;M$285,$2:$2,0),FALSE),"")</f>
        <v/>
      </c>
      <c r="N348" s="14" t="str">
        <f ca="1">IFERROR(VLOOKUP($H$347,$4:$87,MATHH($P348&amp;"/"&amp;N$285,$2:$2,0),FALSE),"")</f>
        <v/>
      </c>
      <c r="O348" s="12"/>
      <c r="P348" s="15" t="s">
        <v>956</v>
      </c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3"/>
      <c r="B349" s="14" t="str">
        <f ca="1">IFERROR(VLOOKUP($H$347,$4:$87,MATHH($P349&amp;"/"&amp;H$285,$2:$2,0),FALSE),"")</f>
        <v/>
      </c>
      <c r="C349" s="14" t="str">
        <f ca="1">IFERROR(VLOOKUP($H$347,$4:$87,MATHH($P349&amp;"/"&amp;H$285,$2:$2,0),FALSE),"")</f>
        <v/>
      </c>
      <c r="D349" s="14" t="str">
        <f ca="1">IFERROR(VLOOKUP($H$347,$4:$87,MATHH($P349&amp;"/"&amp;D$285,$2:$2,0),FALSE),"")</f>
        <v/>
      </c>
      <c r="E349" s="14" t="str">
        <f ca="1">IFERROR(VLOOKUP($H$347,$4:$87,MATHH($P349&amp;"/"&amp;E$285,$2:$2,0),FALSE),"")</f>
        <v/>
      </c>
      <c r="F349" s="14" t="str">
        <f ca="1">IFERROR(VLOOKUP($H$347,$4:$87,MATHH($P349&amp;"/"&amp;F$285,$2:$2,0),FALSE),"")</f>
        <v/>
      </c>
      <c r="G349" s="14" t="str">
        <f ca="1">IFERROR(VLOOKUP($H$347,$4:$87,MATHH($P349&amp;"/"&amp;G$285,$2:$2,0),FALSE),"")</f>
        <v/>
      </c>
      <c r="H349" s="14" t="str">
        <f ca="1">IFERROR(VLOOKUP($H$347,$4:$87,MATHH($P349&amp;"/"&amp;H$285,$2:$2,0),FALSE),"")</f>
        <v/>
      </c>
      <c r="I349" s="14" t="str">
        <f ca="1">IFERROR(VLOOKUP($H$347,$4:$87,MATHH($P349&amp;"/"&amp;I$285,$2:$2,0),FALSE),"")</f>
        <v/>
      </c>
      <c r="J349" s="14" t="str">
        <f ca="1">IFERROR(VLOOKUP($H$347,$4:$87,MATHH($P349&amp;"/"&amp;J$285,$2:$2,0),FALSE),"")</f>
        <v/>
      </c>
      <c r="K349" s="14" t="str">
        <f ca="1">IFERROR(VLOOKUP($H$347,$4:$87,MATHH($P349&amp;"/"&amp;K$285,$2:$2,0),FALSE),"")</f>
        <v/>
      </c>
      <c r="L349" s="14" t="str">
        <f ca="1">IFERROR(VLOOKUP($H$347,$4:$87,MATHH($P349&amp;"/"&amp;L$285,$2:$2,0),FALSE),"")</f>
        <v/>
      </c>
      <c r="M349" s="14" t="str">
        <f ca="1">IFERROR(VLOOKUP($H$347,$4:$87,MATHH($P349&amp;"/"&amp;M$285,$2:$2,0),FALSE),"")</f>
        <v/>
      </c>
      <c r="N349" s="14" t="str">
        <f ca="1">IFERROR(VLOOKUP($H$347,$4:$87,MATHH($P349&amp;"/"&amp;N$285,$2:$2,0),FALSE),"")</f>
        <v/>
      </c>
      <c r="O349" s="12"/>
      <c r="P349" s="15" t="s">
        <v>957</v>
      </c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3"/>
      <c r="B350" s="14" t="str">
        <f ca="1">IFERROR(VLOOKUP($H$347,$4:$87,MATHH($P350&amp;"/"&amp;H$285,$2:$2,0),FALSE),"")</f>
        <v/>
      </c>
      <c r="C350" s="14" t="str">
        <f ca="1">IFERROR(VLOOKUP($H$347,$4:$87,MATHH($P350&amp;"/"&amp;H$285,$2:$2,0),FALSE),"")</f>
        <v/>
      </c>
      <c r="D350" s="14" t="str">
        <f ca="1">IFERROR(VLOOKUP($H$347,$4:$87,MATHH($P350&amp;"/"&amp;D$285,$2:$2,0),FALSE),"")</f>
        <v/>
      </c>
      <c r="E350" s="14" t="str">
        <f ca="1">IFERROR(VLOOKUP($H$347,$4:$87,MATHH($P350&amp;"/"&amp;E$285,$2:$2,0),FALSE),"")</f>
        <v/>
      </c>
      <c r="F350" s="14" t="str">
        <f ca="1">IFERROR(VLOOKUP($H$347,$4:$87,MATHH($P350&amp;"/"&amp;F$285,$2:$2,0),FALSE),"")</f>
        <v/>
      </c>
      <c r="G350" s="14" t="str">
        <f ca="1">IFERROR(VLOOKUP($H$347,$4:$87,MATHH($P350&amp;"/"&amp;G$285,$2:$2,0),FALSE),"")</f>
        <v/>
      </c>
      <c r="H350" s="14" t="str">
        <f ca="1">IFERROR(VLOOKUP($H$347,$4:$87,MATHH($P350&amp;"/"&amp;H$285,$2:$2,0),FALSE),"")</f>
        <v/>
      </c>
      <c r="I350" s="14" t="str">
        <f ca="1">IFERROR(VLOOKUP($H$347,$4:$87,MATHH($P350&amp;"/"&amp;I$285,$2:$2,0),FALSE),"")</f>
        <v/>
      </c>
      <c r="J350" s="14" t="str">
        <f ca="1">IFERROR(VLOOKUP($H$347,$4:$87,MATHH($P350&amp;"/"&amp;J$285,$2:$2,0),FALSE),"")</f>
        <v/>
      </c>
      <c r="K350" s="14" t="str">
        <f ca="1">IFERROR(VLOOKUP($H$347,$4:$87,MATHH($P350&amp;"/"&amp;K$285,$2:$2,0),FALSE),"")</f>
        <v/>
      </c>
      <c r="L350" s="14" t="str">
        <f ca="1">IFERROR(VLOOKUP($H$347,$4:$87,MATHH($P350&amp;"/"&amp;L$285,$2:$2,0),FALSE),"")</f>
        <v/>
      </c>
      <c r="M350" s="14" t="str">
        <f ca="1">IFERROR(VLOOKUP($H$347,$4:$87,MATHH($P350&amp;"/"&amp;M$285,$2:$2,0),FALSE),"")</f>
        <v/>
      </c>
      <c r="N350" s="14" t="str">
        <f ca="1">IFERROR(VLOOKUP($H$347,$4:$87,MATHH($P350&amp;"/"&amp;N$285,$2:$2,0),FALSE),"")</f>
        <v/>
      </c>
      <c r="O350" s="12"/>
      <c r="P350" s="15" t="s">
        <v>958</v>
      </c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3"/>
      <c r="B351" s="14" t="str">
        <f ca="1">IFERROR(VLOOKUP($H$347,$4:$87,MATHH($P351&amp;"/"&amp;H$285,$2:$2,0),FALSE),"")</f>
        <v/>
      </c>
      <c r="C351" s="14" t="str">
        <f ca="1">IFERROR(VLOOKUP($H$347,$4:$87,MATHH($P351&amp;"/"&amp;H$285,$2:$2,0),FALSE),"")</f>
        <v/>
      </c>
      <c r="D351" s="14" t="str">
        <f ca="1">IFERROR(VLOOKUP($H$347,$4:$87,MATHH($P351&amp;"/"&amp;D$285,$2:$2,0),FALSE),"")</f>
        <v/>
      </c>
      <c r="E351" s="14" t="str">
        <f ca="1">IFERROR(VLOOKUP($H$347,$4:$87,MATHH($P351&amp;"/"&amp;E$285,$2:$2,0),FALSE),"")</f>
        <v/>
      </c>
      <c r="F351" s="14" t="str">
        <f ca="1">IFERROR(VLOOKUP($H$347,$4:$87,MATHH($P351&amp;"/"&amp;F$285,$2:$2,0),FALSE),"")</f>
        <v/>
      </c>
      <c r="G351" s="14" t="str">
        <f ca="1">IFERROR(VLOOKUP($H$347,$4:$87,MATHH($P351&amp;"/"&amp;G$285,$2:$2,0),FALSE),"")</f>
        <v/>
      </c>
      <c r="H351" s="14" t="str">
        <f ca="1">IFERROR(VLOOKUP($H$347,$4:$87,MATHH($P351&amp;"/"&amp;H$285,$2:$2,0),FALSE),"")</f>
        <v/>
      </c>
      <c r="I351" s="14" t="str">
        <f ca="1">IFERROR(VLOOKUP($H$347,$4:$87,MATHH($P351&amp;"/"&amp;I$285,$2:$2,0),FALSE),"")</f>
        <v/>
      </c>
      <c r="J351" s="14" t="str">
        <f ca="1">IFERROR(VLOOKUP($H$347,$4:$87,MATHH($P351&amp;"/"&amp;J$285,$2:$2,0),FALSE),"")</f>
        <v/>
      </c>
      <c r="K351" s="14" t="str">
        <f ca="1">IFERROR(VLOOKUP($H$347,$4:$87,MATHH($P351&amp;"/"&amp;K$285,$2:$2,0),FALSE),"")</f>
        <v/>
      </c>
      <c r="L351" s="14" t="str">
        <f ca="1">IFERROR(VLOOKUP($H$347,$4:$87,MATHH($P351&amp;"/"&amp;L$285,$2:$2,0),FALSE),"")</f>
        <v/>
      </c>
      <c r="M351" s="14" t="str">
        <f ca="1">IFERROR(VLOOKUP($H$347,$4:$87,MATHH($P351&amp;"/"&amp;M$285,$2:$2,0),FALSE),"")</f>
        <v/>
      </c>
      <c r="N351" s="14" t="str">
        <f ca="1">IFERROR(VLOOKUP($H$347,$4:$87,MATHH($P351&amp;"/"&amp;N$285,$2:$2,0),FALSE),IFERROR(VLOOKUP($H$347,$4:$87,MATHH($P350&amp;"/"&amp;N$285,$2:$2,0),FALSE),IFERROR(VLOOKUP($H$347,$4:$87,MATHH($P349&amp;"/"&amp;N$285,$2:$2,0),FALSE),IFERROR(VLOOKUP($H$347,$4:$87,MATHH($P348&amp;"/"&amp;N$285,$2:$2,0),FALSE),""))))</f>
        <v/>
      </c>
      <c r="O351" s="12" t="e">
        <f ca="1">RATE(M$285-H$285,,-H351,M351)</f>
        <v>#VALUE!</v>
      </c>
      <c r="P351" s="15" t="s">
        <v>959</v>
      </c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3"/>
      <c r="B352" s="16" t="e">
        <f ca="1">+H351/H$339</f>
        <v>#VALUE!</v>
      </c>
      <c r="C352" s="16" t="e">
        <f ca="1">+H351/H$339</f>
        <v>#VALUE!</v>
      </c>
      <c r="D352" s="16" t="e">
        <f t="shared" ref="B352:N352" ca="1" si="15">+D351/D$339</f>
        <v>#VALUE!</v>
      </c>
      <c r="E352" s="16" t="e">
        <f t="shared" ca="1" si="15"/>
        <v>#VALUE!</v>
      </c>
      <c r="F352" s="16" t="e">
        <f t="shared" ca="1" si="15"/>
        <v>#VALUE!</v>
      </c>
      <c r="G352" s="16" t="e">
        <f t="shared" ca="1" si="15"/>
        <v>#VALUE!</v>
      </c>
      <c r="H352" s="16" t="e">
        <f t="shared" ca="1" si="15"/>
        <v>#VALUE!</v>
      </c>
      <c r="I352" s="16" t="e">
        <f t="shared" ca="1" si="15"/>
        <v>#VALUE!</v>
      </c>
      <c r="J352" s="16" t="e">
        <f t="shared" ca="1" si="15"/>
        <v>#VALUE!</v>
      </c>
      <c r="K352" s="16" t="e">
        <f t="shared" ca="1" si="15"/>
        <v>#VALUE!</v>
      </c>
      <c r="L352" s="16" t="e">
        <f t="shared" ca="1" si="15"/>
        <v>#VALUE!</v>
      </c>
      <c r="M352" s="16" t="e">
        <f t="shared" ca="1" si="15"/>
        <v>#VALUE!</v>
      </c>
      <c r="N352" s="16" t="e">
        <f t="shared" ca="1" si="15"/>
        <v>#VALUE!</v>
      </c>
      <c r="O352" s="12" t="e">
        <f ca="1">RATE(M$285-H$285,,-H352,M352)</f>
        <v>#VALUE!</v>
      </c>
      <c r="P352" s="17" t="s">
        <v>1424</v>
      </c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3"/>
      <c r="B353" s="214" t="s">
        <v>1468</v>
      </c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3"/>
      <c r="O353" s="12"/>
      <c r="P353" s="5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3"/>
      <c r="B354" s="14" t="str">
        <f ca="1">IFERROR(VLOOKUP($H$353,$4:$87,MATHH($P354&amp;"/"&amp;H$285,$2:$2,0),FALSE),"")</f>
        <v/>
      </c>
      <c r="C354" s="14" t="str">
        <f ca="1">IFERROR(VLOOKUP($H$353,$4:$87,MATHH($P354&amp;"/"&amp;H$285,$2:$2,0),FALSE),"")</f>
        <v/>
      </c>
      <c r="D354" s="14" t="str">
        <f ca="1">IFERROR(VLOOKUP($H$353,$4:$87,MATHH($P354&amp;"/"&amp;D$285,$2:$2,0),FALSE),"")</f>
        <v/>
      </c>
      <c r="E354" s="14" t="str">
        <f ca="1">IFERROR(VLOOKUP($H$353,$4:$87,MATHH($P354&amp;"/"&amp;E$285,$2:$2,0),FALSE),"")</f>
        <v/>
      </c>
      <c r="F354" s="14" t="str">
        <f ca="1">IFERROR(VLOOKUP($H$353,$4:$87,MATHH($P354&amp;"/"&amp;F$285,$2:$2,0),FALSE),"")</f>
        <v/>
      </c>
      <c r="G354" s="14" t="str">
        <f ca="1">IFERROR(VLOOKUP($H$353,$4:$87,MATHH($P354&amp;"/"&amp;G$285,$2:$2,0),FALSE),"")</f>
        <v/>
      </c>
      <c r="H354" s="14" t="str">
        <f ca="1">IFERROR(VLOOKUP($H$353,$4:$87,MATHH($P354&amp;"/"&amp;H$285,$2:$2,0),FALSE),"")</f>
        <v/>
      </c>
      <c r="I354" s="14" t="str">
        <f ca="1">IFERROR(VLOOKUP($H$353,$4:$87,MATHH($P354&amp;"/"&amp;I$285,$2:$2,0),FALSE),"")</f>
        <v/>
      </c>
      <c r="J354" s="14" t="str">
        <f ca="1">IFERROR(VLOOKUP($H$353,$4:$87,MATHH($P354&amp;"/"&amp;J$285,$2:$2,0),FALSE),"")</f>
        <v/>
      </c>
      <c r="K354" s="14" t="str">
        <f ca="1">IFERROR(VLOOKUP($H$353,$4:$87,MATHH($P354&amp;"/"&amp;K$285,$2:$2,0),FALSE),"")</f>
        <v/>
      </c>
      <c r="L354" s="14" t="str">
        <f ca="1">IFERROR(VLOOKUP($H$353,$4:$87,MATHH($P354&amp;"/"&amp;L$285,$2:$2,0),FALSE),"")</f>
        <v/>
      </c>
      <c r="M354" s="14" t="str">
        <f ca="1">IFERROR(VLOOKUP($H$353,$4:$87,MATHH($P354&amp;"/"&amp;M$285,$2:$2,0),FALSE),"")</f>
        <v/>
      </c>
      <c r="N354" s="14" t="str">
        <f ca="1">IFERROR(VLOOKUP($H$353,$4:$87,MATHH($P354&amp;"/"&amp;N$285,$2:$2,0),FALSE),"")</f>
        <v/>
      </c>
      <c r="O354" s="12"/>
      <c r="P354" s="15" t="s">
        <v>956</v>
      </c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3"/>
      <c r="B355" s="14" t="str">
        <f ca="1">IFERROR(VLOOKUP($H$353,$4:$87,MATHH($P355&amp;"/"&amp;H$285,$2:$2,0),FALSE),"")</f>
        <v/>
      </c>
      <c r="C355" s="14" t="str">
        <f ca="1">IFERROR(VLOOKUP($H$353,$4:$87,MATHH($P355&amp;"/"&amp;H$285,$2:$2,0),FALSE),"")</f>
        <v/>
      </c>
      <c r="D355" s="14" t="str">
        <f ca="1">IFERROR(VLOOKUP($H$353,$4:$87,MATHH($P355&amp;"/"&amp;D$285,$2:$2,0),FALSE),"")</f>
        <v/>
      </c>
      <c r="E355" s="14" t="str">
        <f ca="1">IFERROR(VLOOKUP($H$353,$4:$87,MATHH($P355&amp;"/"&amp;E$285,$2:$2,0),FALSE),"")</f>
        <v/>
      </c>
      <c r="F355" s="14" t="str">
        <f ca="1">IFERROR(VLOOKUP($H$353,$4:$87,MATHH($P355&amp;"/"&amp;F$285,$2:$2,0),FALSE),"")</f>
        <v/>
      </c>
      <c r="G355" s="14" t="str">
        <f ca="1">IFERROR(VLOOKUP($H$353,$4:$87,MATHH($P355&amp;"/"&amp;G$285,$2:$2,0),FALSE),"")</f>
        <v/>
      </c>
      <c r="H355" s="14" t="str">
        <f ca="1">IFERROR(VLOOKUP($H$353,$4:$87,MATHH($P355&amp;"/"&amp;H$285,$2:$2,0),FALSE),"")</f>
        <v/>
      </c>
      <c r="I355" s="14" t="str">
        <f ca="1">IFERROR(VLOOKUP($H$353,$4:$87,MATHH($P355&amp;"/"&amp;I$285,$2:$2,0),FALSE),"")</f>
        <v/>
      </c>
      <c r="J355" s="14" t="str">
        <f ca="1">IFERROR(VLOOKUP($H$353,$4:$87,MATHH($P355&amp;"/"&amp;J$285,$2:$2,0),FALSE),"")</f>
        <v/>
      </c>
      <c r="K355" s="14" t="str">
        <f ca="1">IFERROR(VLOOKUP($H$353,$4:$87,MATHH($P355&amp;"/"&amp;K$285,$2:$2,0),FALSE),"")</f>
        <v/>
      </c>
      <c r="L355" s="14" t="str">
        <f ca="1">IFERROR(VLOOKUP($H$353,$4:$87,MATHH($P355&amp;"/"&amp;L$285,$2:$2,0),FALSE),"")</f>
        <v/>
      </c>
      <c r="M355" s="14" t="str">
        <f ca="1">IFERROR(VLOOKUP($H$353,$4:$87,MATHH($P355&amp;"/"&amp;M$285,$2:$2,0),FALSE),"")</f>
        <v/>
      </c>
      <c r="N355" s="14" t="str">
        <f ca="1">IFERROR(VLOOKUP($H$353,$4:$87,MATHH($P355&amp;"/"&amp;N$285,$2:$2,0),FALSE),"")</f>
        <v/>
      </c>
      <c r="O355" s="12"/>
      <c r="P355" s="15" t="s">
        <v>957</v>
      </c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3"/>
      <c r="B356" s="14" t="str">
        <f ca="1">IFERROR(VLOOKUP($H$353,$4:$87,MATHH($P356&amp;"/"&amp;H$285,$2:$2,0),FALSE),"")</f>
        <v/>
      </c>
      <c r="C356" s="14" t="str">
        <f ca="1">IFERROR(VLOOKUP($H$353,$4:$87,MATHH($P356&amp;"/"&amp;H$285,$2:$2,0),FALSE),"")</f>
        <v/>
      </c>
      <c r="D356" s="14" t="str">
        <f ca="1">IFERROR(VLOOKUP($H$353,$4:$87,MATHH($P356&amp;"/"&amp;D$285,$2:$2,0),FALSE),"")</f>
        <v/>
      </c>
      <c r="E356" s="14" t="str">
        <f ca="1">IFERROR(VLOOKUP($H$353,$4:$87,MATHH($P356&amp;"/"&amp;E$285,$2:$2,0),FALSE),"")</f>
        <v/>
      </c>
      <c r="F356" s="14" t="str">
        <f ca="1">IFERROR(VLOOKUP($H$353,$4:$87,MATHH($P356&amp;"/"&amp;F$285,$2:$2,0),FALSE),"")</f>
        <v/>
      </c>
      <c r="G356" s="14" t="str">
        <f ca="1">IFERROR(VLOOKUP($H$353,$4:$87,MATHH($P356&amp;"/"&amp;G$285,$2:$2,0),FALSE),"")</f>
        <v/>
      </c>
      <c r="H356" s="14" t="str">
        <f ca="1">IFERROR(VLOOKUP($H$353,$4:$87,MATHH($P356&amp;"/"&amp;H$285,$2:$2,0),FALSE),"")</f>
        <v/>
      </c>
      <c r="I356" s="14" t="str">
        <f ca="1">IFERROR(VLOOKUP($H$353,$4:$87,MATHH($P356&amp;"/"&amp;I$285,$2:$2,0),FALSE),"")</f>
        <v/>
      </c>
      <c r="J356" s="14" t="str">
        <f ca="1">IFERROR(VLOOKUP($H$353,$4:$87,MATHH($P356&amp;"/"&amp;J$285,$2:$2,0),FALSE),"")</f>
        <v/>
      </c>
      <c r="K356" s="14" t="str">
        <f ca="1">IFERROR(VLOOKUP($H$353,$4:$87,MATHH($P356&amp;"/"&amp;K$285,$2:$2,0),FALSE),"")</f>
        <v/>
      </c>
      <c r="L356" s="14" t="str">
        <f ca="1">IFERROR(VLOOKUP($H$353,$4:$87,MATHH($P356&amp;"/"&amp;L$285,$2:$2,0),FALSE),"")</f>
        <v/>
      </c>
      <c r="M356" s="14" t="str">
        <f ca="1">IFERROR(VLOOKUP($H$353,$4:$87,MATHH($P356&amp;"/"&amp;M$285,$2:$2,0),FALSE),"")</f>
        <v/>
      </c>
      <c r="N356" s="14" t="str">
        <f ca="1">IFERROR(VLOOKUP($H$353,$4:$87,MATHH($P356&amp;"/"&amp;N$285,$2:$2,0),FALSE),"")</f>
        <v/>
      </c>
      <c r="O356" s="12"/>
      <c r="P356" s="15" t="s">
        <v>958</v>
      </c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3"/>
      <c r="B357" s="14" t="str">
        <f ca="1">IFERROR(VLOOKUP($H$353,$4:$87,MATHH($P357&amp;"/"&amp;H$285,$2:$2,0),FALSE),"")</f>
        <v/>
      </c>
      <c r="C357" s="14" t="str">
        <f ca="1">IFERROR(VLOOKUP($H$353,$4:$87,MATHH($P357&amp;"/"&amp;H$285,$2:$2,0),FALSE),"")</f>
        <v/>
      </c>
      <c r="D357" s="14" t="str">
        <f ca="1">IFERROR(VLOOKUP($H$353,$4:$87,MATHH($P357&amp;"/"&amp;D$285,$2:$2,0),FALSE),"")</f>
        <v/>
      </c>
      <c r="E357" s="14" t="str">
        <f ca="1">IFERROR(VLOOKUP($H$353,$4:$87,MATHH($P357&amp;"/"&amp;E$285,$2:$2,0),FALSE),"")</f>
        <v/>
      </c>
      <c r="F357" s="14" t="str">
        <f ca="1">IFERROR(VLOOKUP($H$353,$4:$87,MATHH($P357&amp;"/"&amp;F$285,$2:$2,0),FALSE),"")</f>
        <v/>
      </c>
      <c r="G357" s="14" t="str">
        <f ca="1">IFERROR(VLOOKUP($H$353,$4:$87,MATHH($P357&amp;"/"&amp;G$285,$2:$2,0),FALSE),"")</f>
        <v/>
      </c>
      <c r="H357" s="14" t="str">
        <f ca="1">IFERROR(VLOOKUP($H$353,$4:$87,MATHH($P357&amp;"/"&amp;H$285,$2:$2,0),FALSE),"")</f>
        <v/>
      </c>
      <c r="I357" s="14" t="str">
        <f ca="1">IFERROR(VLOOKUP($H$353,$4:$87,MATHH($P357&amp;"/"&amp;I$285,$2:$2,0),FALSE),"")</f>
        <v/>
      </c>
      <c r="J357" s="14" t="str">
        <f ca="1">IFERROR(VLOOKUP($H$353,$4:$87,MATHH($P357&amp;"/"&amp;J$285,$2:$2,0),FALSE),"")</f>
        <v/>
      </c>
      <c r="K357" s="14" t="str">
        <f ca="1">IFERROR(VLOOKUP($H$353,$4:$87,MATHH($P357&amp;"/"&amp;K$285,$2:$2,0),FALSE),"")</f>
        <v/>
      </c>
      <c r="L357" s="14" t="str">
        <f ca="1">IFERROR(VLOOKUP($H$353,$4:$87,MATHH($P357&amp;"/"&amp;L$285,$2:$2,0),FALSE),"")</f>
        <v/>
      </c>
      <c r="M357" s="14" t="str">
        <f ca="1">IFERROR(VLOOKUP($H$353,$4:$87,MATHH($P357&amp;"/"&amp;M$285,$2:$2,0),FALSE),"")</f>
        <v/>
      </c>
      <c r="N357" s="14" t="str">
        <f ca="1">IFERROR(VLOOKUP($H$353,$4:$87,MATHH($P357&amp;"/"&amp;N$285,$2:$2,0),FALSE),IFERROR(VLOOKUP($H$353,$4:$87,MATHH($P356&amp;"/"&amp;N$285,$2:$2,0),FALSE),IFERROR(VLOOKUP($H$353,$4:$87,MATHH($P355&amp;"/"&amp;N$285,$2:$2,0),FALSE),IFERROR(VLOOKUP($H$353,$4:$87,MATHH($P354&amp;"/"&amp;N$285,$2:$2,0),FALSE),""))))</f>
        <v/>
      </c>
      <c r="O357" s="12" t="e">
        <f ca="1">RATE(M$285-H$285,,-H357,M357)</f>
        <v>#VALUE!</v>
      </c>
      <c r="P357" s="15" t="s">
        <v>959</v>
      </c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3"/>
      <c r="B358" s="16" t="e">
        <f ca="1">+H357/H$339</f>
        <v>#VALUE!</v>
      </c>
      <c r="C358" s="16" t="e">
        <f ca="1">+H357/H$339</f>
        <v>#VALUE!</v>
      </c>
      <c r="D358" s="16" t="e">
        <f t="shared" ref="B358:N358" ca="1" si="16">+D357/D$339</f>
        <v>#VALUE!</v>
      </c>
      <c r="E358" s="16" t="e">
        <f t="shared" ca="1" si="16"/>
        <v>#VALUE!</v>
      </c>
      <c r="F358" s="16" t="e">
        <f t="shared" ca="1" si="16"/>
        <v>#VALUE!</v>
      </c>
      <c r="G358" s="16" t="e">
        <f t="shared" ca="1" si="16"/>
        <v>#VALUE!</v>
      </c>
      <c r="H358" s="16" t="e">
        <f t="shared" ca="1" si="16"/>
        <v>#VALUE!</v>
      </c>
      <c r="I358" s="16" t="e">
        <f t="shared" ca="1" si="16"/>
        <v>#VALUE!</v>
      </c>
      <c r="J358" s="16" t="e">
        <f t="shared" ca="1" si="16"/>
        <v>#VALUE!</v>
      </c>
      <c r="K358" s="16" t="e">
        <f t="shared" ca="1" si="16"/>
        <v>#VALUE!</v>
      </c>
      <c r="L358" s="16" t="e">
        <f t="shared" ca="1" si="16"/>
        <v>#VALUE!</v>
      </c>
      <c r="M358" s="16" t="e">
        <f t="shared" ca="1" si="16"/>
        <v>#VALUE!</v>
      </c>
      <c r="N358" s="16" t="e">
        <f t="shared" ca="1" si="16"/>
        <v>#VALUE!</v>
      </c>
      <c r="O358" s="12" t="e">
        <f ca="1">RATE(M$285-H$285,,-H358,M358)</f>
        <v>#VALUE!</v>
      </c>
      <c r="P358" s="17" t="s">
        <v>1424</v>
      </c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3"/>
      <c r="B359" s="214" t="s">
        <v>1469</v>
      </c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3"/>
      <c r="O359" s="12"/>
      <c r="P359" s="5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3"/>
      <c r="B360" s="14" t="str">
        <f ca="1">IFERROR(VLOOKUP($H$359,$4:$87,MATHH($P360&amp;"/"&amp;H$285,$2:$2,0),FALSE),"")</f>
        <v/>
      </c>
      <c r="C360" s="14" t="str">
        <f ca="1">IFERROR(VLOOKUP($H$359,$4:$87,MATHH($P360&amp;"/"&amp;H$285,$2:$2,0),FALSE),"")</f>
        <v/>
      </c>
      <c r="D360" s="14" t="str">
        <f ca="1">IFERROR(VLOOKUP($H$359,$4:$87,MATHH($P360&amp;"/"&amp;D$285,$2:$2,0),FALSE),"")</f>
        <v/>
      </c>
      <c r="E360" s="14" t="str">
        <f ca="1">IFERROR(VLOOKUP($H$359,$4:$87,MATHH($P360&amp;"/"&amp;E$285,$2:$2,0),FALSE),"")</f>
        <v/>
      </c>
      <c r="F360" s="14" t="str">
        <f ca="1">IFERROR(VLOOKUP($H$359,$4:$87,MATHH($P360&amp;"/"&amp;F$285,$2:$2,0),FALSE),"")</f>
        <v/>
      </c>
      <c r="G360" s="14" t="str">
        <f ca="1">IFERROR(VLOOKUP($H$359,$4:$87,MATHH($P360&amp;"/"&amp;G$285,$2:$2,0),FALSE),"")</f>
        <v/>
      </c>
      <c r="H360" s="14" t="str">
        <f ca="1">IFERROR(VLOOKUP($H$359,$4:$87,MATHH($P360&amp;"/"&amp;H$285,$2:$2,0),FALSE),"")</f>
        <v/>
      </c>
      <c r="I360" s="14" t="str">
        <f ca="1">IFERROR(VLOOKUP($H$359,$4:$87,MATHH($P360&amp;"/"&amp;I$285,$2:$2,0),FALSE),"")</f>
        <v/>
      </c>
      <c r="J360" s="14" t="str">
        <f ca="1">IFERROR(VLOOKUP($H$359,$4:$87,MATHH($P360&amp;"/"&amp;J$285,$2:$2,0),FALSE),"")</f>
        <v/>
      </c>
      <c r="K360" s="14" t="str">
        <f ca="1">IFERROR(VLOOKUP($H$359,$4:$87,MATHH($P360&amp;"/"&amp;K$285,$2:$2,0),FALSE),"")</f>
        <v/>
      </c>
      <c r="L360" s="14" t="str">
        <f ca="1">IFERROR(VLOOKUP($H$359,$4:$87,MATHH($P360&amp;"/"&amp;L$285,$2:$2,0),FALSE),"")</f>
        <v/>
      </c>
      <c r="M360" s="14" t="str">
        <f ca="1">IFERROR(VLOOKUP($H$359,$4:$87,MATHH($P360&amp;"/"&amp;M$285,$2:$2,0),FALSE),"")</f>
        <v/>
      </c>
      <c r="N360" s="14" t="str">
        <f ca="1">IFERROR(VLOOKUP($H$359,$4:$87,MATHH($P360&amp;"/"&amp;N$285,$2:$2,0),FALSE),"")</f>
        <v/>
      </c>
      <c r="O360" s="12"/>
      <c r="P360" s="15" t="s">
        <v>956</v>
      </c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3"/>
      <c r="B361" s="14" t="str">
        <f ca="1">IFERROR(VLOOKUP($H$359,$4:$87,MATHH($P361&amp;"/"&amp;H$285,$2:$2,0),FALSE),"")</f>
        <v/>
      </c>
      <c r="C361" s="14" t="str">
        <f ca="1">IFERROR(VLOOKUP($H$359,$4:$87,MATHH($P361&amp;"/"&amp;H$285,$2:$2,0),FALSE),"")</f>
        <v/>
      </c>
      <c r="D361" s="14" t="str">
        <f ca="1">IFERROR(VLOOKUP($H$359,$4:$87,MATHH($P361&amp;"/"&amp;D$285,$2:$2,0),FALSE),"")</f>
        <v/>
      </c>
      <c r="E361" s="14" t="str">
        <f ca="1">IFERROR(VLOOKUP($H$359,$4:$87,MATHH($P361&amp;"/"&amp;E$285,$2:$2,0),FALSE),"")</f>
        <v/>
      </c>
      <c r="F361" s="14" t="str">
        <f ca="1">IFERROR(VLOOKUP($H$359,$4:$87,MATHH($P361&amp;"/"&amp;F$285,$2:$2,0),FALSE),"")</f>
        <v/>
      </c>
      <c r="G361" s="14" t="str">
        <f ca="1">IFERROR(VLOOKUP($H$359,$4:$87,MATHH($P361&amp;"/"&amp;G$285,$2:$2,0),FALSE),"")</f>
        <v/>
      </c>
      <c r="H361" s="14" t="str">
        <f ca="1">IFERROR(VLOOKUP($H$359,$4:$87,MATHH($P361&amp;"/"&amp;H$285,$2:$2,0),FALSE),"")</f>
        <v/>
      </c>
      <c r="I361" s="14" t="str">
        <f ca="1">IFERROR(VLOOKUP($H$359,$4:$87,MATHH($P361&amp;"/"&amp;I$285,$2:$2,0),FALSE),"")</f>
        <v/>
      </c>
      <c r="J361" s="14" t="str">
        <f ca="1">IFERROR(VLOOKUP($H$359,$4:$87,MATHH($P361&amp;"/"&amp;J$285,$2:$2,0),FALSE),"")</f>
        <v/>
      </c>
      <c r="K361" s="14" t="str">
        <f ca="1">IFERROR(VLOOKUP($H$359,$4:$87,MATHH($P361&amp;"/"&amp;K$285,$2:$2,0),FALSE),"")</f>
        <v/>
      </c>
      <c r="L361" s="14" t="str">
        <f ca="1">IFERROR(VLOOKUP($H$359,$4:$87,MATHH($P361&amp;"/"&amp;L$285,$2:$2,0),FALSE),"")</f>
        <v/>
      </c>
      <c r="M361" s="14" t="str">
        <f ca="1">IFERROR(VLOOKUP($H$359,$4:$87,MATHH($P361&amp;"/"&amp;M$285,$2:$2,0),FALSE),"")</f>
        <v/>
      </c>
      <c r="N361" s="14" t="str">
        <f ca="1">IFERROR(VLOOKUP($H$359,$4:$87,MATHH($P361&amp;"/"&amp;N$285,$2:$2,0),FALSE),"")</f>
        <v/>
      </c>
      <c r="O361" s="12"/>
      <c r="P361" s="15" t="s">
        <v>957</v>
      </c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3"/>
      <c r="B362" s="14" t="str">
        <f ca="1">IFERROR(VLOOKUP($H$359,$4:$87,MATHH($P362&amp;"/"&amp;H$285,$2:$2,0),FALSE),"")</f>
        <v/>
      </c>
      <c r="C362" s="14" t="str">
        <f ca="1">IFERROR(VLOOKUP($H$359,$4:$87,MATHH($P362&amp;"/"&amp;H$285,$2:$2,0),FALSE),"")</f>
        <v/>
      </c>
      <c r="D362" s="14" t="str">
        <f ca="1">IFERROR(VLOOKUP($H$359,$4:$87,MATHH($P362&amp;"/"&amp;D$285,$2:$2,0),FALSE),"")</f>
        <v/>
      </c>
      <c r="E362" s="14" t="str">
        <f ca="1">IFERROR(VLOOKUP($H$359,$4:$87,MATHH($P362&amp;"/"&amp;E$285,$2:$2,0),FALSE),"")</f>
        <v/>
      </c>
      <c r="F362" s="14" t="str">
        <f ca="1">IFERROR(VLOOKUP($H$359,$4:$87,MATHH($P362&amp;"/"&amp;F$285,$2:$2,0),FALSE),"")</f>
        <v/>
      </c>
      <c r="G362" s="14" t="str">
        <f ca="1">IFERROR(VLOOKUP($H$359,$4:$87,MATHH($P362&amp;"/"&amp;G$285,$2:$2,0),FALSE),"")</f>
        <v/>
      </c>
      <c r="H362" s="14" t="str">
        <f ca="1">IFERROR(VLOOKUP($H$359,$4:$87,MATHH($P362&amp;"/"&amp;H$285,$2:$2,0),FALSE),"")</f>
        <v/>
      </c>
      <c r="I362" s="14" t="str">
        <f ca="1">IFERROR(VLOOKUP($H$359,$4:$87,MATHH($P362&amp;"/"&amp;I$285,$2:$2,0),FALSE),"")</f>
        <v/>
      </c>
      <c r="J362" s="14" t="str">
        <f ca="1">IFERROR(VLOOKUP($H$359,$4:$87,MATHH($P362&amp;"/"&amp;J$285,$2:$2,0),FALSE),"")</f>
        <v/>
      </c>
      <c r="K362" s="14" t="str">
        <f ca="1">IFERROR(VLOOKUP($H$359,$4:$87,MATHH($P362&amp;"/"&amp;K$285,$2:$2,0),FALSE),"")</f>
        <v/>
      </c>
      <c r="L362" s="14" t="str">
        <f ca="1">IFERROR(VLOOKUP($H$359,$4:$87,MATHH($P362&amp;"/"&amp;L$285,$2:$2,0),FALSE),"")</f>
        <v/>
      </c>
      <c r="M362" s="14" t="str">
        <f ca="1">IFERROR(VLOOKUP($H$359,$4:$87,MATHH($P362&amp;"/"&amp;M$285,$2:$2,0),FALSE),"")</f>
        <v/>
      </c>
      <c r="N362" s="14" t="str">
        <f ca="1">IFERROR(VLOOKUP($H$359,$4:$87,MATHH($P362&amp;"/"&amp;N$285,$2:$2,0),FALSE),"")</f>
        <v/>
      </c>
      <c r="O362" s="12"/>
      <c r="P362" s="15" t="s">
        <v>958</v>
      </c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3"/>
      <c r="B363" s="14" t="str">
        <f ca="1">IFERROR(VLOOKUP($H$359,$4:$87,MATHH($P363&amp;"/"&amp;H$285,$2:$2,0),FALSE),"")</f>
        <v/>
      </c>
      <c r="C363" s="14" t="str">
        <f ca="1">IFERROR(VLOOKUP($H$359,$4:$87,MATHH($P363&amp;"/"&amp;H$285,$2:$2,0),FALSE),"")</f>
        <v/>
      </c>
      <c r="D363" s="14" t="str">
        <f ca="1">IFERROR(VLOOKUP($H$359,$4:$87,MATHH($P363&amp;"/"&amp;D$285,$2:$2,0),FALSE),"")</f>
        <v/>
      </c>
      <c r="E363" s="14" t="str">
        <f ca="1">IFERROR(VLOOKUP($H$359,$4:$87,MATHH($P363&amp;"/"&amp;E$285,$2:$2,0),FALSE),"")</f>
        <v/>
      </c>
      <c r="F363" s="14" t="str">
        <f ca="1">IFERROR(VLOOKUP($H$359,$4:$87,MATHH($P363&amp;"/"&amp;F$285,$2:$2,0),FALSE),"")</f>
        <v/>
      </c>
      <c r="G363" s="14" t="str">
        <f ca="1">IFERROR(VLOOKUP($H$359,$4:$87,MATHH($P363&amp;"/"&amp;G$285,$2:$2,0),FALSE),"")</f>
        <v/>
      </c>
      <c r="H363" s="14" t="str">
        <f ca="1">IFERROR(VLOOKUP($H$359,$4:$87,MATHH($P363&amp;"/"&amp;H$285,$2:$2,0),FALSE),"")</f>
        <v/>
      </c>
      <c r="I363" s="14" t="str">
        <f ca="1">IFERROR(VLOOKUP($H$359,$4:$87,MATHH($P363&amp;"/"&amp;I$285,$2:$2,0),FALSE),"")</f>
        <v/>
      </c>
      <c r="J363" s="14" t="str">
        <f ca="1">IFERROR(VLOOKUP($H$359,$4:$87,MATHH($P363&amp;"/"&amp;J$285,$2:$2,0),FALSE),"")</f>
        <v/>
      </c>
      <c r="K363" s="14" t="str">
        <f ca="1">IFERROR(VLOOKUP($H$359,$4:$87,MATHH($P363&amp;"/"&amp;K$285,$2:$2,0),FALSE),"")</f>
        <v/>
      </c>
      <c r="L363" s="14" t="str">
        <f ca="1">IFERROR(VLOOKUP($H$359,$4:$87,MATHH($P363&amp;"/"&amp;L$285,$2:$2,0),FALSE),"")</f>
        <v/>
      </c>
      <c r="M363" s="14" t="str">
        <f ca="1">IFERROR(VLOOKUP($H$359,$4:$87,MATHH($P363&amp;"/"&amp;M$285,$2:$2,0),FALSE),"")</f>
        <v/>
      </c>
      <c r="N363" s="14" t="str">
        <f ca="1">IFERROR(VLOOKUP($H$359,$4:$87,MATHH($P363&amp;"/"&amp;N$285,$2:$2,0),FALSE),IFERROR(VLOOKUP($H$359,$4:$87,MATHH($P362&amp;"/"&amp;N$285,$2:$2,0),FALSE),IFERROR(VLOOKUP($H$359,$4:$87,MATHH($P361&amp;"/"&amp;N$285,$2:$2,0),FALSE),IFERROR(VLOOKUP($H$359,$4:$87,MATHH($P360&amp;"/"&amp;N$285,$2:$2,0),FALSE),""))))</f>
        <v/>
      </c>
      <c r="O363" s="12" t="e">
        <f ca="1">RATE(M$285-H$285,,-H363,M363)</f>
        <v>#VALUE!</v>
      </c>
      <c r="P363" s="15" t="s">
        <v>959</v>
      </c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3"/>
      <c r="B364" s="16" t="e">
        <f ca="1">+H363/H$339</f>
        <v>#VALUE!</v>
      </c>
      <c r="C364" s="16" t="e">
        <f ca="1">+H363/H$339</f>
        <v>#VALUE!</v>
      </c>
      <c r="D364" s="16" t="e">
        <f t="shared" ref="B364:N364" ca="1" si="17">+D363/D$339</f>
        <v>#VALUE!</v>
      </c>
      <c r="E364" s="16" t="e">
        <f t="shared" ca="1" si="17"/>
        <v>#VALUE!</v>
      </c>
      <c r="F364" s="16" t="e">
        <f t="shared" ca="1" si="17"/>
        <v>#VALUE!</v>
      </c>
      <c r="G364" s="16" t="e">
        <f t="shared" ca="1" si="17"/>
        <v>#VALUE!</v>
      </c>
      <c r="H364" s="16" t="e">
        <f t="shared" ca="1" si="17"/>
        <v>#VALUE!</v>
      </c>
      <c r="I364" s="16" t="e">
        <f t="shared" ca="1" si="17"/>
        <v>#VALUE!</v>
      </c>
      <c r="J364" s="16" t="e">
        <f t="shared" ca="1" si="17"/>
        <v>#VALUE!</v>
      </c>
      <c r="K364" s="16" t="e">
        <f t="shared" ca="1" si="17"/>
        <v>#VALUE!</v>
      </c>
      <c r="L364" s="16" t="e">
        <f t="shared" ca="1" si="17"/>
        <v>#VALUE!</v>
      </c>
      <c r="M364" s="16" t="e">
        <f t="shared" ca="1" si="17"/>
        <v>#VALUE!</v>
      </c>
      <c r="N364" s="16" t="e">
        <f t="shared" ca="1" si="17"/>
        <v>#VALUE!</v>
      </c>
      <c r="O364" s="12" t="e">
        <f ca="1">RATE(M$285-H$285,,-H364,M364)</f>
        <v>#VALUE!</v>
      </c>
      <c r="P364" s="17" t="s">
        <v>1424</v>
      </c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3"/>
      <c r="B365" s="214" t="s">
        <v>1470</v>
      </c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3"/>
      <c r="O365" s="12"/>
      <c r="P365" s="5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3"/>
      <c r="B366" s="14" t="str">
        <f ca="1">IFERROR(VLOOKUP($H$365,$4:$87,MATHH($P366&amp;"/"&amp;H$285,$2:$2,0),FALSE),"")</f>
        <v/>
      </c>
      <c r="C366" s="14" t="str">
        <f ca="1">IFERROR(VLOOKUP($H$365,$4:$87,MATHH($P366&amp;"/"&amp;H$285,$2:$2,0),FALSE),"")</f>
        <v/>
      </c>
      <c r="D366" s="14" t="str">
        <f ca="1">IFERROR(VLOOKUP($H$365,$4:$87,MATHH($P366&amp;"/"&amp;D$285,$2:$2,0),FALSE),"")</f>
        <v/>
      </c>
      <c r="E366" s="14" t="str">
        <f ca="1">IFERROR(VLOOKUP($H$365,$4:$87,MATHH($P366&amp;"/"&amp;E$285,$2:$2,0),FALSE),"")</f>
        <v/>
      </c>
      <c r="F366" s="14" t="str">
        <f ca="1">IFERROR(VLOOKUP($H$365,$4:$87,MATHH($P366&amp;"/"&amp;F$285,$2:$2,0),FALSE),"")</f>
        <v/>
      </c>
      <c r="G366" s="14" t="str">
        <f ca="1">IFERROR(VLOOKUP($H$365,$4:$87,MATHH($P366&amp;"/"&amp;G$285,$2:$2,0),FALSE),"")</f>
        <v/>
      </c>
      <c r="H366" s="14" t="str">
        <f ca="1">IFERROR(VLOOKUP($H$365,$4:$87,MATHH($P366&amp;"/"&amp;H$285,$2:$2,0),FALSE),"")</f>
        <v/>
      </c>
      <c r="I366" s="14" t="str">
        <f ca="1">IFERROR(VLOOKUP($H$365,$4:$87,MATHH($P366&amp;"/"&amp;I$285,$2:$2,0),FALSE),"")</f>
        <v/>
      </c>
      <c r="J366" s="14" t="str">
        <f ca="1">IFERROR(VLOOKUP($H$365,$4:$87,MATHH($P366&amp;"/"&amp;J$285,$2:$2,0),FALSE),"")</f>
        <v/>
      </c>
      <c r="K366" s="14" t="str">
        <f ca="1">IFERROR(VLOOKUP($H$365,$4:$87,MATHH($P366&amp;"/"&amp;K$285,$2:$2,0),FALSE),"")</f>
        <v/>
      </c>
      <c r="L366" s="14" t="str">
        <f ca="1">IFERROR(VLOOKUP($H$365,$4:$87,MATHH($P366&amp;"/"&amp;L$285,$2:$2,0),FALSE),"")</f>
        <v/>
      </c>
      <c r="M366" s="14" t="str">
        <f ca="1">IFERROR(VLOOKUP($H$365,$4:$87,MATHH($P366&amp;"/"&amp;M$285,$2:$2,0),FALSE),"")</f>
        <v/>
      </c>
      <c r="N366" s="14" t="str">
        <f ca="1">IFERROR(VLOOKUP($H$365,$4:$87,MATHH($P366&amp;"/"&amp;N$285,$2:$2,0),FALSE),"")</f>
        <v/>
      </c>
      <c r="O366" s="12"/>
      <c r="P366" s="15" t="s">
        <v>956</v>
      </c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3"/>
      <c r="B367" s="14" t="str">
        <f ca="1">IFERROR(VLOOKUP($H$365,$4:$87,MATHH($P367&amp;"/"&amp;H$285,$2:$2,0),FALSE),"")</f>
        <v/>
      </c>
      <c r="C367" s="14" t="str">
        <f ca="1">IFERROR(VLOOKUP($H$365,$4:$87,MATHH($P367&amp;"/"&amp;H$285,$2:$2,0),FALSE),"")</f>
        <v/>
      </c>
      <c r="D367" s="14" t="str">
        <f ca="1">IFERROR(VLOOKUP($H$365,$4:$87,MATHH($P367&amp;"/"&amp;D$285,$2:$2,0),FALSE),"")</f>
        <v/>
      </c>
      <c r="E367" s="14" t="str">
        <f ca="1">IFERROR(VLOOKUP($H$365,$4:$87,MATHH($P367&amp;"/"&amp;E$285,$2:$2,0),FALSE),"")</f>
        <v/>
      </c>
      <c r="F367" s="14" t="str">
        <f ca="1">IFERROR(VLOOKUP($H$365,$4:$87,MATHH($P367&amp;"/"&amp;F$285,$2:$2,0),FALSE),"")</f>
        <v/>
      </c>
      <c r="G367" s="14" t="str">
        <f ca="1">IFERROR(VLOOKUP($H$365,$4:$87,MATHH($P367&amp;"/"&amp;G$285,$2:$2,0),FALSE),"")</f>
        <v/>
      </c>
      <c r="H367" s="14" t="str">
        <f ca="1">IFERROR(VLOOKUP($H$365,$4:$87,MATHH($P367&amp;"/"&amp;H$285,$2:$2,0),FALSE),"")</f>
        <v/>
      </c>
      <c r="I367" s="14" t="str">
        <f ca="1">IFERROR(VLOOKUP($H$365,$4:$87,MATHH($P367&amp;"/"&amp;I$285,$2:$2,0),FALSE),"")</f>
        <v/>
      </c>
      <c r="J367" s="14" t="str">
        <f ca="1">IFERROR(VLOOKUP($H$365,$4:$87,MATHH($P367&amp;"/"&amp;J$285,$2:$2,0),FALSE),"")</f>
        <v/>
      </c>
      <c r="K367" s="14" t="str">
        <f ca="1">IFERROR(VLOOKUP($H$365,$4:$87,MATHH($P367&amp;"/"&amp;K$285,$2:$2,0),FALSE),"")</f>
        <v/>
      </c>
      <c r="L367" s="14" t="str">
        <f ca="1">IFERROR(VLOOKUP($H$365,$4:$87,MATHH($P367&amp;"/"&amp;L$285,$2:$2,0),FALSE),"")</f>
        <v/>
      </c>
      <c r="M367" s="14" t="str">
        <f ca="1">IFERROR(VLOOKUP($H$365,$4:$87,MATHH($P367&amp;"/"&amp;M$285,$2:$2,0),FALSE),"")</f>
        <v/>
      </c>
      <c r="N367" s="14" t="str">
        <f ca="1">IFERROR(VLOOKUP($H$365,$4:$87,MATHH($P367&amp;"/"&amp;N$285,$2:$2,0),FALSE),"")</f>
        <v/>
      </c>
      <c r="O367" s="12"/>
      <c r="P367" s="15" t="s">
        <v>957</v>
      </c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3"/>
      <c r="B368" s="14" t="str">
        <f ca="1">IFERROR(VLOOKUP($H$365,$4:$87,MATHH($P368&amp;"/"&amp;H$285,$2:$2,0),FALSE),"")</f>
        <v/>
      </c>
      <c r="C368" s="14" t="str">
        <f ca="1">IFERROR(VLOOKUP($H$365,$4:$87,MATHH($P368&amp;"/"&amp;H$285,$2:$2,0),FALSE),"")</f>
        <v/>
      </c>
      <c r="D368" s="14" t="str">
        <f ca="1">IFERROR(VLOOKUP($H$365,$4:$87,MATHH($P368&amp;"/"&amp;D$285,$2:$2,0),FALSE),"")</f>
        <v/>
      </c>
      <c r="E368" s="14" t="str">
        <f ca="1">IFERROR(VLOOKUP($H$365,$4:$87,MATHH($P368&amp;"/"&amp;E$285,$2:$2,0),FALSE),"")</f>
        <v/>
      </c>
      <c r="F368" s="14" t="str">
        <f ca="1">IFERROR(VLOOKUP($H$365,$4:$87,MATHH($P368&amp;"/"&amp;F$285,$2:$2,0),FALSE),"")</f>
        <v/>
      </c>
      <c r="G368" s="14" t="str">
        <f ca="1">IFERROR(VLOOKUP($H$365,$4:$87,MATHH($P368&amp;"/"&amp;G$285,$2:$2,0),FALSE),"")</f>
        <v/>
      </c>
      <c r="H368" s="14" t="str">
        <f ca="1">IFERROR(VLOOKUP($H$365,$4:$87,MATHH($P368&amp;"/"&amp;H$285,$2:$2,0),FALSE),"")</f>
        <v/>
      </c>
      <c r="I368" s="14" t="str">
        <f ca="1">IFERROR(VLOOKUP($H$365,$4:$87,MATHH($P368&amp;"/"&amp;I$285,$2:$2,0),FALSE),"")</f>
        <v/>
      </c>
      <c r="J368" s="14" t="str">
        <f ca="1">IFERROR(VLOOKUP($H$365,$4:$87,MATHH($P368&amp;"/"&amp;J$285,$2:$2,0),FALSE),"")</f>
        <v/>
      </c>
      <c r="K368" s="14" t="str">
        <f ca="1">IFERROR(VLOOKUP($H$365,$4:$87,MATHH($P368&amp;"/"&amp;K$285,$2:$2,0),FALSE),"")</f>
        <v/>
      </c>
      <c r="L368" s="14" t="str">
        <f ca="1">IFERROR(VLOOKUP($H$365,$4:$87,MATHH($P368&amp;"/"&amp;L$285,$2:$2,0),FALSE),"")</f>
        <v/>
      </c>
      <c r="M368" s="14" t="str">
        <f ca="1">IFERROR(VLOOKUP($H$365,$4:$87,MATHH($P368&amp;"/"&amp;M$285,$2:$2,0),FALSE),"")</f>
        <v/>
      </c>
      <c r="N368" s="14" t="str">
        <f ca="1">IFERROR(VLOOKUP($H$365,$4:$87,MATHH($P368&amp;"/"&amp;N$285,$2:$2,0),FALSE),"")</f>
        <v/>
      </c>
      <c r="O368" s="12"/>
      <c r="P368" s="15" t="s">
        <v>958</v>
      </c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3"/>
      <c r="B369" s="14" t="str">
        <f ca="1">IFERROR(VLOOKUP($H$365,$4:$87,MATHH($P369&amp;"/"&amp;H$285,$2:$2,0),FALSE),"")</f>
        <v/>
      </c>
      <c r="C369" s="14" t="str">
        <f ca="1">IFERROR(VLOOKUP($H$365,$4:$87,MATHH($P369&amp;"/"&amp;H$285,$2:$2,0),FALSE),"")</f>
        <v/>
      </c>
      <c r="D369" s="14" t="str">
        <f ca="1">IFERROR(VLOOKUP($H$365,$4:$87,MATHH($P369&amp;"/"&amp;D$285,$2:$2,0),FALSE),"")</f>
        <v/>
      </c>
      <c r="E369" s="14" t="str">
        <f ca="1">IFERROR(VLOOKUP($H$365,$4:$87,MATHH($P369&amp;"/"&amp;E$285,$2:$2,0),FALSE),"")</f>
        <v/>
      </c>
      <c r="F369" s="14" t="str">
        <f ca="1">IFERROR(VLOOKUP($H$365,$4:$87,MATHH($P369&amp;"/"&amp;F$285,$2:$2,0),FALSE),"")</f>
        <v/>
      </c>
      <c r="G369" s="14" t="str">
        <f ca="1">IFERROR(VLOOKUP($H$365,$4:$87,MATHH($P369&amp;"/"&amp;G$285,$2:$2,0),FALSE),"")</f>
        <v/>
      </c>
      <c r="H369" s="14" t="str">
        <f ca="1">IFERROR(VLOOKUP($H$365,$4:$87,MATHH($P369&amp;"/"&amp;H$285,$2:$2,0),FALSE),"")</f>
        <v/>
      </c>
      <c r="I369" s="14" t="str">
        <f ca="1">IFERROR(VLOOKUP($H$365,$4:$87,MATHH($P369&amp;"/"&amp;I$285,$2:$2,0),FALSE),"")</f>
        <v/>
      </c>
      <c r="J369" s="14" t="str">
        <f ca="1">IFERROR(VLOOKUP($H$365,$4:$87,MATHH($P369&amp;"/"&amp;J$285,$2:$2,0),FALSE),"")</f>
        <v/>
      </c>
      <c r="K369" s="14" t="str">
        <f ca="1">IFERROR(VLOOKUP($H$365,$4:$87,MATHH($P369&amp;"/"&amp;K$285,$2:$2,0),FALSE),"")</f>
        <v/>
      </c>
      <c r="L369" s="14" t="str">
        <f ca="1">IFERROR(VLOOKUP($H$365,$4:$87,MATHH($P369&amp;"/"&amp;L$285,$2:$2,0),FALSE),"")</f>
        <v/>
      </c>
      <c r="M369" s="14" t="str">
        <f ca="1">IFERROR(VLOOKUP($H$365,$4:$87,MATHH($P369&amp;"/"&amp;M$285,$2:$2,0),FALSE),"")</f>
        <v/>
      </c>
      <c r="N369" s="14" t="str">
        <f ca="1">IFERROR(VLOOKUP($H$365,$4:$87,MATHH($P369&amp;"/"&amp;N$285,$2:$2,0),FALSE),IFERROR(VLOOKUP($H$365,$4:$87,MATHH($P368&amp;"/"&amp;N$285,$2:$2,0),FALSE),IFERROR(VLOOKUP($H$365,$4:$87,MATHH($P367&amp;"/"&amp;N$285,$2:$2,0),FALSE),IFERROR(VLOOKUP($H$365,$4:$87,MATHH($P366&amp;"/"&amp;N$285,$2:$2,0),FALSE),""))))</f>
        <v/>
      </c>
      <c r="O369" s="12" t="e">
        <f ca="1">RATE(M$285-H$285,,-H369,M369)</f>
        <v>#VALUE!</v>
      </c>
      <c r="P369" s="15" t="s">
        <v>959</v>
      </c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52"/>
      <c r="B370" s="19" t="e">
        <f ca="1">+H369/H$394</f>
        <v>#VALUE!</v>
      </c>
      <c r="C370" s="19" t="e">
        <f ca="1">+H369/H$394</f>
        <v>#VALUE!</v>
      </c>
      <c r="D370" s="19" t="e">
        <f t="shared" ref="B370:N370" ca="1" si="18">+D369/D$394</f>
        <v>#VALUE!</v>
      </c>
      <c r="E370" s="19" t="e">
        <f t="shared" ca="1" si="18"/>
        <v>#VALUE!</v>
      </c>
      <c r="F370" s="19" t="e">
        <f t="shared" ca="1" si="18"/>
        <v>#VALUE!</v>
      </c>
      <c r="G370" s="19" t="e">
        <f t="shared" ca="1" si="18"/>
        <v>#VALUE!</v>
      </c>
      <c r="H370" s="19" t="e">
        <f t="shared" ca="1" si="18"/>
        <v>#VALUE!</v>
      </c>
      <c r="I370" s="19" t="e">
        <f t="shared" ca="1" si="18"/>
        <v>#VALUE!</v>
      </c>
      <c r="J370" s="19" t="e">
        <f t="shared" ca="1" si="18"/>
        <v>#VALUE!</v>
      </c>
      <c r="K370" s="19" t="e">
        <f t="shared" ca="1" si="18"/>
        <v>#VALUE!</v>
      </c>
      <c r="L370" s="19" t="e">
        <f t="shared" ca="1" si="18"/>
        <v>#VALUE!</v>
      </c>
      <c r="M370" s="19" t="e">
        <f t="shared" ca="1" si="18"/>
        <v>#VALUE!</v>
      </c>
      <c r="N370" s="19" t="e">
        <f t="shared" ca="1" si="18"/>
        <v>#VALUE!</v>
      </c>
      <c r="O370" s="12" t="e">
        <f ca="1">RATE(M$285-H$285,,-H370,M370)</f>
        <v>#VALUE!</v>
      </c>
      <c r="P370" s="17" t="s">
        <v>961</v>
      </c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  <c r="AB370" s="152"/>
      <c r="AC370" s="152"/>
      <c r="AD370" s="152"/>
      <c r="AE370" s="152"/>
      <c r="AF370" s="152"/>
      <c r="AG370" s="152"/>
      <c r="AH370" s="152"/>
      <c r="AI370" s="152"/>
      <c r="AJ370" s="152"/>
      <c r="AK370" s="152"/>
      <c r="AL370" s="152"/>
      <c r="AM370" s="152"/>
      <c r="AN370" s="152"/>
      <c r="AO370" s="152"/>
      <c r="AP370" s="152"/>
      <c r="AQ370" s="152"/>
      <c r="AR370" s="152"/>
      <c r="AS370" s="152"/>
      <c r="AT370" s="152"/>
      <c r="AU370" s="152"/>
      <c r="AV370" s="152"/>
      <c r="AW370" s="152"/>
      <c r="AX370" s="152"/>
      <c r="AY370" s="152"/>
      <c r="AZ370" s="152"/>
      <c r="BA370" s="152"/>
      <c r="BB370" s="152"/>
      <c r="BC370" s="152"/>
      <c r="BD370" s="152"/>
      <c r="BE370" s="152"/>
      <c r="BF370" s="152"/>
      <c r="BG370" s="152"/>
      <c r="BH370" s="152"/>
      <c r="BI370" s="152"/>
      <c r="BJ370" s="152"/>
      <c r="BK370" s="152"/>
      <c r="BL370" s="152"/>
      <c r="BM370" s="152"/>
      <c r="BN370" s="152"/>
      <c r="BO370" s="152"/>
      <c r="BP370" s="152"/>
      <c r="BQ370" s="152"/>
      <c r="BR370" s="152"/>
      <c r="BS370" s="152"/>
    </row>
    <row r="371" spans="1:71" x14ac:dyDescent="0.25">
      <c r="A371" s="11"/>
      <c r="B371" s="214" t="s">
        <v>1528</v>
      </c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3"/>
      <c r="O371" s="12"/>
      <c r="P371" s="5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3"/>
      <c r="B372" s="14" t="str">
        <f ca="1">IFERROR(VLOOKUP($H$371,$4:$87,MATHH($P372&amp;"/"&amp;H$285,$2:$2,0),FALSE),"")</f>
        <v/>
      </c>
      <c r="C372" s="14" t="str">
        <f ca="1">IFERROR(VLOOKUP($H$371,$4:$87,MATHH($P372&amp;"/"&amp;H$285,$2:$2,0),FALSE),"")</f>
        <v/>
      </c>
      <c r="D372" s="14" t="str">
        <f ca="1">IFERROR(VLOOKUP($H$371,$4:$87,MATHH($P372&amp;"/"&amp;D$285,$2:$2,0),FALSE),"")</f>
        <v/>
      </c>
      <c r="E372" s="14" t="str">
        <f ca="1">IFERROR(VLOOKUP($H$371,$4:$87,MATHH($P372&amp;"/"&amp;E$285,$2:$2,0),FALSE),"")</f>
        <v/>
      </c>
      <c r="F372" s="14" t="str">
        <f ca="1">IFERROR(VLOOKUP($H$371,$4:$87,MATHH($P372&amp;"/"&amp;F$285,$2:$2,0),FALSE),"")</f>
        <v/>
      </c>
      <c r="G372" s="14" t="str">
        <f ca="1">IFERROR(VLOOKUP($H$371,$4:$87,MATHH($P372&amp;"/"&amp;G$285,$2:$2,0),FALSE),"")</f>
        <v/>
      </c>
      <c r="H372" s="14" t="str">
        <f ca="1">IFERROR(VLOOKUP($H$371,$4:$87,MATHH($P372&amp;"/"&amp;H$285,$2:$2,0),FALSE),"")</f>
        <v/>
      </c>
      <c r="I372" s="14" t="str">
        <f ca="1">IFERROR(VLOOKUP($H$371,$4:$87,MATHH($P372&amp;"/"&amp;I$285,$2:$2,0),FALSE),"")</f>
        <v/>
      </c>
      <c r="J372" s="14" t="str">
        <f ca="1">IFERROR(VLOOKUP($H$371,$4:$87,MATHH($P372&amp;"/"&amp;J$285,$2:$2,0),FALSE),"")</f>
        <v/>
      </c>
      <c r="K372" s="14" t="str">
        <f ca="1">IFERROR(VLOOKUP($H$371,$4:$87,MATHH($P372&amp;"/"&amp;K$285,$2:$2,0),FALSE),"")</f>
        <v/>
      </c>
      <c r="L372" s="14" t="str">
        <f ca="1">IFERROR(VLOOKUP($H$371,$4:$87,MATHH($P372&amp;"/"&amp;L$285,$2:$2,0),FALSE),"")</f>
        <v/>
      </c>
      <c r="M372" s="14" t="str">
        <f ca="1">IFERROR(VLOOKUP($H$371,$4:$87,MATHH($P372&amp;"/"&amp;M$285,$2:$2,0),FALSE),"")</f>
        <v/>
      </c>
      <c r="N372" s="14" t="str">
        <f ca="1">IFERROR(VLOOKUP($H$371,$4:$87,MATHH($P372&amp;"/"&amp;N$285,$2:$2,0),FALSE),"")</f>
        <v/>
      </c>
      <c r="O372" s="12"/>
      <c r="P372" s="15" t="s">
        <v>956</v>
      </c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3"/>
      <c r="B373" s="14" t="str">
        <f ca="1">IFERROR(VLOOKUP($H$371,$4:$87,MATHH($P373&amp;"/"&amp;H$285,$2:$2,0),FALSE),"")</f>
        <v/>
      </c>
      <c r="C373" s="14" t="str">
        <f ca="1">IFERROR(VLOOKUP($H$371,$4:$87,MATHH($P373&amp;"/"&amp;H$285,$2:$2,0),FALSE),"")</f>
        <v/>
      </c>
      <c r="D373" s="14" t="str">
        <f ca="1">IFERROR(VLOOKUP($H$371,$4:$87,MATHH($P373&amp;"/"&amp;D$285,$2:$2,0),FALSE),"")</f>
        <v/>
      </c>
      <c r="E373" s="14" t="str">
        <f ca="1">IFERROR(VLOOKUP($H$371,$4:$87,MATHH($P373&amp;"/"&amp;E$285,$2:$2,0),FALSE),"")</f>
        <v/>
      </c>
      <c r="F373" s="14" t="str">
        <f ca="1">IFERROR(VLOOKUP($H$371,$4:$87,MATHH($P373&amp;"/"&amp;F$285,$2:$2,0),FALSE),"")</f>
        <v/>
      </c>
      <c r="G373" s="14" t="str">
        <f ca="1">IFERROR(VLOOKUP($H$371,$4:$87,MATHH($P373&amp;"/"&amp;G$285,$2:$2,0),FALSE),"")</f>
        <v/>
      </c>
      <c r="H373" s="14" t="str">
        <f ca="1">IFERROR(VLOOKUP($H$371,$4:$87,MATHH($P373&amp;"/"&amp;H$285,$2:$2,0),FALSE),"")</f>
        <v/>
      </c>
      <c r="I373" s="14" t="str">
        <f ca="1">IFERROR(VLOOKUP($H$371,$4:$87,MATHH($P373&amp;"/"&amp;I$285,$2:$2,0),FALSE),"")</f>
        <v/>
      </c>
      <c r="J373" s="14" t="str">
        <f ca="1">IFERROR(VLOOKUP($H$371,$4:$87,MATHH($P373&amp;"/"&amp;J$285,$2:$2,0),FALSE),"")</f>
        <v/>
      </c>
      <c r="K373" s="14" t="str">
        <f ca="1">IFERROR(VLOOKUP($H$371,$4:$87,MATHH($P373&amp;"/"&amp;K$285,$2:$2,0),FALSE),"")</f>
        <v/>
      </c>
      <c r="L373" s="14" t="str">
        <f ca="1">IFERROR(VLOOKUP($H$371,$4:$87,MATHH($P373&amp;"/"&amp;L$285,$2:$2,0),FALSE),"")</f>
        <v/>
      </c>
      <c r="M373" s="14" t="str">
        <f ca="1">IFERROR(VLOOKUP($H$371,$4:$87,MATHH($P373&amp;"/"&amp;M$285,$2:$2,0),FALSE),"")</f>
        <v/>
      </c>
      <c r="N373" s="14" t="str">
        <f ca="1">IFERROR(VLOOKUP($H$371,$4:$87,MATHH($P373&amp;"/"&amp;N$285,$2:$2,0),FALSE),"")</f>
        <v/>
      </c>
      <c r="O373" s="12"/>
      <c r="P373" s="15" t="s">
        <v>957</v>
      </c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3"/>
      <c r="B374" s="14" t="str">
        <f ca="1">IFERROR(VLOOKUP($H$371,$4:$87,MATHH($P374&amp;"/"&amp;H$285,$2:$2,0),FALSE),"")</f>
        <v/>
      </c>
      <c r="C374" s="14" t="str">
        <f ca="1">IFERROR(VLOOKUP($H$371,$4:$87,MATHH($P374&amp;"/"&amp;H$285,$2:$2,0),FALSE),"")</f>
        <v/>
      </c>
      <c r="D374" s="14" t="str">
        <f ca="1">IFERROR(VLOOKUP($H$371,$4:$87,MATHH($P374&amp;"/"&amp;D$285,$2:$2,0),FALSE),"")</f>
        <v/>
      </c>
      <c r="E374" s="14" t="str">
        <f ca="1">IFERROR(VLOOKUP($H$371,$4:$87,MATHH($P374&amp;"/"&amp;E$285,$2:$2,0),FALSE),"")</f>
        <v/>
      </c>
      <c r="F374" s="14" t="str">
        <f ca="1">IFERROR(VLOOKUP($H$371,$4:$87,MATHH($P374&amp;"/"&amp;F$285,$2:$2,0),FALSE),"")</f>
        <v/>
      </c>
      <c r="G374" s="14" t="str">
        <f ca="1">IFERROR(VLOOKUP($H$371,$4:$87,MATHH($P374&amp;"/"&amp;G$285,$2:$2,0),FALSE),"")</f>
        <v/>
      </c>
      <c r="H374" s="14" t="str">
        <f ca="1">IFERROR(VLOOKUP($H$371,$4:$87,MATHH($P374&amp;"/"&amp;H$285,$2:$2,0),FALSE),"")</f>
        <v/>
      </c>
      <c r="I374" s="14" t="str">
        <f ca="1">IFERROR(VLOOKUP($H$371,$4:$87,MATHH($P374&amp;"/"&amp;I$285,$2:$2,0),FALSE),"")</f>
        <v/>
      </c>
      <c r="J374" s="14" t="str">
        <f ca="1">IFERROR(VLOOKUP($H$371,$4:$87,MATHH($P374&amp;"/"&amp;J$285,$2:$2,0),FALSE),"")</f>
        <v/>
      </c>
      <c r="K374" s="14" t="str">
        <f ca="1">IFERROR(VLOOKUP($H$371,$4:$87,MATHH($P374&amp;"/"&amp;K$285,$2:$2,0),FALSE),"")</f>
        <v/>
      </c>
      <c r="L374" s="14" t="str">
        <f ca="1">IFERROR(VLOOKUP($H$371,$4:$87,MATHH($P374&amp;"/"&amp;L$285,$2:$2,0),FALSE),"")</f>
        <v/>
      </c>
      <c r="M374" s="14" t="str">
        <f ca="1">IFERROR(VLOOKUP($H$371,$4:$87,MATHH($P374&amp;"/"&amp;M$285,$2:$2,0),FALSE),"")</f>
        <v/>
      </c>
      <c r="N374" s="14" t="str">
        <f ca="1">IFERROR(VLOOKUP($H$371,$4:$87,MATHH($P374&amp;"/"&amp;N$285,$2:$2,0),FALSE),"")</f>
        <v/>
      </c>
      <c r="O374" s="12"/>
      <c r="P374" s="15" t="s">
        <v>958</v>
      </c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3"/>
      <c r="B375" s="14" t="str">
        <f ca="1">IFERROR(VLOOKUP($H$371,$4:$87,MATHH($P375&amp;"/"&amp;H$285,$2:$2,0),FALSE),"")</f>
        <v/>
      </c>
      <c r="C375" s="14" t="str">
        <f ca="1">IFERROR(VLOOKUP($H$371,$4:$87,MATHH($P375&amp;"/"&amp;H$285,$2:$2,0),FALSE),"")</f>
        <v/>
      </c>
      <c r="D375" s="14" t="str">
        <f ca="1">IFERROR(VLOOKUP($H$371,$4:$87,MATHH($P375&amp;"/"&amp;D$285,$2:$2,0),FALSE),"")</f>
        <v/>
      </c>
      <c r="E375" s="14" t="str">
        <f ca="1">IFERROR(VLOOKUP($H$371,$4:$87,MATHH($P375&amp;"/"&amp;E$285,$2:$2,0),FALSE),"")</f>
        <v/>
      </c>
      <c r="F375" s="14" t="str">
        <f ca="1">IFERROR(VLOOKUP($H$371,$4:$87,MATHH($P375&amp;"/"&amp;F$285,$2:$2,0),FALSE),"")</f>
        <v/>
      </c>
      <c r="G375" s="14" t="str">
        <f ca="1">IFERROR(VLOOKUP($H$371,$4:$87,MATHH($P375&amp;"/"&amp;G$285,$2:$2,0),FALSE),"")</f>
        <v/>
      </c>
      <c r="H375" s="14" t="str">
        <f ca="1">IFERROR(VLOOKUP($H$371,$4:$87,MATHH($P375&amp;"/"&amp;H$285,$2:$2,0),FALSE),"")</f>
        <v/>
      </c>
      <c r="I375" s="14" t="str">
        <f ca="1">IFERROR(VLOOKUP($H$371,$4:$87,MATHH($P375&amp;"/"&amp;I$285,$2:$2,0),FALSE),"")</f>
        <v/>
      </c>
      <c r="J375" s="14" t="str">
        <f ca="1">IFERROR(VLOOKUP($H$371,$4:$87,MATHH($P375&amp;"/"&amp;J$285,$2:$2,0),FALSE),"")</f>
        <v/>
      </c>
      <c r="K375" s="14" t="str">
        <f ca="1">IFERROR(VLOOKUP($H$371,$4:$87,MATHH($P375&amp;"/"&amp;K$285,$2:$2,0),FALSE),"")</f>
        <v/>
      </c>
      <c r="L375" s="14" t="str">
        <f ca="1">IFERROR(VLOOKUP($H$371,$4:$87,MATHH($P375&amp;"/"&amp;L$285,$2:$2,0),FALSE),"")</f>
        <v/>
      </c>
      <c r="M375" s="14" t="str">
        <f ca="1">IFERROR(VLOOKUP($H$371,$4:$87,MATHH($P375&amp;"/"&amp;M$285,$2:$2,0),FALSE),"")</f>
        <v/>
      </c>
      <c r="N375" s="14" t="str">
        <f ca="1">IFERROR(VLOOKUP($H$371,$4:$87,MATHH($P375&amp;"/"&amp;N$285,$2:$2,0),FALSE),IFERROR(VLOOKUP($H$371,$4:$87,MATHH($P374&amp;"/"&amp;N$285,$2:$2,0),FALSE),IFERROR(VLOOKUP($H$371,$4:$87,MATHH($P373&amp;"/"&amp;N$285,$2:$2,0),FALSE),IFERROR(VLOOKUP($H$371,$4:$87,MATHH($P372&amp;"/"&amp;N$285,$2:$2,0),FALSE),""))))</f>
        <v/>
      </c>
      <c r="O375" s="12" t="e">
        <f ca="1">RATE(M$285-H$285,,-H375,M375)</f>
        <v>#VALUE!</v>
      </c>
      <c r="P375" s="15" t="s">
        <v>959</v>
      </c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3"/>
      <c r="B376" s="16" t="e">
        <f ca="1">+H375/H$339</f>
        <v>#VALUE!</v>
      </c>
      <c r="C376" s="16" t="e">
        <f ca="1">+H375/H$339</f>
        <v>#VALUE!</v>
      </c>
      <c r="D376" s="16" t="e">
        <f t="shared" ref="B376:N376" ca="1" si="19">+D375/D$339</f>
        <v>#VALUE!</v>
      </c>
      <c r="E376" s="16" t="e">
        <f t="shared" ca="1" si="19"/>
        <v>#VALUE!</v>
      </c>
      <c r="F376" s="16" t="e">
        <f t="shared" ca="1" si="19"/>
        <v>#VALUE!</v>
      </c>
      <c r="G376" s="16" t="e">
        <f t="shared" ca="1" si="19"/>
        <v>#VALUE!</v>
      </c>
      <c r="H376" s="16" t="e">
        <f t="shared" ca="1" si="19"/>
        <v>#VALUE!</v>
      </c>
      <c r="I376" s="16" t="e">
        <f t="shared" ca="1" si="19"/>
        <v>#VALUE!</v>
      </c>
      <c r="J376" s="16" t="e">
        <f t="shared" ca="1" si="19"/>
        <v>#VALUE!</v>
      </c>
      <c r="K376" s="16" t="e">
        <f t="shared" ca="1" si="19"/>
        <v>#VALUE!</v>
      </c>
      <c r="L376" s="16" t="e">
        <f t="shared" ca="1" si="19"/>
        <v>#VALUE!</v>
      </c>
      <c r="M376" s="16" t="e">
        <f t="shared" ca="1" si="19"/>
        <v>#VALUE!</v>
      </c>
      <c r="N376" s="16" t="e">
        <f t="shared" ca="1" si="19"/>
        <v>#VALUE!</v>
      </c>
      <c r="O376" s="12" t="e">
        <f ca="1">RATE(M$285-H$285,,-H376,M376)</f>
        <v>#VALUE!</v>
      </c>
      <c r="P376" s="17" t="s">
        <v>1424</v>
      </c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3"/>
      <c r="B377" s="215" t="s">
        <v>1466</v>
      </c>
      <c r="C377" s="199"/>
      <c r="D377" s="199"/>
      <c r="E377" s="199"/>
      <c r="F377" s="199"/>
      <c r="G377" s="199"/>
      <c r="H377" s="199"/>
      <c r="I377" s="199"/>
      <c r="J377" s="199"/>
      <c r="K377" s="199"/>
      <c r="L377" s="199"/>
      <c r="M377" s="199"/>
      <c r="N377" s="200"/>
      <c r="O377" s="12"/>
      <c r="P377" s="5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3"/>
      <c r="B378" s="14" t="str">
        <f ca="1">IFERROR(VLOOKUP($H$377,$4:$87,MATHH($P378&amp;"/"&amp;H$285,$2:$2,0),FALSE),"")</f>
        <v/>
      </c>
      <c r="C378" s="14" t="str">
        <f ca="1">IFERROR(VLOOKUP($H$377,$4:$87,MATHH($P378&amp;"/"&amp;H$285,$2:$2,0),FALSE),"")</f>
        <v/>
      </c>
      <c r="D378" s="14" t="str">
        <f ca="1">IFERROR(VLOOKUP($H$377,$4:$87,MATHH($P378&amp;"/"&amp;D$285,$2:$2,0),FALSE),"")</f>
        <v/>
      </c>
      <c r="E378" s="14" t="str">
        <f ca="1">IFERROR(VLOOKUP($H$377,$4:$87,MATHH($P378&amp;"/"&amp;E$285,$2:$2,0),FALSE),"")</f>
        <v/>
      </c>
      <c r="F378" s="14" t="str">
        <f ca="1">IFERROR(VLOOKUP($H$377,$4:$87,MATHH($P378&amp;"/"&amp;F$285,$2:$2,0),FALSE),"")</f>
        <v/>
      </c>
      <c r="G378" s="14" t="str">
        <f ca="1">IFERROR(VLOOKUP($H$377,$4:$87,MATHH($P378&amp;"/"&amp;G$285,$2:$2,0),FALSE),"")</f>
        <v/>
      </c>
      <c r="H378" s="14" t="str">
        <f ca="1">IFERROR(VLOOKUP($H$377,$4:$87,MATHH($P378&amp;"/"&amp;H$285,$2:$2,0),FALSE),"")</f>
        <v/>
      </c>
      <c r="I378" s="14" t="str">
        <f ca="1">IFERROR(VLOOKUP($H$377,$4:$87,MATHH($P378&amp;"/"&amp;I$285,$2:$2,0),FALSE),"")</f>
        <v/>
      </c>
      <c r="J378" s="14" t="str">
        <f ca="1">IFERROR(VLOOKUP($H$377,$4:$87,MATHH($P378&amp;"/"&amp;J$285,$2:$2,0),FALSE),"")</f>
        <v/>
      </c>
      <c r="K378" s="14" t="str">
        <f ca="1">IFERROR(VLOOKUP($H$377,$4:$87,MATHH($P378&amp;"/"&amp;K$285,$2:$2,0),FALSE),"")</f>
        <v/>
      </c>
      <c r="L378" s="14" t="str">
        <f ca="1">IFERROR(VLOOKUP($H$377,$4:$87,MATHH($P378&amp;"/"&amp;L$285,$2:$2,0),FALSE),"")</f>
        <v/>
      </c>
      <c r="M378" s="14" t="str">
        <f ca="1">IFERROR(VLOOKUP($H$377,$4:$87,MATHH($P378&amp;"/"&amp;M$285,$2:$2,0),FALSE),"")</f>
        <v/>
      </c>
      <c r="N378" s="14" t="str">
        <f ca="1">IFERROR(VLOOKUP($H$377,$4:$87,MATHH($P378&amp;"/"&amp;N$285,$2:$2,0),FALSE),"")</f>
        <v/>
      </c>
      <c r="O378" s="12"/>
      <c r="P378" s="15" t="s">
        <v>956</v>
      </c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3"/>
      <c r="B379" s="14" t="str">
        <f ca="1">IFERROR(VLOOKUP($H$377,$4:$87,MATHH($P379&amp;"/"&amp;H$285,$2:$2,0),FALSE),"")</f>
        <v/>
      </c>
      <c r="C379" s="14" t="str">
        <f ca="1">IFERROR(VLOOKUP($H$377,$4:$87,MATHH($P379&amp;"/"&amp;H$285,$2:$2,0),FALSE),"")</f>
        <v/>
      </c>
      <c r="D379" s="14" t="str">
        <f ca="1">IFERROR(VLOOKUP($H$377,$4:$87,MATHH($P379&amp;"/"&amp;D$285,$2:$2,0),FALSE),"")</f>
        <v/>
      </c>
      <c r="E379" s="14" t="str">
        <f ca="1">IFERROR(VLOOKUP($H$377,$4:$87,MATHH($P379&amp;"/"&amp;E$285,$2:$2,0),FALSE),"")</f>
        <v/>
      </c>
      <c r="F379" s="14" t="str">
        <f ca="1">IFERROR(VLOOKUP($H$377,$4:$87,MATHH($P379&amp;"/"&amp;F$285,$2:$2,0),FALSE),"")</f>
        <v/>
      </c>
      <c r="G379" s="14" t="str">
        <f ca="1">IFERROR(VLOOKUP($H$377,$4:$87,MATHH($P379&amp;"/"&amp;G$285,$2:$2,0),FALSE),"")</f>
        <v/>
      </c>
      <c r="H379" s="14" t="str">
        <f ca="1">IFERROR(VLOOKUP($H$377,$4:$87,MATHH($P379&amp;"/"&amp;H$285,$2:$2,0),FALSE),"")</f>
        <v/>
      </c>
      <c r="I379" s="14" t="str">
        <f ca="1">IFERROR(VLOOKUP($H$377,$4:$87,MATHH($P379&amp;"/"&amp;I$285,$2:$2,0),FALSE),"")</f>
        <v/>
      </c>
      <c r="J379" s="14" t="str">
        <f ca="1">IFERROR(VLOOKUP($H$377,$4:$87,MATHH($P379&amp;"/"&amp;J$285,$2:$2,0),FALSE),"")</f>
        <v/>
      </c>
      <c r="K379" s="14" t="str">
        <f ca="1">IFERROR(VLOOKUP($H$377,$4:$87,MATHH($P379&amp;"/"&amp;K$285,$2:$2,0),FALSE),"")</f>
        <v/>
      </c>
      <c r="L379" s="14" t="str">
        <f ca="1">IFERROR(VLOOKUP($H$377,$4:$87,MATHH($P379&amp;"/"&amp;L$285,$2:$2,0),FALSE),"")</f>
        <v/>
      </c>
      <c r="M379" s="14" t="str">
        <f ca="1">IFERROR(VLOOKUP($H$377,$4:$87,MATHH($P379&amp;"/"&amp;M$285,$2:$2,0),FALSE),"")</f>
        <v/>
      </c>
      <c r="N379" s="14" t="str">
        <f ca="1">IFERROR(VLOOKUP($H$377,$4:$87,MATHH($P379&amp;"/"&amp;N$285,$2:$2,0),FALSE),"")</f>
        <v/>
      </c>
      <c r="O379" s="12"/>
      <c r="P379" s="15" t="s">
        <v>957</v>
      </c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3"/>
      <c r="B380" s="14" t="str">
        <f ca="1">IFERROR(VLOOKUP($H$377,$4:$87,MATHH($P380&amp;"/"&amp;H$285,$2:$2,0),FALSE),"")</f>
        <v/>
      </c>
      <c r="C380" s="14" t="str">
        <f ca="1">IFERROR(VLOOKUP($H$377,$4:$87,MATHH($P380&amp;"/"&amp;H$285,$2:$2,0),FALSE),"")</f>
        <v/>
      </c>
      <c r="D380" s="14" t="str">
        <f ca="1">IFERROR(VLOOKUP($H$377,$4:$87,MATHH($P380&amp;"/"&amp;D$285,$2:$2,0),FALSE),"")</f>
        <v/>
      </c>
      <c r="E380" s="14" t="str">
        <f ca="1">IFERROR(VLOOKUP($H$377,$4:$87,MATHH($P380&amp;"/"&amp;E$285,$2:$2,0),FALSE),"")</f>
        <v/>
      </c>
      <c r="F380" s="14" t="str">
        <f ca="1">IFERROR(VLOOKUP($H$377,$4:$87,MATHH($P380&amp;"/"&amp;F$285,$2:$2,0),FALSE),"")</f>
        <v/>
      </c>
      <c r="G380" s="14" t="str">
        <f ca="1">IFERROR(VLOOKUP($H$377,$4:$87,MATHH($P380&amp;"/"&amp;G$285,$2:$2,0),FALSE),"")</f>
        <v/>
      </c>
      <c r="H380" s="14" t="str">
        <f ca="1">IFERROR(VLOOKUP($H$377,$4:$87,MATHH($P380&amp;"/"&amp;H$285,$2:$2,0),FALSE),"")</f>
        <v/>
      </c>
      <c r="I380" s="14" t="str">
        <f ca="1">IFERROR(VLOOKUP($H$377,$4:$87,MATHH($P380&amp;"/"&amp;I$285,$2:$2,0),FALSE),"")</f>
        <v/>
      </c>
      <c r="J380" s="14" t="str">
        <f ca="1">IFERROR(VLOOKUP($H$377,$4:$87,MATHH($P380&amp;"/"&amp;J$285,$2:$2,0),FALSE),"")</f>
        <v/>
      </c>
      <c r="K380" s="14" t="str">
        <f ca="1">IFERROR(VLOOKUP($H$377,$4:$87,MATHH($P380&amp;"/"&amp;K$285,$2:$2,0),FALSE),"")</f>
        <v/>
      </c>
      <c r="L380" s="14" t="str">
        <f ca="1">IFERROR(VLOOKUP($H$377,$4:$87,MATHH($P380&amp;"/"&amp;L$285,$2:$2,0),FALSE),"")</f>
        <v/>
      </c>
      <c r="M380" s="14" t="str">
        <f ca="1">IFERROR(VLOOKUP($H$377,$4:$87,MATHH($P380&amp;"/"&amp;M$285,$2:$2,0),FALSE),"")</f>
        <v/>
      </c>
      <c r="N380" s="14" t="str">
        <f ca="1">IFERROR(VLOOKUP($H$377,$4:$87,MATHH($P380&amp;"/"&amp;N$285,$2:$2,0),FALSE),"")</f>
        <v/>
      </c>
      <c r="O380" s="12"/>
      <c r="P380" s="15" t="s">
        <v>958</v>
      </c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3"/>
      <c r="B381" s="14" t="str">
        <f ca="1">IFERROR(VLOOKUP($H$377,$4:$87,MATHH($P381&amp;"/"&amp;H$285,$2:$2,0),FALSE),"")</f>
        <v/>
      </c>
      <c r="C381" s="14" t="str">
        <f ca="1">IFERROR(VLOOKUP($H$377,$4:$87,MATHH($P381&amp;"/"&amp;H$285,$2:$2,0),FALSE),"")</f>
        <v/>
      </c>
      <c r="D381" s="14" t="str">
        <f ca="1">IFERROR(VLOOKUP($H$377,$4:$87,MATHH($P381&amp;"/"&amp;D$285,$2:$2,0),FALSE),"")</f>
        <v/>
      </c>
      <c r="E381" s="14" t="str">
        <f ca="1">IFERROR(VLOOKUP($H$377,$4:$87,MATHH($P381&amp;"/"&amp;E$285,$2:$2,0),FALSE),"")</f>
        <v/>
      </c>
      <c r="F381" s="14" t="str">
        <f ca="1">IFERROR(VLOOKUP($H$377,$4:$87,MATHH($P381&amp;"/"&amp;F$285,$2:$2,0),FALSE),"")</f>
        <v/>
      </c>
      <c r="G381" s="14" t="str">
        <f ca="1">IFERROR(VLOOKUP($H$377,$4:$87,MATHH($P381&amp;"/"&amp;G$285,$2:$2,0),FALSE),"")</f>
        <v/>
      </c>
      <c r="H381" s="14" t="str">
        <f ca="1">IFERROR(VLOOKUP($H$377,$4:$87,MATHH($P381&amp;"/"&amp;H$285,$2:$2,0),FALSE),"")</f>
        <v/>
      </c>
      <c r="I381" s="14" t="str">
        <f ca="1">IFERROR(VLOOKUP($H$377,$4:$87,MATHH($P381&amp;"/"&amp;I$285,$2:$2,0),FALSE),"")</f>
        <v/>
      </c>
      <c r="J381" s="14" t="str">
        <f ca="1">IFERROR(VLOOKUP($H$377,$4:$87,MATHH($P381&amp;"/"&amp;J$285,$2:$2,0),FALSE),"")</f>
        <v/>
      </c>
      <c r="K381" s="14" t="str">
        <f ca="1">IFERROR(VLOOKUP($H$377,$4:$87,MATHH($P381&amp;"/"&amp;K$285,$2:$2,0),FALSE),"")</f>
        <v/>
      </c>
      <c r="L381" s="14" t="str">
        <f ca="1">IFERROR(VLOOKUP($H$377,$4:$87,MATHH($P381&amp;"/"&amp;L$285,$2:$2,0),FALSE),"")</f>
        <v/>
      </c>
      <c r="M381" s="14" t="str">
        <f ca="1">IFERROR(VLOOKUP($H$377,$4:$87,MATHH($P381&amp;"/"&amp;M$285,$2:$2,0),FALSE),"")</f>
        <v/>
      </c>
      <c r="N381" s="14" t="str">
        <f ca="1">IFERROR(VLOOKUP($H$377,$4:$87,MATHH($P381&amp;"/"&amp;N$285,$2:$2,0),FALSE),IFERROR(VLOOKUP($H$377,$4:$87,MATHH($P380&amp;"/"&amp;N$285,$2:$2,0),FALSE),IFERROR(VLOOKUP($H$377,$4:$87,MATHH($P379&amp;"/"&amp;N$285,$2:$2,0),FALSE),IFERROR(VLOOKUP($H$377,$4:$87,MATHH($P378&amp;"/"&amp;N$285,$2:$2,0),FALSE),""))))</f>
        <v/>
      </c>
      <c r="O381" s="12" t="e">
        <f ca="1">RATE(M$285-H$285,,-H381,M381)</f>
        <v>#VALUE!</v>
      </c>
      <c r="P381" s="15" t="s">
        <v>959</v>
      </c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3"/>
      <c r="B382" s="16" t="e">
        <f ca="1">+H381/H$339</f>
        <v>#VALUE!</v>
      </c>
      <c r="C382" s="16" t="e">
        <f ca="1">+H381/H$339</f>
        <v>#VALUE!</v>
      </c>
      <c r="D382" s="16" t="e">
        <f t="shared" ref="B382:N382" ca="1" si="20">+D381/D$339</f>
        <v>#VALUE!</v>
      </c>
      <c r="E382" s="16" t="e">
        <f t="shared" ca="1" si="20"/>
        <v>#VALUE!</v>
      </c>
      <c r="F382" s="16" t="e">
        <f t="shared" ca="1" si="20"/>
        <v>#VALUE!</v>
      </c>
      <c r="G382" s="16" t="e">
        <f t="shared" ca="1" si="20"/>
        <v>#VALUE!</v>
      </c>
      <c r="H382" s="16" t="e">
        <f t="shared" ca="1" si="20"/>
        <v>#VALUE!</v>
      </c>
      <c r="I382" s="16" t="e">
        <f t="shared" ca="1" si="20"/>
        <v>#VALUE!</v>
      </c>
      <c r="J382" s="16" t="e">
        <f t="shared" ca="1" si="20"/>
        <v>#VALUE!</v>
      </c>
      <c r="K382" s="16" t="e">
        <f t="shared" ca="1" si="20"/>
        <v>#VALUE!</v>
      </c>
      <c r="L382" s="16" t="e">
        <f t="shared" ca="1" si="20"/>
        <v>#VALUE!</v>
      </c>
      <c r="M382" s="16" t="e">
        <f t="shared" ca="1" si="20"/>
        <v>#VALUE!</v>
      </c>
      <c r="N382" s="16" t="e">
        <f t="shared" ca="1" si="20"/>
        <v>#VALUE!</v>
      </c>
      <c r="O382" s="12" t="e">
        <f ca="1">RATE(M$285-H$285,,-H382,M382)</f>
        <v>#VALUE!</v>
      </c>
      <c r="P382" s="17" t="s">
        <v>1424</v>
      </c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3"/>
      <c r="B383" s="216" t="s">
        <v>962</v>
      </c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3"/>
      <c r="O383" s="12"/>
      <c r="P383" s="17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3"/>
      <c r="B384" s="217" t="s">
        <v>1353</v>
      </c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3"/>
      <c r="B385" s="14" t="str">
        <f ca="1">IFERROR(VLOOKUP($H$384,$4:$87,MATHH($P385&amp;"/"&amp;H$285,$2:$2,0),FALSE),"")</f>
        <v/>
      </c>
      <c r="C385" s="14" t="str">
        <f ca="1">IFERROR(VLOOKUP($H$384,$4:$87,MATHH($P385&amp;"/"&amp;H$285,$2:$2,0),FALSE),"")</f>
        <v/>
      </c>
      <c r="D385" s="14" t="str">
        <f ca="1">IFERROR(VLOOKUP($H$384,$4:$87,MATHH($P385&amp;"/"&amp;D$285,$2:$2,0),FALSE),"")</f>
        <v/>
      </c>
      <c r="E385" s="14" t="str">
        <f ca="1">IFERROR(VLOOKUP($H$384,$4:$87,MATHH($P385&amp;"/"&amp;E$285,$2:$2,0),FALSE),"")</f>
        <v/>
      </c>
      <c r="F385" s="14" t="str">
        <f ca="1">IFERROR(VLOOKUP($H$384,$4:$87,MATHH($P385&amp;"/"&amp;F$285,$2:$2,0),FALSE),"")</f>
        <v/>
      </c>
      <c r="G385" s="14" t="str">
        <f ca="1">IFERROR(VLOOKUP($H$384,$4:$87,MATHH($P385&amp;"/"&amp;G$285,$2:$2,0),FALSE),"")</f>
        <v/>
      </c>
      <c r="H385" s="14" t="str">
        <f ca="1">IFERROR(VLOOKUP($H$384,$4:$87,MATHH($P385&amp;"/"&amp;H$285,$2:$2,0),FALSE),"")</f>
        <v/>
      </c>
      <c r="I385" s="14" t="str">
        <f ca="1">IFERROR(VLOOKUP($H$384,$4:$87,MATHH($P385&amp;"/"&amp;I$285,$2:$2,0),FALSE),"")</f>
        <v/>
      </c>
      <c r="J385" s="14" t="str">
        <f ca="1">IFERROR(VLOOKUP($H$384,$4:$87,MATHH($P385&amp;"/"&amp;J$285,$2:$2,0),FALSE),"")</f>
        <v/>
      </c>
      <c r="K385" s="14" t="str">
        <f ca="1">IFERROR(VLOOKUP($H$384,$4:$87,MATHH($P385&amp;"/"&amp;K$285,$2:$2,0),FALSE),"")</f>
        <v/>
      </c>
      <c r="L385" s="14" t="str">
        <f ca="1">IFERROR(VLOOKUP($H$384,$4:$87,MATHH($P385&amp;"/"&amp;L$285,$2:$2,0),FALSE),"")</f>
        <v/>
      </c>
      <c r="M385" s="14" t="str">
        <f ca="1">IFERROR(VLOOKUP($H$384,$4:$87,MATHH($P385&amp;"/"&amp;M$285,$2:$2,0),FALSE),"")</f>
        <v/>
      </c>
      <c r="N385" s="14" t="str">
        <f ca="1">IFERROR(VLOOKUP($H$384,$4:$87,MATHH($P385&amp;"/"&amp;N$285,$2:$2,0),FALSE),"")</f>
        <v/>
      </c>
      <c r="O385" s="12"/>
      <c r="P385" s="15" t="s">
        <v>956</v>
      </c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3"/>
      <c r="B386" s="14" t="str">
        <f ca="1">IFERROR(VLOOKUP($H$384,$4:$87,MATHH($P386&amp;"/"&amp;H$285,$2:$2,0),FALSE),"")</f>
        <v/>
      </c>
      <c r="C386" s="14" t="str">
        <f ca="1">IFERROR(VLOOKUP($H$384,$4:$87,MATHH($P386&amp;"/"&amp;H$285,$2:$2,0),FALSE),"")</f>
        <v/>
      </c>
      <c r="D386" s="14" t="str">
        <f ca="1">IFERROR(VLOOKUP($H$384,$4:$87,MATHH($P386&amp;"/"&amp;D$285,$2:$2,0),FALSE),"")</f>
        <v/>
      </c>
      <c r="E386" s="14" t="str">
        <f ca="1">IFERROR(VLOOKUP($H$384,$4:$87,MATHH($P386&amp;"/"&amp;E$285,$2:$2,0),FALSE),"")</f>
        <v/>
      </c>
      <c r="F386" s="14" t="str">
        <f ca="1">IFERROR(VLOOKUP($H$384,$4:$87,MATHH($P386&amp;"/"&amp;F$285,$2:$2,0),FALSE),"")</f>
        <v/>
      </c>
      <c r="G386" s="14" t="str">
        <f ca="1">IFERROR(VLOOKUP($H$384,$4:$87,MATHH($P386&amp;"/"&amp;G$285,$2:$2,0),FALSE),"")</f>
        <v/>
      </c>
      <c r="H386" s="14" t="str">
        <f ca="1">IFERROR(VLOOKUP($H$384,$4:$87,MATHH($P386&amp;"/"&amp;H$285,$2:$2,0),FALSE),"")</f>
        <v/>
      </c>
      <c r="I386" s="14" t="str">
        <f ca="1">IFERROR(VLOOKUP($H$384,$4:$87,MATHH($P386&amp;"/"&amp;I$285,$2:$2,0),FALSE),"")</f>
        <v/>
      </c>
      <c r="J386" s="14" t="str">
        <f ca="1">IFERROR(VLOOKUP($H$384,$4:$87,MATHH($P386&amp;"/"&amp;J$285,$2:$2,0),FALSE),"")</f>
        <v/>
      </c>
      <c r="K386" s="14" t="str">
        <f ca="1">IFERROR(VLOOKUP($H$384,$4:$87,MATHH($P386&amp;"/"&amp;K$285,$2:$2,0),FALSE),"")</f>
        <v/>
      </c>
      <c r="L386" s="14" t="str">
        <f ca="1">IFERROR(VLOOKUP($H$384,$4:$87,MATHH($P386&amp;"/"&amp;L$285,$2:$2,0),FALSE),"")</f>
        <v/>
      </c>
      <c r="M386" s="14" t="str">
        <f ca="1">IFERROR(VLOOKUP($H$384,$4:$87,MATHH($P386&amp;"/"&amp;M$285,$2:$2,0),FALSE),"")</f>
        <v/>
      </c>
      <c r="N386" s="14" t="str">
        <f ca="1">IFERROR(VLOOKUP($H$384,$4:$87,MATHH($P386&amp;"/"&amp;N$285,$2:$2,0),FALSE),"")</f>
        <v/>
      </c>
      <c r="O386" s="12"/>
      <c r="P386" s="15" t="s">
        <v>957</v>
      </c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3"/>
      <c r="B387" s="14" t="str">
        <f ca="1">IFERROR(VLOOKUP($H$384,$4:$87,MATHH($P387&amp;"/"&amp;H$285,$2:$2,0),FALSE),"")</f>
        <v/>
      </c>
      <c r="C387" s="14" t="str">
        <f ca="1">IFERROR(VLOOKUP($H$384,$4:$87,MATHH($P387&amp;"/"&amp;H$285,$2:$2,0),FALSE),"")</f>
        <v/>
      </c>
      <c r="D387" s="14" t="str">
        <f ca="1">IFERROR(VLOOKUP($H$384,$4:$87,MATHH($P387&amp;"/"&amp;D$285,$2:$2,0),FALSE),"")</f>
        <v/>
      </c>
      <c r="E387" s="14" t="str">
        <f ca="1">IFERROR(VLOOKUP($H$384,$4:$87,MATHH($P387&amp;"/"&amp;E$285,$2:$2,0),FALSE),"")</f>
        <v/>
      </c>
      <c r="F387" s="14" t="str">
        <f ca="1">IFERROR(VLOOKUP($H$384,$4:$87,MATHH($P387&amp;"/"&amp;F$285,$2:$2,0),FALSE),"")</f>
        <v/>
      </c>
      <c r="G387" s="14" t="str">
        <f ca="1">IFERROR(VLOOKUP($H$384,$4:$87,MATHH($P387&amp;"/"&amp;G$285,$2:$2,0),FALSE),"")</f>
        <v/>
      </c>
      <c r="H387" s="14" t="str">
        <f ca="1">IFERROR(VLOOKUP($H$384,$4:$87,MATHH($P387&amp;"/"&amp;H$285,$2:$2,0),FALSE),"")</f>
        <v/>
      </c>
      <c r="I387" s="14" t="str">
        <f ca="1">IFERROR(VLOOKUP($H$384,$4:$87,MATHH($P387&amp;"/"&amp;I$285,$2:$2,0),FALSE),"")</f>
        <v/>
      </c>
      <c r="J387" s="14" t="str">
        <f ca="1">IFERROR(VLOOKUP($H$384,$4:$87,MATHH($P387&amp;"/"&amp;J$285,$2:$2,0),FALSE),"")</f>
        <v/>
      </c>
      <c r="K387" s="14" t="str">
        <f ca="1">IFERROR(VLOOKUP($H$384,$4:$87,MATHH($P387&amp;"/"&amp;K$285,$2:$2,0),FALSE),"")</f>
        <v/>
      </c>
      <c r="L387" s="14" t="str">
        <f ca="1">IFERROR(VLOOKUP($H$384,$4:$87,MATHH($P387&amp;"/"&amp;L$285,$2:$2,0),FALSE),"")</f>
        <v/>
      </c>
      <c r="M387" s="14" t="str">
        <f ca="1">IFERROR(VLOOKUP($H$384,$4:$87,MATHH($P387&amp;"/"&amp;M$285,$2:$2,0),FALSE),"")</f>
        <v/>
      </c>
      <c r="N387" s="14" t="str">
        <f ca="1">IFERROR(VLOOKUP($H$384,$4:$87,MATHH($P387&amp;"/"&amp;N$285,$2:$2,0),FALSE),"")</f>
        <v/>
      </c>
      <c r="O387" s="12"/>
      <c r="P387" s="15" t="s">
        <v>958</v>
      </c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3"/>
      <c r="B388" s="14" t="str">
        <f ca="1">IFERROR(VLOOKUP($H$384,$4:$87,MATHH($P388&amp;"/"&amp;H$285,$2:$2,0),FALSE),"")</f>
        <v/>
      </c>
      <c r="C388" s="14" t="str">
        <f ca="1">IFERROR(VLOOKUP($H$384,$4:$87,MATHH($P388&amp;"/"&amp;H$285,$2:$2,0),FALSE),"")</f>
        <v/>
      </c>
      <c r="D388" s="14" t="str">
        <f ca="1">IFERROR(VLOOKUP($H$384,$4:$87,MATHH($P388&amp;"/"&amp;D$285,$2:$2,0),FALSE),"")</f>
        <v/>
      </c>
      <c r="E388" s="14" t="str">
        <f ca="1">IFERROR(VLOOKUP($H$384,$4:$87,MATHH($P388&amp;"/"&amp;E$285,$2:$2,0),FALSE),"")</f>
        <v/>
      </c>
      <c r="F388" s="14" t="str">
        <f ca="1">IFERROR(VLOOKUP($H$384,$4:$87,MATHH($P388&amp;"/"&amp;F$285,$2:$2,0),FALSE),"")</f>
        <v/>
      </c>
      <c r="G388" s="14" t="str">
        <f ca="1">IFERROR(VLOOKUP($H$384,$4:$87,MATHH($P388&amp;"/"&amp;G$285,$2:$2,0),FALSE),"")</f>
        <v/>
      </c>
      <c r="H388" s="14" t="str">
        <f ca="1">IFERROR(VLOOKUP($H$384,$4:$87,MATHH($P388&amp;"/"&amp;H$285,$2:$2,0),FALSE),"")</f>
        <v/>
      </c>
      <c r="I388" s="14" t="str">
        <f ca="1">IFERROR(VLOOKUP($H$384,$4:$87,MATHH($P388&amp;"/"&amp;I$285,$2:$2,0),FALSE),"")</f>
        <v/>
      </c>
      <c r="J388" s="14" t="str">
        <f ca="1">IFERROR(VLOOKUP($H$384,$4:$87,MATHH($P388&amp;"/"&amp;J$285,$2:$2,0),FALSE),"")</f>
        <v/>
      </c>
      <c r="K388" s="14" t="str">
        <f ca="1">IFERROR(VLOOKUP($H$384,$4:$87,MATHH($P388&amp;"/"&amp;K$285,$2:$2,0),FALSE),"")</f>
        <v/>
      </c>
      <c r="L388" s="14" t="str">
        <f ca="1">IFERROR(VLOOKUP($H$384,$4:$87,MATHH($P388&amp;"/"&amp;L$285,$2:$2,0),FALSE),"")</f>
        <v/>
      </c>
      <c r="M388" s="14" t="str">
        <f ca="1">IFERROR(VLOOKUP($H$384,$4:$87,MATHH($P388&amp;"/"&amp;M$285,$2:$2,0),FALSE),"")</f>
        <v/>
      </c>
      <c r="N388" s="14" t="str">
        <f ca="1">IFERROR(VLOOKUP($H$384,$4:$87,MATHH($P388&amp;"/"&amp;N$285,$2:$2,0),FALSE),IFERROR(VLOOKUP($H$384,$4:$87,MATHH($P387&amp;"/"&amp;N$285,$2:$2,0),FALSE),IFERROR(VLOOKUP($H$384,$4:$87,MATHH($P386&amp;"/"&amp;N$285,$2:$2,0),FALSE),IFERROR(VLOOKUP($H$384,$4:$87,MATHH($P385&amp;"/"&amp;N$285,$2:$2,0),FALSE),""))))</f>
        <v/>
      </c>
      <c r="O388" s="12" t="e">
        <f ca="1">RATE(M$285-H$285,,-H388,M388)</f>
        <v>#VALUE!</v>
      </c>
      <c r="P388" s="15" t="s">
        <v>959</v>
      </c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20"/>
      <c r="B389" s="16" t="e">
        <f ca="1">+H388/H$339</f>
        <v>#VALUE!</v>
      </c>
      <c r="C389" s="16" t="e">
        <f ca="1">+H388/H$339</f>
        <v>#VALUE!</v>
      </c>
      <c r="D389" s="16" t="e">
        <f t="shared" ref="B389:N389" ca="1" si="21">+D388/D$339</f>
        <v>#VALUE!</v>
      </c>
      <c r="E389" s="16" t="e">
        <f t="shared" ca="1" si="21"/>
        <v>#VALUE!</v>
      </c>
      <c r="F389" s="16" t="e">
        <f t="shared" ca="1" si="21"/>
        <v>#VALUE!</v>
      </c>
      <c r="G389" s="16" t="e">
        <f t="shared" ca="1" si="21"/>
        <v>#VALUE!</v>
      </c>
      <c r="H389" s="16" t="e">
        <f t="shared" ca="1" si="21"/>
        <v>#VALUE!</v>
      </c>
      <c r="I389" s="16" t="e">
        <f t="shared" ca="1" si="21"/>
        <v>#VALUE!</v>
      </c>
      <c r="J389" s="16" t="e">
        <f t="shared" ca="1" si="21"/>
        <v>#VALUE!</v>
      </c>
      <c r="K389" s="16" t="e">
        <f t="shared" ca="1" si="21"/>
        <v>#VALUE!</v>
      </c>
      <c r="L389" s="16" t="e">
        <f t="shared" ca="1" si="21"/>
        <v>#VALUE!</v>
      </c>
      <c r="M389" s="16" t="e">
        <f t="shared" ca="1" si="21"/>
        <v>#VALUE!</v>
      </c>
      <c r="N389" s="16" t="e">
        <f t="shared" ca="1" si="21"/>
        <v>#VALUE!</v>
      </c>
      <c r="O389" s="12" t="e">
        <f ca="1">RATE(M$285-H$285,,-H389,M389)</f>
        <v>#VALUE!</v>
      </c>
      <c r="P389" s="17" t="s">
        <v>1424</v>
      </c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3"/>
      <c r="B390" s="216" t="s">
        <v>1467</v>
      </c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3"/>
      <c r="B391" s="14" t="str">
        <f ca="1">IFERROR(VLOOKUP($H$390,$4:$87,MATHH($P391&amp;"/"&amp;H$285,$2:$2,0),FALSE),"")</f>
        <v/>
      </c>
      <c r="C391" s="14" t="str">
        <f ca="1">IFERROR(VLOOKUP($H$390,$4:$87,MATHH($P391&amp;"/"&amp;H$285,$2:$2,0),FALSE),"")</f>
        <v/>
      </c>
      <c r="D391" s="14" t="str">
        <f ca="1">IFERROR(VLOOKUP($H$390,$4:$87,MATHH($P391&amp;"/"&amp;D$285,$2:$2,0),FALSE),"")</f>
        <v/>
      </c>
      <c r="E391" s="14" t="str">
        <f ca="1">IFERROR(VLOOKUP($H$390,$4:$87,MATHH($P391&amp;"/"&amp;E$285,$2:$2,0),FALSE),"")</f>
        <v/>
      </c>
      <c r="F391" s="14" t="str">
        <f ca="1">IFERROR(VLOOKUP($H$390,$4:$87,MATHH($P391&amp;"/"&amp;F$285,$2:$2,0),FALSE),"")</f>
        <v/>
      </c>
      <c r="G391" s="14" t="str">
        <f ca="1">IFERROR(VLOOKUP($H$390,$4:$87,MATHH($P391&amp;"/"&amp;G$285,$2:$2,0),FALSE),"")</f>
        <v/>
      </c>
      <c r="H391" s="14" t="str">
        <f ca="1">IFERROR(VLOOKUP($H$390,$4:$87,MATHH($P391&amp;"/"&amp;H$285,$2:$2,0),FALSE),"")</f>
        <v/>
      </c>
      <c r="I391" s="14" t="str">
        <f ca="1">IFERROR(VLOOKUP($H$390,$4:$87,MATHH($P391&amp;"/"&amp;I$285,$2:$2,0),FALSE),"")</f>
        <v/>
      </c>
      <c r="J391" s="14" t="str">
        <f ca="1">IFERROR(VLOOKUP($H$390,$4:$87,MATHH($P391&amp;"/"&amp;J$285,$2:$2,0),FALSE),"")</f>
        <v/>
      </c>
      <c r="K391" s="14" t="str">
        <f ca="1">IFERROR(VLOOKUP($H$390,$4:$87,MATHH($P391&amp;"/"&amp;K$285,$2:$2,0),FALSE),"")</f>
        <v/>
      </c>
      <c r="L391" s="14" t="str">
        <f ca="1">IFERROR(VLOOKUP($H$390,$4:$87,MATHH($P391&amp;"/"&amp;L$285,$2:$2,0),FALSE),"")</f>
        <v/>
      </c>
      <c r="M391" s="14" t="str">
        <f ca="1">IFERROR(VLOOKUP($H$390,$4:$87,MATHH($P391&amp;"/"&amp;M$285,$2:$2,0),FALSE),"")</f>
        <v/>
      </c>
      <c r="N391" s="14" t="str">
        <f ca="1">IFERROR(VLOOKUP($H$390,$4:$87,MATHH($P391&amp;"/"&amp;N$285,$2:$2,0),FALSE),"")</f>
        <v/>
      </c>
      <c r="O391" s="12"/>
      <c r="P391" s="15" t="s">
        <v>956</v>
      </c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3"/>
      <c r="B392" s="14" t="str">
        <f ca="1">IFERROR(VLOOKUP($H$390,$4:$87,MATHH($P392&amp;"/"&amp;H$285,$2:$2,0),FALSE),"")</f>
        <v/>
      </c>
      <c r="C392" s="14" t="str">
        <f ca="1">IFERROR(VLOOKUP($H$390,$4:$87,MATHH($P392&amp;"/"&amp;H$285,$2:$2,0),FALSE),"")</f>
        <v/>
      </c>
      <c r="D392" s="14" t="str">
        <f ca="1">IFERROR(VLOOKUP($H$390,$4:$87,MATHH($P392&amp;"/"&amp;D$285,$2:$2,0),FALSE),"")</f>
        <v/>
      </c>
      <c r="E392" s="14" t="str">
        <f ca="1">IFERROR(VLOOKUP($H$390,$4:$87,MATHH($P392&amp;"/"&amp;E$285,$2:$2,0),FALSE),"")</f>
        <v/>
      </c>
      <c r="F392" s="14" t="str">
        <f ca="1">IFERROR(VLOOKUP($H$390,$4:$87,MATHH($P392&amp;"/"&amp;F$285,$2:$2,0),FALSE),"")</f>
        <v/>
      </c>
      <c r="G392" s="14" t="str">
        <f ca="1">IFERROR(VLOOKUP($H$390,$4:$87,MATHH($P392&amp;"/"&amp;G$285,$2:$2,0),FALSE),"")</f>
        <v/>
      </c>
      <c r="H392" s="14" t="str">
        <f ca="1">IFERROR(VLOOKUP($H$390,$4:$87,MATHH($P392&amp;"/"&amp;H$285,$2:$2,0),FALSE),"")</f>
        <v/>
      </c>
      <c r="I392" s="14" t="str">
        <f ca="1">IFERROR(VLOOKUP($H$390,$4:$87,MATHH($P392&amp;"/"&amp;I$285,$2:$2,0),FALSE),"")</f>
        <v/>
      </c>
      <c r="J392" s="14" t="str">
        <f ca="1">IFERROR(VLOOKUP($H$390,$4:$87,MATHH($P392&amp;"/"&amp;J$285,$2:$2,0),FALSE),"")</f>
        <v/>
      </c>
      <c r="K392" s="14" t="str">
        <f ca="1">IFERROR(VLOOKUP($H$390,$4:$87,MATHH($P392&amp;"/"&amp;K$285,$2:$2,0),FALSE),"")</f>
        <v/>
      </c>
      <c r="L392" s="14" t="str">
        <f ca="1">IFERROR(VLOOKUP($H$390,$4:$87,MATHH($P392&amp;"/"&amp;L$285,$2:$2,0),FALSE),"")</f>
        <v/>
      </c>
      <c r="M392" s="14" t="str">
        <f ca="1">IFERROR(VLOOKUP($H$390,$4:$87,MATHH($P392&amp;"/"&amp;M$285,$2:$2,0),FALSE),"")</f>
        <v/>
      </c>
      <c r="N392" s="14" t="str">
        <f ca="1">IFERROR(VLOOKUP($H$390,$4:$87,MATHH($P392&amp;"/"&amp;N$285,$2:$2,0),FALSE),"")</f>
        <v/>
      </c>
      <c r="O392" s="12"/>
      <c r="P392" s="15" t="s">
        <v>957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3"/>
      <c r="B393" s="14" t="str">
        <f ca="1">IFERROR(VLOOKUP($H$390,$4:$87,MATHH($P393&amp;"/"&amp;H$285,$2:$2,0),FALSE),"")</f>
        <v/>
      </c>
      <c r="C393" s="14" t="str">
        <f ca="1">IFERROR(VLOOKUP($H$390,$4:$87,MATHH($P393&amp;"/"&amp;H$285,$2:$2,0),FALSE),"")</f>
        <v/>
      </c>
      <c r="D393" s="14" t="str">
        <f ca="1">IFERROR(VLOOKUP($H$390,$4:$87,MATHH($P393&amp;"/"&amp;D$285,$2:$2,0),FALSE),"")</f>
        <v/>
      </c>
      <c r="E393" s="14" t="str">
        <f ca="1">IFERROR(VLOOKUP($H$390,$4:$87,MATHH($P393&amp;"/"&amp;E$285,$2:$2,0),FALSE),"")</f>
        <v/>
      </c>
      <c r="F393" s="14" t="str">
        <f ca="1">IFERROR(VLOOKUP($H$390,$4:$87,MATHH($P393&amp;"/"&amp;F$285,$2:$2,0),FALSE),"")</f>
        <v/>
      </c>
      <c r="G393" s="14" t="str">
        <f ca="1">IFERROR(VLOOKUP($H$390,$4:$87,MATHH($P393&amp;"/"&amp;G$285,$2:$2,0),FALSE),"")</f>
        <v/>
      </c>
      <c r="H393" s="14" t="str">
        <f ca="1">IFERROR(VLOOKUP($H$390,$4:$87,MATHH($P393&amp;"/"&amp;H$285,$2:$2,0),FALSE),"")</f>
        <v/>
      </c>
      <c r="I393" s="14" t="str">
        <f ca="1">IFERROR(VLOOKUP($H$390,$4:$87,MATHH($P393&amp;"/"&amp;I$285,$2:$2,0),FALSE),"")</f>
        <v/>
      </c>
      <c r="J393" s="14" t="str">
        <f ca="1">IFERROR(VLOOKUP($H$390,$4:$87,MATHH($P393&amp;"/"&amp;J$285,$2:$2,0),FALSE),"")</f>
        <v/>
      </c>
      <c r="K393" s="14" t="str">
        <f ca="1">IFERROR(VLOOKUP($H$390,$4:$87,MATHH($P393&amp;"/"&amp;K$285,$2:$2,0),FALSE),"")</f>
        <v/>
      </c>
      <c r="L393" s="14" t="str">
        <f ca="1">IFERROR(VLOOKUP($H$390,$4:$87,MATHH($P393&amp;"/"&amp;L$285,$2:$2,0),FALSE),"")</f>
        <v/>
      </c>
      <c r="M393" s="14" t="str">
        <f ca="1">IFERROR(VLOOKUP($H$390,$4:$87,MATHH($P393&amp;"/"&amp;M$285,$2:$2,0),FALSE),"")</f>
        <v/>
      </c>
      <c r="N393" s="14" t="str">
        <f ca="1">IFERROR(VLOOKUP($H$390,$4:$87,MATHH($P393&amp;"/"&amp;N$285,$2:$2,0),FALSE),"")</f>
        <v/>
      </c>
      <c r="O393" s="12"/>
      <c r="P393" s="15" t="s">
        <v>958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3"/>
      <c r="B394" s="14" t="str">
        <f ca="1">IFERROR(VLOOKUP($H$390,$4:$87,MATHH($P394&amp;"/"&amp;H$285,$2:$2,0),FALSE),"")</f>
        <v/>
      </c>
      <c r="C394" s="14" t="str">
        <f ca="1">IFERROR(VLOOKUP($H$390,$4:$87,MATHH($P394&amp;"/"&amp;H$285,$2:$2,0),FALSE),"")</f>
        <v/>
      </c>
      <c r="D394" s="14" t="str">
        <f ca="1">IFERROR(VLOOKUP($H$390,$4:$87,MATHH($P394&amp;"/"&amp;D$285,$2:$2,0),FALSE),"")</f>
        <v/>
      </c>
      <c r="E394" s="14" t="str">
        <f ca="1">IFERROR(VLOOKUP($H$390,$4:$87,MATHH($P394&amp;"/"&amp;E$285,$2:$2,0),FALSE),"")</f>
        <v/>
      </c>
      <c r="F394" s="14" t="str">
        <f ca="1">IFERROR(VLOOKUP($H$390,$4:$87,MATHH($P394&amp;"/"&amp;F$285,$2:$2,0),FALSE),"")</f>
        <v/>
      </c>
      <c r="G394" s="14" t="str">
        <f ca="1">IFERROR(VLOOKUP($H$390,$4:$87,MATHH($P394&amp;"/"&amp;G$285,$2:$2,0),FALSE),"")</f>
        <v/>
      </c>
      <c r="H394" s="14" t="str">
        <f ca="1">IFERROR(VLOOKUP($H$390,$4:$87,MATHH($P394&amp;"/"&amp;H$285,$2:$2,0),FALSE),"")</f>
        <v/>
      </c>
      <c r="I394" s="14" t="str">
        <f ca="1">IFERROR(VLOOKUP($H$390,$4:$87,MATHH($P394&amp;"/"&amp;I$285,$2:$2,0),FALSE),"")</f>
        <v/>
      </c>
      <c r="J394" s="14" t="str">
        <f ca="1">IFERROR(VLOOKUP($H$390,$4:$87,MATHH($P394&amp;"/"&amp;J$285,$2:$2,0),FALSE),"")</f>
        <v/>
      </c>
      <c r="K394" s="14" t="str">
        <f ca="1">IFERROR(VLOOKUP($H$390,$4:$87,MATHH($P394&amp;"/"&amp;K$285,$2:$2,0),FALSE),"")</f>
        <v/>
      </c>
      <c r="L394" s="14" t="str">
        <f ca="1">IFERROR(VLOOKUP($H$390,$4:$87,MATHH($P394&amp;"/"&amp;L$285,$2:$2,0),FALSE),"")</f>
        <v/>
      </c>
      <c r="M394" s="14" t="str">
        <f ca="1">IFERROR(VLOOKUP($H$390,$4:$87,MATHH($P394&amp;"/"&amp;M$285,$2:$2,0),FALSE),"")</f>
        <v/>
      </c>
      <c r="N394" s="14" t="str">
        <f ca="1">IFERROR(VLOOKUP($H$390,$4:$87,MATHH($P394&amp;"/"&amp;N$285,$2:$2,0),FALSE),IFERROR(VLOOKUP($H$390,$4:$87,MATHH($P393&amp;"/"&amp;N$285,$2:$2,0),FALSE),IFERROR(VLOOKUP($H$390,$4:$87,MATHH($P392&amp;"/"&amp;N$285,$2:$2,0),FALSE),IFERROR(VLOOKUP($H$390,$4:$87,MATHH($P391&amp;"/"&amp;N$285,$2:$2,0),FALSE),""))))</f>
        <v/>
      </c>
      <c r="O394" s="12" t="e">
        <f ca="1">RATE(M$285-H$285,,-H394,M394)</f>
        <v>#VALUE!</v>
      </c>
      <c r="P394" s="15" t="s">
        <v>959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20"/>
      <c r="B395" s="16" t="e">
        <f ca="1">+H394/H$339</f>
        <v>#VALUE!</v>
      </c>
      <c r="C395" s="16" t="e">
        <f ca="1">+H394/H$339</f>
        <v>#VALUE!</v>
      </c>
      <c r="D395" s="16" t="e">
        <f t="shared" ref="B395:N395" ca="1" si="22">+D394/D$339</f>
        <v>#VALUE!</v>
      </c>
      <c r="E395" s="16" t="e">
        <f t="shared" ca="1" si="22"/>
        <v>#VALUE!</v>
      </c>
      <c r="F395" s="16" t="e">
        <f t="shared" ca="1" si="22"/>
        <v>#VALUE!</v>
      </c>
      <c r="G395" s="16" t="e">
        <f t="shared" ca="1" si="22"/>
        <v>#VALUE!</v>
      </c>
      <c r="H395" s="16" t="e">
        <f t="shared" ca="1" si="22"/>
        <v>#VALUE!</v>
      </c>
      <c r="I395" s="16" t="e">
        <f t="shared" ca="1" si="22"/>
        <v>#VALUE!</v>
      </c>
      <c r="J395" s="16" t="e">
        <f t="shared" ca="1" si="22"/>
        <v>#VALUE!</v>
      </c>
      <c r="K395" s="16" t="e">
        <f t="shared" ca="1" si="22"/>
        <v>#VALUE!</v>
      </c>
      <c r="L395" s="16" t="e">
        <f t="shared" ca="1" si="22"/>
        <v>#VALUE!</v>
      </c>
      <c r="M395" s="16" t="e">
        <f t="shared" ca="1" si="22"/>
        <v>#VALUE!</v>
      </c>
      <c r="N395" s="16" t="e">
        <f t="shared" ca="1" si="22"/>
        <v>#VALUE!</v>
      </c>
      <c r="O395" s="12" t="e">
        <f ca="1">RATE(M$285-H$285,,-H395,M395)</f>
        <v>#VALUE!</v>
      </c>
      <c r="P395" s="17" t="s">
        <v>1424</v>
      </c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3"/>
      <c r="B396" s="210" t="s">
        <v>1427</v>
      </c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3"/>
      <c r="O396" s="12"/>
      <c r="P396" s="21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3"/>
      <c r="B397" s="210" t="s">
        <v>1428</v>
      </c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3"/>
      <c r="O397" s="12"/>
      <c r="P397" s="15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3"/>
      <c r="B398" s="22" t="str">
        <f ca="1">IFERROR(VLOOKUP($H$397,$91:$164,MATHH($P398&amp;"/"&amp;H$285,$89:$89,0),FALSE),"")</f>
        <v/>
      </c>
      <c r="C398" s="22" t="str">
        <f ca="1">IFERROR(VLOOKUP($H$397,$91:$164,MATHH($P398&amp;"/"&amp;H$285,$89:$89,0),FALSE),"")</f>
        <v/>
      </c>
      <c r="D398" s="22" t="str">
        <f ca="1">IFERROR(VLOOKUP($H$397,$91:$164,MATHH($P398&amp;"/"&amp;D$285,$89:$89,0),FALSE),"")</f>
        <v/>
      </c>
      <c r="E398" s="22" t="str">
        <f ca="1">IFERROR(VLOOKUP($H$397,$91:$164,MATHH($P398&amp;"/"&amp;E$285,$89:$89,0),FALSE),"")</f>
        <v/>
      </c>
      <c r="F398" s="22" t="str">
        <f ca="1">IFERROR(VLOOKUP($H$397,$91:$164,MATHH($P398&amp;"/"&amp;F$285,$89:$89,0),FALSE),"")</f>
        <v/>
      </c>
      <c r="G398" s="22" t="str">
        <f ca="1">IFERROR(VLOOKUP($H$397,$91:$164,MATHH($P398&amp;"/"&amp;G$285,$89:$89,0),FALSE),"")</f>
        <v/>
      </c>
      <c r="H398" s="22" t="str">
        <f ca="1">IFERROR(VLOOKUP($H$397,$91:$164,MATHH($P398&amp;"/"&amp;H$285,$89:$89,0),FALSE),"")</f>
        <v/>
      </c>
      <c r="I398" s="22" t="str">
        <f ca="1">IFERROR(VLOOKUP($H$397,$91:$164,MATHH($P398&amp;"/"&amp;I$285,$89:$89,0),FALSE),"")</f>
        <v/>
      </c>
      <c r="J398" s="22" t="str">
        <f ca="1">IFERROR(VLOOKUP($H$397,$91:$164,MATHH($P398&amp;"/"&amp;J$285,$89:$89,0),FALSE),"")</f>
        <v/>
      </c>
      <c r="K398" s="22" t="str">
        <f ca="1">IFERROR(VLOOKUP($H$397,$91:$164,MATHH($P398&amp;"/"&amp;K$285,$89:$89,0),FALSE),"")</f>
        <v/>
      </c>
      <c r="L398" s="22" t="str">
        <f ca="1">IFERROR(VLOOKUP($H$397,$91:$164,MATHH($P398&amp;"/"&amp;L$285,$89:$89,0),FALSE),"")</f>
        <v/>
      </c>
      <c r="M398" s="22" t="str">
        <f ca="1">IFERROR(VLOOKUP($H$397,$91:$164,MATHH($P398&amp;"/"&amp;M$285,$89:$89,0),FALSE),"")</f>
        <v/>
      </c>
      <c r="N398" s="22" t="str">
        <f ca="1">IFERROR(VLOOKUP($H$397,$91:$164,MATHH($P398&amp;"/"&amp;N$285,$89:$89,0),FALSE),"")</f>
        <v/>
      </c>
      <c r="O398" s="23"/>
      <c r="P398" s="15" t="s">
        <v>956</v>
      </c>
      <c r="Q398" s="24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3"/>
      <c r="B399" s="13" t="str">
        <f ca="1">IFERROR(VLOOKUP($H$397,$91:$164,MATHH($P399&amp;"/"&amp;H$285,$89:$89,0),FALSE),"")</f>
        <v/>
      </c>
      <c r="C399" s="13" t="str">
        <f ca="1">IFERROR(VLOOKUP($H$397,$91:$164,MATHH($P399&amp;"/"&amp;H$285,$89:$89,0),FALSE),"")</f>
        <v/>
      </c>
      <c r="D399" s="13" t="str">
        <f ca="1">IFERROR(VLOOKUP($H$397,$91:$164,MATHH($P399&amp;"/"&amp;D$285,$89:$89,0),FALSE),"")</f>
        <v/>
      </c>
      <c r="E399" s="13" t="str">
        <f ca="1">IFERROR(VLOOKUP($H$397,$91:$164,MATHH($P399&amp;"/"&amp;E$285,$89:$89,0),FALSE),"")</f>
        <v/>
      </c>
      <c r="F399" s="13" t="str">
        <f ca="1">IFERROR(VLOOKUP($H$397,$91:$164,MATHH($P399&amp;"/"&amp;F$285,$89:$89,0),FALSE),"")</f>
        <v/>
      </c>
      <c r="G399" s="13" t="str">
        <f ca="1">IFERROR(VLOOKUP($H$397,$91:$164,MATHH($P399&amp;"/"&amp;G$285,$89:$89,0),FALSE),"")</f>
        <v/>
      </c>
      <c r="H399" s="13" t="str">
        <f ca="1">IFERROR(VLOOKUP($H$397,$91:$164,MATHH($P399&amp;"/"&amp;H$285,$89:$89,0),FALSE),"")</f>
        <v/>
      </c>
      <c r="I399" s="13" t="str">
        <f ca="1">IFERROR(VLOOKUP($H$397,$91:$164,MATHH($P399&amp;"/"&amp;I$285,$89:$89,0),FALSE),"")</f>
        <v/>
      </c>
      <c r="J399" s="13" t="str">
        <f ca="1">IFERROR(VLOOKUP($H$397,$91:$164,MATHH($P399&amp;"/"&amp;J$285,$89:$89,0),FALSE),"")</f>
        <v/>
      </c>
      <c r="K399" s="13" t="str">
        <f ca="1">IFERROR(VLOOKUP($H$397,$91:$164,MATHH($P399&amp;"/"&amp;K$285,$89:$89,0),FALSE),"")</f>
        <v/>
      </c>
      <c r="L399" s="13" t="str">
        <f ca="1">IFERROR(VLOOKUP($H$397,$91:$164,MATHH($P399&amp;"/"&amp;L$285,$89:$89,0),FALSE),"")</f>
        <v/>
      </c>
      <c r="M399" s="13" t="str">
        <f ca="1">IFERROR(VLOOKUP($H$397,$91:$164,MATHH($P399&amp;"/"&amp;M$285,$89:$89,0),FALSE),"")</f>
        <v/>
      </c>
      <c r="N399" s="13" t="str">
        <f ca="1">IFERROR(VLOOKUP($H$397,$91:$164,MATHH($P399&amp;"/"&amp;N$285,$89:$89,0),FALSE),"")</f>
        <v/>
      </c>
      <c r="O399" s="23"/>
      <c r="P399" s="15" t="s">
        <v>957</v>
      </c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3"/>
      <c r="B400" s="13" t="str">
        <f ca="1">IFERROR(VLOOKUP($H$397,$91:$164,MATHH($P400&amp;"/"&amp;H$285,$89:$89,0),FALSE),"")</f>
        <v/>
      </c>
      <c r="C400" s="13" t="str">
        <f ca="1">IFERROR(VLOOKUP($H$397,$91:$164,MATHH($P400&amp;"/"&amp;H$285,$89:$89,0),FALSE),"")</f>
        <v/>
      </c>
      <c r="D400" s="13" t="str">
        <f ca="1">IFERROR(VLOOKUP($H$397,$91:$164,MATHH($P400&amp;"/"&amp;D$285,$89:$89,0),FALSE),"")</f>
        <v/>
      </c>
      <c r="E400" s="13" t="str">
        <f ca="1">IFERROR(VLOOKUP($H$397,$91:$164,MATHH($P400&amp;"/"&amp;E$285,$89:$89,0),FALSE),"")</f>
        <v/>
      </c>
      <c r="F400" s="13" t="str">
        <f ca="1">IFERROR(VLOOKUP($H$397,$91:$164,MATHH($P400&amp;"/"&amp;F$285,$89:$89,0),FALSE),"")</f>
        <v/>
      </c>
      <c r="G400" s="13" t="str">
        <f ca="1">IFERROR(VLOOKUP($H$397,$91:$164,MATHH($P400&amp;"/"&amp;G$285,$89:$89,0),FALSE),"")</f>
        <v/>
      </c>
      <c r="H400" s="13" t="str">
        <f ca="1">IFERROR(VLOOKUP($H$397,$91:$164,MATHH($P400&amp;"/"&amp;H$285,$89:$89,0),FALSE),"")</f>
        <v/>
      </c>
      <c r="I400" s="13" t="str">
        <f ca="1">IFERROR(VLOOKUP($H$397,$91:$164,MATHH($P400&amp;"/"&amp;I$285,$89:$89,0),FALSE),"")</f>
        <v/>
      </c>
      <c r="J400" s="13" t="str">
        <f ca="1">IFERROR(VLOOKUP($H$397,$91:$164,MATHH($P400&amp;"/"&amp;J$285,$89:$89,0),FALSE),"")</f>
        <v/>
      </c>
      <c r="K400" s="13" t="str">
        <f ca="1">IFERROR(VLOOKUP($H$397,$91:$164,MATHH($P400&amp;"/"&amp;K$285,$89:$89,0),FALSE),"")</f>
        <v/>
      </c>
      <c r="L400" s="13" t="str">
        <f ca="1">IFERROR(VLOOKUP($H$397,$91:$164,MATHH($P400&amp;"/"&amp;L$285,$89:$89,0),FALSE),"")</f>
        <v/>
      </c>
      <c r="M400" s="13" t="str">
        <f ca="1">IFERROR(VLOOKUP($H$397,$91:$164,MATHH($P400&amp;"/"&amp;M$285,$89:$89,0),FALSE),"")</f>
        <v/>
      </c>
      <c r="N400" s="13" t="str">
        <f ca="1">IFERROR(VLOOKUP($H$397,$91:$164,MATHH($P400&amp;"/"&amp;N$285,$89:$89,0),FALSE),"")</f>
        <v/>
      </c>
      <c r="O400" s="23"/>
      <c r="P400" s="15" t="s">
        <v>958</v>
      </c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3"/>
      <c r="B401" s="25" t="str">
        <f ca="1">IFERROR(VLOOKUP($H$397,$91:$164,MATHH($P401&amp;"/"&amp;H$285,$89:$89,0),FALSE),"")</f>
        <v/>
      </c>
      <c r="C401" s="25" t="str">
        <f ca="1">IFERROR(VLOOKUP($H$397,$91:$164,MATHH($P401&amp;"/"&amp;H$285,$89:$89,0),FALSE),"")</f>
        <v/>
      </c>
      <c r="D401" s="25" t="str">
        <f ca="1">IFERROR(VLOOKUP($H$397,$91:$164,MATHH($P401&amp;"/"&amp;D$285,$89:$89,0),FALSE),"")</f>
        <v/>
      </c>
      <c r="E401" s="25" t="str">
        <f ca="1">IFERROR(VLOOKUP($H$397,$91:$164,MATHH($P401&amp;"/"&amp;E$285,$89:$89,0),FALSE),"")</f>
        <v/>
      </c>
      <c r="F401" s="25" t="str">
        <f ca="1">IFERROR(VLOOKUP($H$397,$91:$164,MATHH($P401&amp;"/"&amp;F$285,$89:$89,0),FALSE),"")</f>
        <v/>
      </c>
      <c r="G401" s="25" t="str">
        <f ca="1">IFERROR(VLOOKUP($H$397,$91:$164,MATHH($P401&amp;"/"&amp;G$285,$89:$89,0),FALSE),"")</f>
        <v/>
      </c>
      <c r="H401" s="25" t="str">
        <f ca="1">IFERROR(VLOOKUP($H$397,$91:$164,MATHH($P401&amp;"/"&amp;H$285,$89:$89,0),FALSE),"")</f>
        <v/>
      </c>
      <c r="I401" s="25" t="str">
        <f ca="1">IFERROR(VLOOKUP($H$397,$91:$164,MATHH($P401&amp;"/"&amp;I$285,$89:$89,0),FALSE),"")</f>
        <v/>
      </c>
      <c r="J401" s="25" t="str">
        <f ca="1">IFERROR(VLOOKUP($H$397,$91:$164,MATHH($P401&amp;"/"&amp;J$285,$89:$89,0),FALSE),"")</f>
        <v/>
      </c>
      <c r="K401" s="25" t="str">
        <f ca="1">IFERROR(VLOOKUP($H$397,$91:$164,MATHH($P401&amp;"/"&amp;K$285,$89:$89,0),FALSE),"")</f>
        <v/>
      </c>
      <c r="L401" s="25" t="str">
        <f ca="1">IFERROR(VLOOKUP($H$397,$91:$164,MATHH($P401&amp;"/"&amp;L$285,$89:$89,0),FALSE),"")</f>
        <v/>
      </c>
      <c r="M401" s="25" t="str">
        <f ca="1">IFERROR(VLOOKUP($H$397,$91:$164,MATHH($P401&amp;"/"&amp;M$285,$89:$89,0),FALSE),"")</f>
        <v/>
      </c>
      <c r="N401" s="25" t="str">
        <f ca="1">IFERROR(VLOOKUP($H$397,$91:$164,MATHH($P401&amp;"/"&amp;N$285,$89:$89,0),FALSE),"")</f>
        <v/>
      </c>
      <c r="O401" s="23"/>
      <c r="P401" s="15" t="s">
        <v>964</v>
      </c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3"/>
      <c r="B402" s="22">
        <f ca="1">SUM(H398:H401)</f>
        <v>0</v>
      </c>
      <c r="C402" s="22">
        <f ca="1">SUM(H398:H401)</f>
        <v>0</v>
      </c>
      <c r="D402" s="22">
        <f t="shared" ref="B402:M402" ca="1" si="23">SUM(D398:D401)</f>
        <v>0</v>
      </c>
      <c r="E402" s="22">
        <f t="shared" ca="1" si="23"/>
        <v>0</v>
      </c>
      <c r="F402" s="22">
        <f t="shared" ca="1" si="23"/>
        <v>0</v>
      </c>
      <c r="G402" s="22">
        <f t="shared" ca="1" si="23"/>
        <v>0</v>
      </c>
      <c r="H402" s="22">
        <f t="shared" ca="1" si="23"/>
        <v>0</v>
      </c>
      <c r="I402" s="22">
        <f t="shared" ca="1" si="23"/>
        <v>0</v>
      </c>
      <c r="J402" s="22">
        <f t="shared" ca="1" si="23"/>
        <v>0</v>
      </c>
      <c r="K402" s="22">
        <f t="shared" ca="1" si="23"/>
        <v>0</v>
      </c>
      <c r="L402" s="22">
        <f t="shared" ca="1" si="23"/>
        <v>0</v>
      </c>
      <c r="M402" s="22">
        <f t="shared" ca="1" si="23"/>
        <v>0</v>
      </c>
      <c r="N402" s="22" t="e">
        <f ca="1">IF(N399="",N398*4,IF(N400="",(N399+N398)*2,IF(N401="",((N400+N399+N398)/3)*4,SUM(N398:N401))))</f>
        <v>#VALUE!</v>
      </c>
      <c r="O402" s="12" t="e">
        <f ca="1">RATE(M$285-H$285,,-H402,M402)</f>
        <v>#NUM!</v>
      </c>
      <c r="P402" s="15" t="s">
        <v>959</v>
      </c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52"/>
      <c r="B403" s="26"/>
      <c r="C403" s="27" t="e">
        <f ca="1">H402/H402-1</f>
        <v>#DIV/0!</v>
      </c>
      <c r="D403" s="27" t="e">
        <f ca="1">D402/H402-1</f>
        <v>#DIV/0!</v>
      </c>
      <c r="E403" s="27" t="e">
        <f t="shared" ref="C403:N403" ca="1" si="24">E402/D402-1</f>
        <v>#DIV/0!</v>
      </c>
      <c r="F403" s="27" t="e">
        <f t="shared" ca="1" si="24"/>
        <v>#DIV/0!</v>
      </c>
      <c r="G403" s="27" t="e">
        <f t="shared" ca="1" si="24"/>
        <v>#DIV/0!</v>
      </c>
      <c r="H403" s="27" t="e">
        <f t="shared" ca="1" si="24"/>
        <v>#DIV/0!</v>
      </c>
      <c r="I403" s="27" t="e">
        <f t="shared" ca="1" si="24"/>
        <v>#DIV/0!</v>
      </c>
      <c r="J403" s="27" t="e">
        <f t="shared" ca="1" si="24"/>
        <v>#DIV/0!</v>
      </c>
      <c r="K403" s="27" t="e">
        <f t="shared" ca="1" si="24"/>
        <v>#DIV/0!</v>
      </c>
      <c r="L403" s="27" t="e">
        <f t="shared" ca="1" si="24"/>
        <v>#DIV/0!</v>
      </c>
      <c r="M403" s="27" t="e">
        <f t="shared" ca="1" si="24"/>
        <v>#DIV/0!</v>
      </c>
      <c r="N403" s="16" t="e">
        <f t="shared" ca="1" si="24"/>
        <v>#VALUE!</v>
      </c>
      <c r="O403" s="23"/>
      <c r="P403" s="17" t="s">
        <v>965</v>
      </c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152"/>
      <c r="AH403" s="152"/>
      <c r="AI403" s="152"/>
      <c r="AJ403" s="152"/>
      <c r="AK403" s="152"/>
      <c r="AL403" s="152"/>
      <c r="AM403" s="152"/>
      <c r="AN403" s="152"/>
      <c r="AO403" s="152"/>
      <c r="AP403" s="152"/>
      <c r="AQ403" s="152"/>
      <c r="AR403" s="152"/>
      <c r="AS403" s="152"/>
      <c r="AT403" s="152"/>
      <c r="AU403" s="152"/>
      <c r="AV403" s="152"/>
      <c r="AW403" s="152"/>
      <c r="AX403" s="152"/>
      <c r="AY403" s="152"/>
      <c r="AZ403" s="152"/>
      <c r="BA403" s="152"/>
      <c r="BB403" s="152"/>
      <c r="BC403" s="152"/>
      <c r="BD403" s="152"/>
      <c r="BE403" s="152"/>
      <c r="BF403" s="152"/>
      <c r="BG403" s="152"/>
      <c r="BH403" s="152"/>
      <c r="BI403" s="152"/>
      <c r="BJ403" s="152"/>
      <c r="BK403" s="152"/>
      <c r="BL403" s="152"/>
      <c r="BM403" s="152"/>
      <c r="BN403" s="152"/>
      <c r="BO403" s="152"/>
      <c r="BP403" s="152"/>
      <c r="BQ403" s="152"/>
      <c r="BR403" s="152"/>
      <c r="BS403" s="152"/>
    </row>
    <row r="404" spans="1:71" x14ac:dyDescent="0.25">
      <c r="A404" s="3"/>
      <c r="B404" s="210" t="s">
        <v>1429</v>
      </c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3"/>
      <c r="O404" s="12"/>
      <c r="P404" s="15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3"/>
      <c r="B405" s="22" t="str">
        <f ca="1">IFERROR(VLOOKUP($H$404,$91:$164,MATHH($P405&amp;"/"&amp;H$285,$89:$89,0),FALSE),"")</f>
        <v/>
      </c>
      <c r="C405" s="22" t="str">
        <f ca="1">IFERROR(VLOOKUP($H$404,$91:$164,MATHH($P405&amp;"/"&amp;H$285,$89:$89,0),FALSE),"")</f>
        <v/>
      </c>
      <c r="D405" s="22" t="str">
        <f ca="1">IFERROR(VLOOKUP($H$404,$91:$164,MATHH($P405&amp;"/"&amp;D$285,$89:$89,0),FALSE),"")</f>
        <v/>
      </c>
      <c r="E405" s="22" t="str">
        <f ca="1">IFERROR(VLOOKUP($H$404,$91:$164,MATHH($P405&amp;"/"&amp;E$285,$89:$89,0),FALSE),"")</f>
        <v/>
      </c>
      <c r="F405" s="22" t="str">
        <f ca="1">IFERROR(VLOOKUP($H$404,$91:$164,MATHH($P405&amp;"/"&amp;F$285,$89:$89,0),FALSE),"")</f>
        <v/>
      </c>
      <c r="G405" s="22" t="str">
        <f ca="1">IFERROR(VLOOKUP($H$404,$91:$164,MATHH($P405&amp;"/"&amp;G$285,$89:$89,0),FALSE),"")</f>
        <v/>
      </c>
      <c r="H405" s="22" t="str">
        <f ca="1">IFERROR(VLOOKUP($H$404,$91:$164,MATHH($P405&amp;"/"&amp;H$285,$89:$89,0),FALSE),"")</f>
        <v/>
      </c>
      <c r="I405" s="22" t="str">
        <f ca="1">IFERROR(VLOOKUP($H$404,$91:$164,MATHH($P405&amp;"/"&amp;I$285,$89:$89,0),FALSE),"")</f>
        <v/>
      </c>
      <c r="J405" s="22" t="str">
        <f ca="1">IFERROR(VLOOKUP($H$404,$91:$164,MATHH($P405&amp;"/"&amp;J$285,$89:$89,0),FALSE),"")</f>
        <v/>
      </c>
      <c r="K405" s="22" t="str">
        <f ca="1">IFERROR(VLOOKUP($H$404,$91:$164,MATHH($P405&amp;"/"&amp;K$285,$89:$89,0),FALSE),"")</f>
        <v/>
      </c>
      <c r="L405" s="22" t="str">
        <f ca="1">IFERROR(VLOOKUP($H$404,$91:$164,MATHH($P405&amp;"/"&amp;L$285,$89:$89,0),FALSE),"")</f>
        <v/>
      </c>
      <c r="M405" s="22" t="str">
        <f ca="1">IFERROR(VLOOKUP($H$404,$91:$164,MATHH($P405&amp;"/"&amp;M$285,$89:$89,0),FALSE),"")</f>
        <v/>
      </c>
      <c r="N405" s="22" t="str">
        <f ca="1">IFERROR(VLOOKUP($H$404,$91:$164,MATHH($P405&amp;"/"&amp;N$285,$89:$89,0),FALSE),"")</f>
        <v/>
      </c>
      <c r="O405" s="12"/>
      <c r="P405" s="15" t="s">
        <v>956</v>
      </c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3"/>
      <c r="B406" s="13" t="str">
        <f ca="1">IFERROR(VLOOKUP($H$404,$91:$164,MATHH($P406&amp;"/"&amp;H$285,$89:$89,0),FALSE),"")</f>
        <v/>
      </c>
      <c r="C406" s="13" t="str">
        <f ca="1">IFERROR(VLOOKUP($H$404,$91:$164,MATHH($P406&amp;"/"&amp;H$285,$89:$89,0),FALSE),"")</f>
        <v/>
      </c>
      <c r="D406" s="13" t="str">
        <f ca="1">IFERROR(VLOOKUP($H$404,$91:$164,MATHH($P406&amp;"/"&amp;D$285,$89:$89,0),FALSE),"")</f>
        <v/>
      </c>
      <c r="E406" s="13" t="str">
        <f ca="1">IFERROR(VLOOKUP($H$404,$91:$164,MATHH($P406&amp;"/"&amp;E$285,$89:$89,0),FALSE),"")</f>
        <v/>
      </c>
      <c r="F406" s="13" t="str">
        <f ca="1">IFERROR(VLOOKUP($H$404,$91:$164,MATHH($P406&amp;"/"&amp;F$285,$89:$89,0),FALSE),"")</f>
        <v/>
      </c>
      <c r="G406" s="13" t="str">
        <f ca="1">IFERROR(VLOOKUP($H$404,$91:$164,MATHH($P406&amp;"/"&amp;G$285,$89:$89,0),FALSE),"")</f>
        <v/>
      </c>
      <c r="H406" s="13" t="str">
        <f ca="1">IFERROR(VLOOKUP($H$404,$91:$164,MATHH($P406&amp;"/"&amp;H$285,$89:$89,0),FALSE),"")</f>
        <v/>
      </c>
      <c r="I406" s="13" t="str">
        <f ca="1">IFERROR(VLOOKUP($H$404,$91:$164,MATHH($P406&amp;"/"&amp;I$285,$89:$89,0),FALSE),"")</f>
        <v/>
      </c>
      <c r="J406" s="13" t="str">
        <f ca="1">IFERROR(VLOOKUP($H$404,$91:$164,MATHH($P406&amp;"/"&amp;J$285,$89:$89,0),FALSE),"")</f>
        <v/>
      </c>
      <c r="K406" s="13" t="str">
        <f ca="1">IFERROR(VLOOKUP($H$404,$91:$164,MATHH($P406&amp;"/"&amp;K$285,$89:$89,0),FALSE),"")</f>
        <v/>
      </c>
      <c r="L406" s="13" t="str">
        <f ca="1">IFERROR(VLOOKUP($H$404,$91:$164,MATHH($P406&amp;"/"&amp;L$285,$89:$89,0),FALSE),"")</f>
        <v/>
      </c>
      <c r="M406" s="13" t="str">
        <f ca="1">IFERROR(VLOOKUP($H$404,$91:$164,MATHH($P406&amp;"/"&amp;M$285,$89:$89,0),FALSE),"")</f>
        <v/>
      </c>
      <c r="N406" s="13" t="str">
        <f ca="1">IFERROR(VLOOKUP($H$404,$91:$164,MATHH($P406&amp;"/"&amp;N$285,$89:$89,0),FALSE),"")</f>
        <v/>
      </c>
      <c r="O406" s="12"/>
      <c r="P406" s="15" t="s">
        <v>957</v>
      </c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3"/>
      <c r="B407" s="13" t="str">
        <f ca="1">IFERROR(VLOOKUP($H$404,$91:$164,MATHH($P407&amp;"/"&amp;H$285,$89:$89,0),FALSE),"")</f>
        <v/>
      </c>
      <c r="C407" s="13" t="str">
        <f ca="1">IFERROR(VLOOKUP($H$404,$91:$164,MATHH($P407&amp;"/"&amp;H$285,$89:$89,0),FALSE),"")</f>
        <v/>
      </c>
      <c r="D407" s="13" t="str">
        <f ca="1">IFERROR(VLOOKUP($H$404,$91:$164,MATHH($P407&amp;"/"&amp;D$285,$89:$89,0),FALSE),"")</f>
        <v/>
      </c>
      <c r="E407" s="13" t="str">
        <f ca="1">IFERROR(VLOOKUP($H$404,$91:$164,MATHH($P407&amp;"/"&amp;E$285,$89:$89,0),FALSE),"")</f>
        <v/>
      </c>
      <c r="F407" s="13" t="str">
        <f ca="1">IFERROR(VLOOKUP($H$404,$91:$164,MATHH($P407&amp;"/"&amp;F$285,$89:$89,0),FALSE),"")</f>
        <v/>
      </c>
      <c r="G407" s="13" t="str">
        <f ca="1">IFERROR(VLOOKUP($H$404,$91:$164,MATHH($P407&amp;"/"&amp;G$285,$89:$89,0),FALSE),"")</f>
        <v/>
      </c>
      <c r="H407" s="13" t="str">
        <f ca="1">IFERROR(VLOOKUP($H$404,$91:$164,MATHH($P407&amp;"/"&amp;H$285,$89:$89,0),FALSE),"")</f>
        <v/>
      </c>
      <c r="I407" s="13" t="str">
        <f ca="1">IFERROR(VLOOKUP($H$404,$91:$164,MATHH($P407&amp;"/"&amp;I$285,$89:$89,0),FALSE),"")</f>
        <v/>
      </c>
      <c r="J407" s="13" t="str">
        <f ca="1">IFERROR(VLOOKUP($H$404,$91:$164,MATHH($P407&amp;"/"&amp;J$285,$89:$89,0),FALSE),"")</f>
        <v/>
      </c>
      <c r="K407" s="13" t="str">
        <f ca="1">IFERROR(VLOOKUP($H$404,$91:$164,MATHH($P407&amp;"/"&amp;K$285,$89:$89,0),FALSE),"")</f>
        <v/>
      </c>
      <c r="L407" s="13" t="str">
        <f ca="1">IFERROR(VLOOKUP($H$404,$91:$164,MATHH($P407&amp;"/"&amp;L$285,$89:$89,0),FALSE),"")</f>
        <v/>
      </c>
      <c r="M407" s="13" t="str">
        <f ca="1">IFERROR(VLOOKUP($H$404,$91:$164,MATHH($P407&amp;"/"&amp;M$285,$89:$89,0),FALSE),"")</f>
        <v/>
      </c>
      <c r="N407" s="13" t="str">
        <f ca="1">IFERROR(VLOOKUP($H$404,$91:$164,MATHH($P407&amp;"/"&amp;N$285,$89:$89,0),FALSE),"")</f>
        <v/>
      </c>
      <c r="O407" s="12"/>
      <c r="P407" s="15" t="s">
        <v>958</v>
      </c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3"/>
      <c r="B408" s="25" t="str">
        <f ca="1">IFERROR(VLOOKUP($H$404,$91:$164,MATHH($P408&amp;"/"&amp;H$285,$89:$89,0),FALSE),"")</f>
        <v/>
      </c>
      <c r="C408" s="25" t="str">
        <f ca="1">IFERROR(VLOOKUP($H$404,$91:$164,MATHH($P408&amp;"/"&amp;H$285,$89:$89,0),FALSE),"")</f>
        <v/>
      </c>
      <c r="D408" s="25" t="str">
        <f ca="1">IFERROR(VLOOKUP($H$404,$91:$164,MATHH($P408&amp;"/"&amp;D$285,$89:$89,0),FALSE),"")</f>
        <v/>
      </c>
      <c r="E408" s="25" t="str">
        <f ca="1">IFERROR(VLOOKUP($H$404,$91:$164,MATHH($P408&amp;"/"&amp;E$285,$89:$89,0),FALSE),"")</f>
        <v/>
      </c>
      <c r="F408" s="25" t="str">
        <f ca="1">IFERROR(VLOOKUP($H$404,$91:$164,MATHH($P408&amp;"/"&amp;F$285,$89:$89,0),FALSE),"")</f>
        <v/>
      </c>
      <c r="G408" s="25" t="str">
        <f ca="1">IFERROR(VLOOKUP($H$404,$91:$164,MATHH($P408&amp;"/"&amp;G$285,$89:$89,0),FALSE),"")</f>
        <v/>
      </c>
      <c r="H408" s="25" t="str">
        <f ca="1">IFERROR(VLOOKUP($H$404,$91:$164,MATHH($P408&amp;"/"&amp;H$285,$89:$89,0),FALSE),"")</f>
        <v/>
      </c>
      <c r="I408" s="25" t="str">
        <f ca="1">IFERROR(VLOOKUP($H$404,$91:$164,MATHH($P408&amp;"/"&amp;I$285,$89:$89,0),FALSE),"")</f>
        <v/>
      </c>
      <c r="J408" s="25" t="str">
        <f ca="1">IFERROR(VLOOKUP($H$404,$91:$164,MATHH($P408&amp;"/"&amp;J$285,$89:$89,0),FALSE),"")</f>
        <v/>
      </c>
      <c r="K408" s="25" t="str">
        <f ca="1">IFERROR(VLOOKUP($H$404,$91:$164,MATHH($P408&amp;"/"&amp;K$285,$89:$89,0),FALSE),"")</f>
        <v/>
      </c>
      <c r="L408" s="25" t="str">
        <f ca="1">IFERROR(VLOOKUP($H$404,$91:$164,MATHH($P408&amp;"/"&amp;L$285,$89:$89,0),FALSE),"")</f>
        <v/>
      </c>
      <c r="M408" s="25" t="str">
        <f ca="1">IFERROR(VLOOKUP($H$404,$91:$164,MATHH($P408&amp;"/"&amp;M$285,$89:$89,0),FALSE),"")</f>
        <v/>
      </c>
      <c r="N408" s="25" t="str">
        <f ca="1">IFERROR(VLOOKUP($H$404,$91:$164,MATHH($P408&amp;"/"&amp;N$285,$89:$89,0),FALSE),"")</f>
        <v/>
      </c>
      <c r="O408" s="12"/>
      <c r="P408" s="15" t="s">
        <v>964</v>
      </c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3"/>
      <c r="B409" s="25">
        <f ca="1">SUM(H405:H408)</f>
        <v>0</v>
      </c>
      <c r="C409" s="25">
        <f ca="1">SUM(H405:H408)</f>
        <v>0</v>
      </c>
      <c r="D409" s="25">
        <f t="shared" ref="B409:M409" ca="1" si="25">SUM(D405:D408)</f>
        <v>0</v>
      </c>
      <c r="E409" s="25">
        <f t="shared" ca="1" si="25"/>
        <v>0</v>
      </c>
      <c r="F409" s="25">
        <f t="shared" ca="1" si="25"/>
        <v>0</v>
      </c>
      <c r="G409" s="25">
        <f t="shared" ca="1" si="25"/>
        <v>0</v>
      </c>
      <c r="H409" s="25">
        <f t="shared" ca="1" si="25"/>
        <v>0</v>
      </c>
      <c r="I409" s="25">
        <f t="shared" ca="1" si="25"/>
        <v>0</v>
      </c>
      <c r="J409" s="25">
        <f t="shared" ca="1" si="25"/>
        <v>0</v>
      </c>
      <c r="K409" s="25">
        <f t="shared" ca="1" si="25"/>
        <v>0</v>
      </c>
      <c r="L409" s="25">
        <f t="shared" ca="1" si="25"/>
        <v>0</v>
      </c>
      <c r="M409" s="25">
        <f t="shared" ca="1" si="25"/>
        <v>0</v>
      </c>
      <c r="N409" s="25" t="e">
        <f ca="1">IF(N406="",N405*4,IF(N407="",(N406+N405)*2,IF(N408="",((N407+N406+N405)/3)*4,SUM(N405:N408))))</f>
        <v>#VALUE!</v>
      </c>
      <c r="O409" s="12" t="e">
        <f ca="1">RATE(M$285-H$285,,-H409,M409)</f>
        <v>#NUM!</v>
      </c>
      <c r="P409" s="15" t="s">
        <v>959</v>
      </c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3"/>
      <c r="B410" s="210" t="s">
        <v>1430</v>
      </c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3"/>
      <c r="O410" s="12"/>
      <c r="P410" s="15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3"/>
      <c r="B411" s="13" t="e">
        <f ca="1">H405+H398</f>
        <v>#VALUE!</v>
      </c>
      <c r="C411" s="13" t="e">
        <f ca="1">H405+H398</f>
        <v>#VALUE!</v>
      </c>
      <c r="D411" s="13" t="e">
        <f t="shared" ref="B411:N414" ca="1" si="26">D405+D398</f>
        <v>#VALUE!</v>
      </c>
      <c r="E411" s="13" t="e">
        <f t="shared" ca="1" si="26"/>
        <v>#VALUE!</v>
      </c>
      <c r="F411" s="13" t="e">
        <f t="shared" ca="1" si="26"/>
        <v>#VALUE!</v>
      </c>
      <c r="G411" s="13" t="e">
        <f t="shared" ca="1" si="26"/>
        <v>#VALUE!</v>
      </c>
      <c r="H411" s="13" t="e">
        <f t="shared" ca="1" si="26"/>
        <v>#VALUE!</v>
      </c>
      <c r="I411" s="13" t="e">
        <f t="shared" ca="1" si="26"/>
        <v>#VALUE!</v>
      </c>
      <c r="J411" s="13" t="e">
        <f t="shared" ca="1" si="26"/>
        <v>#VALUE!</v>
      </c>
      <c r="K411" s="13" t="e">
        <f t="shared" ca="1" si="26"/>
        <v>#VALUE!</v>
      </c>
      <c r="L411" s="13" t="e">
        <f t="shared" ca="1" si="26"/>
        <v>#VALUE!</v>
      </c>
      <c r="M411" s="13" t="e">
        <f t="shared" ca="1" si="26"/>
        <v>#VALUE!</v>
      </c>
      <c r="N411" s="13" t="e">
        <f t="shared" ca="1" si="26"/>
        <v>#VALUE!</v>
      </c>
      <c r="O411" s="12"/>
      <c r="P411" s="15" t="s">
        <v>956</v>
      </c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3"/>
      <c r="B412" s="13" t="e">
        <f ca="1">H406+H399</f>
        <v>#VALUE!</v>
      </c>
      <c r="C412" s="13" t="e">
        <f ca="1">H406+H399</f>
        <v>#VALUE!</v>
      </c>
      <c r="D412" s="13" t="e">
        <f t="shared" ca="1" si="26"/>
        <v>#VALUE!</v>
      </c>
      <c r="E412" s="13" t="e">
        <f t="shared" ca="1" si="26"/>
        <v>#VALUE!</v>
      </c>
      <c r="F412" s="13" t="e">
        <f t="shared" ca="1" si="26"/>
        <v>#VALUE!</v>
      </c>
      <c r="G412" s="13" t="e">
        <f t="shared" ca="1" si="26"/>
        <v>#VALUE!</v>
      </c>
      <c r="H412" s="13" t="e">
        <f t="shared" ca="1" si="26"/>
        <v>#VALUE!</v>
      </c>
      <c r="I412" s="13" t="e">
        <f t="shared" ca="1" si="26"/>
        <v>#VALUE!</v>
      </c>
      <c r="J412" s="13" t="e">
        <f t="shared" ca="1" si="26"/>
        <v>#VALUE!</v>
      </c>
      <c r="K412" s="13" t="e">
        <f t="shared" ca="1" si="26"/>
        <v>#VALUE!</v>
      </c>
      <c r="L412" s="13" t="e">
        <f t="shared" ca="1" si="26"/>
        <v>#VALUE!</v>
      </c>
      <c r="M412" s="13" t="e">
        <f t="shared" ca="1" si="26"/>
        <v>#VALUE!</v>
      </c>
      <c r="N412" s="13" t="e">
        <f t="shared" ca="1" si="26"/>
        <v>#VALUE!</v>
      </c>
      <c r="O412" s="12"/>
      <c r="P412" s="15" t="s">
        <v>957</v>
      </c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3"/>
      <c r="B413" s="13" t="e">
        <f ca="1">H407+H400</f>
        <v>#VALUE!</v>
      </c>
      <c r="C413" s="13" t="e">
        <f ca="1">H407+H400</f>
        <v>#VALUE!</v>
      </c>
      <c r="D413" s="13" t="e">
        <f t="shared" ca="1" si="26"/>
        <v>#VALUE!</v>
      </c>
      <c r="E413" s="13" t="e">
        <f t="shared" ca="1" si="26"/>
        <v>#VALUE!</v>
      </c>
      <c r="F413" s="13" t="e">
        <f t="shared" ca="1" si="26"/>
        <v>#VALUE!</v>
      </c>
      <c r="G413" s="13" t="e">
        <f t="shared" ca="1" si="26"/>
        <v>#VALUE!</v>
      </c>
      <c r="H413" s="13" t="e">
        <f t="shared" ca="1" si="26"/>
        <v>#VALUE!</v>
      </c>
      <c r="I413" s="13" t="e">
        <f t="shared" ca="1" si="26"/>
        <v>#VALUE!</v>
      </c>
      <c r="J413" s="13" t="e">
        <f t="shared" ca="1" si="26"/>
        <v>#VALUE!</v>
      </c>
      <c r="K413" s="13" t="e">
        <f t="shared" ca="1" si="26"/>
        <v>#VALUE!</v>
      </c>
      <c r="L413" s="13" t="e">
        <f t="shared" ca="1" si="26"/>
        <v>#VALUE!</v>
      </c>
      <c r="M413" s="13" t="e">
        <f t="shared" ca="1" si="26"/>
        <v>#VALUE!</v>
      </c>
      <c r="N413" s="13" t="str">
        <f ca="1">IFERROR(VLOOKUP($H$366,$92:$163,MATHH($P413&amp;"/"&amp;N$276,$90:$90,0),FALSE),"")</f>
        <v/>
      </c>
      <c r="O413" s="12"/>
      <c r="P413" s="15" t="s">
        <v>958</v>
      </c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3"/>
      <c r="B414" s="13" t="e">
        <f ca="1">H408+H401</f>
        <v>#VALUE!</v>
      </c>
      <c r="C414" s="13" t="e">
        <f ca="1">H408+H401</f>
        <v>#VALUE!</v>
      </c>
      <c r="D414" s="13" t="e">
        <f t="shared" ca="1" si="26"/>
        <v>#VALUE!</v>
      </c>
      <c r="E414" s="13" t="e">
        <f t="shared" ca="1" si="26"/>
        <v>#VALUE!</v>
      </c>
      <c r="F414" s="13" t="e">
        <f t="shared" ca="1" si="26"/>
        <v>#VALUE!</v>
      </c>
      <c r="G414" s="13" t="e">
        <f t="shared" ca="1" si="26"/>
        <v>#VALUE!</v>
      </c>
      <c r="H414" s="13" t="e">
        <f t="shared" ca="1" si="26"/>
        <v>#VALUE!</v>
      </c>
      <c r="I414" s="13" t="e">
        <f t="shared" ca="1" si="26"/>
        <v>#VALUE!</v>
      </c>
      <c r="J414" s="13" t="e">
        <f t="shared" ca="1" si="26"/>
        <v>#VALUE!</v>
      </c>
      <c r="K414" s="13" t="e">
        <f t="shared" ca="1" si="26"/>
        <v>#VALUE!</v>
      </c>
      <c r="L414" s="13" t="e">
        <f t="shared" ca="1" si="26"/>
        <v>#VALUE!</v>
      </c>
      <c r="M414" s="13" t="e">
        <f t="shared" ca="1" si="26"/>
        <v>#VALUE!</v>
      </c>
      <c r="N414" s="13" t="str">
        <f ca="1">IFERROR(VLOOKUP($H$366,$92:$163,MATHH($P414&amp;"/"&amp;N$276,$90:$90,0),FALSE),"")</f>
        <v/>
      </c>
      <c r="O414" s="12"/>
      <c r="P414" s="15" t="s">
        <v>964</v>
      </c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3"/>
      <c r="B415" s="28" t="e">
        <f ca="1">SUM(H411:H414)</f>
        <v>#VALUE!</v>
      </c>
      <c r="C415" s="28" t="e">
        <f ca="1">SUM(H411:H414)</f>
        <v>#VALUE!</v>
      </c>
      <c r="D415" s="28" t="e">
        <f t="shared" ref="B415:M415" ca="1" si="27">SUM(D411:D414)</f>
        <v>#VALUE!</v>
      </c>
      <c r="E415" s="28" t="e">
        <f t="shared" ca="1" si="27"/>
        <v>#VALUE!</v>
      </c>
      <c r="F415" s="28" t="e">
        <f t="shared" ca="1" si="27"/>
        <v>#VALUE!</v>
      </c>
      <c r="G415" s="28" t="e">
        <f t="shared" ca="1" si="27"/>
        <v>#VALUE!</v>
      </c>
      <c r="H415" s="28" t="e">
        <f t="shared" ca="1" si="27"/>
        <v>#VALUE!</v>
      </c>
      <c r="I415" s="28" t="e">
        <f t="shared" ca="1" si="27"/>
        <v>#VALUE!</v>
      </c>
      <c r="J415" s="28" t="e">
        <f t="shared" ca="1" si="27"/>
        <v>#VALUE!</v>
      </c>
      <c r="K415" s="28" t="e">
        <f t="shared" ca="1" si="27"/>
        <v>#VALUE!</v>
      </c>
      <c r="L415" s="28" t="e">
        <f t="shared" ca="1" si="27"/>
        <v>#VALUE!</v>
      </c>
      <c r="M415" s="28" t="e">
        <f t="shared" ca="1" si="27"/>
        <v>#VALUE!</v>
      </c>
      <c r="N415" s="28" t="e">
        <f ca="1">IF(N412="",N411*4,IF(N413="",(N412+N411)*2,IF(N414="",((N413+N412+N411)/3)*4,SUM(N411:N414))))</f>
        <v>#VALUE!</v>
      </c>
      <c r="O415" s="12" t="e">
        <f ca="1">RATE(M$285-H$285,,-H415,M415)</f>
        <v>#VALUE!</v>
      </c>
      <c r="P415" s="15" t="s">
        <v>959</v>
      </c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3"/>
      <c r="B416" s="215" t="s">
        <v>1529</v>
      </c>
      <c r="C416" s="199"/>
      <c r="D416" s="199"/>
      <c r="E416" s="199"/>
      <c r="F416" s="199"/>
      <c r="G416" s="199"/>
      <c r="H416" s="199"/>
      <c r="I416" s="199"/>
      <c r="J416" s="199"/>
      <c r="K416" s="199"/>
      <c r="L416" s="199"/>
      <c r="M416" s="199"/>
      <c r="N416" s="200"/>
      <c r="O416" s="12"/>
      <c r="P416" s="15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3"/>
      <c r="B417" s="218" t="s">
        <v>1431</v>
      </c>
      <c r="C417" s="219"/>
      <c r="D417" s="219"/>
      <c r="E417" s="219"/>
      <c r="F417" s="219"/>
      <c r="G417" s="219"/>
      <c r="H417" s="219"/>
      <c r="I417" s="219"/>
      <c r="J417" s="219"/>
      <c r="K417" s="219"/>
      <c r="L417" s="219"/>
      <c r="M417" s="219"/>
      <c r="N417" s="220"/>
      <c r="O417" s="12"/>
      <c r="P417" s="15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3"/>
      <c r="B418" s="22" t="str">
        <f ca="1">IFERROR(VLOOKUP($H$417,$91:$164,MATHH($P418&amp;"/"&amp;H$285,$89:$89,0),FALSE),"")</f>
        <v/>
      </c>
      <c r="C418" s="22" t="str">
        <f ca="1">IFERROR(VLOOKUP($H$417,$91:$164,MATHH($P418&amp;"/"&amp;H$285,$89:$89,0),FALSE),"")</f>
        <v/>
      </c>
      <c r="D418" s="22" t="str">
        <f ca="1">IFERROR(VLOOKUP($H$417,$91:$164,MATHH($P418&amp;"/"&amp;D$285,$89:$89,0),FALSE),"")</f>
        <v/>
      </c>
      <c r="E418" s="22" t="str">
        <f ca="1">IFERROR(VLOOKUP($H$417,$91:$164,MATHH($P418&amp;"/"&amp;E$285,$89:$89,0),FALSE),"")</f>
        <v/>
      </c>
      <c r="F418" s="22" t="str">
        <f ca="1">IFERROR(VLOOKUP($H$417,$91:$164,MATHH($P418&amp;"/"&amp;F$285,$89:$89,0),FALSE),"")</f>
        <v/>
      </c>
      <c r="G418" s="22" t="str">
        <f ca="1">IFERROR(VLOOKUP($H$417,$91:$164,MATHH($P418&amp;"/"&amp;G$285,$89:$89,0),FALSE),"")</f>
        <v/>
      </c>
      <c r="H418" s="22" t="str">
        <f ca="1">IFERROR(VLOOKUP($H$417,$91:$164,MATHH($P418&amp;"/"&amp;H$285,$89:$89,0),FALSE),"")</f>
        <v/>
      </c>
      <c r="I418" s="22" t="str">
        <f ca="1">IFERROR(VLOOKUP($H$417,$91:$164,MATHH($P418&amp;"/"&amp;I$285,$89:$89,0),FALSE),"")</f>
        <v/>
      </c>
      <c r="J418" s="22" t="str">
        <f ca="1">IFERROR(VLOOKUP($H$417,$91:$164,MATHH($P418&amp;"/"&amp;J$285,$89:$89,0),FALSE),"")</f>
        <v/>
      </c>
      <c r="K418" s="22" t="str">
        <f ca="1">IFERROR(VLOOKUP($H$417,$91:$164,MATHH($P418&amp;"/"&amp;K$285,$89:$89,0),FALSE),"")</f>
        <v/>
      </c>
      <c r="L418" s="22" t="str">
        <f ca="1">IFERROR(VLOOKUP($H$417,$91:$164,MATHH($P418&amp;"/"&amp;L$285,$89:$89,0),FALSE),"")</f>
        <v/>
      </c>
      <c r="M418" s="22" t="str">
        <f ca="1">IFERROR(VLOOKUP($H$417,$91:$164,MATHH($P418&amp;"/"&amp;M$285,$89:$89,0),FALSE),"")</f>
        <v/>
      </c>
      <c r="N418" s="22" t="str">
        <f ca="1">IFERROR(VLOOKUP($H$417,$91:$164,MATHH($P418&amp;"/"&amp;N$285,$89:$89,0),FALSE),"")</f>
        <v/>
      </c>
      <c r="O418" s="12"/>
      <c r="P418" s="15" t="s">
        <v>956</v>
      </c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3"/>
      <c r="B419" s="13" t="str">
        <f ca="1">IFERROR(VLOOKUP($H$417,$91:$164,MATHH($P419&amp;"/"&amp;H$285,$89:$89,0),FALSE),"")</f>
        <v/>
      </c>
      <c r="C419" s="13" t="str">
        <f ca="1">IFERROR(VLOOKUP($H$417,$91:$164,MATHH($P419&amp;"/"&amp;H$285,$89:$89,0),FALSE),"")</f>
        <v/>
      </c>
      <c r="D419" s="13" t="str">
        <f ca="1">IFERROR(VLOOKUP($H$417,$91:$164,MATHH($P419&amp;"/"&amp;D$285,$89:$89,0),FALSE),"")</f>
        <v/>
      </c>
      <c r="E419" s="13" t="str">
        <f ca="1">IFERROR(VLOOKUP($H$417,$91:$164,MATHH($P419&amp;"/"&amp;E$285,$89:$89,0),FALSE),"")</f>
        <v/>
      </c>
      <c r="F419" s="13" t="str">
        <f ca="1">IFERROR(VLOOKUP($H$417,$91:$164,MATHH($P419&amp;"/"&amp;F$285,$89:$89,0),FALSE),"")</f>
        <v/>
      </c>
      <c r="G419" s="13" t="str">
        <f ca="1">IFERROR(VLOOKUP($H$417,$91:$164,MATHH($P419&amp;"/"&amp;G$285,$89:$89,0),FALSE),"")</f>
        <v/>
      </c>
      <c r="H419" s="13" t="str">
        <f ca="1">IFERROR(VLOOKUP($H$417,$91:$164,MATHH($P419&amp;"/"&amp;H$285,$89:$89,0),FALSE),"")</f>
        <v/>
      </c>
      <c r="I419" s="13" t="str">
        <f ca="1">IFERROR(VLOOKUP($H$417,$91:$164,MATHH($P419&amp;"/"&amp;I$285,$89:$89,0),FALSE),"")</f>
        <v/>
      </c>
      <c r="J419" s="13" t="str">
        <f ca="1">IFERROR(VLOOKUP($H$417,$91:$164,MATHH($P419&amp;"/"&amp;J$285,$89:$89,0),FALSE),"")</f>
        <v/>
      </c>
      <c r="K419" s="13" t="str">
        <f ca="1">IFERROR(VLOOKUP($H$417,$91:$164,MATHH($P419&amp;"/"&amp;K$285,$89:$89,0),FALSE),"")</f>
        <v/>
      </c>
      <c r="L419" s="13" t="str">
        <f ca="1">IFERROR(VLOOKUP($H$417,$91:$164,MATHH($P419&amp;"/"&amp;L$285,$89:$89,0),FALSE),"")</f>
        <v/>
      </c>
      <c r="M419" s="13" t="str">
        <f ca="1">IFERROR(VLOOKUP($H$417,$91:$164,MATHH($P419&amp;"/"&amp;M$285,$89:$89,0),FALSE),"")</f>
        <v/>
      </c>
      <c r="N419" s="13" t="str">
        <f ca="1">IFERROR(VLOOKUP($H$417,$91:$164,MATHH($P419&amp;"/"&amp;N$285,$89:$89,0),FALSE),"")</f>
        <v/>
      </c>
      <c r="O419" s="12"/>
      <c r="P419" s="15" t="s">
        <v>957</v>
      </c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3"/>
      <c r="B420" s="13" t="str">
        <f ca="1">IFERROR(VLOOKUP($H$417,$91:$164,MATHH($P420&amp;"/"&amp;H$285,$89:$89,0),FALSE),"")</f>
        <v/>
      </c>
      <c r="C420" s="13" t="str">
        <f ca="1">IFERROR(VLOOKUP($H$417,$91:$164,MATHH($P420&amp;"/"&amp;H$285,$89:$89,0),FALSE),"")</f>
        <v/>
      </c>
      <c r="D420" s="13" t="str">
        <f ca="1">IFERROR(VLOOKUP($H$417,$91:$164,MATHH($P420&amp;"/"&amp;D$285,$89:$89,0),FALSE),"")</f>
        <v/>
      </c>
      <c r="E420" s="13" t="str">
        <f ca="1">IFERROR(VLOOKUP($H$417,$91:$164,MATHH($P420&amp;"/"&amp;E$285,$89:$89,0),FALSE),"")</f>
        <v/>
      </c>
      <c r="F420" s="13" t="str">
        <f ca="1">IFERROR(VLOOKUP($H$417,$91:$164,MATHH($P420&amp;"/"&amp;F$285,$89:$89,0),FALSE),"")</f>
        <v/>
      </c>
      <c r="G420" s="13" t="str">
        <f ca="1">IFERROR(VLOOKUP($H$417,$91:$164,MATHH($P420&amp;"/"&amp;G$285,$89:$89,0),FALSE),"")</f>
        <v/>
      </c>
      <c r="H420" s="13" t="str">
        <f ca="1">IFERROR(VLOOKUP($H$417,$91:$164,MATHH($P420&amp;"/"&amp;H$285,$89:$89,0),FALSE),"")</f>
        <v/>
      </c>
      <c r="I420" s="13" t="str">
        <f ca="1">IFERROR(VLOOKUP($H$417,$91:$164,MATHH($P420&amp;"/"&amp;I$285,$89:$89,0),FALSE),"")</f>
        <v/>
      </c>
      <c r="J420" s="13" t="str">
        <f ca="1">IFERROR(VLOOKUP($H$417,$91:$164,MATHH($P420&amp;"/"&amp;J$285,$89:$89,0),FALSE),"")</f>
        <v/>
      </c>
      <c r="K420" s="13" t="str">
        <f ca="1">IFERROR(VLOOKUP($H$417,$91:$164,MATHH($P420&amp;"/"&amp;K$285,$89:$89,0),FALSE),"")</f>
        <v/>
      </c>
      <c r="L420" s="13" t="str">
        <f ca="1">IFERROR(VLOOKUP($H$417,$91:$164,MATHH($P420&amp;"/"&amp;L$285,$89:$89,0),FALSE),"")</f>
        <v/>
      </c>
      <c r="M420" s="13" t="str">
        <f ca="1">IFERROR(VLOOKUP($H$417,$91:$164,MATHH($P420&amp;"/"&amp;M$285,$89:$89,0),FALSE),"")</f>
        <v/>
      </c>
      <c r="N420" s="13" t="str">
        <f ca="1">IFERROR(VLOOKUP($H$417,$91:$164,MATHH($P420&amp;"/"&amp;N$285,$89:$89,0),FALSE),"")</f>
        <v/>
      </c>
      <c r="O420" s="12"/>
      <c r="P420" s="15" t="s">
        <v>958</v>
      </c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3"/>
      <c r="B421" s="25" t="str">
        <f ca="1">IFERROR(VLOOKUP($H$417,$91:$164,MATHH($P421&amp;"/"&amp;H$285,$89:$89,0),FALSE),"")</f>
        <v/>
      </c>
      <c r="C421" s="25" t="str">
        <f ca="1">IFERROR(VLOOKUP($H$417,$91:$164,MATHH($P421&amp;"/"&amp;H$285,$89:$89,0),FALSE),"")</f>
        <v/>
      </c>
      <c r="D421" s="25" t="str">
        <f ca="1">IFERROR(VLOOKUP($H$417,$91:$164,MATHH($P421&amp;"/"&amp;D$285,$89:$89,0),FALSE),"")</f>
        <v/>
      </c>
      <c r="E421" s="25" t="str">
        <f ca="1">IFERROR(VLOOKUP($H$417,$91:$164,MATHH($P421&amp;"/"&amp;E$285,$89:$89,0),FALSE),"")</f>
        <v/>
      </c>
      <c r="F421" s="25" t="str">
        <f ca="1">IFERROR(VLOOKUP($H$417,$91:$164,MATHH($P421&amp;"/"&amp;F$285,$89:$89,0),FALSE),"")</f>
        <v/>
      </c>
      <c r="G421" s="25" t="str">
        <f ca="1">IFERROR(VLOOKUP($H$417,$91:$164,MATHH($P421&amp;"/"&amp;G$285,$89:$89,0),FALSE),"")</f>
        <v/>
      </c>
      <c r="H421" s="25" t="str">
        <f ca="1">IFERROR(VLOOKUP($H$417,$91:$164,MATHH($P421&amp;"/"&amp;H$285,$89:$89,0),FALSE),"")</f>
        <v/>
      </c>
      <c r="I421" s="25" t="str">
        <f ca="1">IFERROR(VLOOKUP($H$417,$91:$164,MATHH($P421&amp;"/"&amp;I$285,$89:$89,0),FALSE),"")</f>
        <v/>
      </c>
      <c r="J421" s="25" t="str">
        <f ca="1">IFERROR(VLOOKUP($H$417,$91:$164,MATHH($P421&amp;"/"&amp;J$285,$89:$89,0),FALSE),"")</f>
        <v/>
      </c>
      <c r="K421" s="25" t="str">
        <f ca="1">IFERROR(VLOOKUP($H$417,$91:$164,MATHH($P421&amp;"/"&amp;K$285,$89:$89,0),FALSE),"")</f>
        <v/>
      </c>
      <c r="L421" s="25" t="str">
        <f ca="1">IFERROR(VLOOKUP($H$417,$91:$164,MATHH($P421&amp;"/"&amp;L$285,$89:$89,0),FALSE),"")</f>
        <v/>
      </c>
      <c r="M421" s="25" t="str">
        <f ca="1">IFERROR(VLOOKUP($H$417,$91:$164,MATHH($P421&amp;"/"&amp;M$285,$89:$89,0),FALSE),"")</f>
        <v/>
      </c>
      <c r="N421" s="25" t="str">
        <f ca="1">IFERROR(VLOOKUP($H$417,$91:$164,MATHH($P421&amp;"/"&amp;N$285,$89:$89,0),FALSE),"")</f>
        <v/>
      </c>
      <c r="O421" s="12"/>
      <c r="P421" s="15" t="s">
        <v>964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3"/>
      <c r="B422" s="25">
        <f ca="1">SUM(H418:H421)</f>
        <v>0</v>
      </c>
      <c r="C422" s="25">
        <f ca="1">SUM(H418:H421)</f>
        <v>0</v>
      </c>
      <c r="D422" s="25">
        <f t="shared" ref="B422:M422" ca="1" si="28">SUM(D418:D421)</f>
        <v>0</v>
      </c>
      <c r="E422" s="25">
        <f t="shared" ca="1" si="28"/>
        <v>0</v>
      </c>
      <c r="F422" s="25">
        <f t="shared" ca="1" si="28"/>
        <v>0</v>
      </c>
      <c r="G422" s="25">
        <f t="shared" ca="1" si="28"/>
        <v>0</v>
      </c>
      <c r="H422" s="25">
        <f t="shared" ca="1" si="28"/>
        <v>0</v>
      </c>
      <c r="I422" s="25">
        <f t="shared" ca="1" si="28"/>
        <v>0</v>
      </c>
      <c r="J422" s="25">
        <f t="shared" ca="1" si="28"/>
        <v>0</v>
      </c>
      <c r="K422" s="25">
        <f t="shared" ca="1" si="28"/>
        <v>0</v>
      </c>
      <c r="L422" s="25">
        <f t="shared" ca="1" si="28"/>
        <v>0</v>
      </c>
      <c r="M422" s="25">
        <f t="shared" ca="1" si="28"/>
        <v>0</v>
      </c>
      <c r="N422" s="25" t="e">
        <f ca="1">IF(N419="",N418*4,IF(N420="",(N419+N418)*2,IF(N421="",((N420+N419+N418)/3)*4,SUM(N418:N421))))</f>
        <v>#VALUE!</v>
      </c>
      <c r="O422" s="12" t="e">
        <f ca="1">RATE(M$285-H$285,,-H422,M422)</f>
        <v>#NUM!</v>
      </c>
      <c r="P422" s="15" t="s">
        <v>959</v>
      </c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3"/>
      <c r="B423" s="29" t="e">
        <f ca="1">H422/H$402</f>
        <v>#DIV/0!</v>
      </c>
      <c r="C423" s="30" t="e">
        <f ca="1">H422/H$402</f>
        <v>#DIV/0!</v>
      </c>
      <c r="D423" s="30" t="e">
        <f t="shared" ref="B423:N423" ca="1" si="29">D422/D$402</f>
        <v>#DIV/0!</v>
      </c>
      <c r="E423" s="30" t="e">
        <f t="shared" ca="1" si="29"/>
        <v>#DIV/0!</v>
      </c>
      <c r="F423" s="30" t="e">
        <f t="shared" ca="1" si="29"/>
        <v>#DIV/0!</v>
      </c>
      <c r="G423" s="30" t="e">
        <f t="shared" ca="1" si="29"/>
        <v>#DIV/0!</v>
      </c>
      <c r="H423" s="30" t="e">
        <f t="shared" ca="1" si="29"/>
        <v>#DIV/0!</v>
      </c>
      <c r="I423" s="30" t="e">
        <f t="shared" ca="1" si="29"/>
        <v>#DIV/0!</v>
      </c>
      <c r="J423" s="30" t="e">
        <f t="shared" ca="1" si="29"/>
        <v>#DIV/0!</v>
      </c>
      <c r="K423" s="30" t="e">
        <f t="shared" ca="1" si="29"/>
        <v>#DIV/0!</v>
      </c>
      <c r="L423" s="30" t="e">
        <f t="shared" ca="1" si="29"/>
        <v>#DIV/0!</v>
      </c>
      <c r="M423" s="30" t="e">
        <f t="shared" ca="1" si="29"/>
        <v>#DIV/0!</v>
      </c>
      <c r="N423" s="31" t="e">
        <f t="shared" ca="1" si="29"/>
        <v>#VALUE!</v>
      </c>
      <c r="O423" s="12" t="e">
        <f ca="1">RATE(M$285-H$285,,-H423,M423)</f>
        <v>#DIV/0!</v>
      </c>
      <c r="P423" s="17" t="s">
        <v>1424</v>
      </c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52"/>
      <c r="B424" s="26"/>
      <c r="C424" s="16" t="e">
        <f ca="1">H422/H422-1</f>
        <v>#DIV/0!</v>
      </c>
      <c r="D424" s="16" t="e">
        <f ca="1">D422/H422-1</f>
        <v>#DIV/0!</v>
      </c>
      <c r="E424" s="16" t="e">
        <f t="shared" ref="C424:N424" ca="1" si="30">E422/D422-1</f>
        <v>#DIV/0!</v>
      </c>
      <c r="F424" s="16" t="e">
        <f t="shared" ca="1" si="30"/>
        <v>#DIV/0!</v>
      </c>
      <c r="G424" s="16" t="e">
        <f t="shared" ca="1" si="30"/>
        <v>#DIV/0!</v>
      </c>
      <c r="H424" s="16" t="e">
        <f t="shared" ca="1" si="30"/>
        <v>#DIV/0!</v>
      </c>
      <c r="I424" s="16" t="e">
        <f t="shared" ca="1" si="30"/>
        <v>#DIV/0!</v>
      </c>
      <c r="J424" s="16" t="e">
        <f t="shared" ca="1" si="30"/>
        <v>#DIV/0!</v>
      </c>
      <c r="K424" s="16" t="e">
        <f t="shared" ca="1" si="30"/>
        <v>#DIV/0!</v>
      </c>
      <c r="L424" s="16" t="e">
        <f t="shared" ca="1" si="30"/>
        <v>#DIV/0!</v>
      </c>
      <c r="M424" s="16" t="e">
        <f t="shared" ca="1" si="30"/>
        <v>#DIV/0!</v>
      </c>
      <c r="N424" s="16" t="e">
        <f t="shared" ca="1" si="30"/>
        <v>#VALUE!</v>
      </c>
      <c r="O424" s="23"/>
      <c r="P424" s="17" t="s">
        <v>965</v>
      </c>
      <c r="Q424" s="152"/>
      <c r="R424" s="152"/>
      <c r="S424" s="152"/>
      <c r="T424" s="152"/>
      <c r="U424" s="152"/>
      <c r="V424" s="152"/>
      <c r="W424" s="152"/>
      <c r="X424" s="152"/>
      <c r="Y424" s="152"/>
      <c r="Z424" s="152"/>
      <c r="AA424" s="152"/>
      <c r="AB424" s="152"/>
      <c r="AC424" s="152"/>
      <c r="AD424" s="152"/>
      <c r="AE424" s="152"/>
      <c r="AF424" s="152"/>
      <c r="AG424" s="152"/>
      <c r="AH424" s="152"/>
      <c r="AI424" s="152"/>
      <c r="AJ424" s="152"/>
      <c r="AK424" s="152"/>
      <c r="AL424" s="152"/>
      <c r="AM424" s="152"/>
      <c r="AN424" s="152"/>
      <c r="AO424" s="152"/>
      <c r="AP424" s="152"/>
      <c r="AQ424" s="152"/>
      <c r="AR424" s="152"/>
      <c r="AS424" s="152"/>
      <c r="AT424" s="152"/>
      <c r="AU424" s="152"/>
      <c r="AV424" s="152"/>
      <c r="AW424" s="152"/>
      <c r="AX424" s="152"/>
      <c r="AY424" s="152"/>
      <c r="AZ424" s="152"/>
      <c r="BA424" s="152"/>
      <c r="BB424" s="152"/>
      <c r="BC424" s="152"/>
      <c r="BD424" s="152"/>
      <c r="BE424" s="152"/>
      <c r="BF424" s="152"/>
      <c r="BG424" s="152"/>
      <c r="BH424" s="152"/>
      <c r="BI424" s="152"/>
      <c r="BJ424" s="152"/>
      <c r="BK424" s="152"/>
      <c r="BL424" s="152"/>
      <c r="BM424" s="152"/>
      <c r="BN424" s="152"/>
      <c r="BO424" s="152"/>
      <c r="BP424" s="152"/>
      <c r="BQ424" s="152"/>
      <c r="BR424" s="152"/>
      <c r="BS424" s="152"/>
    </row>
    <row r="425" spans="1:71" x14ac:dyDescent="0.25">
      <c r="A425" s="3"/>
      <c r="B425" s="216" t="s">
        <v>1198</v>
      </c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3"/>
      <c r="O425" s="12"/>
      <c r="P425" s="15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3"/>
      <c r="B426" s="22" t="str">
        <f ca="1">IFERROR(H398-H418,"")</f>
        <v/>
      </c>
      <c r="C426" s="22" t="str">
        <f ca="1">IFERROR(H398-H418,"")</f>
        <v/>
      </c>
      <c r="D426" s="22" t="str">
        <f t="shared" ref="B426:N430" ca="1" si="31">IFERROR(D398-D418,"")</f>
        <v/>
      </c>
      <c r="E426" s="22" t="str">
        <f t="shared" ca="1" si="31"/>
        <v/>
      </c>
      <c r="F426" s="22" t="str">
        <f t="shared" ca="1" si="31"/>
        <v/>
      </c>
      <c r="G426" s="22" t="str">
        <f t="shared" ca="1" si="31"/>
        <v/>
      </c>
      <c r="H426" s="22" t="str">
        <f t="shared" ca="1" si="31"/>
        <v/>
      </c>
      <c r="I426" s="22" t="str">
        <f t="shared" ca="1" si="31"/>
        <v/>
      </c>
      <c r="J426" s="22" t="str">
        <f t="shared" ca="1" si="31"/>
        <v/>
      </c>
      <c r="K426" s="22" t="str">
        <f t="shared" ca="1" si="31"/>
        <v/>
      </c>
      <c r="L426" s="22" t="str">
        <f t="shared" ca="1" si="31"/>
        <v/>
      </c>
      <c r="M426" s="22" t="str">
        <f t="shared" ca="1" si="31"/>
        <v/>
      </c>
      <c r="N426" s="22" t="str">
        <f t="shared" ca="1" si="31"/>
        <v/>
      </c>
      <c r="O426" s="12"/>
      <c r="P426" s="15" t="s">
        <v>956</v>
      </c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3"/>
      <c r="B427" s="13" t="str">
        <f ca="1">IFERROR(H399-H419,"")</f>
        <v/>
      </c>
      <c r="C427" s="13" t="str">
        <f ca="1">IFERROR(H399-H419,"")</f>
        <v/>
      </c>
      <c r="D427" s="13" t="str">
        <f t="shared" ca="1" si="31"/>
        <v/>
      </c>
      <c r="E427" s="13" t="str">
        <f t="shared" ca="1" si="31"/>
        <v/>
      </c>
      <c r="F427" s="13" t="str">
        <f t="shared" ca="1" si="31"/>
        <v/>
      </c>
      <c r="G427" s="13" t="str">
        <f t="shared" ca="1" si="31"/>
        <v/>
      </c>
      <c r="H427" s="13" t="str">
        <f t="shared" ca="1" si="31"/>
        <v/>
      </c>
      <c r="I427" s="13" t="str">
        <f t="shared" ca="1" si="31"/>
        <v/>
      </c>
      <c r="J427" s="13" t="str">
        <f t="shared" ca="1" si="31"/>
        <v/>
      </c>
      <c r="K427" s="13" t="str">
        <f t="shared" ca="1" si="31"/>
        <v/>
      </c>
      <c r="L427" s="13" t="str">
        <f t="shared" ca="1" si="31"/>
        <v/>
      </c>
      <c r="M427" s="13" t="str">
        <f t="shared" ca="1" si="31"/>
        <v/>
      </c>
      <c r="N427" s="13" t="str">
        <f t="shared" ca="1" si="31"/>
        <v/>
      </c>
      <c r="O427" s="12"/>
      <c r="P427" s="15" t="s">
        <v>957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3"/>
      <c r="B428" s="13" t="str">
        <f ca="1">IFERROR(H400-H420,"")</f>
        <v/>
      </c>
      <c r="C428" s="13" t="str">
        <f ca="1">IFERROR(H400-H420,"")</f>
        <v/>
      </c>
      <c r="D428" s="13" t="str">
        <f t="shared" ca="1" si="31"/>
        <v/>
      </c>
      <c r="E428" s="13" t="str">
        <f t="shared" ca="1" si="31"/>
        <v/>
      </c>
      <c r="F428" s="13" t="str">
        <f t="shared" ca="1" si="31"/>
        <v/>
      </c>
      <c r="G428" s="13" t="str">
        <f t="shared" ca="1" si="31"/>
        <v/>
      </c>
      <c r="H428" s="13" t="str">
        <f t="shared" ca="1" si="31"/>
        <v/>
      </c>
      <c r="I428" s="13" t="str">
        <f t="shared" ca="1" si="31"/>
        <v/>
      </c>
      <c r="J428" s="13" t="str">
        <f t="shared" ca="1" si="31"/>
        <v/>
      </c>
      <c r="K428" s="13" t="str">
        <f t="shared" ca="1" si="31"/>
        <v/>
      </c>
      <c r="L428" s="13" t="str">
        <f t="shared" ca="1" si="31"/>
        <v/>
      </c>
      <c r="M428" s="13" t="str">
        <f t="shared" ca="1" si="31"/>
        <v/>
      </c>
      <c r="N428" s="13" t="str">
        <f t="shared" ca="1" si="31"/>
        <v/>
      </c>
      <c r="O428" s="12"/>
      <c r="P428" s="15" t="s">
        <v>958</v>
      </c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3"/>
      <c r="B429" s="25" t="str">
        <f ca="1">IFERROR(H401-H421,"")</f>
        <v/>
      </c>
      <c r="C429" s="25" t="str">
        <f ca="1">IFERROR(H401-H421,"")</f>
        <v/>
      </c>
      <c r="D429" s="25" t="str">
        <f t="shared" ca="1" si="31"/>
        <v/>
      </c>
      <c r="E429" s="25" t="str">
        <f t="shared" ca="1" si="31"/>
        <v/>
      </c>
      <c r="F429" s="25" t="str">
        <f t="shared" ca="1" si="31"/>
        <v/>
      </c>
      <c r="G429" s="25" t="str">
        <f t="shared" ca="1" si="31"/>
        <v/>
      </c>
      <c r="H429" s="25" t="str">
        <f t="shared" ca="1" si="31"/>
        <v/>
      </c>
      <c r="I429" s="25" t="str">
        <f t="shared" ca="1" si="31"/>
        <v/>
      </c>
      <c r="J429" s="25" t="str">
        <f t="shared" ca="1" si="31"/>
        <v/>
      </c>
      <c r="K429" s="25" t="str">
        <f t="shared" ca="1" si="31"/>
        <v/>
      </c>
      <c r="L429" s="25" t="str">
        <f t="shared" ca="1" si="31"/>
        <v/>
      </c>
      <c r="M429" s="25" t="str">
        <f t="shared" ca="1" si="31"/>
        <v/>
      </c>
      <c r="N429" s="25" t="str">
        <f t="shared" ca="1" si="31"/>
        <v/>
      </c>
      <c r="O429" s="12"/>
      <c r="P429" s="15" t="s">
        <v>964</v>
      </c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3"/>
      <c r="B430" s="22">
        <f ca="1">IFERROR(H402-H422,"")</f>
        <v>0</v>
      </c>
      <c r="C430" s="22">
        <f ca="1">IFERROR(H402-H422,"")</f>
        <v>0</v>
      </c>
      <c r="D430" s="22">
        <f t="shared" ca="1" si="31"/>
        <v>0</v>
      </c>
      <c r="E430" s="22">
        <f t="shared" ca="1" si="31"/>
        <v>0</v>
      </c>
      <c r="F430" s="22">
        <f t="shared" ca="1" si="31"/>
        <v>0</v>
      </c>
      <c r="G430" s="22">
        <f t="shared" ca="1" si="31"/>
        <v>0</v>
      </c>
      <c r="H430" s="22">
        <f t="shared" ca="1" si="31"/>
        <v>0</v>
      </c>
      <c r="I430" s="22">
        <f t="shared" ca="1" si="31"/>
        <v>0</v>
      </c>
      <c r="J430" s="22">
        <f t="shared" ca="1" si="31"/>
        <v>0</v>
      </c>
      <c r="K430" s="22">
        <f t="shared" ca="1" si="31"/>
        <v>0</v>
      </c>
      <c r="L430" s="22">
        <f t="shared" ca="1" si="31"/>
        <v>0</v>
      </c>
      <c r="M430" s="22">
        <f t="shared" ca="1" si="31"/>
        <v>0</v>
      </c>
      <c r="N430" s="22" t="str">
        <f t="shared" ca="1" si="31"/>
        <v/>
      </c>
      <c r="O430" s="12" t="e">
        <f ca="1">RATE(M$285-H$285,,-H430,M430)</f>
        <v>#NUM!</v>
      </c>
      <c r="P430" s="15" t="s">
        <v>959</v>
      </c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3"/>
      <c r="B431" s="16" t="e">
        <f ca="1">H430/H$402</f>
        <v>#DIV/0!</v>
      </c>
      <c r="C431" s="16" t="e">
        <f ca="1">H430/H$402</f>
        <v>#DIV/0!</v>
      </c>
      <c r="D431" s="16" t="e">
        <f t="shared" ref="B431:N431" ca="1" si="32">D430/D$402</f>
        <v>#DIV/0!</v>
      </c>
      <c r="E431" s="16" t="e">
        <f t="shared" ca="1" si="32"/>
        <v>#DIV/0!</v>
      </c>
      <c r="F431" s="16" t="e">
        <f t="shared" ca="1" si="32"/>
        <v>#DIV/0!</v>
      </c>
      <c r="G431" s="16" t="e">
        <f t="shared" ca="1" si="32"/>
        <v>#DIV/0!</v>
      </c>
      <c r="H431" s="16" t="e">
        <f t="shared" ca="1" si="32"/>
        <v>#DIV/0!</v>
      </c>
      <c r="I431" s="16" t="e">
        <f t="shared" ca="1" si="32"/>
        <v>#DIV/0!</v>
      </c>
      <c r="J431" s="16" t="e">
        <f t="shared" ca="1" si="32"/>
        <v>#DIV/0!</v>
      </c>
      <c r="K431" s="16" t="e">
        <f t="shared" ca="1" si="32"/>
        <v>#DIV/0!</v>
      </c>
      <c r="L431" s="16" t="e">
        <f t="shared" ca="1" si="32"/>
        <v>#DIV/0!</v>
      </c>
      <c r="M431" s="16" t="e">
        <f t="shared" ca="1" si="32"/>
        <v>#DIV/0!</v>
      </c>
      <c r="N431" s="16" t="e">
        <f t="shared" ca="1" si="32"/>
        <v>#VALUE!</v>
      </c>
      <c r="O431" s="12" t="e">
        <f ca="1">RATE(M$285-H$285,,-H431,M431)</f>
        <v>#DIV/0!</v>
      </c>
      <c r="P431" s="32" t="s">
        <v>969</v>
      </c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52"/>
      <c r="B432" s="26"/>
      <c r="C432" s="16" t="e">
        <f ca="1">H430/H430-1</f>
        <v>#DIV/0!</v>
      </c>
      <c r="D432" s="16" t="e">
        <f ca="1">D430/H430-1</f>
        <v>#DIV/0!</v>
      </c>
      <c r="E432" s="16" t="e">
        <f t="shared" ref="C432:N432" ca="1" si="33">E430/D430-1</f>
        <v>#DIV/0!</v>
      </c>
      <c r="F432" s="16" t="e">
        <f t="shared" ca="1" si="33"/>
        <v>#DIV/0!</v>
      </c>
      <c r="G432" s="16" t="e">
        <f t="shared" ca="1" si="33"/>
        <v>#DIV/0!</v>
      </c>
      <c r="H432" s="16" t="e">
        <f t="shared" ca="1" si="33"/>
        <v>#DIV/0!</v>
      </c>
      <c r="I432" s="16" t="e">
        <f t="shared" ca="1" si="33"/>
        <v>#DIV/0!</v>
      </c>
      <c r="J432" s="16" t="e">
        <f t="shared" ca="1" si="33"/>
        <v>#DIV/0!</v>
      </c>
      <c r="K432" s="16" t="e">
        <f t="shared" ca="1" si="33"/>
        <v>#DIV/0!</v>
      </c>
      <c r="L432" s="16" t="e">
        <f t="shared" ca="1" si="33"/>
        <v>#DIV/0!</v>
      </c>
      <c r="M432" s="16" t="e">
        <f t="shared" ca="1" si="33"/>
        <v>#DIV/0!</v>
      </c>
      <c r="N432" s="16" t="e">
        <f t="shared" ca="1" si="33"/>
        <v>#VALUE!</v>
      </c>
      <c r="O432" s="23"/>
      <c r="P432" s="17" t="s">
        <v>965</v>
      </c>
      <c r="Q432" s="152"/>
      <c r="R432" s="152"/>
      <c r="S432" s="152"/>
      <c r="T432" s="152"/>
      <c r="U432" s="152"/>
      <c r="V432" s="152"/>
      <c r="W432" s="152"/>
      <c r="X432" s="152"/>
      <c r="Y432" s="152"/>
      <c r="Z432" s="152"/>
      <c r="AA432" s="152"/>
      <c r="AB432" s="152"/>
      <c r="AC432" s="152"/>
      <c r="AD432" s="152"/>
      <c r="AE432" s="152"/>
      <c r="AF432" s="152"/>
      <c r="AG432" s="152"/>
      <c r="AH432" s="152"/>
      <c r="AI432" s="152"/>
      <c r="AJ432" s="152"/>
      <c r="AK432" s="152"/>
      <c r="AL432" s="152"/>
      <c r="AM432" s="152"/>
      <c r="AN432" s="152"/>
      <c r="AO432" s="152"/>
      <c r="AP432" s="152"/>
      <c r="AQ432" s="152"/>
      <c r="AR432" s="152"/>
      <c r="AS432" s="152"/>
      <c r="AT432" s="152"/>
      <c r="AU432" s="152"/>
      <c r="AV432" s="152"/>
      <c r="AW432" s="152"/>
      <c r="AX432" s="152"/>
      <c r="AY432" s="152"/>
      <c r="AZ432" s="152"/>
      <c r="BA432" s="152"/>
      <c r="BB432" s="152"/>
      <c r="BC432" s="152"/>
      <c r="BD432" s="152"/>
      <c r="BE432" s="152"/>
      <c r="BF432" s="152"/>
      <c r="BG432" s="152"/>
      <c r="BH432" s="152"/>
      <c r="BI432" s="152"/>
      <c r="BJ432" s="152"/>
      <c r="BK432" s="152"/>
      <c r="BL432" s="152"/>
      <c r="BM432" s="152"/>
      <c r="BN432" s="152"/>
      <c r="BO432" s="152"/>
      <c r="BP432" s="152"/>
      <c r="BQ432" s="152"/>
      <c r="BR432" s="152"/>
      <c r="BS432" s="152"/>
    </row>
    <row r="433" spans="1:71" x14ac:dyDescent="0.25">
      <c r="A433" s="3"/>
      <c r="B433" s="213" t="s">
        <v>970</v>
      </c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3"/>
      <c r="O433" s="12"/>
      <c r="P433" s="5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3"/>
      <c r="B434" s="214" t="s">
        <v>1199</v>
      </c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3"/>
      <c r="O434" s="12"/>
      <c r="P434" s="5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3"/>
      <c r="B435" s="22" t="str">
        <f ca="1">IFERROR(VLOOKUP($H$434,$91:$164,MATHH($P435&amp;"/"&amp;H$285,$89:$89,0),FALSE),"")</f>
        <v/>
      </c>
      <c r="C435" s="22" t="str">
        <f ca="1">IFERROR(VLOOKUP($H$434,$91:$164,MATHH($P435&amp;"/"&amp;H$285,$89:$89,0),FALSE),"")</f>
        <v/>
      </c>
      <c r="D435" s="22" t="str">
        <f ca="1">IFERROR(VLOOKUP($H$434,$91:$164,MATHH($P435&amp;"/"&amp;D$285,$89:$89,0),FALSE),"")</f>
        <v/>
      </c>
      <c r="E435" s="22" t="str">
        <f ca="1">IFERROR(VLOOKUP($H$434,$91:$164,MATHH($P435&amp;"/"&amp;E$285,$89:$89,0),FALSE),"")</f>
        <v/>
      </c>
      <c r="F435" s="22" t="str">
        <f ca="1">IFERROR(VLOOKUP($H$434,$91:$164,MATHH($P435&amp;"/"&amp;F$285,$89:$89,0),FALSE),"")</f>
        <v/>
      </c>
      <c r="G435" s="22" t="str">
        <f ca="1">IFERROR(VLOOKUP($H$434,$91:$164,MATHH($P435&amp;"/"&amp;G$285,$89:$89,0),FALSE),"")</f>
        <v/>
      </c>
      <c r="H435" s="22" t="str">
        <f ca="1">IFERROR(VLOOKUP($H$434,$91:$164,MATHH($P435&amp;"/"&amp;H$285,$89:$89,0),FALSE),"")</f>
        <v/>
      </c>
      <c r="I435" s="22" t="str">
        <f ca="1">IFERROR(VLOOKUP($H$434,$91:$164,MATHH($P435&amp;"/"&amp;I$285,$89:$89,0),FALSE),"")</f>
        <v/>
      </c>
      <c r="J435" s="22" t="str">
        <f ca="1">IFERROR(VLOOKUP($H$434,$91:$164,MATHH($P435&amp;"/"&amp;J$285,$89:$89,0),FALSE),"")</f>
        <v/>
      </c>
      <c r="K435" s="22" t="str">
        <f ca="1">IFERROR(VLOOKUP($H$434,$91:$164,MATHH($P435&amp;"/"&amp;K$285,$89:$89,0),FALSE),"")</f>
        <v/>
      </c>
      <c r="L435" s="22" t="str">
        <f ca="1">IFERROR(VLOOKUP($H$434,$91:$164,MATHH($P435&amp;"/"&amp;L$285,$89:$89,0),FALSE),"")</f>
        <v/>
      </c>
      <c r="M435" s="22" t="str">
        <f ca="1">IFERROR(VLOOKUP($H$434,$91:$164,MATHH($P435&amp;"/"&amp;M$285,$89:$89,0),FALSE),"")</f>
        <v/>
      </c>
      <c r="N435" s="22" t="str">
        <f ca="1">IFERROR(VLOOKUP($H$434,$91:$164,MATHH($P435&amp;"/"&amp;N$285,$89:$89,0),FALSE),"")</f>
        <v/>
      </c>
      <c r="O435" s="12"/>
      <c r="P435" s="15" t="s">
        <v>956</v>
      </c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3"/>
      <c r="B436" s="13" t="str">
        <f ca="1">IFERROR(VLOOKUP($H$434,$91:$164,MATHH($P436&amp;"/"&amp;H$285,$89:$89,0),FALSE),"")</f>
        <v/>
      </c>
      <c r="C436" s="13" t="str">
        <f ca="1">IFERROR(VLOOKUP($H$434,$91:$164,MATHH($P436&amp;"/"&amp;H$285,$89:$89,0),FALSE),"")</f>
        <v/>
      </c>
      <c r="D436" s="13" t="str">
        <f ca="1">IFERROR(VLOOKUP($H$434,$91:$164,MATHH($P436&amp;"/"&amp;D$285,$89:$89,0),FALSE),"")</f>
        <v/>
      </c>
      <c r="E436" s="13" t="str">
        <f ca="1">IFERROR(VLOOKUP($H$434,$91:$164,MATHH($P436&amp;"/"&amp;E$285,$89:$89,0),FALSE),"")</f>
        <v/>
      </c>
      <c r="F436" s="13" t="str">
        <f ca="1">IFERROR(VLOOKUP($H$434,$91:$164,MATHH($P436&amp;"/"&amp;F$285,$89:$89,0),FALSE),"")</f>
        <v/>
      </c>
      <c r="G436" s="13" t="str">
        <f ca="1">IFERROR(VLOOKUP($H$434,$91:$164,MATHH($P436&amp;"/"&amp;G$285,$89:$89,0),FALSE),"")</f>
        <v/>
      </c>
      <c r="H436" s="13" t="str">
        <f ca="1">IFERROR(VLOOKUP($H$434,$91:$164,MATHH($P436&amp;"/"&amp;H$285,$89:$89,0),FALSE),"")</f>
        <v/>
      </c>
      <c r="I436" s="13" t="str">
        <f ca="1">IFERROR(VLOOKUP($H$434,$91:$164,MATHH($P436&amp;"/"&amp;I$285,$89:$89,0),FALSE),"")</f>
        <v/>
      </c>
      <c r="J436" s="13" t="str">
        <f ca="1">IFERROR(VLOOKUP($H$434,$91:$164,MATHH($P436&amp;"/"&amp;J$285,$89:$89,0),FALSE),"")</f>
        <v/>
      </c>
      <c r="K436" s="13" t="str">
        <f ca="1">IFERROR(VLOOKUP($H$434,$91:$164,MATHH($P436&amp;"/"&amp;K$285,$89:$89,0),FALSE),"")</f>
        <v/>
      </c>
      <c r="L436" s="13" t="str">
        <f ca="1">IFERROR(VLOOKUP($H$434,$91:$164,MATHH($P436&amp;"/"&amp;L$285,$89:$89,0),FALSE),"")</f>
        <v/>
      </c>
      <c r="M436" s="13" t="str">
        <f ca="1">IFERROR(VLOOKUP($H$434,$91:$164,MATHH($P436&amp;"/"&amp;M$285,$89:$89,0),FALSE),"")</f>
        <v/>
      </c>
      <c r="N436" s="13" t="str">
        <f ca="1">IFERROR(VLOOKUP($H$434,$91:$164,MATHH($P436&amp;"/"&amp;N$285,$89:$89,0),FALSE),"")</f>
        <v/>
      </c>
      <c r="O436" s="12"/>
      <c r="P436" s="15" t="s">
        <v>957</v>
      </c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3"/>
      <c r="B437" s="13" t="str">
        <f ca="1">IFERROR(VLOOKUP($H$434,$91:$164,MATHH($P437&amp;"/"&amp;H$285,$89:$89,0),FALSE),"")</f>
        <v/>
      </c>
      <c r="C437" s="13" t="str">
        <f ca="1">IFERROR(VLOOKUP($H$434,$91:$164,MATHH($P437&amp;"/"&amp;H$285,$89:$89,0),FALSE),"")</f>
        <v/>
      </c>
      <c r="D437" s="13" t="str">
        <f ca="1">IFERROR(VLOOKUP($H$434,$91:$164,MATHH($P437&amp;"/"&amp;D$285,$89:$89,0),FALSE),"")</f>
        <v/>
      </c>
      <c r="E437" s="13" t="str">
        <f ca="1">IFERROR(VLOOKUP($H$434,$91:$164,MATHH($P437&amp;"/"&amp;E$285,$89:$89,0),FALSE),"")</f>
        <v/>
      </c>
      <c r="F437" s="13" t="str">
        <f ca="1">IFERROR(VLOOKUP($H$434,$91:$164,MATHH($P437&amp;"/"&amp;F$285,$89:$89,0),FALSE),"")</f>
        <v/>
      </c>
      <c r="G437" s="13" t="str">
        <f ca="1">IFERROR(VLOOKUP($H$434,$91:$164,MATHH($P437&amp;"/"&amp;G$285,$89:$89,0),FALSE),"")</f>
        <v/>
      </c>
      <c r="H437" s="13" t="str">
        <f ca="1">IFERROR(VLOOKUP($H$434,$91:$164,MATHH($P437&amp;"/"&amp;H$285,$89:$89,0),FALSE),"")</f>
        <v/>
      </c>
      <c r="I437" s="13" t="str">
        <f ca="1">IFERROR(VLOOKUP($H$434,$91:$164,MATHH($P437&amp;"/"&amp;I$285,$89:$89,0),FALSE),"")</f>
        <v/>
      </c>
      <c r="J437" s="13" t="str">
        <f ca="1">IFERROR(VLOOKUP($H$434,$91:$164,MATHH($P437&amp;"/"&amp;J$285,$89:$89,0),FALSE),"")</f>
        <v/>
      </c>
      <c r="K437" s="13" t="str">
        <f ca="1">IFERROR(VLOOKUP($H$434,$91:$164,MATHH($P437&amp;"/"&amp;K$285,$89:$89,0),FALSE),"")</f>
        <v/>
      </c>
      <c r="L437" s="13" t="str">
        <f ca="1">IFERROR(VLOOKUP($H$434,$91:$164,MATHH($P437&amp;"/"&amp;L$285,$89:$89,0),FALSE),"")</f>
        <v/>
      </c>
      <c r="M437" s="13" t="str">
        <f ca="1">IFERROR(VLOOKUP($H$434,$91:$164,MATHH($P437&amp;"/"&amp;M$285,$89:$89,0),FALSE),"")</f>
        <v/>
      </c>
      <c r="N437" s="13" t="str">
        <f ca="1">IFERROR(VLOOKUP($H$434,$91:$164,MATHH($P437&amp;"/"&amp;N$285,$89:$89,0),FALSE),"")</f>
        <v/>
      </c>
      <c r="O437" s="12"/>
      <c r="P437" s="15" t="s">
        <v>958</v>
      </c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3"/>
      <c r="B438" s="25" t="str">
        <f ca="1">IFERROR(VLOOKUP($H$434,$91:$164,MATHH($P438&amp;"/"&amp;H$285,$89:$89,0),FALSE),"")</f>
        <v/>
      </c>
      <c r="C438" s="25" t="str">
        <f ca="1">IFERROR(VLOOKUP($H$434,$91:$164,MATHH($P438&amp;"/"&amp;H$285,$89:$89,0),FALSE),"")</f>
        <v/>
      </c>
      <c r="D438" s="25" t="str">
        <f ca="1">IFERROR(VLOOKUP($H$434,$91:$164,MATHH($P438&amp;"/"&amp;D$285,$89:$89,0),FALSE),"")</f>
        <v/>
      </c>
      <c r="E438" s="25" t="str">
        <f ca="1">IFERROR(VLOOKUP($H$434,$91:$164,MATHH($P438&amp;"/"&amp;E$285,$89:$89,0),FALSE),"")</f>
        <v/>
      </c>
      <c r="F438" s="25" t="str">
        <f ca="1">IFERROR(VLOOKUP($H$434,$91:$164,MATHH($P438&amp;"/"&amp;F$285,$89:$89,0),FALSE),"")</f>
        <v/>
      </c>
      <c r="G438" s="25" t="str">
        <f ca="1">IFERROR(VLOOKUP($H$434,$91:$164,MATHH($P438&amp;"/"&amp;G$285,$89:$89,0),FALSE),"")</f>
        <v/>
      </c>
      <c r="H438" s="25" t="str">
        <f ca="1">IFERROR(VLOOKUP($H$434,$91:$164,MATHH($P438&amp;"/"&amp;H$285,$89:$89,0),FALSE),"")</f>
        <v/>
      </c>
      <c r="I438" s="25" t="str">
        <f ca="1">IFERROR(VLOOKUP($H$434,$91:$164,MATHH($P438&amp;"/"&amp;I$285,$89:$89,0),FALSE),"")</f>
        <v/>
      </c>
      <c r="J438" s="25" t="str">
        <f ca="1">IFERROR(VLOOKUP($H$434,$91:$164,MATHH($P438&amp;"/"&amp;J$285,$89:$89,0),FALSE),"")</f>
        <v/>
      </c>
      <c r="K438" s="25" t="str">
        <f ca="1">IFERROR(VLOOKUP($H$434,$91:$164,MATHH($P438&amp;"/"&amp;K$285,$89:$89,0),FALSE),"")</f>
        <v/>
      </c>
      <c r="L438" s="25" t="str">
        <f ca="1">IFERROR(VLOOKUP($H$434,$91:$164,MATHH($P438&amp;"/"&amp;L$285,$89:$89,0),FALSE),"")</f>
        <v/>
      </c>
      <c r="M438" s="25" t="str">
        <f ca="1">IFERROR(VLOOKUP($H$434,$91:$164,MATHH($P438&amp;"/"&amp;M$285,$89:$89,0),FALSE),"")</f>
        <v/>
      </c>
      <c r="N438" s="25" t="str">
        <f ca="1">IFERROR(VLOOKUP($H$434,$91:$164,MATHH($P438&amp;"/"&amp;N$285,$89:$89,0),FALSE),"")</f>
        <v/>
      </c>
      <c r="O438" s="12"/>
      <c r="P438" s="15" t="s">
        <v>964</v>
      </c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3"/>
      <c r="B439" s="25">
        <f ca="1">SUM(H435:H438)</f>
        <v>0</v>
      </c>
      <c r="C439" s="25">
        <f ca="1">SUM(H435:H438)</f>
        <v>0</v>
      </c>
      <c r="D439" s="25">
        <f t="shared" ref="B439:M439" ca="1" si="34">SUM(D435:D438)</f>
        <v>0</v>
      </c>
      <c r="E439" s="25">
        <f t="shared" ca="1" si="34"/>
        <v>0</v>
      </c>
      <c r="F439" s="25">
        <f t="shared" ca="1" si="34"/>
        <v>0</v>
      </c>
      <c r="G439" s="25">
        <f t="shared" ca="1" si="34"/>
        <v>0</v>
      </c>
      <c r="H439" s="25">
        <f t="shared" ca="1" si="34"/>
        <v>0</v>
      </c>
      <c r="I439" s="25">
        <f t="shared" ca="1" si="34"/>
        <v>0</v>
      </c>
      <c r="J439" s="25">
        <f t="shared" ca="1" si="34"/>
        <v>0</v>
      </c>
      <c r="K439" s="25">
        <f t="shared" ca="1" si="34"/>
        <v>0</v>
      </c>
      <c r="L439" s="25">
        <f t="shared" ca="1" si="34"/>
        <v>0</v>
      </c>
      <c r="M439" s="25">
        <f t="shared" ca="1" si="34"/>
        <v>0</v>
      </c>
      <c r="N439" s="25" t="e">
        <f ca="1">IF(N436="",N435*4,IF(N437="",(N436+N435)*2,IF(N438="",((N437+N436+N435)/3)*4,SUM(N435:N438))))</f>
        <v>#VALUE!</v>
      </c>
      <c r="O439" s="12" t="e">
        <f ca="1">RATE(M$285-H$285,,-H439,M439)</f>
        <v>#NUM!</v>
      </c>
      <c r="P439" s="15" t="s">
        <v>959</v>
      </c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3"/>
      <c r="B440" s="16" t="e">
        <f ca="1">+H439/(H$402+H$409)</f>
        <v>#DIV/0!</v>
      </c>
      <c r="C440" s="16" t="e">
        <f ca="1">+H439/(H$402+H$409)</f>
        <v>#DIV/0!</v>
      </c>
      <c r="D440" s="16" t="e">
        <f t="shared" ref="B440:N440" ca="1" si="35">+D439/(D$402+D$409)</f>
        <v>#DIV/0!</v>
      </c>
      <c r="E440" s="16" t="e">
        <f t="shared" ca="1" si="35"/>
        <v>#DIV/0!</v>
      </c>
      <c r="F440" s="16" t="e">
        <f t="shared" ca="1" si="35"/>
        <v>#DIV/0!</v>
      </c>
      <c r="G440" s="16" t="e">
        <f t="shared" ca="1" si="35"/>
        <v>#DIV/0!</v>
      </c>
      <c r="H440" s="16" t="e">
        <f t="shared" ca="1" si="35"/>
        <v>#DIV/0!</v>
      </c>
      <c r="I440" s="16" t="e">
        <f t="shared" ca="1" si="35"/>
        <v>#DIV/0!</v>
      </c>
      <c r="J440" s="16" t="e">
        <f t="shared" ca="1" si="35"/>
        <v>#DIV/0!</v>
      </c>
      <c r="K440" s="16" t="e">
        <f t="shared" ca="1" si="35"/>
        <v>#DIV/0!</v>
      </c>
      <c r="L440" s="16" t="e">
        <f t="shared" ca="1" si="35"/>
        <v>#DIV/0!</v>
      </c>
      <c r="M440" s="16" t="e">
        <f t="shared" ca="1" si="35"/>
        <v>#DIV/0!</v>
      </c>
      <c r="N440" s="16" t="e">
        <f t="shared" ca="1" si="35"/>
        <v>#VALUE!</v>
      </c>
      <c r="O440" s="12" t="e">
        <f ca="1">RATE(M$285-H$285,,-H440,M440)</f>
        <v>#DIV/0!</v>
      </c>
      <c r="P440" s="17" t="s">
        <v>1424</v>
      </c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52"/>
      <c r="B441" s="26"/>
      <c r="C441" s="16" t="e">
        <f ca="1">H439/H439-1</f>
        <v>#DIV/0!</v>
      </c>
      <c r="D441" s="16" t="e">
        <f ca="1">D439/H439-1</f>
        <v>#DIV/0!</v>
      </c>
      <c r="E441" s="16" t="e">
        <f t="shared" ref="C441:N441" ca="1" si="36">E439/D439-1</f>
        <v>#DIV/0!</v>
      </c>
      <c r="F441" s="16" t="e">
        <f t="shared" ca="1" si="36"/>
        <v>#DIV/0!</v>
      </c>
      <c r="G441" s="16" t="e">
        <f t="shared" ca="1" si="36"/>
        <v>#DIV/0!</v>
      </c>
      <c r="H441" s="16" t="e">
        <f t="shared" ca="1" si="36"/>
        <v>#DIV/0!</v>
      </c>
      <c r="I441" s="16" t="e">
        <f t="shared" ca="1" si="36"/>
        <v>#DIV/0!</v>
      </c>
      <c r="J441" s="16" t="e">
        <f t="shared" ca="1" si="36"/>
        <v>#DIV/0!</v>
      </c>
      <c r="K441" s="16" t="e">
        <f t="shared" ca="1" si="36"/>
        <v>#DIV/0!</v>
      </c>
      <c r="L441" s="16" t="e">
        <f t="shared" ca="1" si="36"/>
        <v>#DIV/0!</v>
      </c>
      <c r="M441" s="16" t="e">
        <f t="shared" ca="1" si="36"/>
        <v>#DIV/0!</v>
      </c>
      <c r="N441" s="16" t="e">
        <f t="shared" ca="1" si="36"/>
        <v>#VALUE!</v>
      </c>
      <c r="O441" s="23"/>
      <c r="P441" s="17" t="s">
        <v>965</v>
      </c>
      <c r="Q441" s="152"/>
      <c r="R441" s="152"/>
      <c r="S441" s="152"/>
      <c r="T441" s="152"/>
      <c r="U441" s="152"/>
      <c r="V441" s="152"/>
      <c r="W441" s="152"/>
      <c r="X441" s="152"/>
      <c r="Y441" s="152"/>
      <c r="Z441" s="152"/>
      <c r="AA441" s="152"/>
      <c r="AB441" s="152"/>
      <c r="AC441" s="152"/>
      <c r="AD441" s="152"/>
      <c r="AE441" s="152"/>
      <c r="AF441" s="152"/>
      <c r="AG441" s="152"/>
      <c r="AH441" s="152"/>
      <c r="AI441" s="152"/>
      <c r="AJ441" s="152"/>
      <c r="AK441" s="152"/>
      <c r="AL441" s="152"/>
      <c r="AM441" s="152"/>
      <c r="AN441" s="152"/>
      <c r="AO441" s="152"/>
      <c r="AP441" s="152"/>
      <c r="AQ441" s="152"/>
      <c r="AR441" s="152"/>
      <c r="AS441" s="152"/>
      <c r="AT441" s="152"/>
      <c r="AU441" s="152"/>
      <c r="AV441" s="152"/>
      <c r="AW441" s="152"/>
      <c r="AX441" s="152"/>
      <c r="AY441" s="152"/>
      <c r="AZ441" s="152"/>
      <c r="BA441" s="152"/>
      <c r="BB441" s="152"/>
      <c r="BC441" s="152"/>
      <c r="BD441" s="152"/>
      <c r="BE441" s="152"/>
      <c r="BF441" s="152"/>
      <c r="BG441" s="152"/>
      <c r="BH441" s="152"/>
      <c r="BI441" s="152"/>
      <c r="BJ441" s="152"/>
      <c r="BK441" s="152"/>
      <c r="BL441" s="152"/>
      <c r="BM441" s="152"/>
      <c r="BN441" s="152"/>
      <c r="BO441" s="152"/>
      <c r="BP441" s="152"/>
      <c r="BQ441" s="152"/>
      <c r="BR441" s="152"/>
      <c r="BS441" s="152"/>
    </row>
    <row r="442" spans="1:71" x14ac:dyDescent="0.25">
      <c r="A442" s="3"/>
      <c r="B442" s="214" t="s">
        <v>1146</v>
      </c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3"/>
      <c r="O442" s="12"/>
      <c r="P442" s="5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3"/>
      <c r="B443" s="22" t="str">
        <f ca="1">IFERROR(VLOOKUP($H$442,$91:$164,MATHH($P443&amp;"/"&amp;H$285,$89:$89,0),FALSE),"")</f>
        <v/>
      </c>
      <c r="C443" s="22" t="str">
        <f ca="1">IFERROR(VLOOKUP($H$442,$91:$164,MATHH($P443&amp;"/"&amp;H$285,$89:$89,0),FALSE),"")</f>
        <v/>
      </c>
      <c r="D443" s="22" t="str">
        <f ca="1">IFERROR(VLOOKUP($H$442,$91:$164,MATHH($P443&amp;"/"&amp;D$285,$89:$89,0),FALSE),"")</f>
        <v/>
      </c>
      <c r="E443" s="22" t="str">
        <f ca="1">IFERROR(VLOOKUP($H$442,$91:$164,MATHH($P443&amp;"/"&amp;E$285,$89:$89,0),FALSE),"")</f>
        <v/>
      </c>
      <c r="F443" s="22" t="str">
        <f ca="1">IFERROR(VLOOKUP($H$442,$91:$164,MATHH($P443&amp;"/"&amp;F$285,$89:$89,0),FALSE),"")</f>
        <v/>
      </c>
      <c r="G443" s="22" t="str">
        <f ca="1">IFERROR(VLOOKUP($H$442,$91:$164,MATHH($P443&amp;"/"&amp;G$285,$89:$89,0),FALSE),"")</f>
        <v/>
      </c>
      <c r="H443" s="22" t="str">
        <f ca="1">IFERROR(VLOOKUP($H$442,$91:$164,MATHH($P443&amp;"/"&amp;H$285,$89:$89,0),FALSE),"")</f>
        <v/>
      </c>
      <c r="I443" s="22" t="str">
        <f ca="1">IFERROR(VLOOKUP($H$442,$91:$164,MATHH($P443&amp;"/"&amp;I$285,$89:$89,0),FALSE),"")</f>
        <v/>
      </c>
      <c r="J443" s="22" t="str">
        <f ca="1">IFERROR(VLOOKUP($H$442,$91:$164,MATHH($P443&amp;"/"&amp;J$285,$89:$89,0),FALSE),"")</f>
        <v/>
      </c>
      <c r="K443" s="22" t="str">
        <f ca="1">IFERROR(VLOOKUP($H$442,$91:$164,MATHH($P443&amp;"/"&amp;K$285,$89:$89,0),FALSE),"")</f>
        <v/>
      </c>
      <c r="L443" s="22" t="str">
        <f ca="1">IFERROR(VLOOKUP($H$442,$91:$164,MATHH($P443&amp;"/"&amp;L$285,$89:$89,0),FALSE),"")</f>
        <v/>
      </c>
      <c r="M443" s="22" t="str">
        <f ca="1">IFERROR(VLOOKUP($H$442,$91:$164,MATHH($P443&amp;"/"&amp;M$285,$89:$89,0),FALSE),"")</f>
        <v/>
      </c>
      <c r="N443" s="22" t="str">
        <f ca="1">IFERROR(VLOOKUP($H$442,$91:$164,MATHH($P443&amp;"/"&amp;N$285,$89:$89,0),FALSE),"")</f>
        <v/>
      </c>
      <c r="O443" s="12"/>
      <c r="P443" s="15" t="s">
        <v>956</v>
      </c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3"/>
      <c r="B444" s="13" t="str">
        <f ca="1">IFERROR(VLOOKUP($H$442,$91:$164,MATHH($P444&amp;"/"&amp;H$285,$89:$89,0),FALSE),"")</f>
        <v/>
      </c>
      <c r="C444" s="13" t="str">
        <f ca="1">IFERROR(VLOOKUP($H$442,$91:$164,MATHH($P444&amp;"/"&amp;H$285,$89:$89,0),FALSE),"")</f>
        <v/>
      </c>
      <c r="D444" s="13" t="str">
        <f ca="1">IFERROR(VLOOKUP($H$442,$91:$164,MATHH($P444&amp;"/"&amp;D$285,$89:$89,0),FALSE),"")</f>
        <v/>
      </c>
      <c r="E444" s="13" t="str">
        <f ca="1">IFERROR(VLOOKUP($H$442,$91:$164,MATHH($P444&amp;"/"&amp;E$285,$89:$89,0),FALSE),"")</f>
        <v/>
      </c>
      <c r="F444" s="13" t="str">
        <f ca="1">IFERROR(VLOOKUP($H$442,$91:$164,MATHH($P444&amp;"/"&amp;F$285,$89:$89,0),FALSE),"")</f>
        <v/>
      </c>
      <c r="G444" s="13" t="str">
        <f ca="1">IFERROR(VLOOKUP($H$442,$91:$164,MATHH($P444&amp;"/"&amp;G$285,$89:$89,0),FALSE),"")</f>
        <v/>
      </c>
      <c r="H444" s="13" t="str">
        <f ca="1">IFERROR(VLOOKUP($H$442,$91:$164,MATHH($P444&amp;"/"&amp;H$285,$89:$89,0),FALSE),"")</f>
        <v/>
      </c>
      <c r="I444" s="13" t="str">
        <f ca="1">IFERROR(VLOOKUP($H$442,$91:$164,MATHH($P444&amp;"/"&amp;I$285,$89:$89,0),FALSE),"")</f>
        <v/>
      </c>
      <c r="J444" s="13" t="str">
        <f ca="1">IFERROR(VLOOKUP($H$442,$91:$164,MATHH($P444&amp;"/"&amp;J$285,$89:$89,0),FALSE),"")</f>
        <v/>
      </c>
      <c r="K444" s="13" t="str">
        <f ca="1">IFERROR(VLOOKUP($H$442,$91:$164,MATHH($P444&amp;"/"&amp;K$285,$89:$89,0),FALSE),"")</f>
        <v/>
      </c>
      <c r="L444" s="13" t="str">
        <f ca="1">IFERROR(VLOOKUP($H$442,$91:$164,MATHH($P444&amp;"/"&amp;L$285,$89:$89,0),FALSE),"")</f>
        <v/>
      </c>
      <c r="M444" s="13" t="str">
        <f ca="1">IFERROR(VLOOKUP($H$442,$91:$164,MATHH($P444&amp;"/"&amp;M$285,$89:$89,0),FALSE),"")</f>
        <v/>
      </c>
      <c r="N444" s="13" t="str">
        <f ca="1">IFERROR(VLOOKUP($H$442,$91:$164,MATHH($P444&amp;"/"&amp;N$285,$89:$89,0),FALSE),"")</f>
        <v/>
      </c>
      <c r="O444" s="12"/>
      <c r="P444" s="15" t="s">
        <v>957</v>
      </c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3"/>
      <c r="B445" s="13" t="str">
        <f ca="1">IFERROR(VLOOKUP($H$442,$91:$164,MATHH($P445&amp;"/"&amp;H$285,$89:$89,0),FALSE),"")</f>
        <v/>
      </c>
      <c r="C445" s="13" t="str">
        <f ca="1">IFERROR(VLOOKUP($H$442,$91:$164,MATHH($P445&amp;"/"&amp;H$285,$89:$89,0),FALSE),"")</f>
        <v/>
      </c>
      <c r="D445" s="13" t="str">
        <f ca="1">IFERROR(VLOOKUP($H$442,$91:$164,MATHH($P445&amp;"/"&amp;D$285,$89:$89,0),FALSE),"")</f>
        <v/>
      </c>
      <c r="E445" s="13" t="str">
        <f ca="1">IFERROR(VLOOKUP($H$442,$91:$164,MATHH($P445&amp;"/"&amp;E$285,$89:$89,0),FALSE),"")</f>
        <v/>
      </c>
      <c r="F445" s="13" t="str">
        <f ca="1">IFERROR(VLOOKUP($H$442,$91:$164,MATHH($P445&amp;"/"&amp;F$285,$89:$89,0),FALSE),"")</f>
        <v/>
      </c>
      <c r="G445" s="13" t="str">
        <f ca="1">IFERROR(VLOOKUP($H$442,$91:$164,MATHH($P445&amp;"/"&amp;G$285,$89:$89,0),FALSE),"")</f>
        <v/>
      </c>
      <c r="H445" s="13" t="str">
        <f ca="1">IFERROR(VLOOKUP($H$442,$91:$164,MATHH($P445&amp;"/"&amp;H$285,$89:$89,0),FALSE),"")</f>
        <v/>
      </c>
      <c r="I445" s="13" t="str">
        <f ca="1">IFERROR(VLOOKUP($H$442,$91:$164,MATHH($P445&amp;"/"&amp;I$285,$89:$89,0),FALSE),"")</f>
        <v/>
      </c>
      <c r="J445" s="13" t="str">
        <f ca="1">IFERROR(VLOOKUP($H$442,$91:$164,MATHH($P445&amp;"/"&amp;J$285,$89:$89,0),FALSE),"")</f>
        <v/>
      </c>
      <c r="K445" s="13" t="str">
        <f ca="1">IFERROR(VLOOKUP($H$442,$91:$164,MATHH($P445&amp;"/"&amp;K$285,$89:$89,0),FALSE),"")</f>
        <v/>
      </c>
      <c r="L445" s="13" t="str">
        <f ca="1">IFERROR(VLOOKUP($H$442,$91:$164,MATHH($P445&amp;"/"&amp;L$285,$89:$89,0),FALSE),"")</f>
        <v/>
      </c>
      <c r="M445" s="13" t="str">
        <f ca="1">IFERROR(VLOOKUP($H$442,$91:$164,MATHH($P445&amp;"/"&amp;M$285,$89:$89,0),FALSE),"")</f>
        <v/>
      </c>
      <c r="N445" s="13" t="str">
        <f ca="1">IFERROR(VLOOKUP($H$442,$91:$164,MATHH($P445&amp;"/"&amp;N$285,$89:$89,0),FALSE),"")</f>
        <v/>
      </c>
      <c r="O445" s="12"/>
      <c r="P445" s="15" t="s">
        <v>958</v>
      </c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3"/>
      <c r="B446" s="25" t="str">
        <f ca="1">IFERROR(VLOOKUP($H$442,$91:$164,MATHH($P446&amp;"/"&amp;H$285,$89:$89,0),FALSE),"")</f>
        <v/>
      </c>
      <c r="C446" s="25" t="str">
        <f ca="1">IFERROR(VLOOKUP($H$442,$91:$164,MATHH($P446&amp;"/"&amp;H$285,$89:$89,0),FALSE),"")</f>
        <v/>
      </c>
      <c r="D446" s="25" t="str">
        <f ca="1">IFERROR(VLOOKUP($H$442,$91:$164,MATHH($P446&amp;"/"&amp;D$285,$89:$89,0),FALSE),"")</f>
        <v/>
      </c>
      <c r="E446" s="25" t="str">
        <f ca="1">IFERROR(VLOOKUP($H$442,$91:$164,MATHH($P446&amp;"/"&amp;E$285,$89:$89,0),FALSE),"")</f>
        <v/>
      </c>
      <c r="F446" s="25" t="str">
        <f ca="1">IFERROR(VLOOKUP($H$442,$91:$164,MATHH($P446&amp;"/"&amp;F$285,$89:$89,0),FALSE),"")</f>
        <v/>
      </c>
      <c r="G446" s="25" t="str">
        <f ca="1">IFERROR(VLOOKUP($H$442,$91:$164,MATHH($P446&amp;"/"&amp;G$285,$89:$89,0),FALSE),"")</f>
        <v/>
      </c>
      <c r="H446" s="25" t="str">
        <f ca="1">IFERROR(VLOOKUP($H$442,$91:$164,MATHH($P446&amp;"/"&amp;H$285,$89:$89,0),FALSE),"")</f>
        <v/>
      </c>
      <c r="I446" s="25" t="str">
        <f ca="1">IFERROR(VLOOKUP($H$442,$91:$164,MATHH($P446&amp;"/"&amp;I$285,$89:$89,0),FALSE),"")</f>
        <v/>
      </c>
      <c r="J446" s="25" t="str">
        <f ca="1">IFERROR(VLOOKUP($H$442,$91:$164,MATHH($P446&amp;"/"&amp;J$285,$89:$89,0),FALSE),"")</f>
        <v/>
      </c>
      <c r="K446" s="25" t="str">
        <f ca="1">IFERROR(VLOOKUP($H$442,$91:$164,MATHH($P446&amp;"/"&amp;K$285,$89:$89,0),FALSE),"")</f>
        <v/>
      </c>
      <c r="L446" s="25" t="str">
        <f ca="1">IFERROR(VLOOKUP($H$442,$91:$164,MATHH($P446&amp;"/"&amp;L$285,$89:$89,0),FALSE),"")</f>
        <v/>
      </c>
      <c r="M446" s="25" t="str">
        <f ca="1">IFERROR(VLOOKUP($H$442,$91:$164,MATHH($P446&amp;"/"&amp;M$285,$89:$89,0),FALSE),"")</f>
        <v/>
      </c>
      <c r="N446" s="25" t="str">
        <f ca="1">IFERROR(VLOOKUP($H$442,$91:$164,MATHH($P446&amp;"/"&amp;N$285,$89:$89,0),FALSE),"")</f>
        <v/>
      </c>
      <c r="O446" s="12"/>
      <c r="P446" s="15" t="s">
        <v>964</v>
      </c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3"/>
      <c r="B447" s="25">
        <f ca="1">SUM(H443:H446)</f>
        <v>0</v>
      </c>
      <c r="C447" s="25">
        <f ca="1">SUM(H443:H446)</f>
        <v>0</v>
      </c>
      <c r="D447" s="25">
        <f t="shared" ref="B447:M447" ca="1" si="37">SUM(D443:D446)</f>
        <v>0</v>
      </c>
      <c r="E447" s="25">
        <f t="shared" ca="1" si="37"/>
        <v>0</v>
      </c>
      <c r="F447" s="25">
        <f t="shared" ca="1" si="37"/>
        <v>0</v>
      </c>
      <c r="G447" s="25">
        <f t="shared" ca="1" si="37"/>
        <v>0</v>
      </c>
      <c r="H447" s="25">
        <f t="shared" ca="1" si="37"/>
        <v>0</v>
      </c>
      <c r="I447" s="25">
        <f t="shared" ca="1" si="37"/>
        <v>0</v>
      </c>
      <c r="J447" s="25">
        <f t="shared" ca="1" si="37"/>
        <v>0</v>
      </c>
      <c r="K447" s="25">
        <f t="shared" ca="1" si="37"/>
        <v>0</v>
      </c>
      <c r="L447" s="25">
        <f t="shared" ca="1" si="37"/>
        <v>0</v>
      </c>
      <c r="M447" s="25">
        <f t="shared" ca="1" si="37"/>
        <v>0</v>
      </c>
      <c r="N447" s="25" t="e">
        <f ca="1">IF(N444="",N443*4,IF(N445="",(N444+N443)*2,IF(N446="",((N445+N444+N443)/3)*4,SUM(N443:N446))))</f>
        <v>#VALUE!</v>
      </c>
      <c r="O447" s="12" t="e">
        <f ca="1">RATE(M$285-H$285,,-H447,M447)</f>
        <v>#NUM!</v>
      </c>
      <c r="P447" s="15" t="s">
        <v>959</v>
      </c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3"/>
      <c r="B448" s="16" t="e">
        <f ca="1">+H447/(H$402+H$409)</f>
        <v>#DIV/0!</v>
      </c>
      <c r="C448" s="16" t="e">
        <f ca="1">+H447/(H$402+H$409)</f>
        <v>#DIV/0!</v>
      </c>
      <c r="D448" s="16" t="e">
        <f t="shared" ref="B448:N448" ca="1" si="38">+D447/(D$402+D$409)</f>
        <v>#DIV/0!</v>
      </c>
      <c r="E448" s="16" t="e">
        <f t="shared" ca="1" si="38"/>
        <v>#DIV/0!</v>
      </c>
      <c r="F448" s="16" t="e">
        <f t="shared" ca="1" si="38"/>
        <v>#DIV/0!</v>
      </c>
      <c r="G448" s="16" t="e">
        <f t="shared" ca="1" si="38"/>
        <v>#DIV/0!</v>
      </c>
      <c r="H448" s="16" t="e">
        <f t="shared" ca="1" si="38"/>
        <v>#DIV/0!</v>
      </c>
      <c r="I448" s="16" t="e">
        <f t="shared" ca="1" si="38"/>
        <v>#DIV/0!</v>
      </c>
      <c r="J448" s="16" t="e">
        <f t="shared" ca="1" si="38"/>
        <v>#DIV/0!</v>
      </c>
      <c r="K448" s="16" t="e">
        <f t="shared" ca="1" si="38"/>
        <v>#DIV/0!</v>
      </c>
      <c r="L448" s="16" t="e">
        <f t="shared" ca="1" si="38"/>
        <v>#DIV/0!</v>
      </c>
      <c r="M448" s="16" t="e">
        <f t="shared" ca="1" si="38"/>
        <v>#DIV/0!</v>
      </c>
      <c r="N448" s="16" t="e">
        <f t="shared" ca="1" si="38"/>
        <v>#VALUE!</v>
      </c>
      <c r="O448" s="12" t="e">
        <f ca="1">RATE(M$285-H$285,,-H448,M448)</f>
        <v>#DIV/0!</v>
      </c>
      <c r="P448" s="17" t="s">
        <v>1424</v>
      </c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52"/>
      <c r="B449" s="26"/>
      <c r="C449" s="16" t="e">
        <f ca="1">H447/H447-1</f>
        <v>#DIV/0!</v>
      </c>
      <c r="D449" s="16" t="e">
        <f ca="1">D447/H447-1</f>
        <v>#DIV/0!</v>
      </c>
      <c r="E449" s="16" t="e">
        <f t="shared" ref="C449:N449" ca="1" si="39">E447/D447-1</f>
        <v>#DIV/0!</v>
      </c>
      <c r="F449" s="16" t="e">
        <f t="shared" ca="1" si="39"/>
        <v>#DIV/0!</v>
      </c>
      <c r="G449" s="16" t="e">
        <f t="shared" ca="1" si="39"/>
        <v>#DIV/0!</v>
      </c>
      <c r="H449" s="16" t="e">
        <f t="shared" ca="1" si="39"/>
        <v>#DIV/0!</v>
      </c>
      <c r="I449" s="16" t="e">
        <f t="shared" ca="1" si="39"/>
        <v>#DIV/0!</v>
      </c>
      <c r="J449" s="16" t="e">
        <f t="shared" ca="1" si="39"/>
        <v>#DIV/0!</v>
      </c>
      <c r="K449" s="16" t="e">
        <f t="shared" ca="1" si="39"/>
        <v>#DIV/0!</v>
      </c>
      <c r="L449" s="16" t="e">
        <f t="shared" ca="1" si="39"/>
        <v>#DIV/0!</v>
      </c>
      <c r="M449" s="16" t="e">
        <f t="shared" ca="1" si="39"/>
        <v>#DIV/0!</v>
      </c>
      <c r="N449" s="16" t="e">
        <f t="shared" ca="1" si="39"/>
        <v>#VALUE!</v>
      </c>
      <c r="O449" s="23"/>
      <c r="P449" s="17" t="s">
        <v>965</v>
      </c>
      <c r="Q449" s="152"/>
      <c r="R449" s="152"/>
      <c r="S449" s="152"/>
      <c r="T449" s="152"/>
      <c r="U449" s="152"/>
      <c r="V449" s="152"/>
      <c r="W449" s="152"/>
      <c r="X449" s="152"/>
      <c r="Y449" s="152"/>
      <c r="Z449" s="152"/>
      <c r="AA449" s="152"/>
      <c r="AB449" s="152"/>
      <c r="AC449" s="152"/>
      <c r="AD449" s="152"/>
      <c r="AE449" s="152"/>
      <c r="AF449" s="152"/>
      <c r="AG449" s="152"/>
      <c r="AH449" s="152"/>
      <c r="AI449" s="152"/>
      <c r="AJ449" s="152"/>
      <c r="AK449" s="152"/>
      <c r="AL449" s="152"/>
      <c r="AM449" s="152"/>
      <c r="AN449" s="152"/>
      <c r="AO449" s="152"/>
      <c r="AP449" s="152"/>
      <c r="AQ449" s="152"/>
      <c r="AR449" s="152"/>
      <c r="AS449" s="152"/>
      <c r="AT449" s="152"/>
      <c r="AU449" s="152"/>
      <c r="AV449" s="152"/>
      <c r="AW449" s="152"/>
      <c r="AX449" s="152"/>
      <c r="AY449" s="152"/>
      <c r="AZ449" s="152"/>
      <c r="BA449" s="152"/>
      <c r="BB449" s="152"/>
      <c r="BC449" s="152"/>
      <c r="BD449" s="152"/>
      <c r="BE449" s="152"/>
      <c r="BF449" s="152"/>
      <c r="BG449" s="152"/>
      <c r="BH449" s="152"/>
      <c r="BI449" s="152"/>
      <c r="BJ449" s="152"/>
      <c r="BK449" s="152"/>
      <c r="BL449" s="152"/>
      <c r="BM449" s="152"/>
      <c r="BN449" s="152"/>
      <c r="BO449" s="152"/>
      <c r="BP449" s="152"/>
      <c r="BQ449" s="152"/>
      <c r="BR449" s="152"/>
      <c r="BS449" s="152"/>
    </row>
    <row r="450" spans="1:71" x14ac:dyDescent="0.25">
      <c r="A450" s="3"/>
      <c r="B450" s="213" t="s">
        <v>1145</v>
      </c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3"/>
      <c r="O450" s="12"/>
      <c r="P450" s="5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3"/>
      <c r="B451" s="22" t="str">
        <f ca="1">IFERROR(VLOOKUP($H$450,$91:$164,MATHH($P451&amp;"/"&amp;H$285,$89:$89,0),FALSE),"")</f>
        <v/>
      </c>
      <c r="C451" s="22" t="str">
        <f ca="1">IFERROR(VLOOKUP($H$450,$91:$164,MATHH($P451&amp;"/"&amp;H$285,$89:$89,0),FALSE),"")</f>
        <v/>
      </c>
      <c r="D451" s="22" t="str">
        <f ca="1">IFERROR(VLOOKUP($H$450,$91:$164,MATHH($P451&amp;"/"&amp;D$285,$89:$89,0),FALSE),"")</f>
        <v/>
      </c>
      <c r="E451" s="22" t="str">
        <f ca="1">IFERROR(VLOOKUP($H$450,$91:$164,MATHH($P451&amp;"/"&amp;E$285,$89:$89,0),FALSE),"")</f>
        <v/>
      </c>
      <c r="F451" s="22" t="str">
        <f ca="1">IFERROR(VLOOKUP($H$450,$91:$164,MATHH($P451&amp;"/"&amp;F$285,$89:$89,0),FALSE),"")</f>
        <v/>
      </c>
      <c r="G451" s="22" t="str">
        <f ca="1">IFERROR(VLOOKUP($H$450,$91:$164,MATHH($P451&amp;"/"&amp;G$285,$89:$89,0),FALSE),"")</f>
        <v/>
      </c>
      <c r="H451" s="22" t="str">
        <f ca="1">IFERROR(VLOOKUP($H$450,$91:$164,MATHH($P451&amp;"/"&amp;H$285,$89:$89,0),FALSE),"")</f>
        <v/>
      </c>
      <c r="I451" s="22" t="str">
        <f ca="1">IFERROR(VLOOKUP($H$450,$91:$164,MATHH($P451&amp;"/"&amp;I$285,$89:$89,0),FALSE),"")</f>
        <v/>
      </c>
      <c r="J451" s="22" t="str">
        <f ca="1">IFERROR(VLOOKUP($H$450,$91:$164,MATHH($P451&amp;"/"&amp;J$285,$89:$89,0),FALSE),"")</f>
        <v/>
      </c>
      <c r="K451" s="22" t="str">
        <f ca="1">IFERROR(VLOOKUP($H$450,$91:$164,MATHH($P451&amp;"/"&amp;K$285,$89:$89,0),FALSE),"")</f>
        <v/>
      </c>
      <c r="L451" s="22" t="str">
        <f ca="1">IFERROR(VLOOKUP($H$450,$91:$164,MATHH($P451&amp;"/"&amp;L$285,$89:$89,0),FALSE),"")</f>
        <v/>
      </c>
      <c r="M451" s="22" t="str">
        <f ca="1">IFERROR(VLOOKUP($H$450,$91:$164,MATHH($P451&amp;"/"&amp;M$285,$89:$89,0),FALSE),"")</f>
        <v/>
      </c>
      <c r="N451" s="22" t="str">
        <f ca="1">IFERROR(VLOOKUP($H$450,$91:$164,MATHH($P451&amp;"/"&amp;N$285,$89:$89,0),FALSE),"")</f>
        <v/>
      </c>
      <c r="O451" s="12"/>
      <c r="P451" s="15" t="s">
        <v>956</v>
      </c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3"/>
      <c r="B452" s="13" t="str">
        <f ca="1">IFERROR(VLOOKUP($H$450,$91:$164,MATHH($P452&amp;"/"&amp;H$285,$89:$89,0),FALSE),"")</f>
        <v/>
      </c>
      <c r="C452" s="13" t="str">
        <f ca="1">IFERROR(VLOOKUP($H$450,$91:$164,MATHH($P452&amp;"/"&amp;H$285,$89:$89,0),FALSE),"")</f>
        <v/>
      </c>
      <c r="D452" s="13" t="str">
        <f ca="1">IFERROR(VLOOKUP($H$450,$91:$164,MATHH($P452&amp;"/"&amp;D$285,$89:$89,0),FALSE),"")</f>
        <v/>
      </c>
      <c r="E452" s="13" t="str">
        <f ca="1">IFERROR(VLOOKUP($H$450,$91:$164,MATHH($P452&amp;"/"&amp;E$285,$89:$89,0),FALSE),"")</f>
        <v/>
      </c>
      <c r="F452" s="13" t="str">
        <f ca="1">IFERROR(VLOOKUP($H$450,$91:$164,MATHH($P452&amp;"/"&amp;F$285,$89:$89,0),FALSE),"")</f>
        <v/>
      </c>
      <c r="G452" s="13" t="str">
        <f ca="1">IFERROR(VLOOKUP($H$450,$91:$164,MATHH($P452&amp;"/"&amp;G$285,$89:$89,0),FALSE),"")</f>
        <v/>
      </c>
      <c r="H452" s="13" t="str">
        <f ca="1">IFERROR(VLOOKUP($H$450,$91:$164,MATHH($P452&amp;"/"&amp;H$285,$89:$89,0),FALSE),"")</f>
        <v/>
      </c>
      <c r="I452" s="13" t="str">
        <f ca="1">IFERROR(VLOOKUP($H$450,$91:$164,MATHH($P452&amp;"/"&amp;I$285,$89:$89,0),FALSE),"")</f>
        <v/>
      </c>
      <c r="J452" s="13" t="str">
        <f ca="1">IFERROR(VLOOKUP($H$450,$91:$164,MATHH($P452&amp;"/"&amp;J$285,$89:$89,0),FALSE),"")</f>
        <v/>
      </c>
      <c r="K452" s="13" t="str">
        <f ca="1">IFERROR(VLOOKUP($H$450,$91:$164,MATHH($P452&amp;"/"&amp;K$285,$89:$89,0),FALSE),"")</f>
        <v/>
      </c>
      <c r="L452" s="13" t="str">
        <f ca="1">IFERROR(VLOOKUP($H$450,$91:$164,MATHH($P452&amp;"/"&amp;L$285,$89:$89,0),FALSE),"")</f>
        <v/>
      </c>
      <c r="M452" s="13" t="str">
        <f ca="1">IFERROR(VLOOKUP($H$450,$91:$164,MATHH($P452&amp;"/"&amp;M$285,$89:$89,0),FALSE),"")</f>
        <v/>
      </c>
      <c r="N452" s="13" t="str">
        <f ca="1">IFERROR(VLOOKUP($H$450,$91:$164,MATHH($P452&amp;"/"&amp;N$285,$89:$89,0),FALSE),"")</f>
        <v/>
      </c>
      <c r="O452" s="12"/>
      <c r="P452" s="15" t="s">
        <v>957</v>
      </c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3"/>
      <c r="B453" s="13" t="str">
        <f ca="1">IFERROR(VLOOKUP($H$450,$91:$164,MATHH($P453&amp;"/"&amp;H$285,$89:$89,0),FALSE),"")</f>
        <v/>
      </c>
      <c r="C453" s="13" t="str">
        <f ca="1">IFERROR(VLOOKUP($H$450,$91:$164,MATHH($P453&amp;"/"&amp;H$285,$89:$89,0),FALSE),"")</f>
        <v/>
      </c>
      <c r="D453" s="13" t="str">
        <f ca="1">IFERROR(VLOOKUP($H$450,$91:$164,MATHH($P453&amp;"/"&amp;D$285,$89:$89,0),FALSE),"")</f>
        <v/>
      </c>
      <c r="E453" s="13" t="str">
        <f ca="1">IFERROR(VLOOKUP($H$450,$91:$164,MATHH($P453&amp;"/"&amp;E$285,$89:$89,0),FALSE),"")</f>
        <v/>
      </c>
      <c r="F453" s="13" t="str">
        <f ca="1">IFERROR(VLOOKUP($H$450,$91:$164,MATHH($P453&amp;"/"&amp;F$285,$89:$89,0),FALSE),"")</f>
        <v/>
      </c>
      <c r="G453" s="13" t="str">
        <f ca="1">IFERROR(VLOOKUP($H$450,$91:$164,MATHH($P453&amp;"/"&amp;G$285,$89:$89,0),FALSE),"")</f>
        <v/>
      </c>
      <c r="H453" s="13" t="str">
        <f ca="1">IFERROR(VLOOKUP($H$450,$91:$164,MATHH($P453&amp;"/"&amp;H$285,$89:$89,0),FALSE),"")</f>
        <v/>
      </c>
      <c r="I453" s="13" t="str">
        <f ca="1">IFERROR(VLOOKUP($H$450,$91:$164,MATHH($P453&amp;"/"&amp;I$285,$89:$89,0),FALSE),"")</f>
        <v/>
      </c>
      <c r="J453" s="13" t="str">
        <f ca="1">IFERROR(VLOOKUP($H$450,$91:$164,MATHH($P453&amp;"/"&amp;J$285,$89:$89,0),FALSE),"")</f>
        <v/>
      </c>
      <c r="K453" s="13" t="str">
        <f ca="1">IFERROR(VLOOKUP($H$450,$91:$164,MATHH($P453&amp;"/"&amp;K$285,$89:$89,0),FALSE),"")</f>
        <v/>
      </c>
      <c r="L453" s="13" t="str">
        <f ca="1">IFERROR(VLOOKUP($H$450,$91:$164,MATHH($P453&amp;"/"&amp;L$285,$89:$89,0),FALSE),"")</f>
        <v/>
      </c>
      <c r="M453" s="13" t="str">
        <f ca="1">IFERROR(VLOOKUP($H$450,$91:$164,MATHH($P453&amp;"/"&amp;M$285,$89:$89,0),FALSE),"")</f>
        <v/>
      </c>
      <c r="N453" s="13" t="str">
        <f ca="1">IFERROR(VLOOKUP($H$450,$91:$164,MATHH($P453&amp;"/"&amp;N$285,$89:$89,0),FALSE),"")</f>
        <v/>
      </c>
      <c r="O453" s="12"/>
      <c r="P453" s="15" t="s">
        <v>958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3"/>
      <c r="B454" s="25" t="str">
        <f ca="1">IFERROR(VLOOKUP($H$450,$91:$164,MATHH($P454&amp;"/"&amp;H$285,$89:$89,0),FALSE),"")</f>
        <v/>
      </c>
      <c r="C454" s="25" t="str">
        <f ca="1">IFERROR(VLOOKUP($H$450,$91:$164,MATHH($P454&amp;"/"&amp;H$285,$89:$89,0),FALSE),"")</f>
        <v/>
      </c>
      <c r="D454" s="25" t="str">
        <f ca="1">IFERROR(VLOOKUP($H$450,$91:$164,MATHH($P454&amp;"/"&amp;D$285,$89:$89,0),FALSE),"")</f>
        <v/>
      </c>
      <c r="E454" s="25" t="str">
        <f ca="1">IFERROR(VLOOKUP($H$450,$91:$164,MATHH($P454&amp;"/"&amp;E$285,$89:$89,0),FALSE),"")</f>
        <v/>
      </c>
      <c r="F454" s="25" t="str">
        <f ca="1">IFERROR(VLOOKUP($H$450,$91:$164,MATHH($P454&amp;"/"&amp;F$285,$89:$89,0),FALSE),"")</f>
        <v/>
      </c>
      <c r="G454" s="25" t="str">
        <f ca="1">IFERROR(VLOOKUP($H$450,$91:$164,MATHH($P454&amp;"/"&amp;G$285,$89:$89,0),FALSE),"")</f>
        <v/>
      </c>
      <c r="H454" s="25" t="str">
        <f ca="1">IFERROR(VLOOKUP($H$450,$91:$164,MATHH($P454&amp;"/"&amp;H$285,$89:$89,0),FALSE),"")</f>
        <v/>
      </c>
      <c r="I454" s="25" t="str">
        <f ca="1">IFERROR(VLOOKUP($H$450,$91:$164,MATHH($P454&amp;"/"&amp;I$285,$89:$89,0),FALSE),"")</f>
        <v/>
      </c>
      <c r="J454" s="25" t="str">
        <f ca="1">IFERROR(VLOOKUP($H$450,$91:$164,MATHH($P454&amp;"/"&amp;J$285,$89:$89,0),FALSE),"")</f>
        <v/>
      </c>
      <c r="K454" s="25" t="str">
        <f ca="1">IFERROR(VLOOKUP($H$450,$91:$164,MATHH($P454&amp;"/"&amp;K$285,$89:$89,0),FALSE),"")</f>
        <v/>
      </c>
      <c r="L454" s="25" t="str">
        <f ca="1">IFERROR(VLOOKUP($H$450,$91:$164,MATHH($P454&amp;"/"&amp;L$285,$89:$89,0),FALSE),"")</f>
        <v/>
      </c>
      <c r="M454" s="25" t="str">
        <f ca="1">IFERROR(VLOOKUP($H$450,$91:$164,MATHH($P454&amp;"/"&amp;M$285,$89:$89,0),FALSE),"")</f>
        <v/>
      </c>
      <c r="N454" s="25" t="str">
        <f ca="1">IFERROR(VLOOKUP($H$450,$91:$164,MATHH($P454&amp;"/"&amp;N$285,$89:$89,0),FALSE),"")</f>
        <v/>
      </c>
      <c r="O454" s="12"/>
      <c r="P454" s="15" t="s">
        <v>964</v>
      </c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3"/>
      <c r="B455" s="28">
        <f ca="1">SUM(H451:H454)</f>
        <v>0</v>
      </c>
      <c r="C455" s="28">
        <f ca="1">SUM(H451:H454)</f>
        <v>0</v>
      </c>
      <c r="D455" s="28">
        <f t="shared" ref="B455:M455" ca="1" si="40">SUM(D451:D454)</f>
        <v>0</v>
      </c>
      <c r="E455" s="28">
        <f t="shared" ca="1" si="40"/>
        <v>0</v>
      </c>
      <c r="F455" s="28">
        <f t="shared" ca="1" si="40"/>
        <v>0</v>
      </c>
      <c r="G455" s="28">
        <f t="shared" ca="1" si="40"/>
        <v>0</v>
      </c>
      <c r="H455" s="28">
        <f t="shared" ca="1" si="40"/>
        <v>0</v>
      </c>
      <c r="I455" s="28">
        <f t="shared" ca="1" si="40"/>
        <v>0</v>
      </c>
      <c r="J455" s="28">
        <f t="shared" ca="1" si="40"/>
        <v>0</v>
      </c>
      <c r="K455" s="28">
        <f t="shared" ca="1" si="40"/>
        <v>0</v>
      </c>
      <c r="L455" s="28">
        <f t="shared" ca="1" si="40"/>
        <v>0</v>
      </c>
      <c r="M455" s="28">
        <f t="shared" ca="1" si="40"/>
        <v>0</v>
      </c>
      <c r="N455" s="28" t="e">
        <f ca="1">IF(N452="",N451*4,IF(N453="",(N452+N451)*2,IF(N454="",((N453+N452+N451)/3)*4,SUM(N451:N454))))</f>
        <v>#VALUE!</v>
      </c>
      <c r="O455" s="12" t="e">
        <f ca="1">RATE(M$285-H$285,,-H455,M455)</f>
        <v>#NUM!</v>
      </c>
      <c r="P455" s="15" t="s">
        <v>959</v>
      </c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3"/>
      <c r="B456" s="29" t="e">
        <f ca="1">+H455/(H$402+H$409)</f>
        <v>#DIV/0!</v>
      </c>
      <c r="C456" s="16" t="e">
        <f ca="1">+H455/(H$402+H$409)</f>
        <v>#DIV/0!</v>
      </c>
      <c r="D456" s="16" t="e">
        <f t="shared" ref="B456:N456" ca="1" si="41">+D455/(D$402+D$409)</f>
        <v>#DIV/0!</v>
      </c>
      <c r="E456" s="16" t="e">
        <f t="shared" ca="1" si="41"/>
        <v>#DIV/0!</v>
      </c>
      <c r="F456" s="16" t="e">
        <f t="shared" ca="1" si="41"/>
        <v>#DIV/0!</v>
      </c>
      <c r="G456" s="16" t="e">
        <f t="shared" ca="1" si="41"/>
        <v>#DIV/0!</v>
      </c>
      <c r="H456" s="16" t="e">
        <f t="shared" ca="1" si="41"/>
        <v>#DIV/0!</v>
      </c>
      <c r="I456" s="16" t="e">
        <f t="shared" ca="1" si="41"/>
        <v>#DIV/0!</v>
      </c>
      <c r="J456" s="16" t="e">
        <f t="shared" ca="1" si="41"/>
        <v>#DIV/0!</v>
      </c>
      <c r="K456" s="16" t="e">
        <f t="shared" ca="1" si="41"/>
        <v>#DIV/0!</v>
      </c>
      <c r="L456" s="16" t="e">
        <f t="shared" ca="1" si="41"/>
        <v>#DIV/0!</v>
      </c>
      <c r="M456" s="16" t="e">
        <f t="shared" ca="1" si="41"/>
        <v>#DIV/0!</v>
      </c>
      <c r="N456" s="16" t="e">
        <f t="shared" ca="1" si="41"/>
        <v>#VALUE!</v>
      </c>
      <c r="O456" s="12" t="e">
        <f ca="1">RATE(M$285-H$285,,-H456,M456)</f>
        <v>#DIV/0!</v>
      </c>
      <c r="P456" s="17" t="s">
        <v>1424</v>
      </c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52"/>
      <c r="B457" s="26"/>
      <c r="C457" s="16" t="e">
        <f ca="1">H455/H455-1</f>
        <v>#DIV/0!</v>
      </c>
      <c r="D457" s="16" t="e">
        <f ca="1">D455/H455-1</f>
        <v>#DIV/0!</v>
      </c>
      <c r="E457" s="16" t="e">
        <f t="shared" ref="C457:N457" ca="1" si="42">E455/D455-1</f>
        <v>#DIV/0!</v>
      </c>
      <c r="F457" s="16" t="e">
        <f t="shared" ca="1" si="42"/>
        <v>#DIV/0!</v>
      </c>
      <c r="G457" s="16" t="e">
        <f t="shared" ca="1" si="42"/>
        <v>#DIV/0!</v>
      </c>
      <c r="H457" s="16" t="e">
        <f t="shared" ca="1" si="42"/>
        <v>#DIV/0!</v>
      </c>
      <c r="I457" s="16" t="e">
        <f t="shared" ca="1" si="42"/>
        <v>#DIV/0!</v>
      </c>
      <c r="J457" s="16" t="e">
        <f t="shared" ca="1" si="42"/>
        <v>#DIV/0!</v>
      </c>
      <c r="K457" s="16" t="e">
        <f t="shared" ca="1" si="42"/>
        <v>#DIV/0!</v>
      </c>
      <c r="L457" s="16" t="e">
        <f t="shared" ca="1" si="42"/>
        <v>#DIV/0!</v>
      </c>
      <c r="M457" s="16" t="e">
        <f t="shared" ca="1" si="42"/>
        <v>#DIV/0!</v>
      </c>
      <c r="N457" s="16" t="e">
        <f t="shared" ca="1" si="42"/>
        <v>#VALUE!</v>
      </c>
      <c r="O457" s="23"/>
      <c r="P457" s="17" t="s">
        <v>965</v>
      </c>
      <c r="Q457" s="152"/>
      <c r="R457" s="152"/>
      <c r="S457" s="152"/>
      <c r="T457" s="152"/>
      <c r="U457" s="152"/>
      <c r="V457" s="152"/>
      <c r="W457" s="152"/>
      <c r="X457" s="152"/>
      <c r="Y457" s="152"/>
      <c r="Z457" s="152"/>
      <c r="AA457" s="152"/>
      <c r="AB457" s="152"/>
      <c r="AC457" s="152"/>
      <c r="AD457" s="152"/>
      <c r="AE457" s="152"/>
      <c r="AF457" s="152"/>
      <c r="AG457" s="152"/>
      <c r="AH457" s="152"/>
      <c r="AI457" s="152"/>
      <c r="AJ457" s="152"/>
      <c r="AK457" s="152"/>
      <c r="AL457" s="152"/>
      <c r="AM457" s="152"/>
      <c r="AN457" s="152"/>
      <c r="AO457" s="152"/>
      <c r="AP457" s="152"/>
      <c r="AQ457" s="152"/>
      <c r="AR457" s="152"/>
      <c r="AS457" s="152"/>
      <c r="AT457" s="152"/>
      <c r="AU457" s="152"/>
      <c r="AV457" s="152"/>
      <c r="AW457" s="152"/>
      <c r="AX457" s="152"/>
      <c r="AY457" s="152"/>
      <c r="AZ457" s="152"/>
      <c r="BA457" s="152"/>
      <c r="BB457" s="152"/>
      <c r="BC457" s="152"/>
      <c r="BD457" s="152"/>
      <c r="BE457" s="152"/>
      <c r="BF457" s="152"/>
      <c r="BG457" s="152"/>
      <c r="BH457" s="152"/>
      <c r="BI457" s="152"/>
      <c r="BJ457" s="152"/>
      <c r="BK457" s="152"/>
      <c r="BL457" s="152"/>
      <c r="BM457" s="152"/>
      <c r="BN457" s="152"/>
      <c r="BO457" s="152"/>
      <c r="BP457" s="152"/>
      <c r="BQ457" s="152"/>
      <c r="BR457" s="152"/>
      <c r="BS457" s="152"/>
    </row>
    <row r="458" spans="1:71" x14ac:dyDescent="0.25">
      <c r="A458" s="3"/>
      <c r="B458" s="214" t="s">
        <v>1158</v>
      </c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3"/>
      <c r="O458" s="12"/>
      <c r="P458" s="5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3"/>
      <c r="B459" s="22" t="str">
        <f ca="1">IFERROR(VLOOKUP($H$458,$91:$164,MATHH($P459&amp;"/"&amp;H$285,$89:$89,0),FALSE),"")</f>
        <v/>
      </c>
      <c r="C459" s="22" t="str">
        <f ca="1">IFERROR(VLOOKUP($H$458,$91:$164,MATHH($P459&amp;"/"&amp;H$285,$89:$89,0),FALSE),"")</f>
        <v/>
      </c>
      <c r="D459" s="22" t="str">
        <f ca="1">IFERROR(VLOOKUP($H$458,$91:$164,MATHH($P459&amp;"/"&amp;D$285,$89:$89,0),FALSE),"")</f>
        <v/>
      </c>
      <c r="E459" s="22" t="str">
        <f ca="1">IFERROR(VLOOKUP($H$458,$91:$164,MATHH($P459&amp;"/"&amp;E$285,$89:$89,0),FALSE),"")</f>
        <v/>
      </c>
      <c r="F459" s="22" t="str">
        <f ca="1">IFERROR(VLOOKUP($H$458,$91:$164,MATHH($P459&amp;"/"&amp;F$285,$89:$89,0),FALSE),"")</f>
        <v/>
      </c>
      <c r="G459" s="22" t="str">
        <f ca="1">IFERROR(VLOOKUP($H$458,$91:$164,MATHH($P459&amp;"/"&amp;G$285,$89:$89,0),FALSE),"")</f>
        <v/>
      </c>
      <c r="H459" s="22" t="str">
        <f ca="1">IFERROR(VLOOKUP($H$458,$91:$164,MATHH($P459&amp;"/"&amp;H$285,$89:$89,0),FALSE),"")</f>
        <v/>
      </c>
      <c r="I459" s="22" t="str">
        <f ca="1">IFERROR(VLOOKUP($H$458,$91:$164,MATHH($P459&amp;"/"&amp;I$285,$89:$89,0),FALSE),"")</f>
        <v/>
      </c>
      <c r="J459" s="22" t="str">
        <f ca="1">IFERROR(VLOOKUP($H$458,$91:$164,MATHH($P459&amp;"/"&amp;J$285,$89:$89,0),FALSE),"")</f>
        <v/>
      </c>
      <c r="K459" s="22" t="str">
        <f ca="1">IFERROR(VLOOKUP($H$458,$91:$164,MATHH($P459&amp;"/"&amp;K$285,$89:$89,0),FALSE),"")</f>
        <v/>
      </c>
      <c r="L459" s="22" t="str">
        <f ca="1">IFERROR(VLOOKUP($H$458,$91:$164,MATHH($P459&amp;"/"&amp;L$285,$89:$89,0),FALSE),"")</f>
        <v/>
      </c>
      <c r="M459" s="22" t="str">
        <f ca="1">IFERROR(VLOOKUP($H$458,$91:$164,MATHH($P459&amp;"/"&amp;M$285,$89:$89,0),FALSE),"")</f>
        <v/>
      </c>
      <c r="N459" s="22" t="str">
        <f ca="1">IFERROR(VLOOKUP($H$458,$91:$164,MATHH($P459&amp;"/"&amp;N$285,$89:$89,0),FALSE),"")</f>
        <v/>
      </c>
      <c r="O459" s="12"/>
      <c r="P459" s="15" t="s">
        <v>956</v>
      </c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3"/>
      <c r="B460" s="13" t="str">
        <f ca="1">IFERROR(VLOOKUP($H$458,$91:$164,MATHH($P460&amp;"/"&amp;H$285,$89:$89,0),FALSE),"")</f>
        <v/>
      </c>
      <c r="C460" s="13" t="str">
        <f ca="1">IFERROR(VLOOKUP($H$458,$91:$164,MATHH($P460&amp;"/"&amp;H$285,$89:$89,0),FALSE),"")</f>
        <v/>
      </c>
      <c r="D460" s="13" t="str">
        <f ca="1">IFERROR(VLOOKUP($H$458,$91:$164,MATHH($P460&amp;"/"&amp;D$285,$89:$89,0),FALSE),"")</f>
        <v/>
      </c>
      <c r="E460" s="13" t="str">
        <f ca="1">IFERROR(VLOOKUP($H$458,$91:$164,MATHH($P460&amp;"/"&amp;E$285,$89:$89,0),FALSE),"")</f>
        <v/>
      </c>
      <c r="F460" s="13" t="str">
        <f ca="1">IFERROR(VLOOKUP($H$458,$91:$164,MATHH($P460&amp;"/"&amp;F$285,$89:$89,0),FALSE),"")</f>
        <v/>
      </c>
      <c r="G460" s="13" t="str">
        <f ca="1">IFERROR(VLOOKUP($H$458,$91:$164,MATHH($P460&amp;"/"&amp;G$285,$89:$89,0),FALSE),"")</f>
        <v/>
      </c>
      <c r="H460" s="13" t="str">
        <f ca="1">IFERROR(VLOOKUP($H$458,$91:$164,MATHH($P460&amp;"/"&amp;H$285,$89:$89,0),FALSE),"")</f>
        <v/>
      </c>
      <c r="I460" s="13" t="str">
        <f ca="1">IFERROR(VLOOKUP($H$458,$91:$164,MATHH($P460&amp;"/"&amp;I$285,$89:$89,0),FALSE),"")</f>
        <v/>
      </c>
      <c r="J460" s="13" t="str">
        <f ca="1">IFERROR(VLOOKUP($H$458,$91:$164,MATHH($P460&amp;"/"&amp;J$285,$89:$89,0),FALSE),"")</f>
        <v/>
      </c>
      <c r="K460" s="13" t="str">
        <f ca="1">IFERROR(VLOOKUP($H$458,$91:$164,MATHH($P460&amp;"/"&amp;K$285,$89:$89,0),FALSE),"")</f>
        <v/>
      </c>
      <c r="L460" s="13" t="str">
        <f ca="1">IFERROR(VLOOKUP($H$458,$91:$164,MATHH($P460&amp;"/"&amp;L$285,$89:$89,0),FALSE),"")</f>
        <v/>
      </c>
      <c r="M460" s="13" t="str">
        <f ca="1">IFERROR(VLOOKUP($H$458,$91:$164,MATHH($P460&amp;"/"&amp;M$285,$89:$89,0),FALSE),"")</f>
        <v/>
      </c>
      <c r="N460" s="13" t="str">
        <f ca="1">IFERROR(VLOOKUP($H$458,$91:$164,MATHH($P460&amp;"/"&amp;N$285,$89:$89,0),FALSE),"")</f>
        <v/>
      </c>
      <c r="O460" s="12"/>
      <c r="P460" s="15" t="s">
        <v>957</v>
      </c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3"/>
      <c r="B461" s="13" t="str">
        <f ca="1">IFERROR(VLOOKUP($H$458,$91:$164,MATHH($P461&amp;"/"&amp;H$285,$89:$89,0),FALSE),"")</f>
        <v/>
      </c>
      <c r="C461" s="13" t="str">
        <f ca="1">IFERROR(VLOOKUP($H$458,$91:$164,MATHH($P461&amp;"/"&amp;H$285,$89:$89,0),FALSE),"")</f>
        <v/>
      </c>
      <c r="D461" s="13" t="str">
        <f ca="1">IFERROR(VLOOKUP($H$458,$91:$164,MATHH($P461&amp;"/"&amp;D$285,$89:$89,0),FALSE),"")</f>
        <v/>
      </c>
      <c r="E461" s="13" t="str">
        <f ca="1">IFERROR(VLOOKUP($H$458,$91:$164,MATHH($P461&amp;"/"&amp;E$285,$89:$89,0),FALSE),"")</f>
        <v/>
      </c>
      <c r="F461" s="13" t="str">
        <f ca="1">IFERROR(VLOOKUP($H$458,$91:$164,MATHH($P461&amp;"/"&amp;F$285,$89:$89,0),FALSE),"")</f>
        <v/>
      </c>
      <c r="G461" s="13" t="str">
        <f ca="1">IFERROR(VLOOKUP($H$458,$91:$164,MATHH($P461&amp;"/"&amp;G$285,$89:$89,0),FALSE),"")</f>
        <v/>
      </c>
      <c r="H461" s="13" t="str">
        <f ca="1">IFERROR(VLOOKUP($H$458,$91:$164,MATHH($P461&amp;"/"&amp;H$285,$89:$89,0),FALSE),"")</f>
        <v/>
      </c>
      <c r="I461" s="13" t="str">
        <f ca="1">IFERROR(VLOOKUP($H$458,$91:$164,MATHH($P461&amp;"/"&amp;I$285,$89:$89,0),FALSE),"")</f>
        <v/>
      </c>
      <c r="J461" s="13" t="str">
        <f ca="1">IFERROR(VLOOKUP($H$458,$91:$164,MATHH($P461&amp;"/"&amp;J$285,$89:$89,0),FALSE),"")</f>
        <v/>
      </c>
      <c r="K461" s="13" t="str">
        <f ca="1">IFERROR(VLOOKUP($H$458,$91:$164,MATHH($P461&amp;"/"&amp;K$285,$89:$89,0),FALSE),"")</f>
        <v/>
      </c>
      <c r="L461" s="13" t="str">
        <f ca="1">IFERROR(VLOOKUP($H$458,$91:$164,MATHH($P461&amp;"/"&amp;L$285,$89:$89,0),FALSE),"")</f>
        <v/>
      </c>
      <c r="M461" s="13" t="str">
        <f ca="1">IFERROR(VLOOKUP($H$458,$91:$164,MATHH($P461&amp;"/"&amp;M$285,$89:$89,0),FALSE),"")</f>
        <v/>
      </c>
      <c r="N461" s="13" t="str">
        <f ca="1">IFERROR(VLOOKUP($H$458,$91:$164,MATHH($P461&amp;"/"&amp;N$285,$89:$89,0),FALSE),"")</f>
        <v/>
      </c>
      <c r="O461" s="12"/>
      <c r="P461" s="15" t="s">
        <v>958</v>
      </c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3"/>
      <c r="B462" s="25" t="str">
        <f ca="1">IFERROR(VLOOKUP($H$458,$91:$164,MATHH($P462&amp;"/"&amp;H$285,$89:$89,0),FALSE),"")</f>
        <v/>
      </c>
      <c r="C462" s="25" t="str">
        <f ca="1">IFERROR(VLOOKUP($H$458,$91:$164,MATHH($P462&amp;"/"&amp;H$285,$89:$89,0),FALSE),"")</f>
        <v/>
      </c>
      <c r="D462" s="25" t="str">
        <f ca="1">IFERROR(VLOOKUP($H$458,$91:$164,MATHH($P462&amp;"/"&amp;D$285,$89:$89,0),FALSE),"")</f>
        <v/>
      </c>
      <c r="E462" s="25" t="str">
        <f ca="1">IFERROR(VLOOKUP($H$458,$91:$164,MATHH($P462&amp;"/"&amp;E$285,$89:$89,0),FALSE),"")</f>
        <v/>
      </c>
      <c r="F462" s="25" t="str">
        <f ca="1">IFERROR(VLOOKUP($H$458,$91:$164,MATHH($P462&amp;"/"&amp;F$285,$89:$89,0),FALSE),"")</f>
        <v/>
      </c>
      <c r="G462" s="25" t="str">
        <f ca="1">IFERROR(VLOOKUP($H$458,$91:$164,MATHH($P462&amp;"/"&amp;G$285,$89:$89,0),FALSE),"")</f>
        <v/>
      </c>
      <c r="H462" s="25" t="str">
        <f ca="1">IFERROR(VLOOKUP($H$458,$91:$164,MATHH($P462&amp;"/"&amp;H$285,$89:$89,0),FALSE),"")</f>
        <v/>
      </c>
      <c r="I462" s="25" t="str">
        <f ca="1">IFERROR(VLOOKUP($H$458,$91:$164,MATHH($P462&amp;"/"&amp;I$285,$89:$89,0),FALSE),"")</f>
        <v/>
      </c>
      <c r="J462" s="25" t="str">
        <f ca="1">IFERROR(VLOOKUP($H$458,$91:$164,MATHH($P462&amp;"/"&amp;J$285,$89:$89,0),FALSE),"")</f>
        <v/>
      </c>
      <c r="K462" s="25" t="str">
        <f ca="1">IFERROR(VLOOKUP($H$458,$91:$164,MATHH($P462&amp;"/"&amp;K$285,$89:$89,0),FALSE),"")</f>
        <v/>
      </c>
      <c r="L462" s="25" t="str">
        <f ca="1">IFERROR(VLOOKUP($H$458,$91:$164,MATHH($P462&amp;"/"&amp;L$285,$89:$89,0),FALSE),"")</f>
        <v/>
      </c>
      <c r="M462" s="25" t="str">
        <f ca="1">IFERROR(VLOOKUP($H$458,$91:$164,MATHH($P462&amp;"/"&amp;M$285,$89:$89,0),FALSE),"")</f>
        <v/>
      </c>
      <c r="N462" s="25" t="str">
        <f ca="1">IFERROR(VLOOKUP($H$458,$91:$164,MATHH($P462&amp;"/"&amp;N$285,$89:$89,0),FALSE),"")</f>
        <v/>
      </c>
      <c r="O462" s="12"/>
      <c r="P462" s="15" t="s">
        <v>964</v>
      </c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3"/>
      <c r="B463" s="25">
        <f ca="1">SUM(H459:H462)</f>
        <v>0</v>
      </c>
      <c r="C463" s="25">
        <f ca="1">SUM(H459:H462)</f>
        <v>0</v>
      </c>
      <c r="D463" s="25">
        <f t="shared" ref="B463:M463" ca="1" si="43">SUM(D459:D462)</f>
        <v>0</v>
      </c>
      <c r="E463" s="25">
        <f t="shared" ca="1" si="43"/>
        <v>0</v>
      </c>
      <c r="F463" s="25">
        <f t="shared" ca="1" si="43"/>
        <v>0</v>
      </c>
      <c r="G463" s="25">
        <f t="shared" ca="1" si="43"/>
        <v>0</v>
      </c>
      <c r="H463" s="25">
        <f t="shared" ca="1" si="43"/>
        <v>0</v>
      </c>
      <c r="I463" s="25">
        <f t="shared" ca="1" si="43"/>
        <v>0</v>
      </c>
      <c r="J463" s="25">
        <f t="shared" ca="1" si="43"/>
        <v>0</v>
      </c>
      <c r="K463" s="25">
        <f t="shared" ca="1" si="43"/>
        <v>0</v>
      </c>
      <c r="L463" s="25">
        <f t="shared" ca="1" si="43"/>
        <v>0</v>
      </c>
      <c r="M463" s="25">
        <f t="shared" ca="1" si="43"/>
        <v>0</v>
      </c>
      <c r="N463" s="25" t="e">
        <f ca="1">IF(N460="",N459*4,IF(N461="",(N460+N459)*2,IF(N462="",((N461+N460+N459)/3)*4,SUM(N459:N462))))</f>
        <v>#VALUE!</v>
      </c>
      <c r="O463" s="12" t="e">
        <f ca="1">RATE(M$285-H$285,,-H463,M463)</f>
        <v>#NUM!</v>
      </c>
      <c r="P463" s="15" t="s">
        <v>959</v>
      </c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3"/>
      <c r="B464" s="29" t="e">
        <f ca="1">+H463/(H$402+H$409)</f>
        <v>#DIV/0!</v>
      </c>
      <c r="C464" s="30" t="e">
        <f ca="1">+H463/(H$402+H$409)</f>
        <v>#DIV/0!</v>
      </c>
      <c r="D464" s="30" t="e">
        <f t="shared" ref="B464:N464" ca="1" si="44">+D463/(D$402+D$409)</f>
        <v>#DIV/0!</v>
      </c>
      <c r="E464" s="30" t="e">
        <f t="shared" ca="1" si="44"/>
        <v>#DIV/0!</v>
      </c>
      <c r="F464" s="30" t="e">
        <f t="shared" ca="1" si="44"/>
        <v>#DIV/0!</v>
      </c>
      <c r="G464" s="30" t="e">
        <f t="shared" ca="1" si="44"/>
        <v>#DIV/0!</v>
      </c>
      <c r="H464" s="30" t="e">
        <f t="shared" ca="1" si="44"/>
        <v>#DIV/0!</v>
      </c>
      <c r="I464" s="30" t="e">
        <f t="shared" ca="1" si="44"/>
        <v>#DIV/0!</v>
      </c>
      <c r="J464" s="30" t="e">
        <f t="shared" ca="1" si="44"/>
        <v>#DIV/0!</v>
      </c>
      <c r="K464" s="30" t="e">
        <f t="shared" ca="1" si="44"/>
        <v>#DIV/0!</v>
      </c>
      <c r="L464" s="30" t="e">
        <f t="shared" ca="1" si="44"/>
        <v>#DIV/0!</v>
      </c>
      <c r="M464" s="30" t="e">
        <f t="shared" ca="1" si="44"/>
        <v>#DIV/0!</v>
      </c>
      <c r="N464" s="31" t="e">
        <f t="shared" ca="1" si="44"/>
        <v>#VALUE!</v>
      </c>
      <c r="O464" s="12" t="e">
        <f ca="1">RATE(M$285-H$285,,-H464,M464)</f>
        <v>#DIV/0!</v>
      </c>
      <c r="P464" s="17" t="s">
        <v>1424</v>
      </c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3"/>
      <c r="B465" s="216" t="s">
        <v>1530</v>
      </c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3"/>
      <c r="O465" s="12"/>
      <c r="P465" s="5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3"/>
      <c r="B466" s="22" t="str">
        <f ca="1">IFERROR(H426+H405-H451-H459,"")</f>
        <v/>
      </c>
      <c r="C466" s="22" t="str">
        <f ca="1">IFERROR(H426+H405-H451-H459,"")</f>
        <v/>
      </c>
      <c r="D466" s="22" t="str">
        <f t="shared" ref="B466:N470" ca="1" si="45">IFERROR(D426+D405-D451-D459,"")</f>
        <v/>
      </c>
      <c r="E466" s="22" t="str">
        <f t="shared" ca="1" si="45"/>
        <v/>
      </c>
      <c r="F466" s="22" t="str">
        <f t="shared" ca="1" si="45"/>
        <v/>
      </c>
      <c r="G466" s="22" t="str">
        <f t="shared" ca="1" si="45"/>
        <v/>
      </c>
      <c r="H466" s="22" t="str">
        <f t="shared" ca="1" si="45"/>
        <v/>
      </c>
      <c r="I466" s="22" t="str">
        <f t="shared" ca="1" si="45"/>
        <v/>
      </c>
      <c r="J466" s="22" t="str">
        <f t="shared" ca="1" si="45"/>
        <v/>
      </c>
      <c r="K466" s="22" t="str">
        <f t="shared" ca="1" si="45"/>
        <v/>
      </c>
      <c r="L466" s="22" t="str">
        <f t="shared" ca="1" si="45"/>
        <v/>
      </c>
      <c r="M466" s="22" t="str">
        <f t="shared" ca="1" si="45"/>
        <v/>
      </c>
      <c r="N466" s="22" t="str">
        <f t="shared" ca="1" si="45"/>
        <v/>
      </c>
      <c r="O466" s="12"/>
      <c r="P466" s="15" t="s">
        <v>956</v>
      </c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3"/>
      <c r="B467" s="13" t="str">
        <f ca="1">IFERROR(H427+H406-H452-H460,"")</f>
        <v/>
      </c>
      <c r="C467" s="13" t="str">
        <f ca="1">IFERROR(H427+H406-H452-H460,"")</f>
        <v/>
      </c>
      <c r="D467" s="13" t="str">
        <f t="shared" ca="1" si="45"/>
        <v/>
      </c>
      <c r="E467" s="13" t="str">
        <f t="shared" ca="1" si="45"/>
        <v/>
      </c>
      <c r="F467" s="13" t="str">
        <f t="shared" ca="1" si="45"/>
        <v/>
      </c>
      <c r="G467" s="13" t="str">
        <f t="shared" ca="1" si="45"/>
        <v/>
      </c>
      <c r="H467" s="13" t="str">
        <f t="shared" ca="1" si="45"/>
        <v/>
      </c>
      <c r="I467" s="13" t="str">
        <f t="shared" ca="1" si="45"/>
        <v/>
      </c>
      <c r="J467" s="13" t="str">
        <f t="shared" ca="1" si="45"/>
        <v/>
      </c>
      <c r="K467" s="13" t="str">
        <f t="shared" ca="1" si="45"/>
        <v/>
      </c>
      <c r="L467" s="13" t="str">
        <f t="shared" ca="1" si="45"/>
        <v/>
      </c>
      <c r="M467" s="13" t="str">
        <f t="shared" ca="1" si="45"/>
        <v/>
      </c>
      <c r="N467" s="13" t="str">
        <f t="shared" ca="1" si="45"/>
        <v/>
      </c>
      <c r="O467" s="12"/>
      <c r="P467" s="15" t="s">
        <v>957</v>
      </c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3"/>
      <c r="B468" s="13" t="str">
        <f ca="1">IFERROR(H428+H407-H453-H461,"")</f>
        <v/>
      </c>
      <c r="C468" s="13" t="str">
        <f ca="1">IFERROR(H428+H407-H453-H461,"")</f>
        <v/>
      </c>
      <c r="D468" s="13" t="str">
        <f t="shared" ca="1" si="45"/>
        <v/>
      </c>
      <c r="E468" s="13" t="str">
        <f t="shared" ca="1" si="45"/>
        <v/>
      </c>
      <c r="F468" s="13" t="str">
        <f t="shared" ca="1" si="45"/>
        <v/>
      </c>
      <c r="G468" s="13" t="str">
        <f t="shared" ca="1" si="45"/>
        <v/>
      </c>
      <c r="H468" s="13" t="str">
        <f t="shared" ca="1" si="45"/>
        <v/>
      </c>
      <c r="I468" s="13" t="str">
        <f t="shared" ca="1" si="45"/>
        <v/>
      </c>
      <c r="J468" s="13" t="str">
        <f t="shared" ca="1" si="45"/>
        <v/>
      </c>
      <c r="K468" s="13" t="str">
        <f t="shared" ca="1" si="45"/>
        <v/>
      </c>
      <c r="L468" s="13" t="str">
        <f t="shared" ca="1" si="45"/>
        <v/>
      </c>
      <c r="M468" s="13" t="str">
        <f t="shared" ca="1" si="45"/>
        <v/>
      </c>
      <c r="N468" s="13" t="str">
        <f t="shared" ca="1" si="45"/>
        <v/>
      </c>
      <c r="O468" s="12"/>
      <c r="P468" s="15" t="s">
        <v>958</v>
      </c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3"/>
      <c r="B469" s="25" t="str">
        <f ca="1">IFERROR(H429+H408-H454-H462,"")</f>
        <v/>
      </c>
      <c r="C469" s="25" t="str">
        <f ca="1">IFERROR(H429+H408-H454-H462,"")</f>
        <v/>
      </c>
      <c r="D469" s="25" t="str">
        <f t="shared" ca="1" si="45"/>
        <v/>
      </c>
      <c r="E469" s="25" t="str">
        <f t="shared" ca="1" si="45"/>
        <v/>
      </c>
      <c r="F469" s="25" t="str">
        <f t="shared" ca="1" si="45"/>
        <v/>
      </c>
      <c r="G469" s="25" t="str">
        <f t="shared" ca="1" si="45"/>
        <v/>
      </c>
      <c r="H469" s="25" t="str">
        <f t="shared" ca="1" si="45"/>
        <v/>
      </c>
      <c r="I469" s="25" t="str">
        <f t="shared" ca="1" si="45"/>
        <v/>
      </c>
      <c r="J469" s="25" t="str">
        <f t="shared" ca="1" si="45"/>
        <v/>
      </c>
      <c r="K469" s="25" t="str">
        <f t="shared" ca="1" si="45"/>
        <v/>
      </c>
      <c r="L469" s="25" t="str">
        <f t="shared" ca="1" si="45"/>
        <v/>
      </c>
      <c r="M469" s="25" t="str">
        <f t="shared" ca="1" si="45"/>
        <v/>
      </c>
      <c r="N469" s="25" t="str">
        <f t="shared" ca="1" si="45"/>
        <v/>
      </c>
      <c r="O469" s="12"/>
      <c r="P469" s="15" t="s">
        <v>964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3"/>
      <c r="B470" s="28">
        <f ca="1">IFERROR(H430+H409-H455-H463,"")</f>
        <v>0</v>
      </c>
      <c r="C470" s="25">
        <f ca="1">IFERROR(H430+H409-H455-H463,"")</f>
        <v>0</v>
      </c>
      <c r="D470" s="25">
        <f t="shared" ca="1" si="45"/>
        <v>0</v>
      </c>
      <c r="E470" s="25">
        <f t="shared" ca="1" si="45"/>
        <v>0</v>
      </c>
      <c r="F470" s="25">
        <f t="shared" ca="1" si="45"/>
        <v>0</v>
      </c>
      <c r="G470" s="25">
        <f t="shared" ca="1" si="45"/>
        <v>0</v>
      </c>
      <c r="H470" s="25">
        <f t="shared" ca="1" si="45"/>
        <v>0</v>
      </c>
      <c r="I470" s="25">
        <f t="shared" ca="1" si="45"/>
        <v>0</v>
      </c>
      <c r="J470" s="25">
        <f t="shared" ca="1" si="45"/>
        <v>0</v>
      </c>
      <c r="K470" s="25">
        <f t="shared" ca="1" si="45"/>
        <v>0</v>
      </c>
      <c r="L470" s="25">
        <f t="shared" ca="1" si="45"/>
        <v>0</v>
      </c>
      <c r="M470" s="25">
        <f t="shared" ca="1" si="45"/>
        <v>0</v>
      </c>
      <c r="N470" s="25" t="str">
        <f t="shared" ca="1" si="45"/>
        <v/>
      </c>
      <c r="O470" s="12" t="e">
        <f ca="1">RATE(M$285-H$285,,-H470,M470)</f>
        <v>#NUM!</v>
      </c>
      <c r="P470" s="15" t="s">
        <v>959</v>
      </c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3"/>
      <c r="B471" s="16" t="e">
        <f ca="1">+H470/(H$402+H$409)</f>
        <v>#DIV/0!</v>
      </c>
      <c r="C471" s="16" t="e">
        <f ca="1">+H470/(H$402+H$409)</f>
        <v>#DIV/0!</v>
      </c>
      <c r="D471" s="16" t="e">
        <f t="shared" ref="B471:N471" ca="1" si="46">+D470/(D$402+D$409)</f>
        <v>#DIV/0!</v>
      </c>
      <c r="E471" s="16" t="e">
        <f t="shared" ca="1" si="46"/>
        <v>#DIV/0!</v>
      </c>
      <c r="F471" s="16" t="e">
        <f t="shared" ca="1" si="46"/>
        <v>#DIV/0!</v>
      </c>
      <c r="G471" s="16" t="e">
        <f t="shared" ca="1" si="46"/>
        <v>#DIV/0!</v>
      </c>
      <c r="H471" s="16" t="e">
        <f t="shared" ca="1" si="46"/>
        <v>#DIV/0!</v>
      </c>
      <c r="I471" s="16" t="e">
        <f t="shared" ca="1" si="46"/>
        <v>#DIV/0!</v>
      </c>
      <c r="J471" s="16" t="e">
        <f t="shared" ca="1" si="46"/>
        <v>#DIV/0!</v>
      </c>
      <c r="K471" s="16" t="e">
        <f t="shared" ca="1" si="46"/>
        <v>#DIV/0!</v>
      </c>
      <c r="L471" s="16" t="e">
        <f t="shared" ca="1" si="46"/>
        <v>#DIV/0!</v>
      </c>
      <c r="M471" s="16" t="e">
        <f t="shared" ca="1" si="46"/>
        <v>#DIV/0!</v>
      </c>
      <c r="N471" s="16" t="e">
        <f t="shared" ca="1" si="46"/>
        <v>#VALUE!</v>
      </c>
      <c r="O471" s="12" t="e">
        <f ca="1">RATE(M$285-H$285,,-H471,M471)</f>
        <v>#DIV/0!</v>
      </c>
      <c r="P471" s="17" t="s">
        <v>1531</v>
      </c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52"/>
      <c r="B472" s="26"/>
      <c r="C472" s="16" t="e">
        <f ca="1">H470/H470-1</f>
        <v>#DIV/0!</v>
      </c>
      <c r="D472" s="16" t="e">
        <f ca="1">D470/H470-1</f>
        <v>#DIV/0!</v>
      </c>
      <c r="E472" s="16" t="e">
        <f t="shared" ref="C472:N472" ca="1" si="47">E470/D470-1</f>
        <v>#DIV/0!</v>
      </c>
      <c r="F472" s="16" t="e">
        <f t="shared" ca="1" si="47"/>
        <v>#DIV/0!</v>
      </c>
      <c r="G472" s="16" t="e">
        <f t="shared" ca="1" si="47"/>
        <v>#DIV/0!</v>
      </c>
      <c r="H472" s="16" t="e">
        <f t="shared" ca="1" si="47"/>
        <v>#DIV/0!</v>
      </c>
      <c r="I472" s="16" t="e">
        <f t="shared" ca="1" si="47"/>
        <v>#DIV/0!</v>
      </c>
      <c r="J472" s="16" t="e">
        <f t="shared" ca="1" si="47"/>
        <v>#DIV/0!</v>
      </c>
      <c r="K472" s="16" t="e">
        <f t="shared" ca="1" si="47"/>
        <v>#DIV/0!</v>
      </c>
      <c r="L472" s="16" t="e">
        <f t="shared" ca="1" si="47"/>
        <v>#DIV/0!</v>
      </c>
      <c r="M472" s="16" t="e">
        <f t="shared" ca="1" si="47"/>
        <v>#DIV/0!</v>
      </c>
      <c r="N472" s="16" t="e">
        <f t="shared" ca="1" si="47"/>
        <v>#VALUE!</v>
      </c>
      <c r="O472" s="23"/>
      <c r="P472" s="17" t="s">
        <v>965</v>
      </c>
      <c r="Q472" s="152"/>
      <c r="R472" s="152"/>
      <c r="S472" s="152"/>
      <c r="T472" s="152"/>
      <c r="U472" s="152"/>
      <c r="V472" s="152"/>
      <c r="W472" s="152"/>
      <c r="X472" s="152"/>
      <c r="Y472" s="152"/>
      <c r="Z472" s="152"/>
      <c r="AA472" s="152"/>
      <c r="AB472" s="152"/>
      <c r="AC472" s="152"/>
      <c r="AD472" s="152"/>
      <c r="AE472" s="152"/>
      <c r="AF472" s="152"/>
      <c r="AG472" s="152"/>
      <c r="AH472" s="152"/>
      <c r="AI472" s="152"/>
      <c r="AJ472" s="152"/>
      <c r="AK472" s="152"/>
      <c r="AL472" s="152"/>
      <c r="AM472" s="152"/>
      <c r="AN472" s="152"/>
      <c r="AO472" s="152"/>
      <c r="AP472" s="152"/>
      <c r="AQ472" s="152"/>
      <c r="AR472" s="152"/>
      <c r="AS472" s="152"/>
      <c r="AT472" s="152"/>
      <c r="AU472" s="152"/>
      <c r="AV472" s="152"/>
      <c r="AW472" s="152"/>
      <c r="AX472" s="152"/>
      <c r="AY472" s="152"/>
      <c r="AZ472" s="152"/>
      <c r="BA472" s="152"/>
      <c r="BB472" s="152"/>
      <c r="BC472" s="152"/>
      <c r="BD472" s="152"/>
      <c r="BE472" s="152"/>
      <c r="BF472" s="152"/>
      <c r="BG472" s="152"/>
      <c r="BH472" s="152"/>
      <c r="BI472" s="152"/>
      <c r="BJ472" s="152"/>
      <c r="BK472" s="152"/>
      <c r="BL472" s="152"/>
      <c r="BM472" s="152"/>
      <c r="BN472" s="152"/>
      <c r="BO472" s="152"/>
      <c r="BP472" s="152"/>
      <c r="BQ472" s="152"/>
      <c r="BR472" s="152"/>
      <c r="BS472" s="152"/>
    </row>
    <row r="473" spans="1:71" x14ac:dyDescent="0.25">
      <c r="A473" s="3"/>
      <c r="B473" s="216" t="s">
        <v>1532</v>
      </c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3"/>
      <c r="O473" s="12"/>
      <c r="P473" s="17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3"/>
      <c r="B474" s="22" t="str">
        <f ca="1">IFERROR(H466+H512,"")</f>
        <v/>
      </c>
      <c r="C474" s="22" t="str">
        <f ca="1">IFERROR(H466+H512,"")</f>
        <v/>
      </c>
      <c r="D474" s="22" t="str">
        <f t="shared" ref="B474:N474" ca="1" si="48">IFERROR(D466+D512,"")</f>
        <v/>
      </c>
      <c r="E474" s="22" t="str">
        <f t="shared" ca="1" si="48"/>
        <v/>
      </c>
      <c r="F474" s="22" t="str">
        <f t="shared" ca="1" si="48"/>
        <v/>
      </c>
      <c r="G474" s="22" t="str">
        <f t="shared" ca="1" si="48"/>
        <v/>
      </c>
      <c r="H474" s="22" t="str">
        <f t="shared" ca="1" si="48"/>
        <v/>
      </c>
      <c r="I474" s="22" t="str">
        <f t="shared" ca="1" si="48"/>
        <v/>
      </c>
      <c r="J474" s="22" t="str">
        <f t="shared" ca="1" si="48"/>
        <v/>
      </c>
      <c r="K474" s="22" t="str">
        <f t="shared" ca="1" si="48"/>
        <v/>
      </c>
      <c r="L474" s="22" t="str">
        <f t="shared" ca="1" si="48"/>
        <v/>
      </c>
      <c r="M474" s="22" t="str">
        <f t="shared" ca="1" si="48"/>
        <v/>
      </c>
      <c r="N474" s="22" t="str">
        <f t="shared" ca="1" si="48"/>
        <v/>
      </c>
      <c r="O474" s="12"/>
      <c r="P474" s="15" t="s">
        <v>956</v>
      </c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3"/>
      <c r="B475" s="13" t="str">
        <f ca="1">IFERROR(H467+H513-H512,"")</f>
        <v/>
      </c>
      <c r="C475" s="13" t="str">
        <f ca="1">IFERROR(H467+H513-H512,"")</f>
        <v/>
      </c>
      <c r="D475" s="13" t="str">
        <f t="shared" ref="B475:N477" ca="1" si="49">IFERROR(D467+D513-D512,"")</f>
        <v/>
      </c>
      <c r="E475" s="13" t="str">
        <f t="shared" ca="1" si="49"/>
        <v/>
      </c>
      <c r="F475" s="13" t="str">
        <f t="shared" ca="1" si="49"/>
        <v/>
      </c>
      <c r="G475" s="13" t="str">
        <f t="shared" ca="1" si="49"/>
        <v/>
      </c>
      <c r="H475" s="13" t="str">
        <f t="shared" ca="1" si="49"/>
        <v/>
      </c>
      <c r="I475" s="13" t="str">
        <f t="shared" ca="1" si="49"/>
        <v/>
      </c>
      <c r="J475" s="13" t="str">
        <f t="shared" ca="1" si="49"/>
        <v/>
      </c>
      <c r="K475" s="13" t="str">
        <f t="shared" ca="1" si="49"/>
        <v/>
      </c>
      <c r="L475" s="13" t="str">
        <f t="shared" ca="1" si="49"/>
        <v/>
      </c>
      <c r="M475" s="13" t="str">
        <f t="shared" ca="1" si="49"/>
        <v/>
      </c>
      <c r="N475" s="13" t="str">
        <f t="shared" ca="1" si="49"/>
        <v/>
      </c>
      <c r="O475" s="12"/>
      <c r="P475" s="15" t="s">
        <v>957</v>
      </c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3"/>
      <c r="B476" s="13" t="str">
        <f ca="1">IFERROR(H468+H514-H513,"")</f>
        <v/>
      </c>
      <c r="C476" s="13" t="str">
        <f ca="1">IFERROR(H468+H514-H513,"")</f>
        <v/>
      </c>
      <c r="D476" s="13" t="str">
        <f t="shared" ca="1" si="49"/>
        <v/>
      </c>
      <c r="E476" s="13" t="str">
        <f t="shared" ca="1" si="49"/>
        <v/>
      </c>
      <c r="F476" s="13" t="str">
        <f t="shared" ca="1" si="49"/>
        <v/>
      </c>
      <c r="G476" s="13" t="str">
        <f t="shared" ca="1" si="49"/>
        <v/>
      </c>
      <c r="H476" s="13" t="str">
        <f t="shared" ca="1" si="49"/>
        <v/>
      </c>
      <c r="I476" s="13" t="str">
        <f t="shared" ca="1" si="49"/>
        <v/>
      </c>
      <c r="J476" s="13" t="str">
        <f t="shared" ca="1" si="49"/>
        <v/>
      </c>
      <c r="K476" s="13" t="str">
        <f t="shared" ca="1" si="49"/>
        <v/>
      </c>
      <c r="L476" s="13" t="str">
        <f t="shared" ca="1" si="49"/>
        <v/>
      </c>
      <c r="M476" s="13" t="str">
        <f t="shared" ca="1" si="49"/>
        <v/>
      </c>
      <c r="N476" s="13" t="str">
        <f t="shared" ca="1" si="49"/>
        <v/>
      </c>
      <c r="O476" s="12"/>
      <c r="P476" s="15" t="s">
        <v>958</v>
      </c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3"/>
      <c r="B477" s="25" t="str">
        <f ca="1">IFERROR(H469+H515-H514,"")</f>
        <v/>
      </c>
      <c r="C477" s="25" t="str">
        <f ca="1">IFERROR(H469+H515-H514,"")</f>
        <v/>
      </c>
      <c r="D477" s="25" t="str">
        <f t="shared" ca="1" si="49"/>
        <v/>
      </c>
      <c r="E477" s="25" t="str">
        <f t="shared" ca="1" si="49"/>
        <v/>
      </c>
      <c r="F477" s="25" t="str">
        <f t="shared" ca="1" si="49"/>
        <v/>
      </c>
      <c r="G477" s="25" t="str">
        <f t="shared" ca="1" si="49"/>
        <v/>
      </c>
      <c r="H477" s="25" t="str">
        <f t="shared" ca="1" si="49"/>
        <v/>
      </c>
      <c r="I477" s="25" t="str">
        <f t="shared" ca="1" si="49"/>
        <v/>
      </c>
      <c r="J477" s="25" t="str">
        <f t="shared" ca="1" si="49"/>
        <v/>
      </c>
      <c r="K477" s="25" t="str">
        <f t="shared" ca="1" si="49"/>
        <v/>
      </c>
      <c r="L477" s="25" t="str">
        <f t="shared" ca="1" si="49"/>
        <v/>
      </c>
      <c r="M477" s="25" t="str">
        <f t="shared" ca="1" si="49"/>
        <v/>
      </c>
      <c r="N477" s="25" t="str">
        <f t="shared" ca="1" si="49"/>
        <v/>
      </c>
      <c r="O477" s="12"/>
      <c r="P477" s="15" t="s">
        <v>964</v>
      </c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3"/>
      <c r="B478" s="28" t="str">
        <f ca="1">IFERROR(H470+H515,"")</f>
        <v/>
      </c>
      <c r="C478" s="25" t="str">
        <f ca="1">IFERROR(H470+H515,"")</f>
        <v/>
      </c>
      <c r="D478" s="25" t="str">
        <f t="shared" ref="B478:N478" ca="1" si="50">IFERROR(D470+D515,"")</f>
        <v/>
      </c>
      <c r="E478" s="25" t="str">
        <f t="shared" ca="1" si="50"/>
        <v/>
      </c>
      <c r="F478" s="25" t="str">
        <f t="shared" ca="1" si="50"/>
        <v/>
      </c>
      <c r="G478" s="25" t="str">
        <f t="shared" ca="1" si="50"/>
        <v/>
      </c>
      <c r="H478" s="25" t="str">
        <f t="shared" ca="1" si="50"/>
        <v/>
      </c>
      <c r="I478" s="25" t="str">
        <f t="shared" ca="1" si="50"/>
        <v/>
      </c>
      <c r="J478" s="25" t="str">
        <f t="shared" ca="1" si="50"/>
        <v/>
      </c>
      <c r="K478" s="25" t="str">
        <f t="shared" ca="1" si="50"/>
        <v/>
      </c>
      <c r="L478" s="25" t="str">
        <f t="shared" ca="1" si="50"/>
        <v/>
      </c>
      <c r="M478" s="25" t="str">
        <f t="shared" ca="1" si="50"/>
        <v/>
      </c>
      <c r="N478" s="25" t="str">
        <f t="shared" ca="1" si="50"/>
        <v/>
      </c>
      <c r="O478" s="12" t="e">
        <f ca="1">RATE(M$285-H$285,,-H478,M478)</f>
        <v>#VALUE!</v>
      </c>
      <c r="P478" s="15" t="s">
        <v>959</v>
      </c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3"/>
      <c r="B479" s="16" t="e">
        <f ca="1">+H478/(H$402+H$409)</f>
        <v>#VALUE!</v>
      </c>
      <c r="C479" s="16" t="e">
        <f ca="1">+H478/(H$402+H$409)</f>
        <v>#VALUE!</v>
      </c>
      <c r="D479" s="16" t="e">
        <f t="shared" ref="B479:N479" ca="1" si="51">+D478/(D$402+D$409)</f>
        <v>#VALUE!</v>
      </c>
      <c r="E479" s="16" t="e">
        <f t="shared" ca="1" si="51"/>
        <v>#VALUE!</v>
      </c>
      <c r="F479" s="16" t="e">
        <f t="shared" ca="1" si="51"/>
        <v>#VALUE!</v>
      </c>
      <c r="G479" s="16" t="e">
        <f t="shared" ca="1" si="51"/>
        <v>#VALUE!</v>
      </c>
      <c r="H479" s="16" t="e">
        <f t="shared" ca="1" si="51"/>
        <v>#VALUE!</v>
      </c>
      <c r="I479" s="16" t="e">
        <f t="shared" ca="1" si="51"/>
        <v>#VALUE!</v>
      </c>
      <c r="J479" s="16" t="e">
        <f t="shared" ca="1" si="51"/>
        <v>#VALUE!</v>
      </c>
      <c r="K479" s="16" t="e">
        <f t="shared" ca="1" si="51"/>
        <v>#VALUE!</v>
      </c>
      <c r="L479" s="16" t="e">
        <f t="shared" ca="1" si="51"/>
        <v>#VALUE!</v>
      </c>
      <c r="M479" s="16" t="e">
        <f t="shared" ca="1" si="51"/>
        <v>#VALUE!</v>
      </c>
      <c r="N479" s="16" t="e">
        <f t="shared" ca="1" si="51"/>
        <v>#VALUE!</v>
      </c>
      <c r="O479" s="12" t="e">
        <f ca="1">RATE(M$285-H$285,,-H479,M479)</f>
        <v>#VALUE!</v>
      </c>
      <c r="P479" s="17" t="s">
        <v>1533</v>
      </c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52"/>
      <c r="B480" s="26"/>
      <c r="C480" s="16" t="e">
        <f ca="1">H478/H478-1</f>
        <v>#VALUE!</v>
      </c>
      <c r="D480" s="16" t="e">
        <f ca="1">D478/H478-1</f>
        <v>#VALUE!</v>
      </c>
      <c r="E480" s="16" t="e">
        <f t="shared" ref="C480:N480" ca="1" si="52">E478/D478-1</f>
        <v>#VALUE!</v>
      </c>
      <c r="F480" s="16" t="e">
        <f t="shared" ca="1" si="52"/>
        <v>#VALUE!</v>
      </c>
      <c r="G480" s="16" t="e">
        <f t="shared" ca="1" si="52"/>
        <v>#VALUE!</v>
      </c>
      <c r="H480" s="16" t="e">
        <f t="shared" ca="1" si="52"/>
        <v>#VALUE!</v>
      </c>
      <c r="I480" s="16" t="e">
        <f t="shared" ca="1" si="52"/>
        <v>#VALUE!</v>
      </c>
      <c r="J480" s="16" t="e">
        <f t="shared" ca="1" si="52"/>
        <v>#VALUE!</v>
      </c>
      <c r="K480" s="16" t="e">
        <f t="shared" ca="1" si="52"/>
        <v>#VALUE!</v>
      </c>
      <c r="L480" s="16" t="e">
        <f t="shared" ca="1" si="52"/>
        <v>#VALUE!</v>
      </c>
      <c r="M480" s="16" t="e">
        <f t="shared" ca="1" si="52"/>
        <v>#VALUE!</v>
      </c>
      <c r="N480" s="16" t="e">
        <f t="shared" ca="1" si="52"/>
        <v>#VALUE!</v>
      </c>
      <c r="O480" s="23"/>
      <c r="P480" s="17" t="s">
        <v>965</v>
      </c>
      <c r="Q480" s="152"/>
      <c r="R480" s="152"/>
      <c r="S480" s="152"/>
      <c r="T480" s="152"/>
      <c r="U480" s="152"/>
      <c r="V480" s="152"/>
      <c r="W480" s="152"/>
      <c r="X480" s="152"/>
      <c r="Y480" s="152"/>
      <c r="Z480" s="152"/>
      <c r="AA480" s="152"/>
      <c r="AB480" s="152"/>
      <c r="AC480" s="152"/>
      <c r="AD480" s="152"/>
      <c r="AE480" s="152"/>
      <c r="AF480" s="152"/>
      <c r="AG480" s="152"/>
      <c r="AH480" s="152"/>
      <c r="AI480" s="152"/>
      <c r="AJ480" s="152"/>
      <c r="AK480" s="152"/>
      <c r="AL480" s="152"/>
      <c r="AM480" s="152"/>
      <c r="AN480" s="152"/>
      <c r="AO480" s="152"/>
      <c r="AP480" s="152"/>
      <c r="AQ480" s="152"/>
      <c r="AR480" s="152"/>
      <c r="AS480" s="152"/>
      <c r="AT480" s="152"/>
      <c r="AU480" s="152"/>
      <c r="AV480" s="152"/>
      <c r="AW480" s="152"/>
      <c r="AX480" s="152"/>
      <c r="AY480" s="152"/>
      <c r="AZ480" s="152"/>
      <c r="BA480" s="152"/>
      <c r="BB480" s="152"/>
      <c r="BC480" s="152"/>
      <c r="BD480" s="152"/>
      <c r="BE480" s="152"/>
      <c r="BF480" s="152"/>
      <c r="BG480" s="152"/>
      <c r="BH480" s="152"/>
      <c r="BI480" s="152"/>
      <c r="BJ480" s="152"/>
      <c r="BK480" s="152"/>
      <c r="BL480" s="152"/>
      <c r="BM480" s="152"/>
      <c r="BN480" s="152"/>
      <c r="BO480" s="152"/>
      <c r="BP480" s="152"/>
      <c r="BQ480" s="152"/>
      <c r="BR480" s="152"/>
      <c r="BS480" s="152"/>
    </row>
    <row r="481" spans="1:71" x14ac:dyDescent="0.25">
      <c r="A481" s="3"/>
      <c r="B481" s="214" t="s">
        <v>1385</v>
      </c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3"/>
      <c r="O481" s="12"/>
      <c r="P481" s="5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3"/>
      <c r="B482" s="22" t="str">
        <f ca="1">IFERROR(VLOOKUP($H$481,$91:$164,MATHH($P482&amp;"/"&amp;H$285,$89:$89,0),FALSE),"")</f>
        <v/>
      </c>
      <c r="C482" s="22" t="str">
        <f ca="1">IFERROR(VLOOKUP($H$481,$91:$164,MATHH($P482&amp;"/"&amp;H$285,$89:$89,0),FALSE),"")</f>
        <v/>
      </c>
      <c r="D482" s="22" t="str">
        <f ca="1">IFERROR(VLOOKUP($H$481,$91:$164,MATHH($P482&amp;"/"&amp;D$285,$89:$89,0),FALSE),"")</f>
        <v/>
      </c>
      <c r="E482" s="22" t="str">
        <f ca="1">IFERROR(VLOOKUP($H$481,$91:$164,MATHH($P482&amp;"/"&amp;E$285,$89:$89,0),FALSE),"")</f>
        <v/>
      </c>
      <c r="F482" s="22" t="str">
        <f ca="1">IFERROR(VLOOKUP($H$481,$91:$164,MATHH($P482&amp;"/"&amp;F$285,$89:$89,0),FALSE),"")</f>
        <v/>
      </c>
      <c r="G482" s="22" t="str">
        <f ca="1">IFERROR(VLOOKUP($H$481,$91:$164,MATHH($P482&amp;"/"&amp;G$285,$89:$89,0),FALSE),"")</f>
        <v/>
      </c>
      <c r="H482" s="22" t="str">
        <f ca="1">IFERROR(VLOOKUP($H$481,$91:$164,MATHH($P482&amp;"/"&amp;H$285,$89:$89,0),FALSE),"")</f>
        <v/>
      </c>
      <c r="I482" s="22" t="str">
        <f ca="1">IFERROR(VLOOKUP($H$481,$91:$164,MATHH($P482&amp;"/"&amp;I$285,$89:$89,0),FALSE),"")</f>
        <v/>
      </c>
      <c r="J482" s="22" t="str">
        <f ca="1">IFERROR(VLOOKUP($H$481,$91:$164,MATHH($P482&amp;"/"&amp;J$285,$89:$89,0),FALSE),"")</f>
        <v/>
      </c>
      <c r="K482" s="22" t="str">
        <f ca="1">IFERROR(VLOOKUP($H$481,$91:$164,MATHH($P482&amp;"/"&amp;K$285,$89:$89,0),FALSE),"")</f>
        <v/>
      </c>
      <c r="L482" s="22" t="str">
        <f ca="1">IFERROR(VLOOKUP($H$481,$91:$164,MATHH($P482&amp;"/"&amp;L$285,$89:$89,0),FALSE),"")</f>
        <v/>
      </c>
      <c r="M482" s="22" t="str">
        <f ca="1">IFERROR(VLOOKUP($H$481,$91:$164,MATHH($P482&amp;"/"&amp;M$285,$89:$89,0),FALSE),"")</f>
        <v/>
      </c>
      <c r="N482" s="22" t="str">
        <f ca="1">IFERROR(VLOOKUP($H$481,$91:$164,MATHH($P482&amp;"/"&amp;N$285,$89:$89,0),FALSE),"")</f>
        <v/>
      </c>
      <c r="O482" s="12"/>
      <c r="P482" s="15" t="s">
        <v>956</v>
      </c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3"/>
      <c r="B483" s="13" t="str">
        <f ca="1">IFERROR(VLOOKUP($H$481,$91:$164,MATHH($P483&amp;"/"&amp;H$285,$89:$89,0),FALSE),"")</f>
        <v/>
      </c>
      <c r="C483" s="13" t="str">
        <f ca="1">IFERROR(VLOOKUP($H$481,$91:$164,MATHH($P483&amp;"/"&amp;H$285,$89:$89,0),FALSE),"")</f>
        <v/>
      </c>
      <c r="D483" s="13" t="str">
        <f ca="1">IFERROR(VLOOKUP($H$481,$91:$164,MATHH($P483&amp;"/"&amp;D$285,$89:$89,0),FALSE),"")</f>
        <v/>
      </c>
      <c r="E483" s="13" t="str">
        <f ca="1">IFERROR(VLOOKUP($H$481,$91:$164,MATHH($P483&amp;"/"&amp;E$285,$89:$89,0),FALSE),"")</f>
        <v/>
      </c>
      <c r="F483" s="13" t="str">
        <f ca="1">IFERROR(VLOOKUP($H$481,$91:$164,MATHH($P483&amp;"/"&amp;F$285,$89:$89,0),FALSE),"")</f>
        <v/>
      </c>
      <c r="G483" s="13" t="str">
        <f ca="1">IFERROR(VLOOKUP($H$481,$91:$164,MATHH($P483&amp;"/"&amp;G$285,$89:$89,0),FALSE),"")</f>
        <v/>
      </c>
      <c r="H483" s="13" t="str">
        <f ca="1">IFERROR(VLOOKUP($H$481,$91:$164,MATHH($P483&amp;"/"&amp;H$285,$89:$89,0),FALSE),"")</f>
        <v/>
      </c>
      <c r="I483" s="13" t="str">
        <f ca="1">IFERROR(VLOOKUP($H$481,$91:$164,MATHH($P483&amp;"/"&amp;I$285,$89:$89,0),FALSE),"")</f>
        <v/>
      </c>
      <c r="J483" s="13" t="str">
        <f ca="1">IFERROR(VLOOKUP($H$481,$91:$164,MATHH($P483&amp;"/"&amp;J$285,$89:$89,0),FALSE),"")</f>
        <v/>
      </c>
      <c r="K483" s="13" t="str">
        <f ca="1">IFERROR(VLOOKUP($H$481,$91:$164,MATHH($P483&amp;"/"&amp;K$285,$89:$89,0),FALSE),"")</f>
        <v/>
      </c>
      <c r="L483" s="13" t="str">
        <f ca="1">IFERROR(VLOOKUP($H$481,$91:$164,MATHH($P483&amp;"/"&amp;L$285,$89:$89,0),FALSE),"")</f>
        <v/>
      </c>
      <c r="M483" s="13" t="str">
        <f ca="1">IFERROR(VLOOKUP($H$481,$91:$164,MATHH($P483&amp;"/"&amp;M$285,$89:$89,0),FALSE),"")</f>
        <v/>
      </c>
      <c r="N483" s="13" t="str">
        <f ca="1">IFERROR(VLOOKUP($H$481,$91:$164,MATHH($P483&amp;"/"&amp;N$285,$89:$89,0),FALSE),"")</f>
        <v/>
      </c>
      <c r="O483" s="12"/>
      <c r="P483" s="15" t="s">
        <v>957</v>
      </c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3"/>
      <c r="B484" s="13" t="str">
        <f ca="1">IFERROR(VLOOKUP($H$481,$91:$164,MATHH($P484&amp;"/"&amp;H$285,$89:$89,0),FALSE),"")</f>
        <v/>
      </c>
      <c r="C484" s="13" t="str">
        <f ca="1">IFERROR(VLOOKUP($H$481,$91:$164,MATHH($P484&amp;"/"&amp;H$285,$89:$89,0),FALSE),"")</f>
        <v/>
      </c>
      <c r="D484" s="13" t="str">
        <f ca="1">IFERROR(VLOOKUP($H$481,$91:$164,MATHH($P484&amp;"/"&amp;D$285,$89:$89,0),FALSE),"")</f>
        <v/>
      </c>
      <c r="E484" s="13" t="str">
        <f ca="1">IFERROR(VLOOKUP($H$481,$91:$164,MATHH($P484&amp;"/"&amp;E$285,$89:$89,0),FALSE),"")</f>
        <v/>
      </c>
      <c r="F484" s="13" t="str">
        <f ca="1">IFERROR(VLOOKUP($H$481,$91:$164,MATHH($P484&amp;"/"&amp;F$285,$89:$89,0),FALSE),"")</f>
        <v/>
      </c>
      <c r="G484" s="13" t="str">
        <f ca="1">IFERROR(VLOOKUP($H$481,$91:$164,MATHH($P484&amp;"/"&amp;G$285,$89:$89,0),FALSE),"")</f>
        <v/>
      </c>
      <c r="H484" s="13" t="str">
        <f ca="1">IFERROR(VLOOKUP($H$481,$91:$164,MATHH($P484&amp;"/"&amp;H$285,$89:$89,0),FALSE),"")</f>
        <v/>
      </c>
      <c r="I484" s="13" t="str">
        <f ca="1">IFERROR(VLOOKUP($H$481,$91:$164,MATHH($P484&amp;"/"&amp;I$285,$89:$89,0),FALSE),"")</f>
        <v/>
      </c>
      <c r="J484" s="13" t="str">
        <f ca="1">IFERROR(VLOOKUP($H$481,$91:$164,MATHH($P484&amp;"/"&amp;J$285,$89:$89,0),FALSE),"")</f>
        <v/>
      </c>
      <c r="K484" s="13" t="str">
        <f ca="1">IFERROR(VLOOKUP($H$481,$91:$164,MATHH($P484&amp;"/"&amp;K$285,$89:$89,0),FALSE),"")</f>
        <v/>
      </c>
      <c r="L484" s="13" t="str">
        <f ca="1">IFERROR(VLOOKUP($H$481,$91:$164,MATHH($P484&amp;"/"&amp;L$285,$89:$89,0),FALSE),"")</f>
        <v/>
      </c>
      <c r="M484" s="13" t="str">
        <f ca="1">IFERROR(VLOOKUP($H$481,$91:$164,MATHH($P484&amp;"/"&amp;M$285,$89:$89,0),FALSE),"")</f>
        <v/>
      </c>
      <c r="N484" s="13" t="str">
        <f ca="1">IFERROR(VLOOKUP($H$481,$91:$164,MATHH($P484&amp;"/"&amp;N$285,$89:$89,0),FALSE),"")</f>
        <v/>
      </c>
      <c r="O484" s="12"/>
      <c r="P484" s="15" t="s">
        <v>958</v>
      </c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3"/>
      <c r="B485" s="25" t="str">
        <f ca="1">IFERROR(VLOOKUP($H$481,$91:$164,MATHH($P485&amp;"/"&amp;H$285,$89:$89,0),FALSE),"")</f>
        <v/>
      </c>
      <c r="C485" s="25" t="str">
        <f ca="1">IFERROR(VLOOKUP($H$481,$91:$164,MATHH($P485&amp;"/"&amp;H$285,$89:$89,0),FALSE),"")</f>
        <v/>
      </c>
      <c r="D485" s="25" t="str">
        <f ca="1">IFERROR(VLOOKUP($H$481,$91:$164,MATHH($P485&amp;"/"&amp;D$285,$89:$89,0),FALSE),"")</f>
        <v/>
      </c>
      <c r="E485" s="25" t="str">
        <f ca="1">IFERROR(VLOOKUP($H$481,$91:$164,MATHH($P485&amp;"/"&amp;E$285,$89:$89,0),FALSE),"")</f>
        <v/>
      </c>
      <c r="F485" s="25" t="str">
        <f ca="1">IFERROR(VLOOKUP($H$481,$91:$164,MATHH($P485&amp;"/"&amp;F$285,$89:$89,0),FALSE),"")</f>
        <v/>
      </c>
      <c r="G485" s="25" t="str">
        <f ca="1">IFERROR(VLOOKUP($H$481,$91:$164,MATHH($P485&amp;"/"&amp;G$285,$89:$89,0),FALSE),"")</f>
        <v/>
      </c>
      <c r="H485" s="25" t="str">
        <f ca="1">IFERROR(VLOOKUP($H$481,$91:$164,MATHH($P485&amp;"/"&amp;H$285,$89:$89,0),FALSE),"")</f>
        <v/>
      </c>
      <c r="I485" s="25" t="str">
        <f ca="1">IFERROR(VLOOKUP($H$481,$91:$164,MATHH($P485&amp;"/"&amp;I$285,$89:$89,0),FALSE),"")</f>
        <v/>
      </c>
      <c r="J485" s="25" t="str">
        <f ca="1">IFERROR(VLOOKUP($H$481,$91:$164,MATHH($P485&amp;"/"&amp;J$285,$89:$89,0),FALSE),"")</f>
        <v/>
      </c>
      <c r="K485" s="25" t="str">
        <f ca="1">IFERROR(VLOOKUP($H$481,$91:$164,MATHH($P485&amp;"/"&amp;K$285,$89:$89,0),FALSE),"")</f>
        <v/>
      </c>
      <c r="L485" s="25" t="str">
        <f ca="1">IFERROR(VLOOKUP($H$481,$91:$164,MATHH($P485&amp;"/"&amp;L$285,$89:$89,0),FALSE),"")</f>
        <v/>
      </c>
      <c r="M485" s="25" t="str">
        <f ca="1">IFERROR(VLOOKUP($H$481,$91:$164,MATHH($P485&amp;"/"&amp;M$285,$89:$89,0),FALSE),"")</f>
        <v/>
      </c>
      <c r="N485" s="25" t="str">
        <f ca="1">IFERROR(VLOOKUP($H$481,$91:$164,MATHH($P485&amp;"/"&amp;N$285,$89:$89,0),FALSE),"")</f>
        <v/>
      </c>
      <c r="O485" s="12"/>
      <c r="P485" s="15" t="s">
        <v>964</v>
      </c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3"/>
      <c r="B486" s="25">
        <f ca="1">SUM(H482:H485)</f>
        <v>0</v>
      </c>
      <c r="C486" s="25">
        <f ca="1">SUM(H482:H485)</f>
        <v>0</v>
      </c>
      <c r="D486" s="25">
        <f t="shared" ref="B486:M486" ca="1" si="53">SUM(D482:D485)</f>
        <v>0</v>
      </c>
      <c r="E486" s="25">
        <f t="shared" ca="1" si="53"/>
        <v>0</v>
      </c>
      <c r="F486" s="25">
        <f t="shared" ca="1" si="53"/>
        <v>0</v>
      </c>
      <c r="G486" s="25">
        <f t="shared" ca="1" si="53"/>
        <v>0</v>
      </c>
      <c r="H486" s="25">
        <f t="shared" ca="1" si="53"/>
        <v>0</v>
      </c>
      <c r="I486" s="25">
        <f t="shared" ca="1" si="53"/>
        <v>0</v>
      </c>
      <c r="J486" s="25">
        <f t="shared" ca="1" si="53"/>
        <v>0</v>
      </c>
      <c r="K486" s="25">
        <f t="shared" ca="1" si="53"/>
        <v>0</v>
      </c>
      <c r="L486" s="25">
        <f t="shared" ca="1" si="53"/>
        <v>0</v>
      </c>
      <c r="M486" s="25">
        <f t="shared" ca="1" si="53"/>
        <v>0</v>
      </c>
      <c r="N486" s="25" t="e">
        <f ca="1">IF(N483="",N482*4,IF(N484="",(N483+N482)*2,IF(N485="",((N484+N483+N482)/3)*4,SUM(N482:N485))))</f>
        <v>#VALUE!</v>
      </c>
      <c r="O486" s="12" t="e">
        <f ca="1">RATE(M$285-H$285,,-H486,M486)</f>
        <v>#NUM!</v>
      </c>
      <c r="P486" s="15" t="s">
        <v>959</v>
      </c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3"/>
      <c r="B487" s="16" t="e">
        <f ca="1">+H486/(H$402+H$409)</f>
        <v>#DIV/0!</v>
      </c>
      <c r="C487" s="16" t="e">
        <f ca="1">+H486/(H$402+H$409)</f>
        <v>#DIV/0!</v>
      </c>
      <c r="D487" s="16" t="e">
        <f t="shared" ref="B487:N487" ca="1" si="54">+D486/(D$402+D$409)</f>
        <v>#DIV/0!</v>
      </c>
      <c r="E487" s="16" t="e">
        <f t="shared" ca="1" si="54"/>
        <v>#DIV/0!</v>
      </c>
      <c r="F487" s="16" t="e">
        <f t="shared" ca="1" si="54"/>
        <v>#DIV/0!</v>
      </c>
      <c r="G487" s="16" t="e">
        <f t="shared" ca="1" si="54"/>
        <v>#DIV/0!</v>
      </c>
      <c r="H487" s="16" t="e">
        <f t="shared" ca="1" si="54"/>
        <v>#DIV/0!</v>
      </c>
      <c r="I487" s="16" t="e">
        <f t="shared" ca="1" si="54"/>
        <v>#DIV/0!</v>
      </c>
      <c r="J487" s="16" t="e">
        <f t="shared" ca="1" si="54"/>
        <v>#DIV/0!</v>
      </c>
      <c r="K487" s="16" t="e">
        <f t="shared" ca="1" si="54"/>
        <v>#DIV/0!</v>
      </c>
      <c r="L487" s="16" t="e">
        <f t="shared" ca="1" si="54"/>
        <v>#DIV/0!</v>
      </c>
      <c r="M487" s="16" t="e">
        <f t="shared" ca="1" si="54"/>
        <v>#DIV/0!</v>
      </c>
      <c r="N487" s="16" t="e">
        <f t="shared" ca="1" si="54"/>
        <v>#VALUE!</v>
      </c>
      <c r="O487" s="12" t="e">
        <f ca="1">RATE(M$285-H$285,,-H487,M487)</f>
        <v>#DIV/0!</v>
      </c>
      <c r="P487" s="17" t="s">
        <v>1424</v>
      </c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3"/>
      <c r="B488" s="216" t="s">
        <v>1534</v>
      </c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3"/>
      <c r="O488" s="12"/>
      <c r="P488" s="5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3"/>
      <c r="B489" s="22" t="str">
        <f ca="1">IFERROR(H466-H482,"")</f>
        <v/>
      </c>
      <c r="C489" s="22" t="str">
        <f ca="1">IFERROR(H466-H482,"")</f>
        <v/>
      </c>
      <c r="D489" s="22" t="str">
        <f t="shared" ref="B489:N492" ca="1" si="55">IFERROR(D466-D482,"")</f>
        <v/>
      </c>
      <c r="E489" s="22" t="str">
        <f t="shared" ca="1" si="55"/>
        <v/>
      </c>
      <c r="F489" s="22" t="str">
        <f t="shared" ca="1" si="55"/>
        <v/>
      </c>
      <c r="G489" s="22" t="str">
        <f t="shared" ca="1" si="55"/>
        <v/>
      </c>
      <c r="H489" s="22" t="str">
        <f t="shared" ca="1" si="55"/>
        <v/>
      </c>
      <c r="I489" s="22" t="str">
        <f t="shared" ca="1" si="55"/>
        <v/>
      </c>
      <c r="J489" s="22" t="str">
        <f t="shared" ca="1" si="55"/>
        <v/>
      </c>
      <c r="K489" s="22" t="str">
        <f t="shared" ca="1" si="55"/>
        <v/>
      </c>
      <c r="L489" s="22" t="str">
        <f t="shared" ca="1" si="55"/>
        <v/>
      </c>
      <c r="M489" s="22" t="str">
        <f t="shared" ca="1" si="55"/>
        <v/>
      </c>
      <c r="N489" s="22" t="str">
        <f t="shared" ca="1" si="55"/>
        <v/>
      </c>
      <c r="O489" s="12"/>
      <c r="P489" s="15" t="s">
        <v>956</v>
      </c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3"/>
      <c r="B490" s="13" t="str">
        <f ca="1">IFERROR(H467-H483,"")</f>
        <v/>
      </c>
      <c r="C490" s="13" t="str">
        <f ca="1">IFERROR(H467-H483,"")</f>
        <v/>
      </c>
      <c r="D490" s="13" t="str">
        <f t="shared" ca="1" si="55"/>
        <v/>
      </c>
      <c r="E490" s="13" t="str">
        <f t="shared" ca="1" si="55"/>
        <v/>
      </c>
      <c r="F490" s="13" t="str">
        <f t="shared" ca="1" si="55"/>
        <v/>
      </c>
      <c r="G490" s="13" t="str">
        <f t="shared" ca="1" si="55"/>
        <v/>
      </c>
      <c r="H490" s="13" t="str">
        <f t="shared" ca="1" si="55"/>
        <v/>
      </c>
      <c r="I490" s="13" t="str">
        <f t="shared" ca="1" si="55"/>
        <v/>
      </c>
      <c r="J490" s="13" t="str">
        <f t="shared" ca="1" si="55"/>
        <v/>
      </c>
      <c r="K490" s="13" t="str">
        <f t="shared" ca="1" si="55"/>
        <v/>
      </c>
      <c r="L490" s="13" t="str">
        <f t="shared" ca="1" si="55"/>
        <v/>
      </c>
      <c r="M490" s="13" t="str">
        <f t="shared" ca="1" si="55"/>
        <v/>
      </c>
      <c r="N490" s="13" t="str">
        <f t="shared" ca="1" si="55"/>
        <v/>
      </c>
      <c r="O490" s="12"/>
      <c r="P490" s="15" t="s">
        <v>957</v>
      </c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3"/>
      <c r="B491" s="13" t="str">
        <f ca="1">IFERROR(H468-H484,"")</f>
        <v/>
      </c>
      <c r="C491" s="13" t="str">
        <f ca="1">IFERROR(H468-H484,"")</f>
        <v/>
      </c>
      <c r="D491" s="13" t="str">
        <f t="shared" ca="1" si="55"/>
        <v/>
      </c>
      <c r="E491" s="13" t="str">
        <f t="shared" ca="1" si="55"/>
        <v/>
      </c>
      <c r="F491" s="13" t="str">
        <f t="shared" ca="1" si="55"/>
        <v/>
      </c>
      <c r="G491" s="13" t="str">
        <f t="shared" ca="1" si="55"/>
        <v/>
      </c>
      <c r="H491" s="13" t="str">
        <f t="shared" ca="1" si="55"/>
        <v/>
      </c>
      <c r="I491" s="13" t="str">
        <f t="shared" ca="1" si="55"/>
        <v/>
      </c>
      <c r="J491" s="13" t="str">
        <f t="shared" ca="1" si="55"/>
        <v/>
      </c>
      <c r="K491" s="13" t="str">
        <f t="shared" ca="1" si="55"/>
        <v/>
      </c>
      <c r="L491" s="13" t="str">
        <f t="shared" ca="1" si="55"/>
        <v/>
      </c>
      <c r="M491" s="13" t="str">
        <f t="shared" ca="1" si="55"/>
        <v/>
      </c>
      <c r="N491" s="13" t="str">
        <f t="shared" ca="1" si="55"/>
        <v/>
      </c>
      <c r="O491" s="12"/>
      <c r="P491" s="15" t="s">
        <v>958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3"/>
      <c r="B492" s="13" t="str">
        <f ca="1">IFERROR(H469-H485,"")</f>
        <v/>
      </c>
      <c r="C492" s="25" t="str">
        <f ca="1">IFERROR(H469-H485,"")</f>
        <v/>
      </c>
      <c r="D492" s="25" t="str">
        <f t="shared" ca="1" si="55"/>
        <v/>
      </c>
      <c r="E492" s="25" t="str">
        <f t="shared" ca="1" si="55"/>
        <v/>
      </c>
      <c r="F492" s="25" t="str">
        <f t="shared" ca="1" si="55"/>
        <v/>
      </c>
      <c r="G492" s="25" t="str">
        <f t="shared" ca="1" si="55"/>
        <v/>
      </c>
      <c r="H492" s="25" t="str">
        <f t="shared" ca="1" si="55"/>
        <v/>
      </c>
      <c r="I492" s="25" t="str">
        <f t="shared" ca="1" si="55"/>
        <v/>
      </c>
      <c r="J492" s="25" t="str">
        <f t="shared" ca="1" si="55"/>
        <v/>
      </c>
      <c r="K492" s="25" t="str">
        <f t="shared" ca="1" si="55"/>
        <v/>
      </c>
      <c r="L492" s="25" t="str">
        <f t="shared" ca="1" si="55"/>
        <v/>
      </c>
      <c r="M492" s="25" t="str">
        <f t="shared" ca="1" si="55"/>
        <v/>
      </c>
      <c r="N492" s="25" t="str">
        <f t="shared" ca="1" si="55"/>
        <v/>
      </c>
      <c r="O492" s="12"/>
      <c r="P492" s="15" t="s">
        <v>964</v>
      </c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3"/>
      <c r="B493" s="28">
        <f ca="1">H470-H486</f>
        <v>0</v>
      </c>
      <c r="C493" s="25">
        <f ca="1">H470-H486</f>
        <v>0</v>
      </c>
      <c r="D493" s="25">
        <f t="shared" ref="B493:M493" ca="1" si="56">D470-D486</f>
        <v>0</v>
      </c>
      <c r="E493" s="25">
        <f t="shared" ca="1" si="56"/>
        <v>0</v>
      </c>
      <c r="F493" s="25">
        <f t="shared" ca="1" si="56"/>
        <v>0</v>
      </c>
      <c r="G493" s="25">
        <f t="shared" ca="1" si="56"/>
        <v>0</v>
      </c>
      <c r="H493" s="25">
        <f t="shared" ca="1" si="56"/>
        <v>0</v>
      </c>
      <c r="I493" s="25">
        <f t="shared" ca="1" si="56"/>
        <v>0</v>
      </c>
      <c r="J493" s="25">
        <f t="shared" ca="1" si="56"/>
        <v>0</v>
      </c>
      <c r="K493" s="25">
        <f t="shared" ca="1" si="56"/>
        <v>0</v>
      </c>
      <c r="L493" s="25">
        <f t="shared" ca="1" si="56"/>
        <v>0</v>
      </c>
      <c r="M493" s="25">
        <f t="shared" ca="1" si="56"/>
        <v>0</v>
      </c>
      <c r="N493" s="25" t="str">
        <f ca="1">IFERROR(N470-N486,"")</f>
        <v/>
      </c>
      <c r="O493" s="12" t="e">
        <f ca="1">RATE(M$285-H$285,,-H493,M493)</f>
        <v>#NUM!</v>
      </c>
      <c r="P493" s="15" t="s">
        <v>959</v>
      </c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3"/>
      <c r="B494" s="16" t="e">
        <f ca="1">+H493/(H$402+H$409)</f>
        <v>#DIV/0!</v>
      </c>
      <c r="C494" s="16" t="e">
        <f ca="1">+H493/(H$402+H$409)</f>
        <v>#DIV/0!</v>
      </c>
      <c r="D494" s="16" t="e">
        <f t="shared" ref="B494:N494" ca="1" si="57">+D493/(D$402+D$409)</f>
        <v>#DIV/0!</v>
      </c>
      <c r="E494" s="16" t="e">
        <f t="shared" ca="1" si="57"/>
        <v>#DIV/0!</v>
      </c>
      <c r="F494" s="16" t="e">
        <f t="shared" ca="1" si="57"/>
        <v>#DIV/0!</v>
      </c>
      <c r="G494" s="16" t="e">
        <f t="shared" ca="1" si="57"/>
        <v>#DIV/0!</v>
      </c>
      <c r="H494" s="16" t="e">
        <f t="shared" ca="1" si="57"/>
        <v>#DIV/0!</v>
      </c>
      <c r="I494" s="16" t="e">
        <f t="shared" ca="1" si="57"/>
        <v>#DIV/0!</v>
      </c>
      <c r="J494" s="16" t="e">
        <f t="shared" ca="1" si="57"/>
        <v>#DIV/0!</v>
      </c>
      <c r="K494" s="16" t="e">
        <f t="shared" ca="1" si="57"/>
        <v>#DIV/0!</v>
      </c>
      <c r="L494" s="16" t="e">
        <f t="shared" ca="1" si="57"/>
        <v>#DIV/0!</v>
      </c>
      <c r="M494" s="16" t="e">
        <f t="shared" ca="1" si="57"/>
        <v>#DIV/0!</v>
      </c>
      <c r="N494" s="16" t="e">
        <f t="shared" ca="1" si="57"/>
        <v>#VALUE!</v>
      </c>
      <c r="O494" s="12" t="e">
        <f ca="1">RATE(M$285-H$285,,-H494,M494)</f>
        <v>#DIV/0!</v>
      </c>
      <c r="P494" s="17" t="s">
        <v>1535</v>
      </c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3"/>
      <c r="B495" s="213" t="s">
        <v>1366</v>
      </c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3"/>
      <c r="O495" s="12"/>
      <c r="P495" s="5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3"/>
      <c r="B496" s="22" t="str">
        <f ca="1">IFERROR(VLOOKUP($H$495,$91:$164,MATHH($P496&amp;"/"&amp;H$285,$89:$89,0),FALSE),"")</f>
        <v/>
      </c>
      <c r="C496" s="22" t="str">
        <f ca="1">IFERROR(VLOOKUP($H$495,$91:$164,MATHH($P496&amp;"/"&amp;H$285,$89:$89,0),FALSE),"")</f>
        <v/>
      </c>
      <c r="D496" s="22" t="str">
        <f ca="1">IFERROR(VLOOKUP($H$495,$91:$164,MATHH($P496&amp;"/"&amp;D$285,$89:$89,0),FALSE),"")</f>
        <v/>
      </c>
      <c r="E496" s="22" t="str">
        <f ca="1">IFERROR(VLOOKUP($H$495,$91:$164,MATHH($P496&amp;"/"&amp;E$285,$89:$89,0),FALSE),"")</f>
        <v/>
      </c>
      <c r="F496" s="22" t="str">
        <f ca="1">IFERROR(VLOOKUP($H$495,$91:$164,MATHH($P496&amp;"/"&amp;F$285,$89:$89,0),FALSE),"")</f>
        <v/>
      </c>
      <c r="G496" s="22" t="str">
        <f ca="1">IFERROR(VLOOKUP($H$495,$91:$164,MATHH($P496&amp;"/"&amp;G$285,$89:$89,0),FALSE),"")</f>
        <v/>
      </c>
      <c r="H496" s="22" t="str">
        <f ca="1">IFERROR(VLOOKUP($H$495,$91:$164,MATHH($P496&amp;"/"&amp;H$285,$89:$89,0),FALSE),"")</f>
        <v/>
      </c>
      <c r="I496" s="22" t="str">
        <f ca="1">IFERROR(VLOOKUP($H$495,$91:$164,MATHH($P496&amp;"/"&amp;I$285,$89:$89,0),FALSE),"")</f>
        <v/>
      </c>
      <c r="J496" s="22" t="str">
        <f ca="1">IFERROR(VLOOKUP($H$495,$91:$164,MATHH($P496&amp;"/"&amp;J$285,$89:$89,0),FALSE),"")</f>
        <v/>
      </c>
      <c r="K496" s="22" t="str">
        <f ca="1">IFERROR(VLOOKUP($H$495,$91:$164,MATHH($P496&amp;"/"&amp;K$285,$89:$89,0),FALSE),"")</f>
        <v/>
      </c>
      <c r="L496" s="22" t="str">
        <f ca="1">IFERROR(VLOOKUP($H$495,$91:$164,MATHH($P496&amp;"/"&amp;L$285,$89:$89,0),FALSE),"")</f>
        <v/>
      </c>
      <c r="M496" s="22" t="str">
        <f ca="1">IFERROR(VLOOKUP($H$495,$91:$164,MATHH($P496&amp;"/"&amp;M$285,$89:$89,0),FALSE),"")</f>
        <v/>
      </c>
      <c r="N496" s="22" t="str">
        <f ca="1">IFERROR(VLOOKUP($H$495,$91:$164,MATHH($P496&amp;"/"&amp;N$285,$89:$89,0),FALSE),"")</f>
        <v/>
      </c>
      <c r="O496" s="12"/>
      <c r="P496" s="15" t="s">
        <v>956</v>
      </c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3"/>
      <c r="B497" s="13" t="str">
        <f ca="1">IFERROR(VLOOKUP($H$495,$91:$164,MATHH($P497&amp;"/"&amp;H$285,$89:$89,0),FALSE),"")</f>
        <v/>
      </c>
      <c r="C497" s="13" t="str">
        <f ca="1">IFERROR(VLOOKUP($H$495,$91:$164,MATHH($P497&amp;"/"&amp;H$285,$89:$89,0),FALSE),"")</f>
        <v/>
      </c>
      <c r="D497" s="13" t="str">
        <f ca="1">IFERROR(VLOOKUP($H$495,$91:$164,MATHH($P497&amp;"/"&amp;D$285,$89:$89,0),FALSE),"")</f>
        <v/>
      </c>
      <c r="E497" s="13" t="str">
        <f ca="1">IFERROR(VLOOKUP($H$495,$91:$164,MATHH($P497&amp;"/"&amp;E$285,$89:$89,0),FALSE),"")</f>
        <v/>
      </c>
      <c r="F497" s="13" t="str">
        <f ca="1">IFERROR(VLOOKUP($H$495,$91:$164,MATHH($P497&amp;"/"&amp;F$285,$89:$89,0),FALSE),"")</f>
        <v/>
      </c>
      <c r="G497" s="13" t="str">
        <f ca="1">IFERROR(VLOOKUP($H$495,$91:$164,MATHH($P497&amp;"/"&amp;G$285,$89:$89,0),FALSE),"")</f>
        <v/>
      </c>
      <c r="H497" s="13" t="str">
        <f ca="1">IFERROR(VLOOKUP($H$495,$91:$164,MATHH($P497&amp;"/"&amp;H$285,$89:$89,0),FALSE),"")</f>
        <v/>
      </c>
      <c r="I497" s="13" t="str">
        <f ca="1">IFERROR(VLOOKUP($H$495,$91:$164,MATHH($P497&amp;"/"&amp;I$285,$89:$89,0),FALSE),"")</f>
        <v/>
      </c>
      <c r="J497" s="13" t="str">
        <f ca="1">IFERROR(VLOOKUP($H$495,$91:$164,MATHH($P497&amp;"/"&amp;J$285,$89:$89,0),FALSE),"")</f>
        <v/>
      </c>
      <c r="K497" s="13" t="str">
        <f ca="1">IFERROR(VLOOKUP($H$495,$91:$164,MATHH($P497&amp;"/"&amp;K$285,$89:$89,0),FALSE),"")</f>
        <v/>
      </c>
      <c r="L497" s="13" t="str">
        <f ca="1">IFERROR(VLOOKUP($H$495,$91:$164,MATHH($P497&amp;"/"&amp;L$285,$89:$89,0),FALSE),"")</f>
        <v/>
      </c>
      <c r="M497" s="13" t="str">
        <f ca="1">IFERROR(VLOOKUP($H$495,$91:$164,MATHH($P497&amp;"/"&amp;M$285,$89:$89,0),FALSE),"")</f>
        <v/>
      </c>
      <c r="N497" s="13" t="str">
        <f ca="1">IFERROR(VLOOKUP($H$495,$91:$164,MATHH($P497&amp;"/"&amp;N$285,$89:$89,0),FALSE),"")</f>
        <v/>
      </c>
      <c r="O497" s="12"/>
      <c r="P497" s="15" t="s">
        <v>957</v>
      </c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3"/>
      <c r="B498" s="13" t="str">
        <f ca="1">IFERROR(VLOOKUP($H$495,$91:$164,MATHH($P498&amp;"/"&amp;H$285,$89:$89,0),FALSE),"")</f>
        <v/>
      </c>
      <c r="C498" s="13" t="str">
        <f ca="1">IFERROR(VLOOKUP($H$495,$91:$164,MATHH($P498&amp;"/"&amp;H$285,$89:$89,0),FALSE),"")</f>
        <v/>
      </c>
      <c r="D498" s="13" t="str">
        <f ca="1">IFERROR(VLOOKUP($H$495,$91:$164,MATHH($P498&amp;"/"&amp;D$285,$89:$89,0),FALSE),"")</f>
        <v/>
      </c>
      <c r="E498" s="13" t="str">
        <f ca="1">IFERROR(VLOOKUP($H$495,$91:$164,MATHH($P498&amp;"/"&amp;E$285,$89:$89,0),FALSE),"")</f>
        <v/>
      </c>
      <c r="F498" s="13" t="str">
        <f ca="1">IFERROR(VLOOKUP($H$495,$91:$164,MATHH($P498&amp;"/"&amp;F$285,$89:$89,0),FALSE),"")</f>
        <v/>
      </c>
      <c r="G498" s="13" t="str">
        <f ca="1">IFERROR(VLOOKUP($H$495,$91:$164,MATHH($P498&amp;"/"&amp;G$285,$89:$89,0),FALSE),"")</f>
        <v/>
      </c>
      <c r="H498" s="13" t="str">
        <f ca="1">IFERROR(VLOOKUP($H$495,$91:$164,MATHH($P498&amp;"/"&amp;H$285,$89:$89,0),FALSE),"")</f>
        <v/>
      </c>
      <c r="I498" s="13" t="str">
        <f ca="1">IFERROR(VLOOKUP($H$495,$91:$164,MATHH($P498&amp;"/"&amp;I$285,$89:$89,0),FALSE),"")</f>
        <v/>
      </c>
      <c r="J498" s="13" t="str">
        <f ca="1">IFERROR(VLOOKUP($H$495,$91:$164,MATHH($P498&amp;"/"&amp;J$285,$89:$89,0),FALSE),"")</f>
        <v/>
      </c>
      <c r="K498" s="13" t="str">
        <f ca="1">IFERROR(VLOOKUP($H$495,$91:$164,MATHH($P498&amp;"/"&amp;K$285,$89:$89,0),FALSE),"")</f>
        <v/>
      </c>
      <c r="L498" s="13" t="str">
        <f ca="1">IFERROR(VLOOKUP($H$495,$91:$164,MATHH($P498&amp;"/"&amp;L$285,$89:$89,0),FALSE),"")</f>
        <v/>
      </c>
      <c r="M498" s="13" t="str">
        <f ca="1">IFERROR(VLOOKUP($H$495,$91:$164,MATHH($P498&amp;"/"&amp;M$285,$89:$89,0),FALSE),"")</f>
        <v/>
      </c>
      <c r="N498" s="13" t="str">
        <f ca="1">IFERROR(VLOOKUP($H$495,$91:$164,MATHH($P498&amp;"/"&amp;N$285,$89:$89,0),FALSE),"")</f>
        <v/>
      </c>
      <c r="O498" s="12"/>
      <c r="P498" s="15" t="s">
        <v>958</v>
      </c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3"/>
      <c r="B499" s="25" t="str">
        <f ca="1">IFERROR(VLOOKUP($H$495,$91:$164,MATHH($P499&amp;"/"&amp;H$285,$89:$89,0),FALSE),"")</f>
        <v/>
      </c>
      <c r="C499" s="25" t="str">
        <f ca="1">IFERROR(VLOOKUP($H$495,$91:$164,MATHH($P499&amp;"/"&amp;H$285,$89:$89,0),FALSE),"")</f>
        <v/>
      </c>
      <c r="D499" s="25" t="str">
        <f ca="1">IFERROR(VLOOKUP($H$495,$91:$164,MATHH($P499&amp;"/"&amp;D$285,$89:$89,0),FALSE),"")</f>
        <v/>
      </c>
      <c r="E499" s="25" t="str">
        <f ca="1">IFERROR(VLOOKUP($H$495,$91:$164,MATHH($P499&amp;"/"&amp;E$285,$89:$89,0),FALSE),"")</f>
        <v/>
      </c>
      <c r="F499" s="25" t="str">
        <f ca="1">IFERROR(VLOOKUP($H$495,$91:$164,MATHH($P499&amp;"/"&amp;F$285,$89:$89,0),FALSE),"")</f>
        <v/>
      </c>
      <c r="G499" s="25" t="str">
        <f ca="1">IFERROR(VLOOKUP($H$495,$91:$164,MATHH($P499&amp;"/"&amp;G$285,$89:$89,0),FALSE),"")</f>
        <v/>
      </c>
      <c r="H499" s="25" t="str">
        <f ca="1">IFERROR(VLOOKUP($H$495,$91:$164,MATHH($P499&amp;"/"&amp;H$285,$89:$89,0),FALSE),"")</f>
        <v/>
      </c>
      <c r="I499" s="25" t="str">
        <f ca="1">IFERROR(VLOOKUP($H$495,$91:$164,MATHH($P499&amp;"/"&amp;I$285,$89:$89,0),FALSE),"")</f>
        <v/>
      </c>
      <c r="J499" s="25" t="str">
        <f ca="1">IFERROR(VLOOKUP($H$495,$91:$164,MATHH($P499&amp;"/"&amp;J$285,$89:$89,0),FALSE),"")</f>
        <v/>
      </c>
      <c r="K499" s="25" t="str">
        <f ca="1">IFERROR(VLOOKUP($H$495,$91:$164,MATHH($P499&amp;"/"&amp;K$285,$89:$89,0),FALSE),"")</f>
        <v/>
      </c>
      <c r="L499" s="25" t="str">
        <f ca="1">IFERROR(VLOOKUP($H$495,$91:$164,MATHH($P499&amp;"/"&amp;L$285,$89:$89,0),FALSE),"")</f>
        <v/>
      </c>
      <c r="M499" s="25" t="str">
        <f ca="1">IFERROR(VLOOKUP($H$495,$91:$164,MATHH($P499&amp;"/"&amp;M$285,$89:$89,0),FALSE),"")</f>
        <v/>
      </c>
      <c r="N499" s="25" t="str">
        <f ca="1">IFERROR(VLOOKUP($H$495,$91:$164,MATHH($P499&amp;"/"&amp;N$285,$89:$89,0),FALSE),"")</f>
        <v/>
      </c>
      <c r="O499" s="12"/>
      <c r="P499" s="15" t="s">
        <v>964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3"/>
      <c r="B500" s="25">
        <f ca="1">SUM(H496:H499)</f>
        <v>0</v>
      </c>
      <c r="C500" s="25">
        <f ca="1">SUM(H496:H499)</f>
        <v>0</v>
      </c>
      <c r="D500" s="25">
        <f t="shared" ref="B500:M500" ca="1" si="58">SUM(D496:D499)</f>
        <v>0</v>
      </c>
      <c r="E500" s="25">
        <f t="shared" ca="1" si="58"/>
        <v>0</v>
      </c>
      <c r="F500" s="25">
        <f t="shared" ca="1" si="58"/>
        <v>0</v>
      </c>
      <c r="G500" s="25">
        <f t="shared" ca="1" si="58"/>
        <v>0</v>
      </c>
      <c r="H500" s="25">
        <f t="shared" ca="1" si="58"/>
        <v>0</v>
      </c>
      <c r="I500" s="25">
        <f t="shared" ca="1" si="58"/>
        <v>0</v>
      </c>
      <c r="J500" s="25">
        <f t="shared" ca="1" si="58"/>
        <v>0</v>
      </c>
      <c r="K500" s="25">
        <f t="shared" ca="1" si="58"/>
        <v>0</v>
      </c>
      <c r="L500" s="25">
        <f t="shared" ca="1" si="58"/>
        <v>0</v>
      </c>
      <c r="M500" s="25">
        <f t="shared" ca="1" si="58"/>
        <v>0</v>
      </c>
      <c r="N500" s="25" t="e">
        <f ca="1">IF(N497="",N496*4,IF(N498="",(N497+N496)*2,IF(N499="",((N498+N497+N496)/3)*4,SUM(N496:N499))))</f>
        <v>#VALUE!</v>
      </c>
      <c r="O500" s="12" t="e">
        <f ca="1">RATE(M$285-H$285,,-H500,M500)</f>
        <v>#NUM!</v>
      </c>
      <c r="P500" s="15" t="s">
        <v>959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3"/>
      <c r="B501" s="16" t="e">
        <f ca="1">+H500/H$493</f>
        <v>#DIV/0!</v>
      </c>
      <c r="C501" s="16" t="e">
        <f ca="1">+H500/H$493</f>
        <v>#DIV/0!</v>
      </c>
      <c r="D501" s="16" t="e">
        <f t="shared" ref="B501:N501" ca="1" si="59">+D500/D$493</f>
        <v>#DIV/0!</v>
      </c>
      <c r="E501" s="16" t="e">
        <f t="shared" ca="1" si="59"/>
        <v>#DIV/0!</v>
      </c>
      <c r="F501" s="16" t="e">
        <f t="shared" ca="1" si="59"/>
        <v>#DIV/0!</v>
      </c>
      <c r="G501" s="16" t="e">
        <f t="shared" ca="1" si="59"/>
        <v>#DIV/0!</v>
      </c>
      <c r="H501" s="16" t="e">
        <f t="shared" ca="1" si="59"/>
        <v>#DIV/0!</v>
      </c>
      <c r="I501" s="16" t="e">
        <f t="shared" ca="1" si="59"/>
        <v>#DIV/0!</v>
      </c>
      <c r="J501" s="16" t="e">
        <f t="shared" ca="1" si="59"/>
        <v>#DIV/0!</v>
      </c>
      <c r="K501" s="16" t="e">
        <f t="shared" ca="1" si="59"/>
        <v>#DIV/0!</v>
      </c>
      <c r="L501" s="16" t="e">
        <f t="shared" ca="1" si="59"/>
        <v>#DIV/0!</v>
      </c>
      <c r="M501" s="16" t="e">
        <f t="shared" ca="1" si="59"/>
        <v>#DIV/0!</v>
      </c>
      <c r="N501" s="16" t="e">
        <f t="shared" ca="1" si="59"/>
        <v>#VALUE!</v>
      </c>
      <c r="O501" s="12" t="e">
        <f ca="1">RATE(M$285-H$285,,-H501,M501)</f>
        <v>#DIV/0!</v>
      </c>
      <c r="P501" s="17" t="s">
        <v>978</v>
      </c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3"/>
      <c r="B502" s="216" t="s">
        <v>1476</v>
      </c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3"/>
      <c r="O502" s="12"/>
      <c r="P502" s="5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3"/>
      <c r="B503" s="22" t="str">
        <f ca="1">IFERROR(VLOOKUP($H$502,$91:$164,MATHH($P503&amp;"/"&amp;H$285,$89:$89,0),FALSE),"")</f>
        <v/>
      </c>
      <c r="C503" s="22" t="str">
        <f ca="1">IFERROR(VLOOKUP($H$502,$91:$164,MATHH($P503&amp;"/"&amp;H$285,$89:$89,0),FALSE),"")</f>
        <v/>
      </c>
      <c r="D503" s="22" t="str">
        <f ca="1">IFERROR(VLOOKUP($H$502,$91:$164,MATHH($P503&amp;"/"&amp;D$285,$89:$89,0),FALSE),"")</f>
        <v/>
      </c>
      <c r="E503" s="22" t="str">
        <f ca="1">IFERROR(VLOOKUP($H$502,$91:$164,MATHH($P503&amp;"/"&amp;E$285,$89:$89,0),FALSE),"")</f>
        <v/>
      </c>
      <c r="F503" s="22" t="str">
        <f ca="1">IFERROR(VLOOKUP($H$502,$91:$164,MATHH($P503&amp;"/"&amp;F$285,$89:$89,0),FALSE),"")</f>
        <v/>
      </c>
      <c r="G503" s="22" t="str">
        <f ca="1">IFERROR(VLOOKUP($H$502,$91:$164,MATHH($P503&amp;"/"&amp;G$285,$89:$89,0),FALSE),"")</f>
        <v/>
      </c>
      <c r="H503" s="22" t="str">
        <f ca="1">IFERROR(VLOOKUP($H$502,$91:$164,MATHH($P503&amp;"/"&amp;H$285,$89:$89,0),FALSE),"")</f>
        <v/>
      </c>
      <c r="I503" s="22" t="str">
        <f ca="1">IFERROR(VLOOKUP($H$502,$91:$164,MATHH($P503&amp;"/"&amp;I$285,$89:$89,0),FALSE),"")</f>
        <v/>
      </c>
      <c r="J503" s="22" t="str">
        <f ca="1">IFERROR(VLOOKUP($H$502,$91:$164,MATHH($P503&amp;"/"&amp;J$285,$89:$89,0),FALSE),"")</f>
        <v/>
      </c>
      <c r="K503" s="22" t="str">
        <f ca="1">IFERROR(VLOOKUP($H$502,$91:$164,MATHH($P503&amp;"/"&amp;K$285,$89:$89,0),FALSE),"")</f>
        <v/>
      </c>
      <c r="L503" s="22" t="str">
        <f ca="1">IFERROR(VLOOKUP($H$502,$91:$164,MATHH($P503&amp;"/"&amp;L$285,$89:$89,0),FALSE),"")</f>
        <v/>
      </c>
      <c r="M503" s="22" t="str">
        <f ca="1">IFERROR(VLOOKUP($H$502,$91:$164,MATHH($P503&amp;"/"&amp;M$285,$89:$89,0),FALSE),"")</f>
        <v/>
      </c>
      <c r="N503" s="22" t="str">
        <f ca="1">IFERROR(VLOOKUP($H$502,$91:$164,MATHH($P503&amp;"/"&amp;N$285,$89:$89,0),FALSE),"")</f>
        <v/>
      </c>
      <c r="O503" s="12"/>
      <c r="P503" s="15" t="s">
        <v>956</v>
      </c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3"/>
      <c r="B504" s="13" t="str">
        <f ca="1">IFERROR(VLOOKUP($H$502,$91:$164,MATHH($P504&amp;"/"&amp;H$285,$89:$89,0),FALSE),"")</f>
        <v/>
      </c>
      <c r="C504" s="13" t="str">
        <f ca="1">IFERROR(VLOOKUP($H$502,$91:$164,MATHH($P504&amp;"/"&amp;H$285,$89:$89,0),FALSE),"")</f>
        <v/>
      </c>
      <c r="D504" s="13" t="str">
        <f ca="1">IFERROR(VLOOKUP($H$502,$91:$164,MATHH($P504&amp;"/"&amp;D$285,$89:$89,0),FALSE),"")</f>
        <v/>
      </c>
      <c r="E504" s="13" t="str">
        <f ca="1">IFERROR(VLOOKUP($H$502,$91:$164,MATHH($P504&amp;"/"&amp;E$285,$89:$89,0),FALSE),"")</f>
        <v/>
      </c>
      <c r="F504" s="13" t="str">
        <f ca="1">IFERROR(VLOOKUP($H$502,$91:$164,MATHH($P504&amp;"/"&amp;F$285,$89:$89,0),FALSE),"")</f>
        <v/>
      </c>
      <c r="G504" s="13" t="str">
        <f ca="1">IFERROR(VLOOKUP($H$502,$91:$164,MATHH($P504&amp;"/"&amp;G$285,$89:$89,0),FALSE),"")</f>
        <v/>
      </c>
      <c r="H504" s="13" t="str">
        <f ca="1">IFERROR(VLOOKUP($H$502,$91:$164,MATHH($P504&amp;"/"&amp;H$285,$89:$89,0),FALSE),"")</f>
        <v/>
      </c>
      <c r="I504" s="13" t="str">
        <f ca="1">IFERROR(VLOOKUP($H$502,$91:$164,MATHH($P504&amp;"/"&amp;I$285,$89:$89,0),FALSE),"")</f>
        <v/>
      </c>
      <c r="J504" s="13" t="str">
        <f ca="1">IFERROR(VLOOKUP($H$502,$91:$164,MATHH($P504&amp;"/"&amp;J$285,$89:$89,0),FALSE),"")</f>
        <v/>
      </c>
      <c r="K504" s="13" t="str">
        <f ca="1">IFERROR(VLOOKUP($H$502,$91:$164,MATHH($P504&amp;"/"&amp;K$285,$89:$89,0),FALSE),"")</f>
        <v/>
      </c>
      <c r="L504" s="13" t="str">
        <f ca="1">IFERROR(VLOOKUP($H$502,$91:$164,MATHH($P504&amp;"/"&amp;L$285,$89:$89,0),FALSE),"")</f>
        <v/>
      </c>
      <c r="M504" s="13" t="str">
        <f ca="1">IFERROR(VLOOKUP($H$502,$91:$164,MATHH($P504&amp;"/"&amp;M$285,$89:$89,0),FALSE),"")</f>
        <v/>
      </c>
      <c r="N504" s="13" t="str">
        <f ca="1">IFERROR(VLOOKUP($H$502,$91:$164,MATHH($P504&amp;"/"&amp;N$285,$89:$89,0),FALSE),"")</f>
        <v/>
      </c>
      <c r="O504" s="12"/>
      <c r="P504" s="15" t="s">
        <v>957</v>
      </c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3"/>
      <c r="B505" s="13" t="str">
        <f ca="1">IFERROR(VLOOKUP($H$502,$91:$164,MATHH($P505&amp;"/"&amp;H$285,$89:$89,0),FALSE),"")</f>
        <v/>
      </c>
      <c r="C505" s="13" t="str">
        <f ca="1">IFERROR(VLOOKUP($H$502,$91:$164,MATHH($P505&amp;"/"&amp;H$285,$89:$89,0),FALSE),"")</f>
        <v/>
      </c>
      <c r="D505" s="13" t="str">
        <f ca="1">IFERROR(VLOOKUP($H$502,$91:$164,MATHH($P505&amp;"/"&amp;D$285,$89:$89,0),FALSE),"")</f>
        <v/>
      </c>
      <c r="E505" s="13" t="str">
        <f ca="1">IFERROR(VLOOKUP($H$502,$91:$164,MATHH($P505&amp;"/"&amp;E$285,$89:$89,0),FALSE),"")</f>
        <v/>
      </c>
      <c r="F505" s="13" t="str">
        <f ca="1">IFERROR(VLOOKUP($H$502,$91:$164,MATHH($P505&amp;"/"&amp;F$285,$89:$89,0),FALSE),"")</f>
        <v/>
      </c>
      <c r="G505" s="13" t="str">
        <f ca="1">IFERROR(VLOOKUP($H$502,$91:$164,MATHH($P505&amp;"/"&amp;G$285,$89:$89,0),FALSE),"")</f>
        <v/>
      </c>
      <c r="H505" s="13" t="str">
        <f ca="1">IFERROR(VLOOKUP($H$502,$91:$164,MATHH($P505&amp;"/"&amp;H$285,$89:$89,0),FALSE),"")</f>
        <v/>
      </c>
      <c r="I505" s="13" t="str">
        <f ca="1">IFERROR(VLOOKUP($H$502,$91:$164,MATHH($P505&amp;"/"&amp;I$285,$89:$89,0),FALSE),"")</f>
        <v/>
      </c>
      <c r="J505" s="13" t="str">
        <f ca="1">IFERROR(VLOOKUP($H$502,$91:$164,MATHH($P505&amp;"/"&amp;J$285,$89:$89,0),FALSE),"")</f>
        <v/>
      </c>
      <c r="K505" s="13" t="str">
        <f ca="1">IFERROR(VLOOKUP($H$502,$91:$164,MATHH($P505&amp;"/"&amp;K$285,$89:$89,0),FALSE),"")</f>
        <v/>
      </c>
      <c r="L505" s="13" t="str">
        <f ca="1">IFERROR(VLOOKUP($H$502,$91:$164,MATHH($P505&amp;"/"&amp;L$285,$89:$89,0),FALSE),"")</f>
        <v/>
      </c>
      <c r="M505" s="13" t="str">
        <f ca="1">IFERROR(VLOOKUP($H$502,$91:$164,MATHH($P505&amp;"/"&amp;M$285,$89:$89,0),FALSE),"")</f>
        <v/>
      </c>
      <c r="N505" s="13" t="str">
        <f ca="1">IFERROR(VLOOKUP($H$502,$91:$164,MATHH($P505&amp;"/"&amp;N$285,$89:$89,0),FALSE),"")</f>
        <v/>
      </c>
      <c r="O505" s="12"/>
      <c r="P505" s="15" t="s">
        <v>958</v>
      </c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3"/>
      <c r="B506" s="13" t="str">
        <f ca="1">IFERROR(VLOOKUP($H$502,$91:$164,MATHH($P506&amp;"/"&amp;H$285,$89:$89,0),FALSE),"")</f>
        <v/>
      </c>
      <c r="C506" s="25" t="str">
        <f ca="1">IFERROR(VLOOKUP($H$502,$91:$164,MATHH($P506&amp;"/"&amp;H$285,$89:$89,0),FALSE),"")</f>
        <v/>
      </c>
      <c r="D506" s="25" t="str">
        <f ca="1">IFERROR(VLOOKUP($H$502,$91:$164,MATHH($P506&amp;"/"&amp;D$285,$89:$89,0),FALSE),"")</f>
        <v/>
      </c>
      <c r="E506" s="25" t="str">
        <f ca="1">IFERROR(VLOOKUP($H$502,$91:$164,MATHH($P506&amp;"/"&amp;E$285,$89:$89,0),FALSE),"")</f>
        <v/>
      </c>
      <c r="F506" s="25" t="str">
        <f ca="1">IFERROR(VLOOKUP($H$502,$91:$164,MATHH($P506&amp;"/"&amp;F$285,$89:$89,0),FALSE),"")</f>
        <v/>
      </c>
      <c r="G506" s="25" t="str">
        <f ca="1">IFERROR(VLOOKUP($H$502,$91:$164,MATHH($P506&amp;"/"&amp;G$285,$89:$89,0),FALSE),"")</f>
        <v/>
      </c>
      <c r="H506" s="25" t="str">
        <f ca="1">IFERROR(VLOOKUP($H$502,$91:$164,MATHH($P506&amp;"/"&amp;H$285,$89:$89,0),FALSE),"")</f>
        <v/>
      </c>
      <c r="I506" s="25" t="str">
        <f ca="1">IFERROR(VLOOKUP($H$502,$91:$164,MATHH($P506&amp;"/"&amp;I$285,$89:$89,0),FALSE),"")</f>
        <v/>
      </c>
      <c r="J506" s="25" t="str">
        <f ca="1">IFERROR(VLOOKUP($H$502,$91:$164,MATHH($P506&amp;"/"&amp;J$285,$89:$89,0),FALSE),"")</f>
        <v/>
      </c>
      <c r="K506" s="25" t="str">
        <f ca="1">IFERROR(VLOOKUP($H$502,$91:$164,MATHH($P506&amp;"/"&amp;K$285,$89:$89,0),FALSE),"")</f>
        <v/>
      </c>
      <c r="L506" s="25" t="str">
        <f ca="1">IFERROR(VLOOKUP($H$502,$91:$164,MATHH($P506&amp;"/"&amp;L$285,$89:$89,0),FALSE),"")</f>
        <v/>
      </c>
      <c r="M506" s="25" t="str">
        <f ca="1">IFERROR(VLOOKUP($H$502,$91:$164,MATHH($P506&amp;"/"&amp;M$285,$89:$89,0),FALSE),"")</f>
        <v/>
      </c>
      <c r="N506" s="25" t="str">
        <f ca="1">IFERROR(VLOOKUP($H$502,$91:$164,MATHH($P506&amp;"/"&amp;N$285,$89:$89,0),FALSE),"")</f>
        <v/>
      </c>
      <c r="O506" s="12"/>
      <c r="P506" s="15" t="s">
        <v>964</v>
      </c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3"/>
      <c r="B507" s="33">
        <f ca="1">SUM(H503:H506)</f>
        <v>0</v>
      </c>
      <c r="C507" s="25">
        <f ca="1">SUM(H503:H506)</f>
        <v>0</v>
      </c>
      <c r="D507" s="25">
        <f t="shared" ref="B507:M507" ca="1" si="60">SUM(D503:D506)</f>
        <v>0</v>
      </c>
      <c r="E507" s="25">
        <f t="shared" ca="1" si="60"/>
        <v>0</v>
      </c>
      <c r="F507" s="25">
        <f t="shared" ca="1" si="60"/>
        <v>0</v>
      </c>
      <c r="G507" s="25">
        <f t="shared" ca="1" si="60"/>
        <v>0</v>
      </c>
      <c r="H507" s="25">
        <f t="shared" ca="1" si="60"/>
        <v>0</v>
      </c>
      <c r="I507" s="25">
        <f t="shared" ca="1" si="60"/>
        <v>0</v>
      </c>
      <c r="J507" s="25">
        <f t="shared" ca="1" si="60"/>
        <v>0</v>
      </c>
      <c r="K507" s="25">
        <f t="shared" ca="1" si="60"/>
        <v>0</v>
      </c>
      <c r="L507" s="25">
        <f t="shared" ca="1" si="60"/>
        <v>0</v>
      </c>
      <c r="M507" s="25">
        <f t="shared" ca="1" si="60"/>
        <v>0</v>
      </c>
      <c r="N507" s="25" t="e">
        <f ca="1">IF(N504="",N503*4,IF(N505="",(N504+N503)*2,IF(N506="",((N505+N504+N503)/3)*4,SUM(N503:N506))))</f>
        <v>#VALUE!</v>
      </c>
      <c r="O507" s="12" t="e">
        <f ca="1">RATE(M$285-H$285,,-H507,M507)</f>
        <v>#NUM!</v>
      </c>
      <c r="P507" s="15" t="s">
        <v>959</v>
      </c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3"/>
      <c r="B508" s="16" t="e">
        <f ca="1">+H507/(H$402+H$409)</f>
        <v>#DIV/0!</v>
      </c>
      <c r="C508" s="16" t="e">
        <f ca="1">+H507/(H$402+H$409)</f>
        <v>#DIV/0!</v>
      </c>
      <c r="D508" s="16" t="e">
        <f t="shared" ref="B508:N508" ca="1" si="61">+D507/(D$402+D$409)</f>
        <v>#DIV/0!</v>
      </c>
      <c r="E508" s="16" t="e">
        <f t="shared" ca="1" si="61"/>
        <v>#DIV/0!</v>
      </c>
      <c r="F508" s="16" t="e">
        <f t="shared" ca="1" si="61"/>
        <v>#DIV/0!</v>
      </c>
      <c r="G508" s="16" t="e">
        <f t="shared" ca="1" si="61"/>
        <v>#DIV/0!</v>
      </c>
      <c r="H508" s="16" t="e">
        <f t="shared" ca="1" si="61"/>
        <v>#DIV/0!</v>
      </c>
      <c r="I508" s="16" t="e">
        <f t="shared" ca="1" si="61"/>
        <v>#DIV/0!</v>
      </c>
      <c r="J508" s="16" t="e">
        <f t="shared" ca="1" si="61"/>
        <v>#DIV/0!</v>
      </c>
      <c r="K508" s="16" t="e">
        <f t="shared" ca="1" si="61"/>
        <v>#DIV/0!</v>
      </c>
      <c r="L508" s="16" t="e">
        <f t="shared" ca="1" si="61"/>
        <v>#DIV/0!</v>
      </c>
      <c r="M508" s="16" t="e">
        <f t="shared" ca="1" si="61"/>
        <v>#DIV/0!</v>
      </c>
      <c r="N508" s="16" t="e">
        <f t="shared" ca="1" si="61"/>
        <v>#VALUE!</v>
      </c>
      <c r="O508" s="12" t="e">
        <f ca="1">RATE(M$285-H$285,,-H508,M508)</f>
        <v>#DIV/0!</v>
      </c>
      <c r="P508" s="17" t="s">
        <v>979</v>
      </c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52"/>
      <c r="B509" s="26"/>
      <c r="C509" s="16" t="e">
        <f ca="1">H507/H507-1</f>
        <v>#DIV/0!</v>
      </c>
      <c r="D509" s="16" t="e">
        <f ca="1">D507/H507-1</f>
        <v>#DIV/0!</v>
      </c>
      <c r="E509" s="16" t="e">
        <f t="shared" ref="C509:N509" ca="1" si="62">E507/D507-1</f>
        <v>#DIV/0!</v>
      </c>
      <c r="F509" s="16" t="e">
        <f t="shared" ca="1" si="62"/>
        <v>#DIV/0!</v>
      </c>
      <c r="G509" s="16" t="e">
        <f t="shared" ca="1" si="62"/>
        <v>#DIV/0!</v>
      </c>
      <c r="H509" s="16" t="e">
        <f t="shared" ca="1" si="62"/>
        <v>#DIV/0!</v>
      </c>
      <c r="I509" s="16" t="e">
        <f t="shared" ca="1" si="62"/>
        <v>#DIV/0!</v>
      </c>
      <c r="J509" s="16" t="e">
        <f t="shared" ca="1" si="62"/>
        <v>#DIV/0!</v>
      </c>
      <c r="K509" s="16" t="e">
        <f t="shared" ca="1" si="62"/>
        <v>#DIV/0!</v>
      </c>
      <c r="L509" s="16" t="e">
        <f t="shared" ca="1" si="62"/>
        <v>#DIV/0!</v>
      </c>
      <c r="M509" s="16" t="e">
        <f t="shared" ca="1" si="62"/>
        <v>#DIV/0!</v>
      </c>
      <c r="N509" s="16" t="e">
        <f t="shared" ca="1" si="62"/>
        <v>#VALUE!</v>
      </c>
      <c r="O509" s="23"/>
      <c r="P509" s="17" t="s">
        <v>965</v>
      </c>
      <c r="Q509" s="152"/>
      <c r="R509" s="152"/>
      <c r="S509" s="152"/>
      <c r="T509" s="152"/>
      <c r="U509" s="152"/>
      <c r="V509" s="152"/>
      <c r="W509" s="152"/>
      <c r="X509" s="152"/>
      <c r="Y509" s="152"/>
      <c r="Z509" s="152"/>
      <c r="AA509" s="152"/>
      <c r="AB509" s="152"/>
      <c r="AC509" s="152"/>
      <c r="AD509" s="152"/>
      <c r="AE509" s="152"/>
      <c r="AF509" s="152"/>
      <c r="AG509" s="152"/>
      <c r="AH509" s="152"/>
      <c r="AI509" s="152"/>
      <c r="AJ509" s="152"/>
      <c r="AK509" s="152"/>
      <c r="AL509" s="152"/>
      <c r="AM509" s="152"/>
      <c r="AN509" s="152"/>
      <c r="AO509" s="152"/>
      <c r="AP509" s="152"/>
      <c r="AQ509" s="152"/>
      <c r="AR509" s="152"/>
      <c r="AS509" s="152"/>
      <c r="AT509" s="152"/>
      <c r="AU509" s="152"/>
      <c r="AV509" s="152"/>
      <c r="AW509" s="152"/>
      <c r="AX509" s="152"/>
      <c r="AY509" s="152"/>
      <c r="AZ509" s="152"/>
      <c r="BA509" s="152"/>
      <c r="BB509" s="152"/>
      <c r="BC509" s="152"/>
      <c r="BD509" s="152"/>
      <c r="BE509" s="152"/>
      <c r="BF509" s="152"/>
      <c r="BG509" s="152"/>
      <c r="BH509" s="152"/>
      <c r="BI509" s="152"/>
      <c r="BJ509" s="152"/>
      <c r="BK509" s="152"/>
      <c r="BL509" s="152"/>
      <c r="BM509" s="152"/>
      <c r="BN509" s="152"/>
      <c r="BO509" s="152"/>
      <c r="BP509" s="152"/>
      <c r="BQ509" s="152"/>
      <c r="BR509" s="152"/>
      <c r="BS509" s="152"/>
    </row>
    <row r="510" spans="1:71" x14ac:dyDescent="0.25">
      <c r="A510" s="3"/>
      <c r="B510" s="210" t="s">
        <v>1374</v>
      </c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3"/>
      <c r="B511" s="211" t="s">
        <v>1375</v>
      </c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3"/>
      <c r="B512" s="13" t="str">
        <f ca="1">IFERROR(VLOOKUP($H$511,$169:$280,MATHH($P512&amp;"/"&amp;H$285,$167:$167,0),FALSE),"")</f>
        <v/>
      </c>
      <c r="C512" s="13" t="str">
        <f ca="1">IFERROR(VLOOKUP($H$511,$169:$280,MATHH($P512&amp;"/"&amp;H$285,$167:$167,0),FALSE),"")</f>
        <v/>
      </c>
      <c r="D512" s="13" t="str">
        <f ca="1">IFERROR(VLOOKUP($H$511,$169:$280,MATHH($P512&amp;"/"&amp;D$285,$167:$167,0),FALSE),"")</f>
        <v/>
      </c>
      <c r="E512" s="13" t="str">
        <f ca="1">IFERROR(VLOOKUP($H$511,$169:$280,MATHH($P512&amp;"/"&amp;E$285,$167:$167,0),FALSE),"")</f>
        <v/>
      </c>
      <c r="F512" s="13" t="str">
        <f ca="1">IFERROR(VLOOKUP($H$511,$169:$280,MATHH($P512&amp;"/"&amp;F$285,$167:$167,0),FALSE),"")</f>
        <v/>
      </c>
      <c r="G512" s="13" t="str">
        <f ca="1">IFERROR(VLOOKUP($H$511,$169:$280,MATHH($P512&amp;"/"&amp;G$285,$167:$167,0),FALSE),"")</f>
        <v/>
      </c>
      <c r="H512" s="13" t="str">
        <f ca="1">IFERROR(VLOOKUP($H$511,$169:$280,MATHH($P512&amp;"/"&amp;H$285,$167:$167,0),FALSE),"")</f>
        <v/>
      </c>
      <c r="I512" s="13" t="str">
        <f ca="1">IFERROR(VLOOKUP($H$511,$169:$280,MATHH($P512&amp;"/"&amp;I$285,$167:$167,0),FALSE),"")</f>
        <v/>
      </c>
      <c r="J512" s="13" t="str">
        <f ca="1">IFERROR(VLOOKUP($H$511,$169:$280,MATHH($P512&amp;"/"&amp;J$285,$167:$167,0),FALSE),"")</f>
        <v/>
      </c>
      <c r="K512" s="13" t="str">
        <f ca="1">IFERROR(VLOOKUP($H$511,$169:$280,MATHH($P512&amp;"/"&amp;K$285,$167:$167,0),FALSE),"")</f>
        <v/>
      </c>
      <c r="L512" s="13" t="str">
        <f ca="1">IFERROR(VLOOKUP($H$511,$169:$280,MATHH($P512&amp;"/"&amp;L$285,$167:$167,0),FALSE),"")</f>
        <v/>
      </c>
      <c r="M512" s="13" t="str">
        <f ca="1">IFERROR(VLOOKUP($H$511,$169:$280,MATHH($P512&amp;"/"&amp;M$285,$167:$167,0),FALSE),"")</f>
        <v/>
      </c>
      <c r="N512" s="14" t="str">
        <f ca="1">IFERROR(VLOOKUP($H$511,$169:$280,MATHH($P512&amp;"/"&amp;N$285,$167:$167,0),FALSE),"")</f>
        <v/>
      </c>
      <c r="O512" s="12"/>
      <c r="P512" s="15" t="s">
        <v>956</v>
      </c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3"/>
      <c r="B513" s="13" t="str">
        <f ca="1">IFERROR(VLOOKUP($H$511,$169:$280,MATHH($P513&amp;"/"&amp;H$285,$167:$167,0),FALSE),"")</f>
        <v/>
      </c>
      <c r="C513" s="13" t="str">
        <f ca="1">IFERROR(VLOOKUP($H$511,$169:$280,MATHH($P513&amp;"/"&amp;H$285,$167:$167,0),FALSE),"")</f>
        <v/>
      </c>
      <c r="D513" s="13" t="str">
        <f ca="1">IFERROR(VLOOKUP($H$511,$169:$280,MATHH($P513&amp;"/"&amp;D$285,$167:$167,0),FALSE),"")</f>
        <v/>
      </c>
      <c r="E513" s="13" t="str">
        <f ca="1">IFERROR(VLOOKUP($H$511,$169:$280,MATHH($P513&amp;"/"&amp;E$285,$167:$167,0),FALSE),"")</f>
        <v/>
      </c>
      <c r="F513" s="13" t="str">
        <f ca="1">IFERROR(VLOOKUP($H$511,$169:$280,MATHH($P513&amp;"/"&amp;F$285,$167:$167,0),FALSE),"")</f>
        <v/>
      </c>
      <c r="G513" s="13" t="str">
        <f ca="1">IFERROR(VLOOKUP($H$511,$169:$280,MATHH($P513&amp;"/"&amp;G$285,$167:$167,0),FALSE),"")</f>
        <v/>
      </c>
      <c r="H513" s="13" t="str">
        <f ca="1">IFERROR(VLOOKUP($H$511,$169:$280,MATHH($P513&amp;"/"&amp;H$285,$167:$167,0),FALSE),"")</f>
        <v/>
      </c>
      <c r="I513" s="13" t="str">
        <f ca="1">IFERROR(VLOOKUP($H$511,$169:$280,MATHH($P513&amp;"/"&amp;I$285,$167:$167,0),FALSE),"")</f>
        <v/>
      </c>
      <c r="J513" s="13" t="str">
        <f ca="1">IFERROR(VLOOKUP($H$511,$169:$280,MATHH($P513&amp;"/"&amp;J$285,$167:$167,0),FALSE),"")</f>
        <v/>
      </c>
      <c r="K513" s="13" t="str">
        <f ca="1">IFERROR(VLOOKUP($H$511,$169:$280,MATHH($P513&amp;"/"&amp;K$285,$167:$167,0),FALSE),"")</f>
        <v/>
      </c>
      <c r="L513" s="13" t="str">
        <f ca="1">IFERROR(VLOOKUP($H$511,$169:$280,MATHH($P513&amp;"/"&amp;L$285,$167:$167,0),FALSE),"")</f>
        <v/>
      </c>
      <c r="M513" s="13" t="str">
        <f ca="1">IFERROR(VLOOKUP($H$511,$169:$280,MATHH($P513&amp;"/"&amp;M$285,$167:$167,0),FALSE),"")</f>
        <v/>
      </c>
      <c r="N513" s="14" t="str">
        <f ca="1">IFERROR(VLOOKUP($H$511,$169:$280,MATHH($P513&amp;"/"&amp;N$285,$167:$167,0),FALSE),"")</f>
        <v/>
      </c>
      <c r="O513" s="12"/>
      <c r="P513" s="15" t="s">
        <v>957</v>
      </c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3"/>
      <c r="B514" s="13" t="str">
        <f ca="1">IFERROR(VLOOKUP($H$511,$169:$280,MATHH($P514&amp;"/"&amp;H$285,$167:$167,0),FALSE),"")</f>
        <v/>
      </c>
      <c r="C514" s="13" t="str">
        <f ca="1">IFERROR(VLOOKUP($H$511,$169:$280,MATHH($P514&amp;"/"&amp;H$285,$167:$167,0),FALSE),"")</f>
        <v/>
      </c>
      <c r="D514" s="13" t="str">
        <f ca="1">IFERROR(VLOOKUP($H$511,$169:$280,MATHH($P514&amp;"/"&amp;D$285,$167:$167,0),FALSE),"")</f>
        <v/>
      </c>
      <c r="E514" s="13" t="str">
        <f ca="1">IFERROR(VLOOKUP($H$511,$169:$280,MATHH($P514&amp;"/"&amp;E$285,$167:$167,0),FALSE),"")</f>
        <v/>
      </c>
      <c r="F514" s="13" t="str">
        <f ca="1">IFERROR(VLOOKUP($H$511,$169:$280,MATHH($P514&amp;"/"&amp;F$285,$167:$167,0),FALSE),"")</f>
        <v/>
      </c>
      <c r="G514" s="13" t="str">
        <f ca="1">IFERROR(VLOOKUP($H$511,$169:$280,MATHH($P514&amp;"/"&amp;G$285,$167:$167,0),FALSE),"")</f>
        <v/>
      </c>
      <c r="H514" s="13" t="str">
        <f ca="1">IFERROR(VLOOKUP($H$511,$169:$280,MATHH($P514&amp;"/"&amp;H$285,$167:$167,0),FALSE),"")</f>
        <v/>
      </c>
      <c r="I514" s="13" t="str">
        <f ca="1">IFERROR(VLOOKUP($H$511,$169:$280,MATHH($P514&amp;"/"&amp;I$285,$167:$167,0),FALSE),"")</f>
        <v/>
      </c>
      <c r="J514" s="13" t="str">
        <f ca="1">IFERROR(VLOOKUP($H$511,$169:$280,MATHH($P514&amp;"/"&amp;J$285,$167:$167,0),FALSE),"")</f>
        <v/>
      </c>
      <c r="K514" s="13" t="str">
        <f ca="1">IFERROR(VLOOKUP($H$511,$169:$280,MATHH($P514&amp;"/"&amp;K$285,$167:$167,0),FALSE),"")</f>
        <v/>
      </c>
      <c r="L514" s="13" t="str">
        <f ca="1">IFERROR(VLOOKUP($H$511,$169:$280,MATHH($P514&amp;"/"&amp;L$285,$167:$167,0),FALSE),"")</f>
        <v/>
      </c>
      <c r="M514" s="13" t="str">
        <f ca="1">IFERROR(VLOOKUP($H$511,$169:$280,MATHH($P514&amp;"/"&amp;M$285,$167:$167,0),FALSE),"")</f>
        <v/>
      </c>
      <c r="N514" s="14" t="str">
        <f ca="1">IFERROR(VLOOKUP($H$511,$169:$280,MATHH($P514&amp;"/"&amp;N$285,$167:$167,0),FALSE),"")</f>
        <v/>
      </c>
      <c r="O514" s="12"/>
      <c r="P514" s="15" t="s">
        <v>958</v>
      </c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3"/>
      <c r="B515" s="13" t="str">
        <f ca="1">IFERROR(VLOOKUP($H$511,$169:$280,MATHH($P515&amp;"/"&amp;H$285,$167:$167,0),FALSE),"")</f>
        <v/>
      </c>
      <c r="C515" s="13" t="str">
        <f ca="1">IFERROR(VLOOKUP($H$511,$169:$280,MATHH($P515&amp;"/"&amp;H$285,$167:$167,0),FALSE),"")</f>
        <v/>
      </c>
      <c r="D515" s="13" t="str">
        <f ca="1">IFERROR(VLOOKUP($H$511,$169:$280,MATHH($P515&amp;"/"&amp;D$285,$167:$167,0),FALSE),"")</f>
        <v/>
      </c>
      <c r="E515" s="13" t="str">
        <f ca="1">IFERROR(VLOOKUP($H$511,$169:$280,MATHH($P515&amp;"/"&amp;E$285,$167:$167,0),FALSE),"")</f>
        <v/>
      </c>
      <c r="F515" s="13" t="str">
        <f ca="1">IFERROR(VLOOKUP($H$511,$169:$280,MATHH($P515&amp;"/"&amp;F$285,$167:$167,0),FALSE),"")</f>
        <v/>
      </c>
      <c r="G515" s="13" t="str">
        <f ca="1">IFERROR(VLOOKUP($H$511,$169:$280,MATHH($P515&amp;"/"&amp;G$285,$167:$167,0),FALSE),"")</f>
        <v/>
      </c>
      <c r="H515" s="13" t="str">
        <f ca="1">IFERROR(VLOOKUP($H$511,$169:$280,MATHH($P515&amp;"/"&amp;H$285,$167:$167,0),FALSE),"")</f>
        <v/>
      </c>
      <c r="I515" s="13" t="str">
        <f ca="1">IFERROR(VLOOKUP($H$511,$169:$280,MATHH($P515&amp;"/"&amp;I$285,$167:$167,0),FALSE),"")</f>
        <v/>
      </c>
      <c r="J515" s="13" t="str">
        <f ca="1">IFERROR(VLOOKUP($H$511,$169:$280,MATHH($P515&amp;"/"&amp;J$285,$167:$167,0),FALSE),"")</f>
        <v/>
      </c>
      <c r="K515" s="13" t="str">
        <f ca="1">IFERROR(VLOOKUP($H$511,$169:$280,MATHH($P515&amp;"/"&amp;K$285,$167:$167,0),FALSE),"")</f>
        <v/>
      </c>
      <c r="L515" s="13" t="str">
        <f ca="1">IFERROR(VLOOKUP($H$511,$169:$280,MATHH($P515&amp;"/"&amp;L$285,$167:$167,0),FALSE),"")</f>
        <v/>
      </c>
      <c r="M515" s="13" t="str">
        <f ca="1">IFERROR(VLOOKUP($H$511,$169:$280,MATHH($P515&amp;"/"&amp;M$285,$167:$167,0),FALSE),"")</f>
        <v/>
      </c>
      <c r="N515" s="14" t="str">
        <f ca="1">IFERROR(VLOOKUP($H$511,$169:$280,MATHH($P515&amp;"/"&amp;N$285,$167:$167,0),FALSE),IFERROR((VLOOKUP($H$511,$169:$280,MATHH($P514&amp;"/"&amp;N$285,$167:$167,0),FALSE)/3)*4,IFERROR(VLOOKUP($H$511,$169:$280,MATHH($P513&amp;"/"&amp;N$285,$167:$167,0),FALSE)*2,IFERROR(VLOOKUP($H$511,$169:$280,MATHH($P512&amp;"/"&amp;N$285,$167:$167,0),FALSE)*4,""))))</f>
        <v/>
      </c>
      <c r="O515" s="12" t="e">
        <f ca="1">RATE(M$285-H$285,,-H515,M515)</f>
        <v>#VALUE!</v>
      </c>
      <c r="P515" s="15" t="s">
        <v>959</v>
      </c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3"/>
      <c r="B516" s="16" t="e">
        <f ca="1">H515/(H$402+H409)</f>
        <v>#VALUE!</v>
      </c>
      <c r="C516" s="16" t="e">
        <f ca="1">H515/(H$402+H409)</f>
        <v>#VALUE!</v>
      </c>
      <c r="D516" s="16" t="e">
        <f t="shared" ref="B516:N516" ca="1" si="63">D515/(D$402+D409)</f>
        <v>#VALUE!</v>
      </c>
      <c r="E516" s="16" t="e">
        <f t="shared" ca="1" si="63"/>
        <v>#VALUE!</v>
      </c>
      <c r="F516" s="16" t="e">
        <f t="shared" ca="1" si="63"/>
        <v>#VALUE!</v>
      </c>
      <c r="G516" s="16" t="e">
        <f t="shared" ca="1" si="63"/>
        <v>#VALUE!</v>
      </c>
      <c r="H516" s="16" t="e">
        <f t="shared" ca="1" si="63"/>
        <v>#VALUE!</v>
      </c>
      <c r="I516" s="16" t="e">
        <f t="shared" ca="1" si="63"/>
        <v>#VALUE!</v>
      </c>
      <c r="J516" s="16" t="e">
        <f t="shared" ca="1" si="63"/>
        <v>#VALUE!</v>
      </c>
      <c r="K516" s="16" t="e">
        <f t="shared" ca="1" si="63"/>
        <v>#VALUE!</v>
      </c>
      <c r="L516" s="16" t="e">
        <f t="shared" ca="1" si="63"/>
        <v>#VALUE!</v>
      </c>
      <c r="M516" s="16" t="e">
        <f t="shared" ca="1" si="63"/>
        <v>#VALUE!</v>
      </c>
      <c r="N516" s="16" t="e">
        <f t="shared" ca="1" si="63"/>
        <v>#VALUE!</v>
      </c>
      <c r="O516" s="12" t="e">
        <f ca="1">RATE(M$285-H$285,,-H516,M516)</f>
        <v>#VALUE!</v>
      </c>
      <c r="P516" s="17" t="s">
        <v>1424</v>
      </c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3"/>
      <c r="B517" s="214" t="s">
        <v>1485</v>
      </c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3"/>
      <c r="B518" s="14" t="str">
        <f ca="1">IFERROR(VLOOKUP($H$517,$169:$280,MATHH($P518&amp;"/"&amp;H$285,$167:$167,0),FALSE),"")</f>
        <v/>
      </c>
      <c r="C518" s="14" t="str">
        <f ca="1">IFERROR(VLOOKUP($H$517,$169:$280,MATHH($P518&amp;"/"&amp;H$285,$167:$167,0),FALSE),"")</f>
        <v/>
      </c>
      <c r="D518" s="14" t="str">
        <f ca="1">IFERROR(VLOOKUP($H$517,$169:$280,MATHH($P518&amp;"/"&amp;D$285,$167:$167,0),FALSE),"")</f>
        <v/>
      </c>
      <c r="E518" s="14" t="str">
        <f ca="1">IFERROR(VLOOKUP($H$517,$169:$280,MATHH($P518&amp;"/"&amp;E$285,$167:$167,0),FALSE),"")</f>
        <v/>
      </c>
      <c r="F518" s="14" t="str">
        <f ca="1">IFERROR(VLOOKUP($H$517,$169:$280,MATHH($P518&amp;"/"&amp;F$285,$167:$167,0),FALSE),"")</f>
        <v/>
      </c>
      <c r="G518" s="14" t="str">
        <f ca="1">IFERROR(VLOOKUP($H$517,$169:$280,MATHH($P518&amp;"/"&amp;G$285,$167:$167,0),FALSE),"")</f>
        <v/>
      </c>
      <c r="H518" s="14" t="str">
        <f ca="1">IFERROR(VLOOKUP($H$517,$169:$280,MATHH($P518&amp;"/"&amp;H$285,$167:$167,0),FALSE),"")</f>
        <v/>
      </c>
      <c r="I518" s="14" t="str">
        <f ca="1">IFERROR(VLOOKUP($H$517,$169:$280,MATHH($P518&amp;"/"&amp;I$285,$167:$167,0),FALSE),"")</f>
        <v/>
      </c>
      <c r="J518" s="14" t="str">
        <f ca="1">IFERROR(VLOOKUP($H$517,$169:$280,MATHH($P518&amp;"/"&amp;J$285,$167:$167,0),FALSE),"")</f>
        <v/>
      </c>
      <c r="K518" s="14" t="str">
        <f ca="1">IFERROR(VLOOKUP($H$517,$169:$280,MATHH($P518&amp;"/"&amp;K$285,$167:$167,0),FALSE),"")</f>
        <v/>
      </c>
      <c r="L518" s="14" t="str">
        <f ca="1">IFERROR(VLOOKUP($H$517,$169:$280,MATHH($P518&amp;"/"&amp;L$285,$167:$167,0),FALSE),"")</f>
        <v/>
      </c>
      <c r="M518" s="14" t="str">
        <f ca="1">IFERROR(VLOOKUP($H$517,$169:$280,MATHH($P518&amp;"/"&amp;M$285,$167:$167,0),FALSE),"")</f>
        <v/>
      </c>
      <c r="N518" s="14" t="str">
        <f ca="1">IFERROR(VLOOKUP($H$517,$169:$280,MATHH($P518&amp;"/"&amp;N$285,$167:$167,0),FALSE),"")</f>
        <v/>
      </c>
      <c r="O518" s="12"/>
      <c r="P518" s="15" t="s">
        <v>956</v>
      </c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3"/>
      <c r="B519" s="14" t="str">
        <f ca="1">IFERROR(VLOOKUP($H$517,$169:$280,MATHH($P519&amp;"/"&amp;H$285,$167:$167,0),FALSE),"")</f>
        <v/>
      </c>
      <c r="C519" s="14" t="str">
        <f ca="1">IFERROR(VLOOKUP($H$517,$169:$280,MATHH($P519&amp;"/"&amp;H$285,$167:$167,0),FALSE),"")</f>
        <v/>
      </c>
      <c r="D519" s="14" t="str">
        <f ca="1">IFERROR(VLOOKUP($H$517,$169:$280,MATHH($P519&amp;"/"&amp;D$285,$167:$167,0),FALSE),"")</f>
        <v/>
      </c>
      <c r="E519" s="14" t="str">
        <f ca="1">IFERROR(VLOOKUP($H$517,$169:$280,MATHH($P519&amp;"/"&amp;E$285,$167:$167,0),FALSE),"")</f>
        <v/>
      </c>
      <c r="F519" s="14" t="str">
        <f ca="1">IFERROR(VLOOKUP($H$517,$169:$280,MATHH($P519&amp;"/"&amp;F$285,$167:$167,0),FALSE),"")</f>
        <v/>
      </c>
      <c r="G519" s="14" t="str">
        <f ca="1">IFERROR(VLOOKUP($H$517,$169:$280,MATHH($P519&amp;"/"&amp;G$285,$167:$167,0),FALSE),"")</f>
        <v/>
      </c>
      <c r="H519" s="14" t="str">
        <f ca="1">IFERROR(VLOOKUP($H$517,$169:$280,MATHH($P519&amp;"/"&amp;H$285,$167:$167,0),FALSE),"")</f>
        <v/>
      </c>
      <c r="I519" s="14" t="str">
        <f ca="1">IFERROR(VLOOKUP($H$517,$169:$280,MATHH($P519&amp;"/"&amp;I$285,$167:$167,0),FALSE),"")</f>
        <v/>
      </c>
      <c r="J519" s="14" t="str">
        <f ca="1">IFERROR(VLOOKUP($H$517,$169:$280,MATHH($P519&amp;"/"&amp;J$285,$167:$167,0),FALSE),"")</f>
        <v/>
      </c>
      <c r="K519" s="14" t="str">
        <f ca="1">IFERROR(VLOOKUP($H$517,$169:$280,MATHH($P519&amp;"/"&amp;K$285,$167:$167,0),FALSE),"")</f>
        <v/>
      </c>
      <c r="L519" s="14" t="str">
        <f ca="1">IFERROR(VLOOKUP($H$517,$169:$280,MATHH($P519&amp;"/"&amp;L$285,$167:$167,0),FALSE),"")</f>
        <v/>
      </c>
      <c r="M519" s="14" t="str">
        <f ca="1">IFERROR(VLOOKUP($H$517,$169:$280,MATHH($P519&amp;"/"&amp;M$285,$167:$167,0),FALSE),"")</f>
        <v/>
      </c>
      <c r="N519" s="14" t="str">
        <f ca="1">IFERROR(VLOOKUP($H$517,$169:$280,MATHH($P519&amp;"/"&amp;N$285,$167:$167,0),FALSE),"")</f>
        <v/>
      </c>
      <c r="O519" s="12"/>
      <c r="P519" s="15" t="s">
        <v>957</v>
      </c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3"/>
      <c r="B520" s="14" t="str">
        <f ca="1">IFERROR(VLOOKUP($H$517,$169:$280,MATHH($P520&amp;"/"&amp;H$285,$167:$167,0),FALSE),"")</f>
        <v/>
      </c>
      <c r="C520" s="14" t="str">
        <f ca="1">IFERROR(VLOOKUP($H$517,$169:$280,MATHH($P520&amp;"/"&amp;H$285,$167:$167,0),FALSE),"")</f>
        <v/>
      </c>
      <c r="D520" s="14" t="str">
        <f ca="1">IFERROR(VLOOKUP($H$517,$169:$280,MATHH($P520&amp;"/"&amp;D$285,$167:$167,0),FALSE),"")</f>
        <v/>
      </c>
      <c r="E520" s="14" t="str">
        <f ca="1">IFERROR(VLOOKUP($H$517,$169:$280,MATHH($P520&amp;"/"&amp;E$285,$167:$167,0),FALSE),"")</f>
        <v/>
      </c>
      <c r="F520" s="14" t="str">
        <f ca="1">IFERROR(VLOOKUP($H$517,$169:$280,MATHH($P520&amp;"/"&amp;F$285,$167:$167,0),FALSE),"")</f>
        <v/>
      </c>
      <c r="G520" s="14" t="str">
        <f ca="1">IFERROR(VLOOKUP($H$517,$169:$280,MATHH($P520&amp;"/"&amp;G$285,$167:$167,0),FALSE),"")</f>
        <v/>
      </c>
      <c r="H520" s="14" t="str">
        <f ca="1">IFERROR(VLOOKUP($H$517,$169:$280,MATHH($P520&amp;"/"&amp;H$285,$167:$167,0),FALSE),"")</f>
        <v/>
      </c>
      <c r="I520" s="14" t="str">
        <f ca="1">IFERROR(VLOOKUP($H$517,$169:$280,MATHH($P520&amp;"/"&amp;I$285,$167:$167,0),FALSE),"")</f>
        <v/>
      </c>
      <c r="J520" s="14" t="str">
        <f ca="1">IFERROR(VLOOKUP($H$517,$169:$280,MATHH($P520&amp;"/"&amp;J$285,$167:$167,0),FALSE),"")</f>
        <v/>
      </c>
      <c r="K520" s="14" t="str">
        <f ca="1">IFERROR(VLOOKUP($H$517,$169:$280,MATHH($P520&amp;"/"&amp;K$285,$167:$167,0),FALSE),"")</f>
        <v/>
      </c>
      <c r="L520" s="14" t="str">
        <f ca="1">IFERROR(VLOOKUP($H$517,$169:$280,MATHH($P520&amp;"/"&amp;L$285,$167:$167,0),FALSE),"")</f>
        <v/>
      </c>
      <c r="M520" s="14" t="str">
        <f ca="1">IFERROR(VLOOKUP($H$517,$169:$280,MATHH($P520&amp;"/"&amp;M$285,$167:$167,0),FALSE),"")</f>
        <v/>
      </c>
      <c r="N520" s="14" t="str">
        <f ca="1">IFERROR(VLOOKUP($H$517,$169:$280,MATHH($P520&amp;"/"&amp;N$285,$167:$167,0),FALSE),"")</f>
        <v/>
      </c>
      <c r="O520" s="12"/>
      <c r="P520" s="15" t="s">
        <v>958</v>
      </c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3"/>
      <c r="B521" s="14" t="str">
        <f ca="1">IFERROR(VLOOKUP($H$517,$169:$280,MATHH($P521&amp;"/"&amp;H$285,$167:$167,0),FALSE),"")</f>
        <v/>
      </c>
      <c r="C521" s="14" t="str">
        <f ca="1">IFERROR(VLOOKUP($H$517,$169:$280,MATHH($P521&amp;"/"&amp;H$285,$167:$167,0),FALSE),"")</f>
        <v/>
      </c>
      <c r="D521" s="14" t="str">
        <f ca="1">IFERROR(VLOOKUP($H$517,$169:$280,MATHH($P521&amp;"/"&amp;D$285,$167:$167,0),FALSE),"")</f>
        <v/>
      </c>
      <c r="E521" s="14" t="str">
        <f ca="1">IFERROR(VLOOKUP($H$517,$169:$280,MATHH($P521&amp;"/"&amp;E$285,$167:$167,0),FALSE),"")</f>
        <v/>
      </c>
      <c r="F521" s="14" t="str">
        <f ca="1">IFERROR(VLOOKUP($H$517,$169:$280,MATHH($P521&amp;"/"&amp;F$285,$167:$167,0),FALSE),"")</f>
        <v/>
      </c>
      <c r="G521" s="14" t="str">
        <f ca="1">IFERROR(VLOOKUP($H$517,$169:$280,MATHH($P521&amp;"/"&amp;G$285,$167:$167,0),FALSE),"")</f>
        <v/>
      </c>
      <c r="H521" s="14" t="str">
        <f ca="1">IFERROR(VLOOKUP($H$517,$169:$280,MATHH($P521&amp;"/"&amp;H$285,$167:$167,0),FALSE),"")</f>
        <v/>
      </c>
      <c r="I521" s="14" t="str">
        <f ca="1">IFERROR(VLOOKUP($H$517,$169:$280,MATHH($P521&amp;"/"&amp;I$285,$167:$167,0),FALSE),"")</f>
        <v/>
      </c>
      <c r="J521" s="14" t="str">
        <f ca="1">IFERROR(VLOOKUP($H$517,$169:$280,MATHH($P521&amp;"/"&amp;J$285,$167:$167,0),FALSE),"")</f>
        <v/>
      </c>
      <c r="K521" s="14" t="str">
        <f ca="1">IFERROR(VLOOKUP($H$517,$169:$280,MATHH($P521&amp;"/"&amp;K$285,$167:$167,0),FALSE),"")</f>
        <v/>
      </c>
      <c r="L521" s="14" t="str">
        <f ca="1">IFERROR(VLOOKUP($H$517,$169:$280,MATHH($P521&amp;"/"&amp;L$285,$167:$167,0),FALSE),"")</f>
        <v/>
      </c>
      <c r="M521" s="14" t="str">
        <f ca="1">IFERROR(VLOOKUP($H$517,$169:$280,MATHH($P521&amp;"/"&amp;M$285,$167:$167,0),FALSE),"")</f>
        <v/>
      </c>
      <c r="N521" s="14" t="str">
        <f ca="1">IFERROR(VLOOKUP($H$517,$169:$280,MATHH($P521&amp;"/"&amp;N$285,$167:$167,0),FALSE),"")</f>
        <v/>
      </c>
      <c r="O521" s="12"/>
      <c r="P521" s="15" t="s">
        <v>959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3"/>
      <c r="B522" s="214" t="s">
        <v>1536</v>
      </c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3"/>
      <c r="B523" s="13" t="str">
        <f ca="1">IFERROR(VLOOKUP($H$522,$169:$280,MATHH($P523&amp;"/"&amp;H$285,$167:$167,0),FALSE),"")</f>
        <v/>
      </c>
      <c r="C523" s="13" t="str">
        <f ca="1">IFERROR(VLOOKUP($H$522,$169:$280,MATHH($P523&amp;"/"&amp;H$285,$167:$167,0),FALSE),"")</f>
        <v/>
      </c>
      <c r="D523" s="13" t="str">
        <f ca="1">IFERROR(VLOOKUP($H$522,$169:$280,MATHH($P523&amp;"/"&amp;D$285,$167:$167,0),FALSE),"")</f>
        <v/>
      </c>
      <c r="E523" s="13" t="str">
        <f ca="1">IFERROR(VLOOKUP($H$522,$169:$280,MATHH($P523&amp;"/"&amp;E$285,$167:$167,0),FALSE),"")</f>
        <v/>
      </c>
      <c r="F523" s="13" t="str">
        <f ca="1">IFERROR(VLOOKUP($H$522,$169:$280,MATHH($P523&amp;"/"&amp;F$285,$167:$167,0),FALSE),"")</f>
        <v/>
      </c>
      <c r="G523" s="13" t="str">
        <f ca="1">IFERROR(VLOOKUP($H$522,$169:$280,MATHH($P523&amp;"/"&amp;G$285,$167:$167,0),FALSE),"")</f>
        <v/>
      </c>
      <c r="H523" s="13" t="str">
        <f ca="1">IFERROR(VLOOKUP($H$522,$169:$280,MATHH($P523&amp;"/"&amp;H$285,$167:$167,0),FALSE),"")</f>
        <v/>
      </c>
      <c r="I523" s="13" t="str">
        <f ca="1">IFERROR(VLOOKUP($H$522,$169:$280,MATHH($P523&amp;"/"&amp;I$285,$167:$167,0),FALSE),"")</f>
        <v/>
      </c>
      <c r="J523" s="13" t="str">
        <f ca="1">IFERROR(VLOOKUP($H$522,$169:$280,MATHH($P523&amp;"/"&amp;J$285,$167:$167,0),FALSE),"")</f>
        <v/>
      </c>
      <c r="K523" s="13" t="str">
        <f ca="1">IFERROR(VLOOKUP($H$522,$169:$280,MATHH($P523&amp;"/"&amp;K$285,$167:$167,0),FALSE),"")</f>
        <v/>
      </c>
      <c r="L523" s="13" t="str">
        <f ca="1">IFERROR(VLOOKUP($H$522,$169:$280,MATHH($P523&amp;"/"&amp;L$285,$167:$167,0),FALSE),"")</f>
        <v/>
      </c>
      <c r="M523" s="13" t="str">
        <f ca="1">IFERROR(VLOOKUP($H$522,$169:$280,MATHH($P523&amp;"/"&amp;M$285,$167:$167,0),FALSE),"")</f>
        <v/>
      </c>
      <c r="N523" s="14" t="str">
        <f ca="1">IFERROR(VLOOKUP($H$522,$169:$280,MATHH($P523&amp;"/"&amp;N$285,$167:$167,0),FALSE),"")</f>
        <v/>
      </c>
      <c r="O523" s="12"/>
      <c r="P523" s="15" t="s">
        <v>956</v>
      </c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3"/>
      <c r="B524" s="13" t="str">
        <f ca="1">IFERROR(VLOOKUP($H$522,$169:$280,MATHH($P524&amp;"/"&amp;H$285,$167:$167,0),FALSE),"")</f>
        <v/>
      </c>
      <c r="C524" s="13" t="str">
        <f ca="1">IFERROR(VLOOKUP($H$522,$169:$280,MATHH($P524&amp;"/"&amp;H$285,$167:$167,0),FALSE),"")</f>
        <v/>
      </c>
      <c r="D524" s="13" t="str">
        <f ca="1">IFERROR(VLOOKUP($H$522,$169:$280,MATHH($P524&amp;"/"&amp;D$285,$167:$167,0),FALSE),"")</f>
        <v/>
      </c>
      <c r="E524" s="13" t="str">
        <f ca="1">IFERROR(VLOOKUP($H$522,$169:$280,MATHH($P524&amp;"/"&amp;E$285,$167:$167,0),FALSE),"")</f>
        <v/>
      </c>
      <c r="F524" s="13" t="str">
        <f ca="1">IFERROR(VLOOKUP($H$522,$169:$280,MATHH($P524&amp;"/"&amp;F$285,$167:$167,0),FALSE),"")</f>
        <v/>
      </c>
      <c r="G524" s="13" t="str">
        <f ca="1">IFERROR(VLOOKUP($H$522,$169:$280,MATHH($P524&amp;"/"&amp;G$285,$167:$167,0),FALSE),"")</f>
        <v/>
      </c>
      <c r="H524" s="13" t="str">
        <f ca="1">IFERROR(VLOOKUP($H$522,$169:$280,MATHH($P524&amp;"/"&amp;H$285,$167:$167,0),FALSE),"")</f>
        <v/>
      </c>
      <c r="I524" s="13" t="str">
        <f ca="1">IFERROR(VLOOKUP($H$522,$169:$280,MATHH($P524&amp;"/"&amp;I$285,$167:$167,0),FALSE),"")</f>
        <v/>
      </c>
      <c r="J524" s="13" t="str">
        <f ca="1">IFERROR(VLOOKUP($H$522,$169:$280,MATHH($P524&amp;"/"&amp;J$285,$167:$167,0),FALSE),"")</f>
        <v/>
      </c>
      <c r="K524" s="13" t="str">
        <f ca="1">IFERROR(VLOOKUP($H$522,$169:$280,MATHH($P524&amp;"/"&amp;K$285,$167:$167,0),FALSE),"")</f>
        <v/>
      </c>
      <c r="L524" s="13" t="str">
        <f ca="1">IFERROR(VLOOKUP($H$522,$169:$280,MATHH($P524&amp;"/"&amp;L$285,$167:$167,0),FALSE),"")</f>
        <v/>
      </c>
      <c r="M524" s="13" t="str">
        <f ca="1">IFERROR(VLOOKUP($H$522,$169:$280,MATHH($P524&amp;"/"&amp;M$285,$167:$167,0),FALSE),"")</f>
        <v/>
      </c>
      <c r="N524" s="14" t="str">
        <f ca="1">IFERROR(VLOOKUP($H$522,$169:$280,MATHH($P524&amp;"/"&amp;N$285,$167:$167,0),FALSE),"")</f>
        <v/>
      </c>
      <c r="O524" s="12"/>
      <c r="P524" s="15" t="s">
        <v>957</v>
      </c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3"/>
      <c r="B525" s="13" t="str">
        <f ca="1">IFERROR(VLOOKUP($H$522,$169:$280,MATHH($P525&amp;"/"&amp;H$285,$167:$167,0),FALSE),"")</f>
        <v/>
      </c>
      <c r="C525" s="13" t="str">
        <f ca="1">IFERROR(VLOOKUP($H$522,$169:$280,MATHH($P525&amp;"/"&amp;H$285,$167:$167,0),FALSE),"")</f>
        <v/>
      </c>
      <c r="D525" s="13" t="str">
        <f ca="1">IFERROR(VLOOKUP($H$522,$169:$280,MATHH($P525&amp;"/"&amp;D$285,$167:$167,0),FALSE),"")</f>
        <v/>
      </c>
      <c r="E525" s="13" t="str">
        <f ca="1">IFERROR(VLOOKUP($H$522,$169:$280,MATHH($P525&amp;"/"&amp;E$285,$167:$167,0),FALSE),"")</f>
        <v/>
      </c>
      <c r="F525" s="13" t="str">
        <f ca="1">IFERROR(VLOOKUP($H$522,$169:$280,MATHH($P525&amp;"/"&amp;F$285,$167:$167,0),FALSE),"")</f>
        <v/>
      </c>
      <c r="G525" s="13" t="str">
        <f ca="1">IFERROR(VLOOKUP($H$522,$169:$280,MATHH($P525&amp;"/"&amp;G$285,$167:$167,0),FALSE),"")</f>
        <v/>
      </c>
      <c r="H525" s="13" t="str">
        <f ca="1">IFERROR(VLOOKUP($H$522,$169:$280,MATHH($P525&amp;"/"&amp;H$285,$167:$167,0),FALSE),"")</f>
        <v/>
      </c>
      <c r="I525" s="13" t="str">
        <f ca="1">IFERROR(VLOOKUP($H$522,$169:$280,MATHH($P525&amp;"/"&amp;I$285,$167:$167,0),FALSE),"")</f>
        <v/>
      </c>
      <c r="J525" s="13" t="str">
        <f ca="1">IFERROR(VLOOKUP($H$522,$169:$280,MATHH($P525&amp;"/"&amp;J$285,$167:$167,0),FALSE),"")</f>
        <v/>
      </c>
      <c r="K525" s="13" t="str">
        <f ca="1">IFERROR(VLOOKUP($H$522,$169:$280,MATHH($P525&amp;"/"&amp;K$285,$167:$167,0),FALSE),"")</f>
        <v/>
      </c>
      <c r="L525" s="13" t="str">
        <f ca="1">IFERROR(VLOOKUP($H$522,$169:$280,MATHH($P525&amp;"/"&amp;L$285,$167:$167,0),FALSE),"")</f>
        <v/>
      </c>
      <c r="M525" s="13" t="str">
        <f ca="1">IFERROR(VLOOKUP($H$522,$169:$280,MATHH($P525&amp;"/"&amp;M$285,$167:$167,0),FALSE),"")</f>
        <v/>
      </c>
      <c r="N525" s="14" t="str">
        <f ca="1">IFERROR(VLOOKUP($H$522,$169:$280,MATHH($P525&amp;"/"&amp;N$285,$167:$167,0),FALSE),"")</f>
        <v/>
      </c>
      <c r="O525" s="12"/>
      <c r="P525" s="15" t="s">
        <v>958</v>
      </c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3"/>
      <c r="B526" s="13" t="str">
        <f ca="1">IFERROR(VLOOKUP($H$522,$169:$280,MATHH($P526&amp;"/"&amp;H$285,$167:$167,0),FALSE),"")</f>
        <v/>
      </c>
      <c r="C526" s="13" t="str">
        <f ca="1">IFERROR(VLOOKUP($H$522,$169:$280,MATHH($P526&amp;"/"&amp;H$285,$167:$167,0),FALSE),"")</f>
        <v/>
      </c>
      <c r="D526" s="13" t="str">
        <f ca="1">IFERROR(VLOOKUP($H$522,$169:$280,MATHH($P526&amp;"/"&amp;D$285,$167:$167,0),FALSE),"")</f>
        <v/>
      </c>
      <c r="E526" s="13" t="str">
        <f ca="1">IFERROR(VLOOKUP($H$522,$169:$280,MATHH($P526&amp;"/"&amp;E$285,$167:$167,0),FALSE),"")</f>
        <v/>
      </c>
      <c r="F526" s="13" t="str">
        <f ca="1">IFERROR(VLOOKUP($H$522,$169:$280,MATHH($P526&amp;"/"&amp;F$285,$167:$167,0),FALSE),"")</f>
        <v/>
      </c>
      <c r="G526" s="13" t="str">
        <f ca="1">IFERROR(VLOOKUP($H$522,$169:$280,MATHH($P526&amp;"/"&amp;G$285,$167:$167,0),FALSE),"")</f>
        <v/>
      </c>
      <c r="H526" s="13" t="str">
        <f ca="1">IFERROR(VLOOKUP($H$522,$169:$280,MATHH($P526&amp;"/"&amp;H$285,$167:$167,0),FALSE),"")</f>
        <v/>
      </c>
      <c r="I526" s="13" t="str">
        <f ca="1">IFERROR(VLOOKUP($H$522,$169:$280,MATHH($P526&amp;"/"&amp;I$285,$167:$167,0),FALSE),"")</f>
        <v/>
      </c>
      <c r="J526" s="13" t="str">
        <f ca="1">IFERROR(VLOOKUP($H$522,$169:$280,MATHH($P526&amp;"/"&amp;J$285,$167:$167,0),FALSE),"")</f>
        <v/>
      </c>
      <c r="K526" s="13" t="str">
        <f ca="1">IFERROR(VLOOKUP($H$522,$169:$280,MATHH($P526&amp;"/"&amp;K$285,$167:$167,0),FALSE),"")</f>
        <v/>
      </c>
      <c r="L526" s="13" t="str">
        <f ca="1">IFERROR(VLOOKUP($H$522,$169:$280,MATHH($P526&amp;"/"&amp;L$285,$167:$167,0),FALSE),"")</f>
        <v/>
      </c>
      <c r="M526" s="13" t="str">
        <f ca="1">IFERROR(VLOOKUP($H$522,$169:$280,MATHH($P526&amp;"/"&amp;M$285,$167:$167,0),FALSE),"")</f>
        <v/>
      </c>
      <c r="N526" s="14" t="str">
        <f ca="1">IFERROR(VLOOKUP($H$522,$169:$280,MATHH($P526&amp;"/"&amp;N$285,$167:$167,0),FALSE),"")</f>
        <v/>
      </c>
      <c r="O526" s="12"/>
      <c r="P526" s="15" t="s">
        <v>959</v>
      </c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3"/>
      <c r="B527" s="210" t="s">
        <v>1494</v>
      </c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3"/>
      <c r="B528" s="13" t="str">
        <f ca="1">IFERROR(VLOOKUP($H$527,$169:$280,MATHH($P528&amp;"/"&amp;H$285,$167:$167,0),FALSE),"")</f>
        <v/>
      </c>
      <c r="C528" s="13" t="str">
        <f ca="1">IFERROR(VLOOKUP($H$527,$169:$280,MATHH($P528&amp;"/"&amp;H$285,$167:$167,0),FALSE),"")</f>
        <v/>
      </c>
      <c r="D528" s="13" t="str">
        <f ca="1">IFERROR(VLOOKUP($H$527,$169:$280,MATHH($P528&amp;"/"&amp;D$285,$167:$167,0),FALSE),"")</f>
        <v/>
      </c>
      <c r="E528" s="13" t="str">
        <f ca="1">IFERROR(VLOOKUP($H$527,$169:$280,MATHH($P528&amp;"/"&amp;E$285,$167:$167,0),FALSE),"")</f>
        <v/>
      </c>
      <c r="F528" s="13" t="str">
        <f ca="1">IFERROR(VLOOKUP($H$527,$169:$280,MATHH($P528&amp;"/"&amp;F$285,$167:$167,0),FALSE),"")</f>
        <v/>
      </c>
      <c r="G528" s="13" t="str">
        <f ca="1">IFERROR(VLOOKUP($H$527,$169:$280,MATHH($P528&amp;"/"&amp;G$285,$167:$167,0),FALSE),"")</f>
        <v/>
      </c>
      <c r="H528" s="13" t="str">
        <f ca="1">IFERROR(VLOOKUP($H$527,$169:$280,MATHH($P528&amp;"/"&amp;H$285,$167:$167,0),FALSE),"")</f>
        <v/>
      </c>
      <c r="I528" s="13" t="str">
        <f ca="1">IFERROR(VLOOKUP($H$527,$169:$280,MATHH($P528&amp;"/"&amp;I$285,$167:$167,0),FALSE),"")</f>
        <v/>
      </c>
      <c r="J528" s="13" t="str">
        <f ca="1">IFERROR(VLOOKUP($H$527,$169:$280,MATHH($P528&amp;"/"&amp;J$285,$167:$167,0),FALSE),"")</f>
        <v/>
      </c>
      <c r="K528" s="13" t="str">
        <f ca="1">IFERROR(VLOOKUP($H$527,$169:$280,MATHH($P528&amp;"/"&amp;K$285,$167:$167,0),FALSE),"")</f>
        <v/>
      </c>
      <c r="L528" s="13" t="str">
        <f ca="1">IFERROR(VLOOKUP($H$527,$169:$280,MATHH($P528&amp;"/"&amp;L$285,$167:$167,0),FALSE),"")</f>
        <v/>
      </c>
      <c r="M528" s="13" t="str">
        <f ca="1">IFERROR(VLOOKUP($H$527,$169:$280,MATHH($P528&amp;"/"&amp;M$285,$167:$167,0),FALSE),"")</f>
        <v/>
      </c>
      <c r="N528" s="14" t="str">
        <f ca="1">IFERROR(VLOOKUP($H$527,$169:$280,MATHH($P528&amp;"/"&amp;N$285,$167:$167,0),FALSE),"")</f>
        <v/>
      </c>
      <c r="O528" s="12"/>
      <c r="P528" s="15" t="s">
        <v>956</v>
      </c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3"/>
      <c r="B529" s="13" t="str">
        <f ca="1">IFERROR(VLOOKUP($H$527,$169:$280,MATHH($P529&amp;"/"&amp;H$285,$167:$167,0),FALSE),"")</f>
        <v/>
      </c>
      <c r="C529" s="13" t="str">
        <f ca="1">IFERROR(VLOOKUP($H$527,$169:$280,MATHH($P529&amp;"/"&amp;H$285,$167:$167,0),FALSE),"")</f>
        <v/>
      </c>
      <c r="D529" s="13" t="str">
        <f ca="1">IFERROR(VLOOKUP($H$527,$169:$280,MATHH($P529&amp;"/"&amp;D$285,$167:$167,0),FALSE),"")</f>
        <v/>
      </c>
      <c r="E529" s="13" t="str">
        <f ca="1">IFERROR(VLOOKUP($H$527,$169:$280,MATHH($P529&amp;"/"&amp;E$285,$167:$167,0),FALSE),"")</f>
        <v/>
      </c>
      <c r="F529" s="13" t="str">
        <f ca="1">IFERROR(VLOOKUP($H$527,$169:$280,MATHH($P529&amp;"/"&amp;F$285,$167:$167,0),FALSE),"")</f>
        <v/>
      </c>
      <c r="G529" s="13" t="str">
        <f ca="1">IFERROR(VLOOKUP($H$527,$169:$280,MATHH($P529&amp;"/"&amp;G$285,$167:$167,0),FALSE),"")</f>
        <v/>
      </c>
      <c r="H529" s="13" t="str">
        <f ca="1">IFERROR(VLOOKUP($H$527,$169:$280,MATHH($P529&amp;"/"&amp;H$285,$167:$167,0),FALSE),"")</f>
        <v/>
      </c>
      <c r="I529" s="13" t="str">
        <f ca="1">IFERROR(VLOOKUP($H$527,$169:$280,MATHH($P529&amp;"/"&amp;I$285,$167:$167,0),FALSE),"")</f>
        <v/>
      </c>
      <c r="J529" s="13" t="str">
        <f ca="1">IFERROR(VLOOKUP($H$527,$169:$280,MATHH($P529&amp;"/"&amp;J$285,$167:$167,0),FALSE),"")</f>
        <v/>
      </c>
      <c r="K529" s="13" t="str">
        <f ca="1">IFERROR(VLOOKUP($H$527,$169:$280,MATHH($P529&amp;"/"&amp;K$285,$167:$167,0),FALSE),"")</f>
        <v/>
      </c>
      <c r="L529" s="13" t="str">
        <f ca="1">IFERROR(VLOOKUP($H$527,$169:$280,MATHH($P529&amp;"/"&amp;L$285,$167:$167,0),FALSE),"")</f>
        <v/>
      </c>
      <c r="M529" s="13" t="str">
        <f ca="1">IFERROR(VLOOKUP($H$527,$169:$280,MATHH($P529&amp;"/"&amp;M$285,$167:$167,0),FALSE),"")</f>
        <v/>
      </c>
      <c r="N529" s="14" t="str">
        <f ca="1">IFERROR(VLOOKUP($H$527,$169:$280,MATHH($P529&amp;"/"&amp;N$285,$167:$167,0),FALSE),"")</f>
        <v/>
      </c>
      <c r="O529" s="12"/>
      <c r="P529" s="15" t="s">
        <v>957</v>
      </c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3"/>
      <c r="B530" s="13" t="str">
        <f ca="1">IFERROR(VLOOKUP($H$527,$169:$280,MATHH($P530&amp;"/"&amp;H$285,$167:$167,0),FALSE),"")</f>
        <v/>
      </c>
      <c r="C530" s="13" t="str">
        <f ca="1">IFERROR(VLOOKUP($H$527,$169:$280,MATHH($P530&amp;"/"&amp;H$285,$167:$167,0),FALSE),"")</f>
        <v/>
      </c>
      <c r="D530" s="13" t="str">
        <f ca="1">IFERROR(VLOOKUP($H$527,$169:$280,MATHH($P530&amp;"/"&amp;D$285,$167:$167,0),FALSE),"")</f>
        <v/>
      </c>
      <c r="E530" s="13" t="str">
        <f ca="1">IFERROR(VLOOKUP($H$527,$169:$280,MATHH($P530&amp;"/"&amp;E$285,$167:$167,0),FALSE),"")</f>
        <v/>
      </c>
      <c r="F530" s="13" t="str">
        <f ca="1">IFERROR(VLOOKUP($H$527,$169:$280,MATHH($P530&amp;"/"&amp;F$285,$167:$167,0),FALSE),"")</f>
        <v/>
      </c>
      <c r="G530" s="13" t="str">
        <f ca="1">IFERROR(VLOOKUP($H$527,$169:$280,MATHH($P530&amp;"/"&amp;G$285,$167:$167,0),FALSE),"")</f>
        <v/>
      </c>
      <c r="H530" s="13" t="str">
        <f ca="1">IFERROR(VLOOKUP($H$527,$169:$280,MATHH($P530&amp;"/"&amp;H$285,$167:$167,0),FALSE),"")</f>
        <v/>
      </c>
      <c r="I530" s="13" t="str">
        <f ca="1">IFERROR(VLOOKUP($H$527,$169:$280,MATHH($P530&amp;"/"&amp;I$285,$167:$167,0),FALSE),"")</f>
        <v/>
      </c>
      <c r="J530" s="13" t="str">
        <f ca="1">IFERROR(VLOOKUP($H$527,$169:$280,MATHH($P530&amp;"/"&amp;J$285,$167:$167,0),FALSE),"")</f>
        <v/>
      </c>
      <c r="K530" s="13" t="str">
        <f ca="1">IFERROR(VLOOKUP($H$527,$169:$280,MATHH($P530&amp;"/"&amp;K$285,$167:$167,0),FALSE),"")</f>
        <v/>
      </c>
      <c r="L530" s="13" t="str">
        <f ca="1">IFERROR(VLOOKUP($H$527,$169:$280,MATHH($P530&amp;"/"&amp;L$285,$167:$167,0),FALSE),"")</f>
        <v/>
      </c>
      <c r="M530" s="13" t="str">
        <f ca="1">IFERROR(VLOOKUP($H$527,$169:$280,MATHH($P530&amp;"/"&amp;M$285,$167:$167,0),FALSE),"")</f>
        <v/>
      </c>
      <c r="N530" s="14" t="str">
        <f ca="1">IFERROR(VLOOKUP($H$527,$169:$280,MATHH($P530&amp;"/"&amp;N$285,$167:$167,0),FALSE),"")</f>
        <v/>
      </c>
      <c r="O530" s="12"/>
      <c r="P530" s="15" t="s">
        <v>958</v>
      </c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3"/>
      <c r="B531" s="13" t="str">
        <f ca="1">IFERROR(VLOOKUP($H$527,$169:$280,MATHH($P531&amp;"/"&amp;H$285,$167:$167,0),FALSE),"")</f>
        <v/>
      </c>
      <c r="C531" s="13" t="str">
        <f ca="1">IFERROR(VLOOKUP($H$527,$169:$280,MATHH($P531&amp;"/"&amp;H$285,$167:$167,0),FALSE),"")</f>
        <v/>
      </c>
      <c r="D531" s="13" t="str">
        <f ca="1">IFERROR(VLOOKUP($H$527,$169:$280,MATHH($P531&amp;"/"&amp;D$285,$167:$167,0),FALSE),"")</f>
        <v/>
      </c>
      <c r="E531" s="13" t="str">
        <f ca="1">IFERROR(VLOOKUP($H$527,$169:$280,MATHH($P531&amp;"/"&amp;E$285,$167:$167,0),FALSE),"")</f>
        <v/>
      </c>
      <c r="F531" s="13" t="str">
        <f ca="1">IFERROR(VLOOKUP($H$527,$169:$280,MATHH($P531&amp;"/"&amp;F$285,$167:$167,0),FALSE),"")</f>
        <v/>
      </c>
      <c r="G531" s="13" t="str">
        <f ca="1">IFERROR(VLOOKUP($H$527,$169:$280,MATHH($P531&amp;"/"&amp;G$285,$167:$167,0),FALSE),"")</f>
        <v/>
      </c>
      <c r="H531" s="13" t="str">
        <f ca="1">IFERROR(VLOOKUP($H$527,$169:$280,MATHH($P531&amp;"/"&amp;H$285,$167:$167,0),FALSE),"")</f>
        <v/>
      </c>
      <c r="I531" s="13" t="str">
        <f ca="1">IFERROR(VLOOKUP($H$527,$169:$280,MATHH($P531&amp;"/"&amp;I$285,$167:$167,0),FALSE),"")</f>
        <v/>
      </c>
      <c r="J531" s="13" t="str">
        <f ca="1">IFERROR(VLOOKUP($H$527,$169:$280,MATHH($P531&amp;"/"&amp;J$285,$167:$167,0),FALSE),"")</f>
        <v/>
      </c>
      <c r="K531" s="13" t="str">
        <f ca="1">IFERROR(VLOOKUP($H$527,$169:$280,MATHH($P531&amp;"/"&amp;K$285,$167:$167,0),FALSE),"")</f>
        <v/>
      </c>
      <c r="L531" s="13" t="str">
        <f ca="1">IFERROR(VLOOKUP($H$527,$169:$280,MATHH($P531&amp;"/"&amp;L$285,$167:$167,0),FALSE),"")</f>
        <v/>
      </c>
      <c r="M531" s="13" t="str">
        <f ca="1">IFERROR(VLOOKUP($H$527,$169:$280,MATHH($P531&amp;"/"&amp;M$285,$167:$167,0),FALSE),"")</f>
        <v/>
      </c>
      <c r="N531" s="14" t="str">
        <f ca="1">IFERROR(VLOOKUP($H$527,$169:$280,MATHH($P531&amp;"/"&amp;N$285,$167:$167,0),FALSE),"")</f>
        <v/>
      </c>
      <c r="O531" s="12"/>
      <c r="P531" s="15" t="s">
        <v>959</v>
      </c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3"/>
      <c r="B532" s="34" t="e">
        <f ca="1">H531/H$507</f>
        <v>#VALUE!</v>
      </c>
      <c r="C532" s="34" t="e">
        <f ca="1">H531/H$507</f>
        <v>#VALUE!</v>
      </c>
      <c r="D532" s="34" t="e">
        <f t="shared" ref="B532:M532" ca="1" si="64">D531/D$507</f>
        <v>#VALUE!</v>
      </c>
      <c r="E532" s="34" t="e">
        <f t="shared" ca="1" si="64"/>
        <v>#VALUE!</v>
      </c>
      <c r="F532" s="34" t="e">
        <f t="shared" ca="1" si="64"/>
        <v>#VALUE!</v>
      </c>
      <c r="G532" s="34" t="e">
        <f t="shared" ca="1" si="64"/>
        <v>#VALUE!</v>
      </c>
      <c r="H532" s="34" t="e">
        <f t="shared" ca="1" si="64"/>
        <v>#VALUE!</v>
      </c>
      <c r="I532" s="34" t="e">
        <f t="shared" ca="1" si="64"/>
        <v>#VALUE!</v>
      </c>
      <c r="J532" s="34" t="e">
        <f t="shared" ca="1" si="64"/>
        <v>#VALUE!</v>
      </c>
      <c r="K532" s="34" t="e">
        <f t="shared" ca="1" si="64"/>
        <v>#VALUE!</v>
      </c>
      <c r="L532" s="34" t="e">
        <f t="shared" ca="1" si="64"/>
        <v>#VALUE!</v>
      </c>
      <c r="M532" s="34" t="e">
        <f t="shared" ca="1" si="64"/>
        <v>#VALUE!</v>
      </c>
      <c r="N532" s="34" t="e">
        <f ca="1">IFERROR(N531/N$507,IFERROR(N530/N$507,IFERROR(N529/N$507,N528/N$507)))</f>
        <v>#VALUE!</v>
      </c>
      <c r="O532" s="12" t="e">
        <f ca="1">RATE(M$285-H$285,,-H532,M532)</f>
        <v>#VALUE!</v>
      </c>
      <c r="P532" s="17" t="s">
        <v>1432</v>
      </c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3"/>
      <c r="B533" s="216" t="s">
        <v>1433</v>
      </c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3"/>
      <c r="B534" s="13" t="str">
        <f ca="1">IFERROR(H528+H550,"")</f>
        <v/>
      </c>
      <c r="C534" s="13" t="str">
        <f ca="1">IFERROR(H528+H550,"")</f>
        <v/>
      </c>
      <c r="D534" s="13" t="str">
        <f t="shared" ref="B534:N537" ca="1" si="65">IFERROR(D528+D550,"")</f>
        <v/>
      </c>
      <c r="E534" s="13" t="str">
        <f t="shared" ca="1" si="65"/>
        <v/>
      </c>
      <c r="F534" s="13" t="str">
        <f t="shared" ca="1" si="65"/>
        <v/>
      </c>
      <c r="G534" s="13" t="str">
        <f t="shared" ca="1" si="65"/>
        <v/>
      </c>
      <c r="H534" s="13" t="str">
        <f t="shared" ca="1" si="65"/>
        <v/>
      </c>
      <c r="I534" s="13" t="str">
        <f t="shared" ca="1" si="65"/>
        <v/>
      </c>
      <c r="J534" s="13" t="str">
        <f t="shared" ca="1" si="65"/>
        <v/>
      </c>
      <c r="K534" s="13" t="str">
        <f t="shared" ca="1" si="65"/>
        <v/>
      </c>
      <c r="L534" s="13" t="str">
        <f t="shared" ca="1" si="65"/>
        <v/>
      </c>
      <c r="M534" s="13" t="str">
        <f t="shared" ca="1" si="65"/>
        <v/>
      </c>
      <c r="N534" s="14" t="str">
        <f t="shared" ca="1" si="65"/>
        <v/>
      </c>
      <c r="O534" s="12"/>
      <c r="P534" s="15" t="s">
        <v>956</v>
      </c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3"/>
      <c r="B535" s="13" t="str">
        <f ca="1">IFERROR(H529+H551,"")</f>
        <v/>
      </c>
      <c r="C535" s="13" t="str">
        <f ca="1">IFERROR(H529+H551,"")</f>
        <v/>
      </c>
      <c r="D535" s="13" t="str">
        <f t="shared" ca="1" si="65"/>
        <v/>
      </c>
      <c r="E535" s="13" t="str">
        <f t="shared" ca="1" si="65"/>
        <v/>
      </c>
      <c r="F535" s="13" t="str">
        <f t="shared" ca="1" si="65"/>
        <v/>
      </c>
      <c r="G535" s="13" t="str">
        <f t="shared" ca="1" si="65"/>
        <v/>
      </c>
      <c r="H535" s="13" t="str">
        <f t="shared" ca="1" si="65"/>
        <v/>
      </c>
      <c r="I535" s="13" t="str">
        <f t="shared" ca="1" si="65"/>
        <v/>
      </c>
      <c r="J535" s="13" t="str">
        <f t="shared" ca="1" si="65"/>
        <v/>
      </c>
      <c r="K535" s="13" t="str">
        <f t="shared" ca="1" si="65"/>
        <v/>
      </c>
      <c r="L535" s="13" t="str">
        <f t="shared" ca="1" si="65"/>
        <v/>
      </c>
      <c r="M535" s="13" t="str">
        <f t="shared" ca="1" si="65"/>
        <v/>
      </c>
      <c r="N535" s="14" t="str">
        <f t="shared" ca="1" si="65"/>
        <v/>
      </c>
      <c r="O535" s="12"/>
      <c r="P535" s="15" t="s">
        <v>957</v>
      </c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3"/>
      <c r="B536" s="13" t="str">
        <f ca="1">IFERROR(H530+H552,"")</f>
        <v/>
      </c>
      <c r="C536" s="13" t="str">
        <f ca="1">IFERROR(H530+H552,"")</f>
        <v/>
      </c>
      <c r="D536" s="13" t="str">
        <f t="shared" ca="1" si="65"/>
        <v/>
      </c>
      <c r="E536" s="13" t="str">
        <f t="shared" ca="1" si="65"/>
        <v/>
      </c>
      <c r="F536" s="13" t="str">
        <f t="shared" ca="1" si="65"/>
        <v/>
      </c>
      <c r="G536" s="13" t="str">
        <f t="shared" ca="1" si="65"/>
        <v/>
      </c>
      <c r="H536" s="13" t="str">
        <f t="shared" ca="1" si="65"/>
        <v/>
      </c>
      <c r="I536" s="13" t="str">
        <f t="shared" ca="1" si="65"/>
        <v/>
      </c>
      <c r="J536" s="13" t="str">
        <f t="shared" ca="1" si="65"/>
        <v/>
      </c>
      <c r="K536" s="13" t="str">
        <f t="shared" ca="1" si="65"/>
        <v/>
      </c>
      <c r="L536" s="13" t="str">
        <f t="shared" ca="1" si="65"/>
        <v/>
      </c>
      <c r="M536" s="13" t="str">
        <f t="shared" ca="1" si="65"/>
        <v/>
      </c>
      <c r="N536" s="14" t="str">
        <f t="shared" ca="1" si="65"/>
        <v/>
      </c>
      <c r="O536" s="12"/>
      <c r="P536" s="15" t="s">
        <v>958</v>
      </c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3"/>
      <c r="B537" s="13" t="str">
        <f ca="1">IFERROR(H531+H553,"")</f>
        <v/>
      </c>
      <c r="C537" s="25" t="str">
        <f ca="1">IFERROR(H531+H553,"")</f>
        <v/>
      </c>
      <c r="D537" s="25" t="str">
        <f t="shared" ca="1" si="65"/>
        <v/>
      </c>
      <c r="E537" s="25" t="str">
        <f t="shared" ca="1" si="65"/>
        <v/>
      </c>
      <c r="F537" s="25" t="str">
        <f t="shared" ca="1" si="65"/>
        <v/>
      </c>
      <c r="G537" s="25" t="str">
        <f t="shared" ca="1" si="65"/>
        <v/>
      </c>
      <c r="H537" s="25" t="str">
        <f t="shared" ca="1" si="65"/>
        <v/>
      </c>
      <c r="I537" s="25" t="str">
        <f t="shared" ca="1" si="65"/>
        <v/>
      </c>
      <c r="J537" s="25" t="str">
        <f t="shared" ca="1" si="65"/>
        <v/>
      </c>
      <c r="K537" s="25" t="str">
        <f t="shared" ca="1" si="65"/>
        <v/>
      </c>
      <c r="L537" s="25" t="str">
        <f t="shared" ca="1" si="65"/>
        <v/>
      </c>
      <c r="M537" s="25" t="str">
        <f t="shared" ca="1" si="65"/>
        <v/>
      </c>
      <c r="N537" s="25" t="str">
        <f t="shared" ca="1" si="65"/>
        <v/>
      </c>
      <c r="O537" s="12" t="e">
        <f ca="1">RATE(M$285-H$285,,-H537,M537)</f>
        <v>#VALUE!</v>
      </c>
      <c r="P537" s="15" t="s">
        <v>959</v>
      </c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3"/>
      <c r="B538" s="213" t="s">
        <v>1397</v>
      </c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3"/>
      <c r="O538" s="12"/>
      <c r="P538" s="15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3"/>
      <c r="B539" s="214" t="s">
        <v>1407</v>
      </c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3"/>
      <c r="B540" s="13" t="str">
        <f ca="1">IFERROR(VLOOKUP($H$539,$169:$280,MATHH($P540&amp;"/"&amp;H$285,$167:$167,0),FALSE),"")</f>
        <v/>
      </c>
      <c r="C540" s="13" t="str">
        <f ca="1">IFERROR(VLOOKUP($H$539,$169:$280,MATHH($P540&amp;"/"&amp;H$285,$167:$167,0),FALSE),"")</f>
        <v/>
      </c>
      <c r="D540" s="13" t="str">
        <f ca="1">IFERROR(VLOOKUP($H$539,$169:$280,MATHH($P540&amp;"/"&amp;D$285,$167:$167,0),FALSE),"")</f>
        <v/>
      </c>
      <c r="E540" s="13" t="str">
        <f ca="1">IFERROR(VLOOKUP($H$539,$169:$280,MATHH($P540&amp;"/"&amp;E$285,$167:$167,0),FALSE),"")</f>
        <v/>
      </c>
      <c r="F540" s="13" t="str">
        <f ca="1">IFERROR(VLOOKUP($H$539,$169:$280,MATHH($P540&amp;"/"&amp;F$285,$167:$167,0),FALSE),"")</f>
        <v/>
      </c>
      <c r="G540" s="13" t="str">
        <f ca="1">IFERROR(VLOOKUP($H$539,$169:$280,MATHH($P540&amp;"/"&amp;G$285,$167:$167,0),FALSE),"")</f>
        <v/>
      </c>
      <c r="H540" s="13" t="str">
        <f ca="1">IFERROR(VLOOKUP($H$539,$169:$280,MATHH($P540&amp;"/"&amp;H$285,$167:$167,0),FALSE),"")</f>
        <v/>
      </c>
      <c r="I540" s="13" t="str">
        <f ca="1">IFERROR(VLOOKUP($H$539,$169:$280,MATHH($P540&amp;"/"&amp;I$285,$167:$167,0),FALSE),"")</f>
        <v/>
      </c>
      <c r="J540" s="13" t="str">
        <f ca="1">IFERROR(VLOOKUP($H$539,$169:$280,MATHH($P540&amp;"/"&amp;J$285,$167:$167,0),FALSE),"")</f>
        <v/>
      </c>
      <c r="K540" s="13" t="str">
        <f ca="1">IFERROR(VLOOKUP($H$539,$169:$280,MATHH($P540&amp;"/"&amp;K$285,$167:$167,0),FALSE),"")</f>
        <v/>
      </c>
      <c r="L540" s="13" t="str">
        <f ca="1">IFERROR(VLOOKUP($H$539,$169:$280,MATHH($P540&amp;"/"&amp;L$285,$167:$167,0),FALSE),"")</f>
        <v/>
      </c>
      <c r="M540" s="13" t="str">
        <f ca="1">IFERROR(VLOOKUP($H$539,$169:$280,MATHH($P540&amp;"/"&amp;M$285,$167:$167,0),FALSE),"")</f>
        <v/>
      </c>
      <c r="N540" s="14" t="str">
        <f ca="1">IFERROR(VLOOKUP($H$539,$169:$280,MATHH($P540&amp;"/"&amp;N$285,$167:$167,0),FALSE),"")</f>
        <v/>
      </c>
      <c r="O540" s="12"/>
      <c r="P540" s="15" t="s">
        <v>956</v>
      </c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3"/>
      <c r="B541" s="13" t="str">
        <f ca="1">IFERROR(VLOOKUP($H$539,$169:$280,MATHH($P541&amp;"/"&amp;H$285,$167:$167,0),FALSE),"")</f>
        <v/>
      </c>
      <c r="C541" s="13" t="str">
        <f ca="1">IFERROR(VLOOKUP($H$539,$169:$280,MATHH($P541&amp;"/"&amp;H$285,$167:$167,0),FALSE),"")</f>
        <v/>
      </c>
      <c r="D541" s="13" t="str">
        <f ca="1">IFERROR(VLOOKUP($H$539,$169:$280,MATHH($P541&amp;"/"&amp;D$285,$167:$167,0),FALSE),"")</f>
        <v/>
      </c>
      <c r="E541" s="13" t="str">
        <f ca="1">IFERROR(VLOOKUP($H$539,$169:$280,MATHH($P541&amp;"/"&amp;E$285,$167:$167,0),FALSE),"")</f>
        <v/>
      </c>
      <c r="F541" s="13" t="str">
        <f ca="1">IFERROR(VLOOKUP($H$539,$169:$280,MATHH($P541&amp;"/"&amp;F$285,$167:$167,0),FALSE),"")</f>
        <v/>
      </c>
      <c r="G541" s="13" t="str">
        <f ca="1">IFERROR(VLOOKUP($H$539,$169:$280,MATHH($P541&amp;"/"&amp;G$285,$167:$167,0),FALSE),"")</f>
        <v/>
      </c>
      <c r="H541" s="13" t="str">
        <f ca="1">IFERROR(VLOOKUP($H$539,$169:$280,MATHH($P541&amp;"/"&amp;H$285,$167:$167,0),FALSE),"")</f>
        <v/>
      </c>
      <c r="I541" s="13" t="str">
        <f ca="1">IFERROR(VLOOKUP($H$539,$169:$280,MATHH($P541&amp;"/"&amp;I$285,$167:$167,0),FALSE),"")</f>
        <v/>
      </c>
      <c r="J541" s="13" t="str">
        <f ca="1">IFERROR(VLOOKUP($H$539,$169:$280,MATHH($P541&amp;"/"&amp;J$285,$167:$167,0),FALSE),"")</f>
        <v/>
      </c>
      <c r="K541" s="13" t="str">
        <f ca="1">IFERROR(VLOOKUP($H$539,$169:$280,MATHH($P541&amp;"/"&amp;K$285,$167:$167,0),FALSE),"")</f>
        <v/>
      </c>
      <c r="L541" s="13" t="str">
        <f ca="1">IFERROR(VLOOKUP($H$539,$169:$280,MATHH($P541&amp;"/"&amp;L$285,$167:$167,0),FALSE),"")</f>
        <v/>
      </c>
      <c r="M541" s="13" t="str">
        <f ca="1">IFERROR(VLOOKUP($H$539,$169:$280,MATHH($P541&amp;"/"&amp;M$285,$167:$167,0),FALSE),"")</f>
        <v/>
      </c>
      <c r="N541" s="14" t="str">
        <f ca="1">IFERROR(VLOOKUP($H$539,$169:$280,MATHH($P541&amp;"/"&amp;N$285,$167:$167,0),FALSE),"")</f>
        <v/>
      </c>
      <c r="O541" s="12"/>
      <c r="P541" s="15" t="s">
        <v>957</v>
      </c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3"/>
      <c r="B542" s="13" t="str">
        <f ca="1">IFERROR(VLOOKUP($H$539,$169:$280,MATHH($P542&amp;"/"&amp;H$285,$167:$167,0),FALSE),"")</f>
        <v/>
      </c>
      <c r="C542" s="13" t="str">
        <f ca="1">IFERROR(VLOOKUP($H$539,$169:$280,MATHH($P542&amp;"/"&amp;H$285,$167:$167,0),FALSE),"")</f>
        <v/>
      </c>
      <c r="D542" s="13" t="str">
        <f ca="1">IFERROR(VLOOKUP($H$539,$169:$280,MATHH($P542&amp;"/"&amp;D$285,$167:$167,0),FALSE),"")</f>
        <v/>
      </c>
      <c r="E542" s="13" t="str">
        <f ca="1">IFERROR(VLOOKUP($H$539,$169:$280,MATHH($P542&amp;"/"&amp;E$285,$167:$167,0),FALSE),"")</f>
        <v/>
      </c>
      <c r="F542" s="13" t="str">
        <f ca="1">IFERROR(VLOOKUP($H$539,$169:$280,MATHH($P542&amp;"/"&amp;F$285,$167:$167,0),FALSE),"")</f>
        <v/>
      </c>
      <c r="G542" s="13" t="str">
        <f ca="1">IFERROR(VLOOKUP($H$539,$169:$280,MATHH($P542&amp;"/"&amp;G$285,$167:$167,0),FALSE),"")</f>
        <v/>
      </c>
      <c r="H542" s="13" t="str">
        <f ca="1">IFERROR(VLOOKUP($H$539,$169:$280,MATHH($P542&amp;"/"&amp;H$285,$167:$167,0),FALSE),"")</f>
        <v/>
      </c>
      <c r="I542" s="13" t="str">
        <f ca="1">IFERROR(VLOOKUP($H$539,$169:$280,MATHH($P542&amp;"/"&amp;I$285,$167:$167,0),FALSE),"")</f>
        <v/>
      </c>
      <c r="J542" s="13" t="str">
        <f ca="1">IFERROR(VLOOKUP($H$539,$169:$280,MATHH($P542&amp;"/"&amp;J$285,$167:$167,0),FALSE),"")</f>
        <v/>
      </c>
      <c r="K542" s="13" t="str">
        <f ca="1">IFERROR(VLOOKUP($H$539,$169:$280,MATHH($P542&amp;"/"&amp;K$285,$167:$167,0),FALSE),"")</f>
        <v/>
      </c>
      <c r="L542" s="13" t="str">
        <f ca="1">IFERROR(VLOOKUP($H$539,$169:$280,MATHH($P542&amp;"/"&amp;L$285,$167:$167,0),FALSE),"")</f>
        <v/>
      </c>
      <c r="M542" s="13" t="str">
        <f ca="1">IFERROR(VLOOKUP($H$539,$169:$280,MATHH($P542&amp;"/"&amp;M$285,$167:$167,0),FALSE),"")</f>
        <v/>
      </c>
      <c r="N542" s="14" t="str">
        <f ca="1">IFERROR(VLOOKUP($H$539,$169:$280,MATHH($P542&amp;"/"&amp;N$285,$167:$167,0),FALSE),"")</f>
        <v/>
      </c>
      <c r="O542" s="12"/>
      <c r="P542" s="15" t="s">
        <v>958</v>
      </c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3"/>
      <c r="B543" s="13" t="str">
        <f ca="1">IFERROR(VLOOKUP($H$539,$169:$280,MATHH($P543&amp;"/"&amp;H$285,$167:$167,0),FALSE),"")</f>
        <v/>
      </c>
      <c r="C543" s="13" t="str">
        <f ca="1">IFERROR(VLOOKUP($H$539,$169:$280,MATHH($P543&amp;"/"&amp;H$285,$167:$167,0),FALSE),"")</f>
        <v/>
      </c>
      <c r="D543" s="13" t="str">
        <f ca="1">IFERROR(VLOOKUP($H$539,$169:$280,MATHH($P543&amp;"/"&amp;D$285,$167:$167,0),FALSE),"")</f>
        <v/>
      </c>
      <c r="E543" s="13" t="str">
        <f ca="1">IFERROR(VLOOKUP($H$539,$169:$280,MATHH($P543&amp;"/"&amp;E$285,$167:$167,0),FALSE),"")</f>
        <v/>
      </c>
      <c r="F543" s="13" t="str">
        <f ca="1">IFERROR(VLOOKUP($H$539,$169:$280,MATHH($P543&amp;"/"&amp;F$285,$167:$167,0),FALSE),"")</f>
        <v/>
      </c>
      <c r="G543" s="13" t="str">
        <f ca="1">IFERROR(VLOOKUP($H$539,$169:$280,MATHH($P543&amp;"/"&amp;G$285,$167:$167,0),FALSE),"")</f>
        <v/>
      </c>
      <c r="H543" s="13" t="str">
        <f ca="1">IFERROR(VLOOKUP($H$539,$169:$280,MATHH($P543&amp;"/"&amp;H$285,$167:$167,0),FALSE),"")</f>
        <v/>
      </c>
      <c r="I543" s="13" t="str">
        <f ca="1">IFERROR(VLOOKUP($H$539,$169:$280,MATHH($P543&amp;"/"&amp;I$285,$167:$167,0),FALSE),"")</f>
        <v/>
      </c>
      <c r="J543" s="13" t="str">
        <f ca="1">IFERROR(VLOOKUP($H$539,$169:$280,MATHH($P543&amp;"/"&amp;J$285,$167:$167,0),FALSE),"")</f>
        <v/>
      </c>
      <c r="K543" s="13" t="str">
        <f ca="1">IFERROR(VLOOKUP($H$539,$169:$280,MATHH($P543&amp;"/"&amp;K$285,$167:$167,0),FALSE),"")</f>
        <v/>
      </c>
      <c r="L543" s="13" t="str">
        <f ca="1">IFERROR(VLOOKUP($H$539,$169:$280,MATHH($P543&amp;"/"&amp;L$285,$167:$167,0),FALSE),"")</f>
        <v/>
      </c>
      <c r="M543" s="13" t="str">
        <f ca="1">IFERROR(VLOOKUP($H$539,$169:$280,MATHH($P543&amp;"/"&amp;M$285,$167:$167,0),FALSE),"")</f>
        <v/>
      </c>
      <c r="N543" s="14" t="str">
        <f ca="1">IFERROR(VLOOKUP($H$539,$169:$280,MATHH($P543&amp;"/"&amp;N$285,$167:$167,0),FALSE),"")</f>
        <v/>
      </c>
      <c r="O543" s="12"/>
      <c r="P543" s="15" t="s">
        <v>959</v>
      </c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3"/>
      <c r="B544" s="214" t="s">
        <v>1500</v>
      </c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3"/>
      <c r="B545" s="13" t="str">
        <f ca="1">IFERROR(VLOOKUP($H$544,$169:$280,MATHH($P545&amp;"/"&amp;H$285,$167:$167,0),FALSE),"")</f>
        <v/>
      </c>
      <c r="C545" s="13" t="str">
        <f ca="1">IFERROR(VLOOKUP($H$544,$169:$280,MATHH($P545&amp;"/"&amp;H$285,$167:$167,0),FALSE),"")</f>
        <v/>
      </c>
      <c r="D545" s="13" t="str">
        <f ca="1">IFERROR(VLOOKUP($H$544,$169:$280,MATHH($P545&amp;"/"&amp;D$285,$167:$167,0),FALSE),"")</f>
        <v/>
      </c>
      <c r="E545" s="13" t="str">
        <f ca="1">IFERROR(VLOOKUP($H$544,$169:$280,MATHH($P545&amp;"/"&amp;E$285,$167:$167,0),FALSE),"")</f>
        <v/>
      </c>
      <c r="F545" s="13" t="str">
        <f ca="1">IFERROR(VLOOKUP($H$544,$169:$280,MATHH($P545&amp;"/"&amp;F$285,$167:$167,0),FALSE),"")</f>
        <v/>
      </c>
      <c r="G545" s="13" t="str">
        <f ca="1">IFERROR(VLOOKUP($H$544,$169:$280,MATHH($P545&amp;"/"&amp;G$285,$167:$167,0),FALSE),"")</f>
        <v/>
      </c>
      <c r="H545" s="13" t="str">
        <f ca="1">IFERROR(VLOOKUP($H$544,$169:$280,MATHH($P545&amp;"/"&amp;H$285,$167:$167,0),FALSE),"")</f>
        <v/>
      </c>
      <c r="I545" s="13" t="str">
        <f ca="1">IFERROR(VLOOKUP($H$544,$169:$280,MATHH($P545&amp;"/"&amp;I$285,$167:$167,0),FALSE),"")</f>
        <v/>
      </c>
      <c r="J545" s="13" t="str">
        <f ca="1">IFERROR(VLOOKUP($H$544,$169:$280,MATHH($P545&amp;"/"&amp;J$285,$167:$167,0),FALSE),"")</f>
        <v/>
      </c>
      <c r="K545" s="13" t="str">
        <f ca="1">IFERROR(VLOOKUP($H$544,$169:$280,MATHH($P545&amp;"/"&amp;K$285,$167:$167,0),FALSE),"")</f>
        <v/>
      </c>
      <c r="L545" s="13" t="str">
        <f ca="1">IFERROR(VLOOKUP($H$544,$169:$280,MATHH($P545&amp;"/"&amp;L$285,$167:$167,0),FALSE),"")</f>
        <v/>
      </c>
      <c r="M545" s="13" t="str">
        <f ca="1">IFERROR(VLOOKUP($H$544,$169:$280,MATHH($P545&amp;"/"&amp;M$285,$167:$167,0),FALSE),"")</f>
        <v/>
      </c>
      <c r="N545" s="14" t="str">
        <f ca="1">IFERROR(VLOOKUP($H$544,$169:$280,MATHH($P545&amp;"/"&amp;N$285,$167:$167,0),FALSE),"")</f>
        <v/>
      </c>
      <c r="O545" s="12"/>
      <c r="P545" s="15" t="s">
        <v>956</v>
      </c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3"/>
      <c r="B546" s="13" t="str">
        <f ca="1">IFERROR(VLOOKUP($H$544,$169:$280,MATHH($P546&amp;"/"&amp;H$285,$167:$167,0),FALSE),"")</f>
        <v/>
      </c>
      <c r="C546" s="13" t="str">
        <f ca="1">IFERROR(VLOOKUP($H$544,$169:$280,MATHH($P546&amp;"/"&amp;H$285,$167:$167,0),FALSE),"")</f>
        <v/>
      </c>
      <c r="D546" s="13" t="str">
        <f ca="1">IFERROR(VLOOKUP($H$544,$169:$280,MATHH($P546&amp;"/"&amp;D$285,$167:$167,0),FALSE),"")</f>
        <v/>
      </c>
      <c r="E546" s="13" t="str">
        <f ca="1">IFERROR(VLOOKUP($H$544,$169:$280,MATHH($P546&amp;"/"&amp;E$285,$167:$167,0),FALSE),"")</f>
        <v/>
      </c>
      <c r="F546" s="13" t="str">
        <f ca="1">IFERROR(VLOOKUP($H$544,$169:$280,MATHH($P546&amp;"/"&amp;F$285,$167:$167,0),FALSE),"")</f>
        <v/>
      </c>
      <c r="G546" s="13" t="str">
        <f ca="1">IFERROR(VLOOKUP($H$544,$169:$280,MATHH($P546&amp;"/"&amp;G$285,$167:$167,0),FALSE),"")</f>
        <v/>
      </c>
      <c r="H546" s="13" t="str">
        <f ca="1">IFERROR(VLOOKUP($H$544,$169:$280,MATHH($P546&amp;"/"&amp;H$285,$167:$167,0),FALSE),"")</f>
        <v/>
      </c>
      <c r="I546" s="13" t="str">
        <f ca="1">IFERROR(VLOOKUP($H$544,$169:$280,MATHH($P546&amp;"/"&amp;I$285,$167:$167,0),FALSE),"")</f>
        <v/>
      </c>
      <c r="J546" s="13" t="str">
        <f ca="1">IFERROR(VLOOKUP($H$544,$169:$280,MATHH($P546&amp;"/"&amp;J$285,$167:$167,0),FALSE),"")</f>
        <v/>
      </c>
      <c r="K546" s="13" t="str">
        <f ca="1">IFERROR(VLOOKUP($H$544,$169:$280,MATHH($P546&amp;"/"&amp;K$285,$167:$167,0),FALSE),"")</f>
        <v/>
      </c>
      <c r="L546" s="13" t="str">
        <f ca="1">IFERROR(VLOOKUP($H$544,$169:$280,MATHH($P546&amp;"/"&amp;L$285,$167:$167,0),FALSE),"")</f>
        <v/>
      </c>
      <c r="M546" s="13" t="str">
        <f ca="1">IFERROR(VLOOKUP($H$544,$169:$280,MATHH($P546&amp;"/"&amp;M$285,$167:$167,0),FALSE),"")</f>
        <v/>
      </c>
      <c r="N546" s="14" t="str">
        <f ca="1">IFERROR(VLOOKUP($H$544,$169:$280,MATHH($P546&amp;"/"&amp;N$285,$167:$167,0),FALSE),"")</f>
        <v/>
      </c>
      <c r="O546" s="12"/>
      <c r="P546" s="15" t="s">
        <v>957</v>
      </c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3"/>
      <c r="B547" s="13" t="str">
        <f ca="1">IFERROR(VLOOKUP($H$544,$169:$280,MATHH($P547&amp;"/"&amp;H$285,$167:$167,0),FALSE),"")</f>
        <v/>
      </c>
      <c r="C547" s="13" t="str">
        <f ca="1">IFERROR(VLOOKUP($H$544,$169:$280,MATHH($P547&amp;"/"&amp;H$285,$167:$167,0),FALSE),"")</f>
        <v/>
      </c>
      <c r="D547" s="13" t="str">
        <f ca="1">IFERROR(VLOOKUP($H$544,$169:$280,MATHH($P547&amp;"/"&amp;D$285,$167:$167,0),FALSE),"")</f>
        <v/>
      </c>
      <c r="E547" s="13" t="str">
        <f ca="1">IFERROR(VLOOKUP($H$544,$169:$280,MATHH($P547&amp;"/"&amp;E$285,$167:$167,0),FALSE),"")</f>
        <v/>
      </c>
      <c r="F547" s="13" t="str">
        <f ca="1">IFERROR(VLOOKUP($H$544,$169:$280,MATHH($P547&amp;"/"&amp;F$285,$167:$167,0),FALSE),"")</f>
        <v/>
      </c>
      <c r="G547" s="13" t="str">
        <f ca="1">IFERROR(VLOOKUP($H$544,$169:$280,MATHH($P547&amp;"/"&amp;G$285,$167:$167,0),FALSE),"")</f>
        <v/>
      </c>
      <c r="H547" s="13" t="str">
        <f ca="1">IFERROR(VLOOKUP($H$544,$169:$280,MATHH($P547&amp;"/"&amp;H$285,$167:$167,0),FALSE),"")</f>
        <v/>
      </c>
      <c r="I547" s="13" t="str">
        <f ca="1">IFERROR(VLOOKUP($H$544,$169:$280,MATHH($P547&amp;"/"&amp;I$285,$167:$167,0),FALSE),"")</f>
        <v/>
      </c>
      <c r="J547" s="13" t="str">
        <f ca="1">IFERROR(VLOOKUP($H$544,$169:$280,MATHH($P547&amp;"/"&amp;J$285,$167:$167,0),FALSE),"")</f>
        <v/>
      </c>
      <c r="K547" s="13" t="str">
        <f ca="1">IFERROR(VLOOKUP($H$544,$169:$280,MATHH($P547&amp;"/"&amp;K$285,$167:$167,0),FALSE),"")</f>
        <v/>
      </c>
      <c r="L547" s="13" t="str">
        <f ca="1">IFERROR(VLOOKUP($H$544,$169:$280,MATHH($P547&amp;"/"&amp;L$285,$167:$167,0),FALSE),"")</f>
        <v/>
      </c>
      <c r="M547" s="13" t="str">
        <f ca="1">IFERROR(VLOOKUP($H$544,$169:$280,MATHH($P547&amp;"/"&amp;M$285,$167:$167,0),FALSE),"")</f>
        <v/>
      </c>
      <c r="N547" s="14" t="str">
        <f ca="1">IFERROR(VLOOKUP($H$544,$169:$280,MATHH($P547&amp;"/"&amp;N$285,$167:$167,0),FALSE),"")</f>
        <v/>
      </c>
      <c r="O547" s="12"/>
      <c r="P547" s="15" t="s">
        <v>958</v>
      </c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3"/>
      <c r="B548" s="13" t="str">
        <f ca="1">IFERROR(VLOOKUP($H$544,$169:$280,MATHH($P548&amp;"/"&amp;H$285,$167:$167,0),FALSE),"")</f>
        <v/>
      </c>
      <c r="C548" s="13" t="str">
        <f ca="1">IFERROR(VLOOKUP($H$544,$169:$280,MATHH($P548&amp;"/"&amp;H$285,$167:$167,0),FALSE),"")</f>
        <v/>
      </c>
      <c r="D548" s="13" t="str">
        <f ca="1">IFERROR(VLOOKUP($H$544,$169:$280,MATHH($P548&amp;"/"&amp;D$285,$167:$167,0),FALSE),"")</f>
        <v/>
      </c>
      <c r="E548" s="13" t="str">
        <f ca="1">IFERROR(VLOOKUP($H$544,$169:$280,MATHH($P548&amp;"/"&amp;E$285,$167:$167,0),FALSE),"")</f>
        <v/>
      </c>
      <c r="F548" s="13" t="str">
        <f ca="1">IFERROR(VLOOKUP($H$544,$169:$280,MATHH($P548&amp;"/"&amp;F$285,$167:$167,0),FALSE),"")</f>
        <v/>
      </c>
      <c r="G548" s="13" t="str">
        <f ca="1">IFERROR(VLOOKUP($H$544,$169:$280,MATHH($P548&amp;"/"&amp;G$285,$167:$167,0),FALSE),"")</f>
        <v/>
      </c>
      <c r="H548" s="13" t="str">
        <f ca="1">IFERROR(VLOOKUP($H$544,$169:$280,MATHH($P548&amp;"/"&amp;H$285,$167:$167,0),FALSE),"")</f>
        <v/>
      </c>
      <c r="I548" s="13" t="str">
        <f ca="1">IFERROR(VLOOKUP($H$544,$169:$280,MATHH($P548&amp;"/"&amp;I$285,$167:$167,0),FALSE),"")</f>
        <v/>
      </c>
      <c r="J548" s="13" t="str">
        <f ca="1">IFERROR(VLOOKUP($H$544,$169:$280,MATHH($P548&amp;"/"&amp;J$285,$167:$167,0),FALSE),"")</f>
        <v/>
      </c>
      <c r="K548" s="13" t="str">
        <f ca="1">IFERROR(VLOOKUP($H$544,$169:$280,MATHH($P548&amp;"/"&amp;K$285,$167:$167,0),FALSE),"")</f>
        <v/>
      </c>
      <c r="L548" s="13" t="str">
        <f ca="1">IFERROR(VLOOKUP($H$544,$169:$280,MATHH($P548&amp;"/"&amp;L$285,$167:$167,0),FALSE),"")</f>
        <v/>
      </c>
      <c r="M548" s="13" t="str">
        <f ca="1">IFERROR(VLOOKUP($H$544,$169:$280,MATHH($P548&amp;"/"&amp;M$285,$167:$167,0),FALSE),"")</f>
        <v/>
      </c>
      <c r="N548" s="14" t="str">
        <f ca="1">IFERROR(VLOOKUP($H$544,$169:$280,MATHH($P548&amp;"/"&amp;N$285,$167:$167,0),FALSE),"")</f>
        <v/>
      </c>
      <c r="O548" s="12"/>
      <c r="P548" s="15" t="s">
        <v>959</v>
      </c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3"/>
      <c r="B549" s="214" t="s">
        <v>1434</v>
      </c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3"/>
      <c r="B550" s="14" t="str">
        <f ca="1">IFERROR(H540+H545,"")</f>
        <v/>
      </c>
      <c r="C550" s="14" t="str">
        <f ca="1">IFERROR(H540+H545,"")</f>
        <v/>
      </c>
      <c r="D550" s="14" t="str">
        <f t="shared" ref="B550:N553" ca="1" si="66">IFERROR(D540+D545,"")</f>
        <v/>
      </c>
      <c r="E550" s="14" t="str">
        <f t="shared" ca="1" si="66"/>
        <v/>
      </c>
      <c r="F550" s="14" t="str">
        <f t="shared" ca="1" si="66"/>
        <v/>
      </c>
      <c r="G550" s="14" t="str">
        <f t="shared" ca="1" si="66"/>
        <v/>
      </c>
      <c r="H550" s="14" t="str">
        <f t="shared" ca="1" si="66"/>
        <v/>
      </c>
      <c r="I550" s="14" t="str">
        <f t="shared" ca="1" si="66"/>
        <v/>
      </c>
      <c r="J550" s="14" t="str">
        <f t="shared" ca="1" si="66"/>
        <v/>
      </c>
      <c r="K550" s="14" t="str">
        <f t="shared" ca="1" si="66"/>
        <v/>
      </c>
      <c r="L550" s="14" t="str">
        <f t="shared" ca="1" si="66"/>
        <v/>
      </c>
      <c r="M550" s="14" t="str">
        <f t="shared" ca="1" si="66"/>
        <v/>
      </c>
      <c r="N550" s="14" t="str">
        <f t="shared" ca="1" si="66"/>
        <v/>
      </c>
      <c r="O550" s="12"/>
      <c r="P550" s="15" t="s">
        <v>956</v>
      </c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3"/>
      <c r="B551" s="14" t="str">
        <f ca="1">IFERROR(H541+H546,"")</f>
        <v/>
      </c>
      <c r="C551" s="14" t="str">
        <f ca="1">IFERROR(H541+H546,"")</f>
        <v/>
      </c>
      <c r="D551" s="14" t="str">
        <f t="shared" ca="1" si="66"/>
        <v/>
      </c>
      <c r="E551" s="14" t="str">
        <f t="shared" ca="1" si="66"/>
        <v/>
      </c>
      <c r="F551" s="14" t="str">
        <f t="shared" ca="1" si="66"/>
        <v/>
      </c>
      <c r="G551" s="14" t="str">
        <f t="shared" ca="1" si="66"/>
        <v/>
      </c>
      <c r="H551" s="14" t="str">
        <f t="shared" ca="1" si="66"/>
        <v/>
      </c>
      <c r="I551" s="14" t="str">
        <f t="shared" ca="1" si="66"/>
        <v/>
      </c>
      <c r="J551" s="14" t="str">
        <f t="shared" ca="1" si="66"/>
        <v/>
      </c>
      <c r="K551" s="14" t="str">
        <f t="shared" ca="1" si="66"/>
        <v/>
      </c>
      <c r="L551" s="14" t="str">
        <f t="shared" ca="1" si="66"/>
        <v/>
      </c>
      <c r="M551" s="14" t="str">
        <f t="shared" ca="1" si="66"/>
        <v/>
      </c>
      <c r="N551" s="14" t="str">
        <f t="shared" ca="1" si="66"/>
        <v/>
      </c>
      <c r="O551" s="12"/>
      <c r="P551" s="15" t="s">
        <v>957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3"/>
      <c r="B552" s="14" t="str">
        <f ca="1">IFERROR(H542+H547,"")</f>
        <v/>
      </c>
      <c r="C552" s="14" t="str">
        <f ca="1">IFERROR(H542+H547,"")</f>
        <v/>
      </c>
      <c r="D552" s="14" t="str">
        <f t="shared" ca="1" si="66"/>
        <v/>
      </c>
      <c r="E552" s="14" t="str">
        <f t="shared" ca="1" si="66"/>
        <v/>
      </c>
      <c r="F552" s="14" t="str">
        <f t="shared" ca="1" si="66"/>
        <v/>
      </c>
      <c r="G552" s="14" t="str">
        <f t="shared" ca="1" si="66"/>
        <v/>
      </c>
      <c r="H552" s="14" t="str">
        <f t="shared" ca="1" si="66"/>
        <v/>
      </c>
      <c r="I552" s="14" t="str">
        <f t="shared" ca="1" si="66"/>
        <v/>
      </c>
      <c r="J552" s="14" t="str">
        <f t="shared" ca="1" si="66"/>
        <v/>
      </c>
      <c r="K552" s="14" t="str">
        <f t="shared" ca="1" si="66"/>
        <v/>
      </c>
      <c r="L552" s="14" t="str">
        <f t="shared" ca="1" si="66"/>
        <v/>
      </c>
      <c r="M552" s="14" t="str">
        <f t="shared" ca="1" si="66"/>
        <v/>
      </c>
      <c r="N552" s="14" t="str">
        <f t="shared" ca="1" si="66"/>
        <v/>
      </c>
      <c r="O552" s="12"/>
      <c r="P552" s="15" t="s">
        <v>958</v>
      </c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3"/>
      <c r="B553" s="14" t="str">
        <f ca="1">IFERROR(H543+H548,"")</f>
        <v/>
      </c>
      <c r="C553" s="14" t="str">
        <f ca="1">IFERROR(H543+H548,"")</f>
        <v/>
      </c>
      <c r="D553" s="14" t="str">
        <f t="shared" ca="1" si="66"/>
        <v/>
      </c>
      <c r="E553" s="14" t="str">
        <f t="shared" ca="1" si="66"/>
        <v/>
      </c>
      <c r="F553" s="14" t="str">
        <f t="shared" ca="1" si="66"/>
        <v/>
      </c>
      <c r="G553" s="14" t="str">
        <f t="shared" ca="1" si="66"/>
        <v/>
      </c>
      <c r="H553" s="14" t="str">
        <f t="shared" ca="1" si="66"/>
        <v/>
      </c>
      <c r="I553" s="14" t="str">
        <f t="shared" ca="1" si="66"/>
        <v/>
      </c>
      <c r="J553" s="14" t="str">
        <f t="shared" ca="1" si="66"/>
        <v/>
      </c>
      <c r="K553" s="14" t="str">
        <f t="shared" ca="1" si="66"/>
        <v/>
      </c>
      <c r="L553" s="14" t="str">
        <f t="shared" ca="1" si="66"/>
        <v/>
      </c>
      <c r="M553" s="14" t="str">
        <f t="shared" ca="1" si="66"/>
        <v/>
      </c>
      <c r="N553" s="14" t="str">
        <f t="shared" ca="1" si="66"/>
        <v/>
      </c>
      <c r="O553" s="12" t="e">
        <f ca="1">RATE(M$285-H$285,,-H553,M553)</f>
        <v>#VALUE!</v>
      </c>
      <c r="P553" s="15" t="s">
        <v>959</v>
      </c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3"/>
      <c r="B554" s="213" t="s">
        <v>1503</v>
      </c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3"/>
      <c r="B555" s="13" t="str">
        <f ca="1">IFERROR(VLOOKUP($H$554,$169:$280,MATHH($P555&amp;"/"&amp;H$285,$167:$167,0),FALSE),"")</f>
        <v/>
      </c>
      <c r="C555" s="13" t="str">
        <f ca="1">IFERROR(VLOOKUP($H$554,$169:$280,MATHH($P555&amp;"/"&amp;H$285,$167:$167,0),FALSE),"")</f>
        <v/>
      </c>
      <c r="D555" s="13" t="str">
        <f ca="1">IFERROR(VLOOKUP($H$554,$169:$280,MATHH($P555&amp;"/"&amp;D$285,$167:$167,0),FALSE),"")</f>
        <v/>
      </c>
      <c r="E555" s="13" t="str">
        <f ca="1">IFERROR(VLOOKUP($H$554,$169:$280,MATHH($P555&amp;"/"&amp;E$285,$167:$167,0),FALSE),"")</f>
        <v/>
      </c>
      <c r="F555" s="13" t="str">
        <f ca="1">IFERROR(VLOOKUP($H$554,$169:$280,MATHH($P555&amp;"/"&amp;F$285,$167:$167,0),FALSE),"")</f>
        <v/>
      </c>
      <c r="G555" s="13" t="str">
        <f ca="1">IFERROR(VLOOKUP($H$554,$169:$280,MATHH($P555&amp;"/"&amp;G$285,$167:$167,0),FALSE),"")</f>
        <v/>
      </c>
      <c r="H555" s="13" t="str">
        <f ca="1">IFERROR(VLOOKUP($H$554,$169:$280,MATHH($P555&amp;"/"&amp;H$285,$167:$167,0),FALSE),"")</f>
        <v/>
      </c>
      <c r="I555" s="13" t="str">
        <f ca="1">IFERROR(VLOOKUP($H$554,$169:$280,MATHH($P555&amp;"/"&amp;I$285,$167:$167,0),FALSE),"")</f>
        <v/>
      </c>
      <c r="J555" s="13" t="str">
        <f ca="1">IFERROR(VLOOKUP($H$554,$169:$280,MATHH($P555&amp;"/"&amp;J$285,$167:$167,0),FALSE),"")</f>
        <v/>
      </c>
      <c r="K555" s="13" t="str">
        <f ca="1">IFERROR(VLOOKUP($H$554,$169:$280,MATHH($P555&amp;"/"&amp;K$285,$167:$167,0),FALSE),"")</f>
        <v/>
      </c>
      <c r="L555" s="13" t="str">
        <f ca="1">IFERROR(VLOOKUP($H$554,$169:$280,MATHH($P555&amp;"/"&amp;L$285,$167:$167,0),FALSE),"")</f>
        <v/>
      </c>
      <c r="M555" s="13" t="str">
        <f ca="1">IFERROR(VLOOKUP($H$554,$169:$280,MATHH($P555&amp;"/"&amp;M$285,$167:$167,0),FALSE),"")</f>
        <v/>
      </c>
      <c r="N555" s="14" t="str">
        <f ca="1">IFERROR(VLOOKUP($H$554,$169:$280,MATHH($P555&amp;"/"&amp;N$285,$167:$167,0),FALSE),"")</f>
        <v/>
      </c>
      <c r="O555" s="12"/>
      <c r="P555" s="15" t="s">
        <v>956</v>
      </c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3"/>
      <c r="B556" s="13" t="str">
        <f ca="1">IFERROR(VLOOKUP($H$554,$169:$280,MATHH($P556&amp;"/"&amp;H$285,$167:$167,0),FALSE),"")</f>
        <v/>
      </c>
      <c r="C556" s="13" t="str">
        <f ca="1">IFERROR(VLOOKUP($H$554,$169:$280,MATHH($P556&amp;"/"&amp;H$285,$167:$167,0),FALSE),"")</f>
        <v/>
      </c>
      <c r="D556" s="13" t="str">
        <f ca="1">IFERROR(VLOOKUP($H$554,$169:$280,MATHH($P556&amp;"/"&amp;D$285,$167:$167,0),FALSE),"")</f>
        <v/>
      </c>
      <c r="E556" s="13" t="str">
        <f ca="1">IFERROR(VLOOKUP($H$554,$169:$280,MATHH($P556&amp;"/"&amp;E$285,$167:$167,0),FALSE),"")</f>
        <v/>
      </c>
      <c r="F556" s="13" t="str">
        <f ca="1">IFERROR(VLOOKUP($H$554,$169:$280,MATHH($P556&amp;"/"&amp;F$285,$167:$167,0),FALSE),"")</f>
        <v/>
      </c>
      <c r="G556" s="13" t="str">
        <f ca="1">IFERROR(VLOOKUP($H$554,$169:$280,MATHH($P556&amp;"/"&amp;G$285,$167:$167,0),FALSE),"")</f>
        <v/>
      </c>
      <c r="H556" s="13" t="str">
        <f ca="1">IFERROR(VLOOKUP($H$554,$169:$280,MATHH($P556&amp;"/"&amp;H$285,$167:$167,0),FALSE),"")</f>
        <v/>
      </c>
      <c r="I556" s="13" t="str">
        <f ca="1">IFERROR(VLOOKUP($H$554,$169:$280,MATHH($P556&amp;"/"&amp;I$285,$167:$167,0),FALSE),"")</f>
        <v/>
      </c>
      <c r="J556" s="13" t="str">
        <f ca="1">IFERROR(VLOOKUP($H$554,$169:$280,MATHH($P556&amp;"/"&amp;J$285,$167:$167,0),FALSE),"")</f>
        <v/>
      </c>
      <c r="K556" s="13" t="str">
        <f ca="1">IFERROR(VLOOKUP($H$554,$169:$280,MATHH($P556&amp;"/"&amp;K$285,$167:$167,0),FALSE),"")</f>
        <v/>
      </c>
      <c r="L556" s="13" t="str">
        <f ca="1">IFERROR(VLOOKUP($H$554,$169:$280,MATHH($P556&amp;"/"&amp;L$285,$167:$167,0),FALSE),"")</f>
        <v/>
      </c>
      <c r="M556" s="13" t="str">
        <f ca="1">IFERROR(VLOOKUP($H$554,$169:$280,MATHH($P556&amp;"/"&amp;M$285,$167:$167,0),FALSE),"")</f>
        <v/>
      </c>
      <c r="N556" s="14" t="str">
        <f ca="1">IFERROR(VLOOKUP($H$554,$169:$280,MATHH($P556&amp;"/"&amp;N$285,$167:$167,0),FALSE),"")</f>
        <v/>
      </c>
      <c r="O556" s="12"/>
      <c r="P556" s="15" t="s">
        <v>957</v>
      </c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3"/>
      <c r="B557" s="13" t="str">
        <f ca="1">IFERROR(VLOOKUP($H$554,$169:$280,MATHH($P557&amp;"/"&amp;H$285,$167:$167,0),FALSE),"")</f>
        <v/>
      </c>
      <c r="C557" s="13" t="str">
        <f ca="1">IFERROR(VLOOKUP($H$554,$169:$280,MATHH($P557&amp;"/"&amp;H$285,$167:$167,0),FALSE),"")</f>
        <v/>
      </c>
      <c r="D557" s="13" t="str">
        <f ca="1">IFERROR(VLOOKUP($H$554,$169:$280,MATHH($P557&amp;"/"&amp;D$285,$167:$167,0),FALSE),"")</f>
        <v/>
      </c>
      <c r="E557" s="13" t="str">
        <f ca="1">IFERROR(VLOOKUP($H$554,$169:$280,MATHH($P557&amp;"/"&amp;E$285,$167:$167,0),FALSE),"")</f>
        <v/>
      </c>
      <c r="F557" s="13" t="str">
        <f ca="1">IFERROR(VLOOKUP($H$554,$169:$280,MATHH($P557&amp;"/"&amp;F$285,$167:$167,0),FALSE),"")</f>
        <v/>
      </c>
      <c r="G557" s="13" t="str">
        <f ca="1">IFERROR(VLOOKUP($H$554,$169:$280,MATHH($P557&amp;"/"&amp;G$285,$167:$167,0),FALSE),"")</f>
        <v/>
      </c>
      <c r="H557" s="13" t="str">
        <f ca="1">IFERROR(VLOOKUP($H$554,$169:$280,MATHH($P557&amp;"/"&amp;H$285,$167:$167,0),FALSE),"")</f>
        <v/>
      </c>
      <c r="I557" s="13" t="str">
        <f ca="1">IFERROR(VLOOKUP($H$554,$169:$280,MATHH($P557&amp;"/"&amp;I$285,$167:$167,0),FALSE),"")</f>
        <v/>
      </c>
      <c r="J557" s="13" t="str">
        <f ca="1">IFERROR(VLOOKUP($H$554,$169:$280,MATHH($P557&amp;"/"&amp;J$285,$167:$167,0),FALSE),"")</f>
        <v/>
      </c>
      <c r="K557" s="13" t="str">
        <f ca="1">IFERROR(VLOOKUP($H$554,$169:$280,MATHH($P557&amp;"/"&amp;K$285,$167:$167,0),FALSE),"")</f>
        <v/>
      </c>
      <c r="L557" s="13" t="str">
        <f ca="1">IFERROR(VLOOKUP($H$554,$169:$280,MATHH($P557&amp;"/"&amp;L$285,$167:$167,0),FALSE),"")</f>
        <v/>
      </c>
      <c r="M557" s="13" t="str">
        <f ca="1">IFERROR(VLOOKUP($H$554,$169:$280,MATHH($P557&amp;"/"&amp;M$285,$167:$167,0),FALSE),"")</f>
        <v/>
      </c>
      <c r="N557" s="14" t="str">
        <f ca="1">IFERROR(VLOOKUP($H$554,$169:$280,MATHH($P557&amp;"/"&amp;N$285,$167:$167,0),FALSE),"")</f>
        <v/>
      </c>
      <c r="O557" s="12"/>
      <c r="P557" s="15" t="s">
        <v>958</v>
      </c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3"/>
      <c r="B558" s="13" t="str">
        <f ca="1">IFERROR(VLOOKUP($H$554,$169:$280,MATHH($P558&amp;"/"&amp;H$285,$167:$167,0),FALSE),"")</f>
        <v/>
      </c>
      <c r="C558" s="13" t="str">
        <f ca="1">IFERROR(VLOOKUP($H$554,$169:$280,MATHH($P558&amp;"/"&amp;H$285,$167:$167,0),FALSE),"")</f>
        <v/>
      </c>
      <c r="D558" s="13" t="str">
        <f ca="1">IFERROR(VLOOKUP($H$554,$169:$280,MATHH($P558&amp;"/"&amp;D$285,$167:$167,0),FALSE),"")</f>
        <v/>
      </c>
      <c r="E558" s="13" t="str">
        <f ca="1">IFERROR(VLOOKUP($H$554,$169:$280,MATHH($P558&amp;"/"&amp;E$285,$167:$167,0),FALSE),"")</f>
        <v/>
      </c>
      <c r="F558" s="13" t="str">
        <f ca="1">IFERROR(VLOOKUP($H$554,$169:$280,MATHH($P558&amp;"/"&amp;F$285,$167:$167,0),FALSE),"")</f>
        <v/>
      </c>
      <c r="G558" s="13" t="str">
        <f ca="1">IFERROR(VLOOKUP($H$554,$169:$280,MATHH($P558&amp;"/"&amp;G$285,$167:$167,0),FALSE),"")</f>
        <v/>
      </c>
      <c r="H558" s="13" t="str">
        <f ca="1">IFERROR(VLOOKUP($H$554,$169:$280,MATHH($P558&amp;"/"&amp;H$285,$167:$167,0),FALSE),"")</f>
        <v/>
      </c>
      <c r="I558" s="13" t="str">
        <f ca="1">IFERROR(VLOOKUP($H$554,$169:$280,MATHH($P558&amp;"/"&amp;I$285,$167:$167,0),FALSE),"")</f>
        <v/>
      </c>
      <c r="J558" s="13" t="str">
        <f ca="1">IFERROR(VLOOKUP($H$554,$169:$280,MATHH($P558&amp;"/"&amp;J$285,$167:$167,0),FALSE),"")</f>
        <v/>
      </c>
      <c r="K558" s="13" t="str">
        <f ca="1">IFERROR(VLOOKUP($H$554,$169:$280,MATHH($P558&amp;"/"&amp;K$285,$167:$167,0),FALSE),"")</f>
        <v/>
      </c>
      <c r="L558" s="13" t="str">
        <f ca="1">IFERROR(VLOOKUP($H$554,$169:$280,MATHH($P558&amp;"/"&amp;L$285,$167:$167,0),FALSE),"")</f>
        <v/>
      </c>
      <c r="M558" s="13" t="str">
        <f ca="1">IFERROR(VLOOKUP($H$554,$169:$280,MATHH($P558&amp;"/"&amp;M$285,$167:$167,0),FALSE),"")</f>
        <v/>
      </c>
      <c r="N558" s="14" t="str">
        <f ca="1">IFERROR(VLOOKUP($H$554,$169:$280,MATHH($P558&amp;"/"&amp;N$285,$167:$167,0),FALSE),"")</f>
        <v/>
      </c>
      <c r="O558" s="12"/>
      <c r="P558" s="15" t="s">
        <v>959</v>
      </c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3"/>
      <c r="B559" s="216" t="s">
        <v>1522</v>
      </c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3"/>
      <c r="B560" s="13" t="str">
        <f ca="1">IFERROR(VLOOKUP($H$559,$169:$280,MATHH($P560&amp;"/"&amp;H$285,$167:$167,0),FALSE),"")</f>
        <v/>
      </c>
      <c r="C560" s="13" t="str">
        <f ca="1">IFERROR(VLOOKUP($H$559,$169:$280,MATHH($P560&amp;"/"&amp;H$285,$167:$167,0),FALSE),"")</f>
        <v/>
      </c>
      <c r="D560" s="13" t="str">
        <f ca="1">IFERROR(VLOOKUP($H$559,$169:$280,MATHH($P560&amp;"/"&amp;D$285,$167:$167,0),FALSE),"")</f>
        <v/>
      </c>
      <c r="E560" s="13" t="str">
        <f ca="1">IFERROR(VLOOKUP($H$559,$169:$280,MATHH($P560&amp;"/"&amp;E$285,$167:$167,0),FALSE),"")</f>
        <v/>
      </c>
      <c r="F560" s="13" t="str">
        <f ca="1">IFERROR(VLOOKUP($H$559,$169:$280,MATHH($P560&amp;"/"&amp;F$285,$167:$167,0),FALSE),"")</f>
        <v/>
      </c>
      <c r="G560" s="13" t="str">
        <f ca="1">IFERROR(VLOOKUP($H$559,$169:$280,MATHH($P560&amp;"/"&amp;G$285,$167:$167,0),FALSE),"")</f>
        <v/>
      </c>
      <c r="H560" s="13" t="str">
        <f ca="1">IFERROR(VLOOKUP($H$559,$169:$280,MATHH($P560&amp;"/"&amp;H$285,$167:$167,0),FALSE),"")</f>
        <v/>
      </c>
      <c r="I560" s="13" t="str">
        <f ca="1">IFERROR(VLOOKUP($H$559,$169:$280,MATHH($P560&amp;"/"&amp;I$285,$167:$167,0),FALSE),"")</f>
        <v/>
      </c>
      <c r="J560" s="13" t="str">
        <f ca="1">IFERROR(VLOOKUP($H$559,$169:$280,MATHH($P560&amp;"/"&amp;J$285,$167:$167,0),FALSE),"")</f>
        <v/>
      </c>
      <c r="K560" s="13" t="str">
        <f ca="1">IFERROR(VLOOKUP($H$559,$169:$280,MATHH($P560&amp;"/"&amp;K$285,$167:$167,0),FALSE),"")</f>
        <v/>
      </c>
      <c r="L560" s="13" t="str">
        <f ca="1">IFERROR(VLOOKUP($H$559,$169:$280,MATHH($P560&amp;"/"&amp;L$285,$167:$167,0),FALSE),"")</f>
        <v/>
      </c>
      <c r="M560" s="13" t="str">
        <f ca="1">IFERROR(VLOOKUP($H$559,$169:$280,MATHH($P560&amp;"/"&amp;M$285,$167:$167,0),FALSE),"")</f>
        <v/>
      </c>
      <c r="N560" s="13" t="str">
        <f ca="1">IFERROR(VLOOKUP($H$559,$169:$280,MATHH($P560&amp;"/"&amp;N$285,$167:$167,0),FALSE),"")</f>
        <v/>
      </c>
      <c r="O560" s="12"/>
      <c r="P560" s="15" t="s">
        <v>956</v>
      </c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3"/>
      <c r="B561" s="13" t="str">
        <f ca="1">IFERROR(VLOOKUP($H$559,$169:$280,MATHH($P561&amp;"/"&amp;H$285,$167:$167,0),FALSE),"")</f>
        <v/>
      </c>
      <c r="C561" s="13" t="str">
        <f ca="1">IFERROR(VLOOKUP($H$559,$169:$280,MATHH($P561&amp;"/"&amp;H$285,$167:$167,0),FALSE),"")</f>
        <v/>
      </c>
      <c r="D561" s="13" t="str">
        <f ca="1">IFERROR(VLOOKUP($H$559,$169:$280,MATHH($P561&amp;"/"&amp;D$285,$167:$167,0),FALSE),"")</f>
        <v/>
      </c>
      <c r="E561" s="13" t="str">
        <f ca="1">IFERROR(VLOOKUP($H$559,$169:$280,MATHH($P561&amp;"/"&amp;E$285,$167:$167,0),FALSE),"")</f>
        <v/>
      </c>
      <c r="F561" s="13" t="str">
        <f ca="1">IFERROR(VLOOKUP($H$559,$169:$280,MATHH($P561&amp;"/"&amp;F$285,$167:$167,0),FALSE),"")</f>
        <v/>
      </c>
      <c r="G561" s="13" t="str">
        <f ca="1">IFERROR(VLOOKUP($H$559,$169:$280,MATHH($P561&amp;"/"&amp;G$285,$167:$167,0),FALSE),"")</f>
        <v/>
      </c>
      <c r="H561" s="13" t="str">
        <f ca="1">IFERROR(VLOOKUP($H$559,$169:$280,MATHH($P561&amp;"/"&amp;H$285,$167:$167,0),FALSE),"")</f>
        <v/>
      </c>
      <c r="I561" s="13" t="str">
        <f ca="1">IFERROR(VLOOKUP($H$559,$169:$280,MATHH($P561&amp;"/"&amp;I$285,$167:$167,0),FALSE),"")</f>
        <v/>
      </c>
      <c r="J561" s="13" t="str">
        <f ca="1">IFERROR(VLOOKUP($H$559,$169:$280,MATHH($P561&amp;"/"&amp;J$285,$167:$167,0),FALSE),"")</f>
        <v/>
      </c>
      <c r="K561" s="13" t="str">
        <f ca="1">IFERROR(VLOOKUP($H$559,$169:$280,MATHH($P561&amp;"/"&amp;K$285,$167:$167,0),FALSE),"")</f>
        <v/>
      </c>
      <c r="L561" s="13" t="str">
        <f ca="1">IFERROR(VLOOKUP($H$559,$169:$280,MATHH($P561&amp;"/"&amp;L$285,$167:$167,0),FALSE),"")</f>
        <v/>
      </c>
      <c r="M561" s="13" t="str">
        <f ca="1">IFERROR(VLOOKUP($H$559,$169:$280,MATHH($P561&amp;"/"&amp;M$285,$167:$167,0),FALSE),"")</f>
        <v/>
      </c>
      <c r="N561" s="13" t="str">
        <f ca="1">IFERROR(VLOOKUP($H$559,$169:$280,MATHH($P561&amp;"/"&amp;N$285,$167:$167,0),FALSE),"")</f>
        <v/>
      </c>
      <c r="O561" s="12"/>
      <c r="P561" s="15" t="s">
        <v>957</v>
      </c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3"/>
      <c r="B562" s="13" t="str">
        <f ca="1">IFERROR(VLOOKUP($H$559,$169:$280,MATHH($P562&amp;"/"&amp;H$285,$167:$167,0),FALSE),"")</f>
        <v/>
      </c>
      <c r="C562" s="13" t="str">
        <f ca="1">IFERROR(VLOOKUP($H$559,$169:$280,MATHH($P562&amp;"/"&amp;H$285,$167:$167,0),FALSE),"")</f>
        <v/>
      </c>
      <c r="D562" s="13" t="str">
        <f ca="1">IFERROR(VLOOKUP($H$559,$169:$280,MATHH($P562&amp;"/"&amp;D$285,$167:$167,0),FALSE),"")</f>
        <v/>
      </c>
      <c r="E562" s="13" t="str">
        <f ca="1">IFERROR(VLOOKUP($H$559,$169:$280,MATHH($P562&amp;"/"&amp;E$285,$167:$167,0),FALSE),"")</f>
        <v/>
      </c>
      <c r="F562" s="13" t="str">
        <f ca="1">IFERROR(VLOOKUP($H$559,$169:$280,MATHH($P562&amp;"/"&amp;F$285,$167:$167,0),FALSE),"")</f>
        <v/>
      </c>
      <c r="G562" s="13" t="str">
        <f ca="1">IFERROR(VLOOKUP($H$559,$169:$280,MATHH($P562&amp;"/"&amp;G$285,$167:$167,0),FALSE),"")</f>
        <v/>
      </c>
      <c r="H562" s="13" t="str">
        <f ca="1">IFERROR(VLOOKUP($H$559,$169:$280,MATHH($P562&amp;"/"&amp;H$285,$167:$167,0),FALSE),"")</f>
        <v/>
      </c>
      <c r="I562" s="13" t="str">
        <f ca="1">IFERROR(VLOOKUP($H$559,$169:$280,MATHH($P562&amp;"/"&amp;I$285,$167:$167,0),FALSE),"")</f>
        <v/>
      </c>
      <c r="J562" s="13" t="str">
        <f ca="1">IFERROR(VLOOKUP($H$559,$169:$280,MATHH($P562&amp;"/"&amp;J$285,$167:$167,0),FALSE),"")</f>
        <v/>
      </c>
      <c r="K562" s="13" t="str">
        <f ca="1">IFERROR(VLOOKUP($H$559,$169:$280,MATHH($P562&amp;"/"&amp;K$285,$167:$167,0),FALSE),"")</f>
        <v/>
      </c>
      <c r="L562" s="13" t="str">
        <f ca="1">IFERROR(VLOOKUP($H$559,$169:$280,MATHH($P562&amp;"/"&amp;L$285,$167:$167,0),FALSE),"")</f>
        <v/>
      </c>
      <c r="M562" s="13" t="str">
        <f ca="1">IFERROR(VLOOKUP($H$559,$169:$280,MATHH($P562&amp;"/"&amp;M$285,$167:$167,0),FALSE),"")</f>
        <v/>
      </c>
      <c r="N562" s="13" t="str">
        <f ca="1">IFERROR(VLOOKUP($H$559,$169:$280,MATHH($P562&amp;"/"&amp;N$285,$167:$167,0),FALSE),"")</f>
        <v/>
      </c>
      <c r="O562" s="12"/>
      <c r="P562" s="15" t="s">
        <v>958</v>
      </c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3"/>
      <c r="B563" s="13" t="str">
        <f ca="1">IFERROR(VLOOKUP($H$559,$169:$280,MATHH($P563&amp;"/"&amp;H$285,$167:$167,0),FALSE),"")</f>
        <v/>
      </c>
      <c r="C563" s="13" t="str">
        <f ca="1">IFERROR(VLOOKUP($H$559,$169:$280,MATHH($P563&amp;"/"&amp;H$285,$167:$167,0),FALSE),"")</f>
        <v/>
      </c>
      <c r="D563" s="13" t="str">
        <f ca="1">IFERROR(VLOOKUP($H$559,$169:$280,MATHH($P563&amp;"/"&amp;D$285,$167:$167,0),FALSE),"")</f>
        <v/>
      </c>
      <c r="E563" s="13" t="str">
        <f ca="1">IFERROR(VLOOKUP($H$559,$169:$280,MATHH($P563&amp;"/"&amp;E$285,$167:$167,0),FALSE),"")</f>
        <v/>
      </c>
      <c r="F563" s="13" t="str">
        <f ca="1">IFERROR(VLOOKUP($H$559,$169:$280,MATHH($P563&amp;"/"&amp;F$285,$167:$167,0),FALSE),"")</f>
        <v/>
      </c>
      <c r="G563" s="13" t="str">
        <f ca="1">IFERROR(VLOOKUP($H$559,$169:$280,MATHH($P563&amp;"/"&amp;G$285,$167:$167,0),FALSE),"")</f>
        <v/>
      </c>
      <c r="H563" s="13" t="str">
        <f ca="1">IFERROR(VLOOKUP($H$559,$169:$280,MATHH($P563&amp;"/"&amp;H$285,$167:$167,0),FALSE),"")</f>
        <v/>
      </c>
      <c r="I563" s="13" t="str">
        <f ca="1">IFERROR(VLOOKUP($H$559,$169:$280,MATHH($P563&amp;"/"&amp;I$285,$167:$167,0),FALSE),"")</f>
        <v/>
      </c>
      <c r="J563" s="13" t="str">
        <f ca="1">IFERROR(VLOOKUP($H$559,$169:$280,MATHH($P563&amp;"/"&amp;J$285,$167:$167,0),FALSE),"")</f>
        <v/>
      </c>
      <c r="K563" s="13" t="str">
        <f ca="1">IFERROR(VLOOKUP($H$559,$169:$280,MATHH($P563&amp;"/"&amp;K$285,$167:$167,0),FALSE),"")</f>
        <v/>
      </c>
      <c r="L563" s="13" t="str">
        <f ca="1">IFERROR(VLOOKUP($H$559,$169:$280,MATHH($P563&amp;"/"&amp;L$285,$167:$167,0),FALSE),"")</f>
        <v/>
      </c>
      <c r="M563" s="13" t="str">
        <f ca="1">IFERROR(VLOOKUP($H$559,$169:$280,MATHH($P563&amp;"/"&amp;M$285,$167:$167,0),FALSE),"")</f>
        <v/>
      </c>
      <c r="N563" s="13" t="str">
        <f ca="1">IFERROR(VLOOKUP($H$559,$169:$280,MATHH($P563&amp;"/"&amp;N$285,$167:$167,0),FALSE),"")</f>
        <v/>
      </c>
      <c r="O563" s="12"/>
      <c r="P563" s="15" t="s">
        <v>959</v>
      </c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3"/>
      <c r="B564" s="223" t="s">
        <v>1421</v>
      </c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24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3"/>
      <c r="B565" s="13" t="str">
        <f ca="1">IFERROR(VLOOKUP($H$564,$169:$280,MATHH($P565&amp;"/"&amp;H$285,$167:$167,0),FALSE),"")</f>
        <v/>
      </c>
      <c r="C565" s="13" t="str">
        <f ca="1">IFERROR(VLOOKUP($H$564,$169:$280,MATHH($P565&amp;"/"&amp;H$285,$167:$167,0),FALSE),"")</f>
        <v/>
      </c>
      <c r="D565" s="13" t="str">
        <f ca="1">IFERROR(VLOOKUP($H$564,$169:$280,MATHH($P565&amp;"/"&amp;D$285,$167:$167,0),FALSE),"")</f>
        <v/>
      </c>
      <c r="E565" s="13" t="str">
        <f ca="1">IFERROR(VLOOKUP($H$564,$169:$280,MATHH($P565&amp;"/"&amp;E$285,$167:$167,0),FALSE),"")</f>
        <v/>
      </c>
      <c r="F565" s="13" t="str">
        <f ca="1">IFERROR(VLOOKUP($H$564,$169:$280,MATHH($P565&amp;"/"&amp;F$285,$167:$167,0),FALSE),"")</f>
        <v/>
      </c>
      <c r="G565" s="13" t="str">
        <f ca="1">IFERROR(VLOOKUP($H$564,$169:$280,MATHH($P565&amp;"/"&amp;G$285,$167:$167,0),FALSE),"")</f>
        <v/>
      </c>
      <c r="H565" s="13" t="str">
        <f ca="1">IFERROR(VLOOKUP($H$564,$169:$280,MATHH($P565&amp;"/"&amp;H$285,$167:$167,0),FALSE),"")</f>
        <v/>
      </c>
      <c r="I565" s="13" t="str">
        <f ca="1">IFERROR(VLOOKUP($H$564,$169:$280,MATHH($P565&amp;"/"&amp;I$285,$167:$167,0),FALSE),"")</f>
        <v/>
      </c>
      <c r="J565" s="13" t="str">
        <f ca="1">IFERROR(VLOOKUP($H$564,$169:$280,MATHH($P565&amp;"/"&amp;J$285,$167:$167,0),FALSE),"")</f>
        <v/>
      </c>
      <c r="K565" s="13" t="str">
        <f ca="1">IFERROR(VLOOKUP($H$564,$169:$280,MATHH($P565&amp;"/"&amp;K$285,$167:$167,0),FALSE),"")</f>
        <v/>
      </c>
      <c r="L565" s="13" t="str">
        <f ca="1">IFERROR(VLOOKUP($H$564,$169:$280,MATHH($P565&amp;"/"&amp;L$285,$167:$167,0),FALSE),"")</f>
        <v/>
      </c>
      <c r="M565" s="13" t="str">
        <f ca="1">IFERROR(VLOOKUP($H$564,$169:$280,MATHH($P565&amp;"/"&amp;M$285,$167:$167,0),FALSE),"")</f>
        <v/>
      </c>
      <c r="N565" s="14" t="str">
        <f ca="1">IFERROR(VLOOKUP($H$564,$169:$280,MATHH($P565&amp;"/"&amp;N$285,$167:$167,0),FALSE),"")</f>
        <v/>
      </c>
      <c r="O565" s="12"/>
      <c r="P565" s="15" t="s">
        <v>956</v>
      </c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3"/>
      <c r="B566" s="13" t="str">
        <f ca="1">IFERROR(VLOOKUP($H$564,$169:$280,MATHH($P566&amp;"/"&amp;H$285,$167:$167,0),FALSE),"")</f>
        <v/>
      </c>
      <c r="C566" s="13" t="str">
        <f ca="1">IFERROR(VLOOKUP($H$564,$169:$280,MATHH($P566&amp;"/"&amp;H$285,$167:$167,0),FALSE),"")</f>
        <v/>
      </c>
      <c r="D566" s="13" t="str">
        <f ca="1">IFERROR(VLOOKUP($H$564,$169:$280,MATHH($P566&amp;"/"&amp;D$285,$167:$167,0),FALSE),"")</f>
        <v/>
      </c>
      <c r="E566" s="13" t="str">
        <f ca="1">IFERROR(VLOOKUP($H$564,$169:$280,MATHH($P566&amp;"/"&amp;E$285,$167:$167,0),FALSE),"")</f>
        <v/>
      </c>
      <c r="F566" s="13" t="str">
        <f ca="1">IFERROR(VLOOKUP($H$564,$169:$280,MATHH($P566&amp;"/"&amp;F$285,$167:$167,0),FALSE),"")</f>
        <v/>
      </c>
      <c r="G566" s="13" t="str">
        <f ca="1">IFERROR(VLOOKUP($H$564,$169:$280,MATHH($P566&amp;"/"&amp;G$285,$167:$167,0),FALSE),"")</f>
        <v/>
      </c>
      <c r="H566" s="13" t="str">
        <f ca="1">IFERROR(VLOOKUP($H$564,$169:$280,MATHH($P566&amp;"/"&amp;H$285,$167:$167,0),FALSE),"")</f>
        <v/>
      </c>
      <c r="I566" s="13" t="str">
        <f ca="1">IFERROR(VLOOKUP($H$564,$169:$280,MATHH($P566&amp;"/"&amp;I$285,$167:$167,0),FALSE),"")</f>
        <v/>
      </c>
      <c r="J566" s="13" t="str">
        <f ca="1">IFERROR(VLOOKUP($H$564,$169:$280,MATHH($P566&amp;"/"&amp;J$285,$167:$167,0),FALSE),"")</f>
        <v/>
      </c>
      <c r="K566" s="13" t="str">
        <f ca="1">IFERROR(VLOOKUP($H$564,$169:$280,MATHH($P566&amp;"/"&amp;K$285,$167:$167,0),FALSE),"")</f>
        <v/>
      </c>
      <c r="L566" s="13" t="str">
        <f ca="1">IFERROR(VLOOKUP($H$564,$169:$280,MATHH($P566&amp;"/"&amp;L$285,$167:$167,0),FALSE),"")</f>
        <v/>
      </c>
      <c r="M566" s="13" t="str">
        <f ca="1">IFERROR(VLOOKUP($H$564,$169:$280,MATHH($P566&amp;"/"&amp;M$285,$167:$167,0),FALSE),"")</f>
        <v/>
      </c>
      <c r="N566" s="14" t="str">
        <f ca="1">IFERROR(VLOOKUP($H$564,$169:$280,MATHH($P566&amp;"/"&amp;N$285,$167:$167,0),FALSE),"")</f>
        <v/>
      </c>
      <c r="O566" s="12"/>
      <c r="P566" s="15" t="s">
        <v>957</v>
      </c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3"/>
      <c r="B567" s="13" t="str">
        <f ca="1">IFERROR(VLOOKUP($H$564,$169:$280,MATHH($P567&amp;"/"&amp;H$285,$167:$167,0),FALSE),"")</f>
        <v/>
      </c>
      <c r="C567" s="13" t="str">
        <f ca="1">IFERROR(VLOOKUP($H$564,$169:$280,MATHH($P567&amp;"/"&amp;H$285,$167:$167,0),FALSE),"")</f>
        <v/>
      </c>
      <c r="D567" s="13" t="str">
        <f ca="1">IFERROR(VLOOKUP($H$564,$169:$280,MATHH($P567&amp;"/"&amp;D$285,$167:$167,0),FALSE),"")</f>
        <v/>
      </c>
      <c r="E567" s="13" t="str">
        <f ca="1">IFERROR(VLOOKUP($H$564,$169:$280,MATHH($P567&amp;"/"&amp;E$285,$167:$167,0),FALSE),"")</f>
        <v/>
      </c>
      <c r="F567" s="13" t="str">
        <f ca="1">IFERROR(VLOOKUP($H$564,$169:$280,MATHH($P567&amp;"/"&amp;F$285,$167:$167,0),FALSE),"")</f>
        <v/>
      </c>
      <c r="G567" s="13" t="str">
        <f ca="1">IFERROR(VLOOKUP($H$564,$169:$280,MATHH($P567&amp;"/"&amp;G$285,$167:$167,0),FALSE),"")</f>
        <v/>
      </c>
      <c r="H567" s="13" t="str">
        <f ca="1">IFERROR(VLOOKUP($H$564,$169:$280,MATHH($P567&amp;"/"&amp;H$285,$167:$167,0),FALSE),"")</f>
        <v/>
      </c>
      <c r="I567" s="13" t="str">
        <f ca="1">IFERROR(VLOOKUP($H$564,$169:$280,MATHH($P567&amp;"/"&amp;I$285,$167:$167,0),FALSE),"")</f>
        <v/>
      </c>
      <c r="J567" s="13" t="str">
        <f ca="1">IFERROR(VLOOKUP($H$564,$169:$280,MATHH($P567&amp;"/"&amp;J$285,$167:$167,0),FALSE),"")</f>
        <v/>
      </c>
      <c r="K567" s="13" t="str">
        <f ca="1">IFERROR(VLOOKUP($H$564,$169:$280,MATHH($P567&amp;"/"&amp;K$285,$167:$167,0),FALSE),"")</f>
        <v/>
      </c>
      <c r="L567" s="13" t="str">
        <f ca="1">IFERROR(VLOOKUP($H$564,$169:$280,MATHH($P567&amp;"/"&amp;L$285,$167:$167,0),FALSE),"")</f>
        <v/>
      </c>
      <c r="M567" s="13" t="str">
        <f ca="1">IFERROR(VLOOKUP($H$564,$169:$280,MATHH($P567&amp;"/"&amp;M$285,$167:$167,0),FALSE),"")</f>
        <v/>
      </c>
      <c r="N567" s="14" t="str">
        <f ca="1">IFERROR(VLOOKUP($H$564,$169:$280,MATHH($P567&amp;"/"&amp;N$285,$167:$167,0),FALSE),"")</f>
        <v/>
      </c>
      <c r="O567" s="12"/>
      <c r="P567" s="15" t="s">
        <v>958</v>
      </c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3"/>
      <c r="B568" s="13" t="str">
        <f ca="1">IFERROR(VLOOKUP($H$564,$169:$280,MATHH($P568&amp;"/"&amp;H$285,$167:$167,0),FALSE),"")</f>
        <v/>
      </c>
      <c r="C568" s="13" t="str">
        <f ca="1">IFERROR(VLOOKUP($H$564,$169:$280,MATHH($P568&amp;"/"&amp;H$285,$167:$167,0),FALSE),"")</f>
        <v/>
      </c>
      <c r="D568" s="13" t="str">
        <f ca="1">IFERROR(VLOOKUP($H$564,$169:$280,MATHH($P568&amp;"/"&amp;D$285,$167:$167,0),FALSE),"")</f>
        <v/>
      </c>
      <c r="E568" s="13" t="str">
        <f ca="1">IFERROR(VLOOKUP($H$564,$169:$280,MATHH($P568&amp;"/"&amp;E$285,$167:$167,0),FALSE),"")</f>
        <v/>
      </c>
      <c r="F568" s="13" t="str">
        <f ca="1">IFERROR(VLOOKUP($H$564,$169:$280,MATHH($P568&amp;"/"&amp;F$285,$167:$167,0),FALSE),"")</f>
        <v/>
      </c>
      <c r="G568" s="13" t="str">
        <f ca="1">IFERROR(VLOOKUP($H$564,$169:$280,MATHH($P568&amp;"/"&amp;G$285,$167:$167,0),FALSE),"")</f>
        <v/>
      </c>
      <c r="H568" s="13" t="str">
        <f ca="1">IFERROR(VLOOKUP($H$564,$169:$280,MATHH($P568&amp;"/"&amp;H$285,$167:$167,0),FALSE),"")</f>
        <v/>
      </c>
      <c r="I568" s="13" t="str">
        <f ca="1">IFERROR(VLOOKUP($H$564,$169:$280,MATHH($P568&amp;"/"&amp;I$285,$167:$167,0),FALSE),"")</f>
        <v/>
      </c>
      <c r="J568" s="13" t="str">
        <f ca="1">IFERROR(VLOOKUP($H$564,$169:$280,MATHH($P568&amp;"/"&amp;J$285,$167:$167,0),FALSE),"")</f>
        <v/>
      </c>
      <c r="K568" s="13" t="str">
        <f ca="1">IFERROR(VLOOKUP($H$564,$169:$280,MATHH($P568&amp;"/"&amp;K$285,$167:$167,0),FALSE),"")</f>
        <v/>
      </c>
      <c r="L568" s="13" t="str">
        <f ca="1">IFERROR(VLOOKUP($H$564,$169:$280,MATHH($P568&amp;"/"&amp;L$285,$167:$167,0),FALSE),"")</f>
        <v/>
      </c>
      <c r="M568" s="13" t="str">
        <f ca="1">IFERROR(VLOOKUP($H$564,$169:$280,MATHH($P568&amp;"/"&amp;M$285,$167:$167,0),FALSE),"")</f>
        <v/>
      </c>
      <c r="N568" s="14" t="str">
        <f ca="1">IFERROR(VLOOKUP($H$564,$169:$280,MATHH($P568&amp;"/"&amp;N$285,$167:$167,0),FALSE),"")</f>
        <v/>
      </c>
      <c r="O568" s="12"/>
      <c r="P568" s="15" t="s">
        <v>959</v>
      </c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3"/>
      <c r="B569" s="221" t="s">
        <v>1435</v>
      </c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3"/>
      <c r="O569" s="35"/>
      <c r="P569" s="36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3"/>
      <c r="B570" s="222" t="s">
        <v>1537</v>
      </c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3"/>
      <c r="O570" s="35"/>
      <c r="P570" s="36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3"/>
      <c r="B571" s="37" t="e">
        <f ca="1">H507/H339</f>
        <v>#VALUE!</v>
      </c>
      <c r="C571" s="37" t="e">
        <f ca="1">H507/H339</f>
        <v>#VALUE!</v>
      </c>
      <c r="D571" s="37" t="e">
        <f t="shared" ref="B571:N571" ca="1" si="67">D507/D339</f>
        <v>#VALUE!</v>
      </c>
      <c r="E571" s="37" t="e">
        <f t="shared" ca="1" si="67"/>
        <v>#VALUE!</v>
      </c>
      <c r="F571" s="37" t="e">
        <f t="shared" ca="1" si="67"/>
        <v>#VALUE!</v>
      </c>
      <c r="G571" s="37" t="e">
        <f t="shared" ca="1" si="67"/>
        <v>#VALUE!</v>
      </c>
      <c r="H571" s="37" t="e">
        <f t="shared" ca="1" si="67"/>
        <v>#VALUE!</v>
      </c>
      <c r="I571" s="37" t="e">
        <f t="shared" ca="1" si="67"/>
        <v>#VALUE!</v>
      </c>
      <c r="J571" s="37" t="e">
        <f t="shared" ca="1" si="67"/>
        <v>#VALUE!</v>
      </c>
      <c r="K571" s="37" t="e">
        <f t="shared" ca="1" si="67"/>
        <v>#VALUE!</v>
      </c>
      <c r="L571" s="37" t="e">
        <f t="shared" ca="1" si="67"/>
        <v>#VALUE!</v>
      </c>
      <c r="M571" s="37" t="e">
        <f t="shared" ca="1" si="67"/>
        <v>#VALUE!</v>
      </c>
      <c r="N571" s="37" t="e">
        <f t="shared" ca="1" si="67"/>
        <v>#VALUE!</v>
      </c>
      <c r="O571" s="12" t="e">
        <f ca="1">RATE(M$285-H$285,,-H571,M571)</f>
        <v>#VALUE!</v>
      </c>
      <c r="P571" s="36" t="s">
        <v>986</v>
      </c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3"/>
      <c r="B572" s="37" t="e">
        <f ca="1">((H470*(1-H501))/(H394+H369))</f>
        <v>#DIV/0!</v>
      </c>
      <c r="C572" s="37" t="e">
        <f ca="1">((H470*(1-H501))/(H394+H369))</f>
        <v>#DIV/0!</v>
      </c>
      <c r="D572" s="37" t="e">
        <f t="shared" ref="B572:N572" ca="1" si="68">((D470*(1-D501))/(D394+D369))</f>
        <v>#DIV/0!</v>
      </c>
      <c r="E572" s="37" t="e">
        <f t="shared" ca="1" si="68"/>
        <v>#DIV/0!</v>
      </c>
      <c r="F572" s="37" t="e">
        <f t="shared" ca="1" si="68"/>
        <v>#DIV/0!</v>
      </c>
      <c r="G572" s="37" t="e">
        <f t="shared" ca="1" si="68"/>
        <v>#DIV/0!</v>
      </c>
      <c r="H572" s="37" t="e">
        <f t="shared" ca="1" si="68"/>
        <v>#DIV/0!</v>
      </c>
      <c r="I572" s="37" t="e">
        <f t="shared" ca="1" si="68"/>
        <v>#DIV/0!</v>
      </c>
      <c r="J572" s="37" t="e">
        <f t="shared" ca="1" si="68"/>
        <v>#DIV/0!</v>
      </c>
      <c r="K572" s="37" t="e">
        <f t="shared" ca="1" si="68"/>
        <v>#DIV/0!</v>
      </c>
      <c r="L572" s="37" t="e">
        <f t="shared" ca="1" si="68"/>
        <v>#DIV/0!</v>
      </c>
      <c r="M572" s="37" t="e">
        <f t="shared" ca="1" si="68"/>
        <v>#DIV/0!</v>
      </c>
      <c r="N572" s="37" t="e">
        <f t="shared" ca="1" si="68"/>
        <v>#VALUE!</v>
      </c>
      <c r="O572" s="12" t="e">
        <f ca="1">RATE(M$285-H$285,,-H572,M572)</f>
        <v>#DIV/0!</v>
      </c>
      <c r="P572" s="36" t="s">
        <v>1436</v>
      </c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3"/>
      <c r="B573" s="37" t="e">
        <f ca="1">H507/H394</f>
        <v>#VALUE!</v>
      </c>
      <c r="C573" s="37" t="e">
        <f ca="1">H507/H394</f>
        <v>#VALUE!</v>
      </c>
      <c r="D573" s="37" t="e">
        <f t="shared" ref="B573:N573" ca="1" si="69">D507/D394</f>
        <v>#VALUE!</v>
      </c>
      <c r="E573" s="37" t="e">
        <f t="shared" ca="1" si="69"/>
        <v>#VALUE!</v>
      </c>
      <c r="F573" s="37" t="e">
        <f t="shared" ca="1" si="69"/>
        <v>#VALUE!</v>
      </c>
      <c r="G573" s="37" t="e">
        <f t="shared" ca="1" si="69"/>
        <v>#VALUE!</v>
      </c>
      <c r="H573" s="37" t="e">
        <f t="shared" ca="1" si="69"/>
        <v>#VALUE!</v>
      </c>
      <c r="I573" s="37" t="e">
        <f t="shared" ca="1" si="69"/>
        <v>#VALUE!</v>
      </c>
      <c r="J573" s="37" t="e">
        <f t="shared" ca="1" si="69"/>
        <v>#VALUE!</v>
      </c>
      <c r="K573" s="37" t="e">
        <f t="shared" ca="1" si="69"/>
        <v>#VALUE!</v>
      </c>
      <c r="L573" s="37" t="e">
        <f t="shared" ca="1" si="69"/>
        <v>#VALUE!</v>
      </c>
      <c r="M573" s="37" t="e">
        <f t="shared" ca="1" si="69"/>
        <v>#VALUE!</v>
      </c>
      <c r="N573" s="37" t="e">
        <f t="shared" ca="1" si="69"/>
        <v>#VALUE!</v>
      </c>
      <c r="O573" s="12" t="e">
        <f ca="1">RATE(M$285-H$285,,-H573,M573)</f>
        <v>#VALUE!</v>
      </c>
      <c r="P573" s="36" t="s">
        <v>988</v>
      </c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3"/>
      <c r="B574" s="222" t="s">
        <v>1538</v>
      </c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3"/>
      <c r="O574" s="35"/>
      <c r="P574" s="36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3"/>
      <c r="B575" s="19" t="e">
        <f ca="1">H369/H394</f>
        <v>#VALUE!</v>
      </c>
      <c r="C575" s="34" t="e">
        <f ca="1">H369/H394</f>
        <v>#VALUE!</v>
      </c>
      <c r="D575" s="34" t="e">
        <f t="shared" ref="B575:N575" ca="1" si="70">D369/D394</f>
        <v>#VALUE!</v>
      </c>
      <c r="E575" s="34" t="e">
        <f t="shared" ca="1" si="70"/>
        <v>#VALUE!</v>
      </c>
      <c r="F575" s="34" t="e">
        <f t="shared" ca="1" si="70"/>
        <v>#VALUE!</v>
      </c>
      <c r="G575" s="34" t="e">
        <f t="shared" ca="1" si="70"/>
        <v>#VALUE!</v>
      </c>
      <c r="H575" s="34" t="e">
        <f t="shared" ca="1" si="70"/>
        <v>#VALUE!</v>
      </c>
      <c r="I575" s="34" t="e">
        <f t="shared" ca="1" si="70"/>
        <v>#VALUE!</v>
      </c>
      <c r="J575" s="34" t="e">
        <f t="shared" ca="1" si="70"/>
        <v>#VALUE!</v>
      </c>
      <c r="K575" s="34" t="e">
        <f t="shared" ca="1" si="70"/>
        <v>#VALUE!</v>
      </c>
      <c r="L575" s="34" t="e">
        <f t="shared" ca="1" si="70"/>
        <v>#VALUE!</v>
      </c>
      <c r="M575" s="34" t="e">
        <f t="shared" ca="1" si="70"/>
        <v>#VALUE!</v>
      </c>
      <c r="N575" s="34" t="e">
        <f t="shared" ca="1" si="70"/>
        <v>#VALUE!</v>
      </c>
      <c r="O575" s="12" t="e">
        <f ca="1">RATE(M$285-H$285,,-H575,M575)</f>
        <v>#VALUE!</v>
      </c>
      <c r="P575" s="36" t="s">
        <v>1539</v>
      </c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3"/>
      <c r="B576" s="19" t="e">
        <f ca="1">H369/H507</f>
        <v>#VALUE!</v>
      </c>
      <c r="C576" s="34" t="e">
        <f ca="1">H369/H507</f>
        <v>#VALUE!</v>
      </c>
      <c r="D576" s="34" t="e">
        <f t="shared" ref="B576:N576" ca="1" si="71">D369/D507</f>
        <v>#VALUE!</v>
      </c>
      <c r="E576" s="34" t="e">
        <f t="shared" ca="1" si="71"/>
        <v>#VALUE!</v>
      </c>
      <c r="F576" s="34" t="e">
        <f t="shared" ca="1" si="71"/>
        <v>#VALUE!</v>
      </c>
      <c r="G576" s="34" t="e">
        <f t="shared" ca="1" si="71"/>
        <v>#VALUE!</v>
      </c>
      <c r="H576" s="34" t="e">
        <f t="shared" ca="1" si="71"/>
        <v>#VALUE!</v>
      </c>
      <c r="I576" s="34" t="e">
        <f t="shared" ca="1" si="71"/>
        <v>#VALUE!</v>
      </c>
      <c r="J576" s="34" t="e">
        <f t="shared" ca="1" si="71"/>
        <v>#VALUE!</v>
      </c>
      <c r="K576" s="34" t="e">
        <f t="shared" ca="1" si="71"/>
        <v>#VALUE!</v>
      </c>
      <c r="L576" s="34" t="e">
        <f t="shared" ca="1" si="71"/>
        <v>#VALUE!</v>
      </c>
      <c r="M576" s="34" t="e">
        <f t="shared" ca="1" si="71"/>
        <v>#VALUE!</v>
      </c>
      <c r="N576" s="34" t="e">
        <f t="shared" ca="1" si="71"/>
        <v>#VALUE!</v>
      </c>
      <c r="O576" s="12" t="e">
        <f ca="1">RATE(M$285-H$285,,-H576,M576)</f>
        <v>#VALUE!</v>
      </c>
      <c r="P576" s="36" t="s">
        <v>1540</v>
      </c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3"/>
      <c r="B577" s="222" t="s">
        <v>992</v>
      </c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3"/>
      <c r="O577" s="35"/>
      <c r="P577" s="36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3"/>
      <c r="B578" s="13">
        <v>4488000</v>
      </c>
      <c r="C578" s="13">
        <v>4488000</v>
      </c>
      <c r="D578" s="153">
        <v>4488000</v>
      </c>
      <c r="E578" s="13">
        <v>4488000</v>
      </c>
      <c r="F578" s="153">
        <v>4488000</v>
      </c>
      <c r="G578" s="13">
        <v>4488000</v>
      </c>
      <c r="H578" s="14">
        <v>1373152.3929999999</v>
      </c>
      <c r="I578" s="14">
        <v>1373152.3929999999</v>
      </c>
      <c r="J578" s="14">
        <v>1373152.3929999999</v>
      </c>
      <c r="K578" s="14">
        <v>1373152.3929999999</v>
      </c>
      <c r="L578" s="14">
        <v>1373152.3929999999</v>
      </c>
      <c r="M578" s="14">
        <v>1373152.3929999999</v>
      </c>
      <c r="N578" s="14">
        <v>1373152.3929999999</v>
      </c>
      <c r="O578" s="38"/>
      <c r="P578" s="39" t="s">
        <v>1437</v>
      </c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3"/>
      <c r="B579" s="19" t="e">
        <f ca="1">H394/H578</f>
        <v>#VALUE!</v>
      </c>
      <c r="C579" s="19" t="e">
        <f ca="1">H394/H578</f>
        <v>#VALUE!</v>
      </c>
      <c r="D579" s="19" t="e">
        <f t="shared" ref="B579:N579" ca="1" si="72">D394/D578</f>
        <v>#VALUE!</v>
      </c>
      <c r="E579" s="19" t="e">
        <f t="shared" ca="1" si="72"/>
        <v>#VALUE!</v>
      </c>
      <c r="F579" s="19" t="e">
        <f t="shared" ca="1" si="72"/>
        <v>#VALUE!</v>
      </c>
      <c r="G579" s="19" t="e">
        <f t="shared" ca="1" si="72"/>
        <v>#VALUE!</v>
      </c>
      <c r="H579" s="19" t="e">
        <f t="shared" ca="1" si="72"/>
        <v>#VALUE!</v>
      </c>
      <c r="I579" s="19" t="e">
        <f t="shared" ca="1" si="72"/>
        <v>#VALUE!</v>
      </c>
      <c r="J579" s="19" t="e">
        <f t="shared" ca="1" si="72"/>
        <v>#VALUE!</v>
      </c>
      <c r="K579" s="19" t="e">
        <f t="shared" ca="1" si="72"/>
        <v>#VALUE!</v>
      </c>
      <c r="L579" s="19" t="e">
        <f t="shared" ca="1" si="72"/>
        <v>#VALUE!</v>
      </c>
      <c r="M579" s="19" t="e">
        <f t="shared" ca="1" si="72"/>
        <v>#VALUE!</v>
      </c>
      <c r="N579" s="19" t="e">
        <f t="shared" ca="1" si="72"/>
        <v>#VALUE!</v>
      </c>
      <c r="O579" s="12" t="e">
        <f ca="1">RATE(M$285-H$285,,-H579,M579)</f>
        <v>#VALUE!</v>
      </c>
      <c r="P579" s="231" t="s">
        <v>994</v>
      </c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3"/>
      <c r="B580" s="19">
        <f ca="1">H507/H578</f>
        <v>0</v>
      </c>
      <c r="C580" s="19">
        <f ca="1">H507/H578</f>
        <v>0</v>
      </c>
      <c r="D580" s="19">
        <f t="shared" ref="B580:N580" ca="1" si="73">D507/D578</f>
        <v>0</v>
      </c>
      <c r="E580" s="19">
        <f t="shared" ca="1" si="73"/>
        <v>0</v>
      </c>
      <c r="F580" s="19">
        <f t="shared" ca="1" si="73"/>
        <v>0</v>
      </c>
      <c r="G580" s="19">
        <f t="shared" ca="1" si="73"/>
        <v>0</v>
      </c>
      <c r="H580" s="19">
        <f t="shared" ca="1" si="73"/>
        <v>0</v>
      </c>
      <c r="I580" s="19">
        <f t="shared" ca="1" si="73"/>
        <v>0</v>
      </c>
      <c r="J580" s="19">
        <f t="shared" ca="1" si="73"/>
        <v>0</v>
      </c>
      <c r="K580" s="19">
        <f t="shared" ca="1" si="73"/>
        <v>0</v>
      </c>
      <c r="L580" s="19">
        <f t="shared" ca="1" si="73"/>
        <v>0</v>
      </c>
      <c r="M580" s="19">
        <f t="shared" ca="1" si="73"/>
        <v>0</v>
      </c>
      <c r="N580" s="19" t="e">
        <f t="shared" ca="1" si="73"/>
        <v>#VALUE!</v>
      </c>
      <c r="O580" s="12" t="e">
        <f ca="1">RATE(M$285-H$285,,-H580,M580)</f>
        <v>#NUM!</v>
      </c>
      <c r="P580" s="36" t="s">
        <v>995</v>
      </c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3"/>
      <c r="B581" s="40"/>
      <c r="C581" s="229" t="e">
        <f ca="1">+H580/H580-1</f>
        <v>#DIV/0!</v>
      </c>
      <c r="D581" s="230" t="e">
        <f ca="1">+D580/H580-1</f>
        <v>#DIV/0!</v>
      </c>
      <c r="E581" s="40" t="e">
        <f t="shared" ref="C581:N581" ca="1" si="74">+E580/D580-1</f>
        <v>#DIV/0!</v>
      </c>
      <c r="F581" s="41" t="e">
        <f t="shared" ca="1" si="74"/>
        <v>#DIV/0!</v>
      </c>
      <c r="G581" s="40" t="e">
        <f t="shared" ca="1" si="74"/>
        <v>#DIV/0!</v>
      </c>
      <c r="H581" s="41" t="e">
        <f t="shared" ca="1" si="74"/>
        <v>#DIV/0!</v>
      </c>
      <c r="I581" s="40" t="e">
        <f t="shared" ca="1" si="74"/>
        <v>#DIV/0!</v>
      </c>
      <c r="J581" s="41" t="e">
        <f t="shared" ca="1" si="74"/>
        <v>#DIV/0!</v>
      </c>
      <c r="K581" s="40" t="e">
        <f t="shared" ca="1" si="74"/>
        <v>#DIV/0!</v>
      </c>
      <c r="L581" s="41" t="e">
        <f t="shared" ca="1" si="74"/>
        <v>#DIV/0!</v>
      </c>
      <c r="M581" s="40" t="e">
        <f t="shared" ca="1" si="74"/>
        <v>#DIV/0!</v>
      </c>
      <c r="N581" s="42" t="e">
        <f t="shared" ca="1" si="74"/>
        <v>#VALUE!</v>
      </c>
      <c r="O581" s="12"/>
      <c r="P581" s="43" t="s">
        <v>996</v>
      </c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3"/>
      <c r="B582" s="19">
        <v>0.16500000000000001</v>
      </c>
      <c r="C582" s="19">
        <v>0.28999999999999998</v>
      </c>
      <c r="D582" s="19">
        <v>0.125</v>
      </c>
      <c r="E582" s="19">
        <v>0.185</v>
      </c>
      <c r="F582" s="19">
        <v>0.47499999999999998</v>
      </c>
      <c r="G582" s="19">
        <v>0.55000000000000004</v>
      </c>
      <c r="H582" s="19">
        <v>2.3999999999999998E-3</v>
      </c>
      <c r="I582" s="19">
        <v>2.5000000000000001E-3</v>
      </c>
      <c r="J582" s="19">
        <v>4.3E-3</v>
      </c>
      <c r="K582" s="19">
        <v>6.4000000000000003E-3</v>
      </c>
      <c r="L582" s="19">
        <v>1.2E-2</v>
      </c>
      <c r="M582" s="19">
        <v>1.4</v>
      </c>
      <c r="N582" s="19"/>
      <c r="O582" s="12" t="e">
        <f>RATE(M$285-H$285,,-H582,M582)</f>
        <v>#NUM!</v>
      </c>
      <c r="P582" s="39" t="s">
        <v>997</v>
      </c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3"/>
      <c r="B583" s="229">
        <f>+H582/H592</f>
        <v>1.7328519855595666E-4</v>
      </c>
      <c r="C583" s="229">
        <f>+H582/H592</f>
        <v>1.7328519855595666E-4</v>
      </c>
      <c r="D583" s="41" t="e">
        <f t="shared" ref="B583:N583" si="75">+D582/D592</f>
        <v>#DIV/0!</v>
      </c>
      <c r="E583" s="40" t="e">
        <f t="shared" si="75"/>
        <v>#DIV/0!</v>
      </c>
      <c r="F583" s="41" t="e">
        <f t="shared" si="75"/>
        <v>#DIV/0!</v>
      </c>
      <c r="G583" s="40" t="e">
        <f t="shared" si="75"/>
        <v>#DIV/0!</v>
      </c>
      <c r="H583" s="41">
        <f t="shared" si="75"/>
        <v>1.7328519855595666E-4</v>
      </c>
      <c r="I583" s="40">
        <f t="shared" si="75"/>
        <v>8.0179602309172555E-5</v>
      </c>
      <c r="J583" s="41">
        <f t="shared" si="75"/>
        <v>1.3069908814589666E-4</v>
      </c>
      <c r="K583" s="40">
        <f t="shared" si="75"/>
        <v>1.4047410008779631E-4</v>
      </c>
      <c r="L583" s="41">
        <f t="shared" si="75"/>
        <v>2.9556650246305416E-4</v>
      </c>
      <c r="M583" s="40">
        <f t="shared" si="75"/>
        <v>2.5892361753282779E-2</v>
      </c>
      <c r="N583" s="42" t="e">
        <f t="shared" si="75"/>
        <v>#N/A</v>
      </c>
      <c r="O583" s="12" t="e">
        <f>RATE(M$285-H$285,,-H583,M583)</f>
        <v>#NUM!</v>
      </c>
      <c r="P583" s="43" t="s">
        <v>998</v>
      </c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3"/>
      <c r="B584" s="229" t="e">
        <f ca="1">+H582/H580</f>
        <v>#DIV/0!</v>
      </c>
      <c r="C584" s="229" t="e">
        <f ca="1">+H582/H580</f>
        <v>#DIV/0!</v>
      </c>
      <c r="D584" s="45" t="e">
        <f t="shared" ref="B584:N584" ca="1" si="76">+D582/D580</f>
        <v>#DIV/0!</v>
      </c>
      <c r="E584" s="44" t="e">
        <f t="shared" ca="1" si="76"/>
        <v>#DIV/0!</v>
      </c>
      <c r="F584" s="45" t="e">
        <f t="shared" ca="1" si="76"/>
        <v>#DIV/0!</v>
      </c>
      <c r="G584" s="44" t="e">
        <f t="shared" ca="1" si="76"/>
        <v>#DIV/0!</v>
      </c>
      <c r="H584" s="45" t="e">
        <f t="shared" ca="1" si="76"/>
        <v>#DIV/0!</v>
      </c>
      <c r="I584" s="44" t="e">
        <f t="shared" ca="1" si="76"/>
        <v>#DIV/0!</v>
      </c>
      <c r="J584" s="45" t="e">
        <f t="shared" ca="1" si="76"/>
        <v>#DIV/0!</v>
      </c>
      <c r="K584" s="44" t="e">
        <f t="shared" ca="1" si="76"/>
        <v>#DIV/0!</v>
      </c>
      <c r="L584" s="45" t="e">
        <f t="shared" ca="1" si="76"/>
        <v>#DIV/0!</v>
      </c>
      <c r="M584" s="44" t="e">
        <f t="shared" ca="1" si="76"/>
        <v>#DIV/0!</v>
      </c>
      <c r="N584" s="46" t="e">
        <f t="shared" ca="1" si="76"/>
        <v>#VALUE!</v>
      </c>
      <c r="O584" s="35"/>
      <c r="P584" s="47" t="s">
        <v>999</v>
      </c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3"/>
      <c r="B585" s="22">
        <f>+H592*H578</f>
        <v>19018160.64305</v>
      </c>
      <c r="C585" s="22">
        <f>+H592*H578</f>
        <v>19018160.64305</v>
      </c>
      <c r="D585" s="22">
        <f t="shared" ref="B585:N585" si="77">+D592*D578</f>
        <v>0</v>
      </c>
      <c r="E585" s="22">
        <f t="shared" si="77"/>
        <v>0</v>
      </c>
      <c r="F585" s="22">
        <f t="shared" si="77"/>
        <v>0</v>
      </c>
      <c r="G585" s="22">
        <f t="shared" si="77"/>
        <v>0</v>
      </c>
      <c r="H585" s="22">
        <f t="shared" si="77"/>
        <v>19018160.64305</v>
      </c>
      <c r="I585" s="22">
        <f t="shared" si="77"/>
        <v>42814891.613739997</v>
      </c>
      <c r="J585" s="22">
        <f t="shared" si="77"/>
        <v>45176713.729699999</v>
      </c>
      <c r="K585" s="22">
        <f t="shared" si="77"/>
        <v>62560823.025080003</v>
      </c>
      <c r="L585" s="22">
        <f t="shared" si="77"/>
        <v>55749987.1558</v>
      </c>
      <c r="M585" s="22">
        <f t="shared" si="77"/>
        <v>74246349.889509991</v>
      </c>
      <c r="N585" s="22" t="e">
        <f t="shared" si="77"/>
        <v>#N/A</v>
      </c>
      <c r="O585" s="228">
        <f>RATE(M$285-H$285,,-H585,M585)</f>
        <v>0.31311063650668503</v>
      </c>
      <c r="P585" s="36" t="s">
        <v>1438</v>
      </c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3"/>
      <c r="B586" s="48" t="e">
        <f ca="1">+H592/H$579</f>
        <v>#VALUE!</v>
      </c>
      <c r="C586" s="48" t="e">
        <f ca="1">+H592/H$579</f>
        <v>#VALUE!</v>
      </c>
      <c r="D586" s="49" t="e">
        <f t="shared" ref="B586:N586" ca="1" si="78">+D592/D$579</f>
        <v>#VALUE!</v>
      </c>
      <c r="E586" s="48" t="e">
        <f t="shared" ca="1" si="78"/>
        <v>#VALUE!</v>
      </c>
      <c r="F586" s="49" t="e">
        <f t="shared" ca="1" si="78"/>
        <v>#VALUE!</v>
      </c>
      <c r="G586" s="48" t="e">
        <f t="shared" ca="1" si="78"/>
        <v>#VALUE!</v>
      </c>
      <c r="H586" s="49" t="e">
        <f t="shared" ca="1" si="78"/>
        <v>#VALUE!</v>
      </c>
      <c r="I586" s="48" t="e">
        <f t="shared" ca="1" si="78"/>
        <v>#VALUE!</v>
      </c>
      <c r="J586" s="49" t="e">
        <f t="shared" ca="1" si="78"/>
        <v>#VALUE!</v>
      </c>
      <c r="K586" s="48" t="e">
        <f t="shared" ca="1" si="78"/>
        <v>#VALUE!</v>
      </c>
      <c r="L586" s="49" t="e">
        <f t="shared" ca="1" si="78"/>
        <v>#VALUE!</v>
      </c>
      <c r="M586" s="48" t="e">
        <f t="shared" ca="1" si="78"/>
        <v>#VALUE!</v>
      </c>
      <c r="N586" s="50" t="e">
        <f t="shared" ca="1" si="78"/>
        <v>#N/A</v>
      </c>
      <c r="O586" s="51" t="e">
        <f ca="1">(SUM(H586:N586)-MAX(H586:N586)-MIN(H586:N586))/(HOUNTA(H586:N586)-2)</f>
        <v>#VALUE!</v>
      </c>
      <c r="P586" s="52" t="s">
        <v>1541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3"/>
      <c r="B587" s="48" t="e">
        <f ca="1">+H592/H$580</f>
        <v>#DIV/0!</v>
      </c>
      <c r="C587" s="48" t="e">
        <f ca="1">+H592/H$580</f>
        <v>#DIV/0!</v>
      </c>
      <c r="D587" s="49" t="e">
        <f t="shared" ref="B587:N587" ca="1" si="79">+D592/D$580</f>
        <v>#DIV/0!</v>
      </c>
      <c r="E587" s="48" t="e">
        <f t="shared" ca="1" si="79"/>
        <v>#DIV/0!</v>
      </c>
      <c r="F587" s="49" t="e">
        <f t="shared" ca="1" si="79"/>
        <v>#DIV/0!</v>
      </c>
      <c r="G587" s="48" t="e">
        <f t="shared" ca="1" si="79"/>
        <v>#DIV/0!</v>
      </c>
      <c r="H587" s="49" t="e">
        <f t="shared" ca="1" si="79"/>
        <v>#DIV/0!</v>
      </c>
      <c r="I587" s="48" t="e">
        <f t="shared" ca="1" si="79"/>
        <v>#DIV/0!</v>
      </c>
      <c r="J587" s="49" t="e">
        <f t="shared" ca="1" si="79"/>
        <v>#DIV/0!</v>
      </c>
      <c r="K587" s="48" t="e">
        <f t="shared" ca="1" si="79"/>
        <v>#DIV/0!</v>
      </c>
      <c r="L587" s="49" t="e">
        <f t="shared" ca="1" si="79"/>
        <v>#DIV/0!</v>
      </c>
      <c r="M587" s="48" t="e">
        <f t="shared" ca="1" si="79"/>
        <v>#DIV/0!</v>
      </c>
      <c r="N587" s="50" t="e">
        <f t="shared" ca="1" si="79"/>
        <v>#N/A</v>
      </c>
      <c r="O587" s="51" t="e">
        <f ca="1">(SUM(H587:N587)-MAX(H587:N587)-MIN(H587:N587))/(HOUNTA(H587:N587)-2)</f>
        <v>#DIV/0!</v>
      </c>
      <c r="P587" s="52" t="s">
        <v>1002</v>
      </c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3"/>
      <c r="B588" s="48" t="e">
        <f ca="1">+(H585+H369-H291-H297)/H478</f>
        <v>#VALUE!</v>
      </c>
      <c r="C588" s="48" t="e">
        <f ca="1">+(H585+H369-H291-H297)/H478</f>
        <v>#VALUE!</v>
      </c>
      <c r="D588" s="49" t="e">
        <f t="shared" ref="B588:N588" ca="1" si="80">+(D585+D369-D291-D297)/D478</f>
        <v>#VALUE!</v>
      </c>
      <c r="E588" s="48" t="e">
        <f t="shared" ca="1" si="80"/>
        <v>#VALUE!</v>
      </c>
      <c r="F588" s="49" t="e">
        <f t="shared" ca="1" si="80"/>
        <v>#VALUE!</v>
      </c>
      <c r="G588" s="48" t="e">
        <f t="shared" ca="1" si="80"/>
        <v>#VALUE!</v>
      </c>
      <c r="H588" s="49" t="e">
        <f t="shared" ca="1" si="80"/>
        <v>#VALUE!</v>
      </c>
      <c r="I588" s="48" t="e">
        <f t="shared" ca="1" si="80"/>
        <v>#VALUE!</v>
      </c>
      <c r="J588" s="49" t="e">
        <f t="shared" ca="1" si="80"/>
        <v>#VALUE!</v>
      </c>
      <c r="K588" s="48" t="e">
        <f t="shared" ca="1" si="80"/>
        <v>#VALUE!</v>
      </c>
      <c r="L588" s="49" t="e">
        <f t="shared" ca="1" si="80"/>
        <v>#VALUE!</v>
      </c>
      <c r="M588" s="48" t="e">
        <f t="shared" ca="1" si="80"/>
        <v>#VALUE!</v>
      </c>
      <c r="N588" s="50" t="e">
        <f t="shared" ca="1" si="80"/>
        <v>#N/A</v>
      </c>
      <c r="O588" s="51" t="e">
        <f ca="1">(SUM(H588:N588)-MAX(H588:N588)-MIN(H588:N588))/(HOUNTA(H588:N588)-2)</f>
        <v>#VALUE!</v>
      </c>
      <c r="P588" s="52" t="s">
        <v>1542</v>
      </c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3"/>
      <c r="B589" s="48" t="e">
        <f ca="1">H585/H402</f>
        <v>#DIV/0!</v>
      </c>
      <c r="C589" s="48" t="e">
        <f ca="1">H585/H402</f>
        <v>#DIV/0!</v>
      </c>
      <c r="D589" s="49" t="e">
        <f t="shared" ref="B589:N589" ca="1" si="81">D585/D402</f>
        <v>#DIV/0!</v>
      </c>
      <c r="E589" s="48" t="e">
        <f t="shared" ca="1" si="81"/>
        <v>#DIV/0!</v>
      </c>
      <c r="F589" s="49" t="e">
        <f t="shared" ca="1" si="81"/>
        <v>#DIV/0!</v>
      </c>
      <c r="G589" s="48" t="e">
        <f t="shared" ca="1" si="81"/>
        <v>#DIV/0!</v>
      </c>
      <c r="H589" s="49" t="e">
        <f t="shared" ca="1" si="81"/>
        <v>#DIV/0!</v>
      </c>
      <c r="I589" s="48" t="e">
        <f t="shared" ca="1" si="81"/>
        <v>#DIV/0!</v>
      </c>
      <c r="J589" s="49" t="e">
        <f t="shared" ca="1" si="81"/>
        <v>#DIV/0!</v>
      </c>
      <c r="K589" s="48" t="e">
        <f t="shared" ca="1" si="81"/>
        <v>#DIV/0!</v>
      </c>
      <c r="L589" s="49" t="e">
        <f t="shared" ca="1" si="81"/>
        <v>#DIV/0!</v>
      </c>
      <c r="M589" s="48" t="e">
        <f t="shared" ca="1" si="81"/>
        <v>#DIV/0!</v>
      </c>
      <c r="N589" s="50" t="e">
        <f t="shared" ca="1" si="81"/>
        <v>#N/A</v>
      </c>
      <c r="O589" s="51" t="e">
        <f ca="1">(SUM(H589:N589)-MAX(H589:N589)-MIN(H589:N589))/(HOUNTA(H589:N589)-2)</f>
        <v>#DIV/0!</v>
      </c>
      <c r="P589" s="52" t="s">
        <v>1004</v>
      </c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54"/>
      <c r="B590" s="53"/>
      <c r="C590" s="53"/>
      <c r="D590" s="54"/>
      <c r="E590" s="53"/>
      <c r="F590" s="54"/>
      <c r="G590" s="53"/>
      <c r="H590" s="54">
        <v>21.19</v>
      </c>
      <c r="I590" s="53">
        <v>40.4</v>
      </c>
      <c r="J590" s="54">
        <v>39.590000000000003</v>
      </c>
      <c r="K590" s="53">
        <v>62.87</v>
      </c>
      <c r="L590" s="54">
        <v>59.43</v>
      </c>
      <c r="M590" s="53">
        <v>69.25</v>
      </c>
      <c r="N590" s="55">
        <v>81</v>
      </c>
      <c r="O590" s="12"/>
      <c r="P590" s="56" t="s">
        <v>1439</v>
      </c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</row>
    <row r="591" spans="1:71" x14ac:dyDescent="0.25">
      <c r="A591" s="155"/>
      <c r="B591" s="58"/>
      <c r="C591" s="58"/>
      <c r="D591" s="59"/>
      <c r="E591" s="58"/>
      <c r="F591" s="59"/>
      <c r="G591" s="58"/>
      <c r="H591" s="59">
        <v>8.08</v>
      </c>
      <c r="I591" s="58">
        <v>19.41</v>
      </c>
      <c r="J591" s="59">
        <v>21.53</v>
      </c>
      <c r="K591" s="58">
        <v>31.68</v>
      </c>
      <c r="L591" s="59">
        <v>25.91</v>
      </c>
      <c r="M591" s="58">
        <v>40</v>
      </c>
      <c r="N591" s="60">
        <v>36</v>
      </c>
      <c r="O591" s="61"/>
      <c r="P591" s="62" t="s">
        <v>1440</v>
      </c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57"/>
      <c r="BS591" s="57"/>
    </row>
    <row r="592" spans="1:71" x14ac:dyDescent="0.25">
      <c r="A592" s="156"/>
      <c r="B592" s="63"/>
      <c r="C592" s="63"/>
      <c r="D592" s="64"/>
      <c r="E592" s="63"/>
      <c r="F592" s="64"/>
      <c r="G592" s="63"/>
      <c r="H592" s="64">
        <v>13.85</v>
      </c>
      <c r="I592" s="63">
        <v>31.18</v>
      </c>
      <c r="J592" s="64">
        <v>32.9</v>
      </c>
      <c r="K592" s="63">
        <v>45.56</v>
      </c>
      <c r="L592" s="64">
        <v>40.6</v>
      </c>
      <c r="M592" s="63">
        <v>54.07</v>
      </c>
      <c r="N592" s="65" t="e">
        <f>VLOOKUP(Q592,[1]PriHe!1:1048576,5,FALSE)</f>
        <v>#N/A</v>
      </c>
      <c r="O592" s="12"/>
      <c r="P592" s="52" t="s">
        <v>1007</v>
      </c>
      <c r="Q592" s="5" t="s">
        <v>492</v>
      </c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</row>
    <row r="593" spans="1:71" x14ac:dyDescent="0.25">
      <c r="A593" s="3"/>
      <c r="B593" s="227" t="s">
        <v>1200</v>
      </c>
      <c r="C593" s="219"/>
      <c r="D593" s="219"/>
      <c r="E593" s="219"/>
      <c r="F593" s="219"/>
      <c r="G593" s="219"/>
      <c r="H593" s="219"/>
      <c r="I593" s="219"/>
      <c r="J593" s="219"/>
      <c r="K593" s="219"/>
      <c r="L593" s="219"/>
      <c r="M593" s="219"/>
      <c r="N593" s="220"/>
      <c r="O593" s="21"/>
      <c r="P593" s="115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3"/>
      <c r="B594" s="48"/>
      <c r="C594" s="157" t="e">
        <f ca="1">365/(C402/((C303+H303)/2))</f>
        <v>#VALUE!</v>
      </c>
      <c r="D594" s="157" t="e">
        <f t="shared" ref="C594:N594" ca="1" si="82">365/(D402/((D303+C303)/2))</f>
        <v>#VALUE!</v>
      </c>
      <c r="E594" s="157" t="e">
        <f t="shared" ca="1" si="82"/>
        <v>#VALUE!</v>
      </c>
      <c r="F594" s="157" t="e">
        <f t="shared" ca="1" si="82"/>
        <v>#VALUE!</v>
      </c>
      <c r="G594" s="157" t="e">
        <f t="shared" ca="1" si="82"/>
        <v>#VALUE!</v>
      </c>
      <c r="H594" s="157" t="e">
        <f t="shared" ca="1" si="82"/>
        <v>#VALUE!</v>
      </c>
      <c r="I594" s="157" t="e">
        <f t="shared" ca="1" si="82"/>
        <v>#VALUE!</v>
      </c>
      <c r="J594" s="157" t="e">
        <f t="shared" ca="1" si="82"/>
        <v>#VALUE!</v>
      </c>
      <c r="K594" s="157" t="e">
        <f t="shared" ca="1" si="82"/>
        <v>#VALUE!</v>
      </c>
      <c r="L594" s="157" t="e">
        <f t="shared" ca="1" si="82"/>
        <v>#VALUE!</v>
      </c>
      <c r="M594" s="157" t="e">
        <f t="shared" ca="1" si="82"/>
        <v>#VALUE!</v>
      </c>
      <c r="N594" s="158" t="e">
        <f t="shared" ca="1" si="82"/>
        <v>#VALUE!</v>
      </c>
      <c r="O594" s="21"/>
      <c r="P594" s="115" t="s">
        <v>1201</v>
      </c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3"/>
      <c r="B595" s="48"/>
      <c r="C595" s="157" t="e">
        <f ca="1">365/(C422/((C309+H309)/2))</f>
        <v>#VALUE!</v>
      </c>
      <c r="D595" s="157" t="e">
        <f t="shared" ref="C595:N595" ca="1" si="83">365/(D422/((D309+C309)/2))</f>
        <v>#VALUE!</v>
      </c>
      <c r="E595" s="157" t="e">
        <f t="shared" ca="1" si="83"/>
        <v>#VALUE!</v>
      </c>
      <c r="F595" s="157" t="e">
        <f t="shared" ca="1" si="83"/>
        <v>#VALUE!</v>
      </c>
      <c r="G595" s="157" t="e">
        <f t="shared" ca="1" si="83"/>
        <v>#VALUE!</v>
      </c>
      <c r="H595" s="157" t="e">
        <f t="shared" ca="1" si="83"/>
        <v>#VALUE!</v>
      </c>
      <c r="I595" s="157" t="e">
        <f t="shared" ca="1" si="83"/>
        <v>#VALUE!</v>
      </c>
      <c r="J595" s="157" t="e">
        <f t="shared" ca="1" si="83"/>
        <v>#VALUE!</v>
      </c>
      <c r="K595" s="157" t="e">
        <f t="shared" ca="1" si="83"/>
        <v>#VALUE!</v>
      </c>
      <c r="L595" s="157" t="e">
        <f t="shared" ca="1" si="83"/>
        <v>#VALUE!</v>
      </c>
      <c r="M595" s="157" t="e">
        <f t="shared" ca="1" si="83"/>
        <v>#VALUE!</v>
      </c>
      <c r="N595" s="158" t="e">
        <f t="shared" ca="1" si="83"/>
        <v>#VALUE!</v>
      </c>
      <c r="O595" s="21"/>
      <c r="P595" s="115" t="s">
        <v>1202</v>
      </c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3"/>
      <c r="B596" s="48"/>
      <c r="C596" s="157" t="e">
        <f ca="1">365/(C422/((C345+H345)/2))</f>
        <v>#VALUE!</v>
      </c>
      <c r="D596" s="157" t="e">
        <f t="shared" ref="C596:N596" ca="1" si="84">365/(D422/((D345+C345)/2))</f>
        <v>#VALUE!</v>
      </c>
      <c r="E596" s="157" t="e">
        <f t="shared" ca="1" si="84"/>
        <v>#VALUE!</v>
      </c>
      <c r="F596" s="157" t="e">
        <f t="shared" ca="1" si="84"/>
        <v>#VALUE!</v>
      </c>
      <c r="G596" s="157" t="e">
        <f t="shared" ca="1" si="84"/>
        <v>#VALUE!</v>
      </c>
      <c r="H596" s="157" t="e">
        <f t="shared" ca="1" si="84"/>
        <v>#VALUE!</v>
      </c>
      <c r="I596" s="157" t="e">
        <f t="shared" ca="1" si="84"/>
        <v>#VALUE!</v>
      </c>
      <c r="J596" s="157" t="e">
        <f t="shared" ca="1" si="84"/>
        <v>#VALUE!</v>
      </c>
      <c r="K596" s="157" t="e">
        <f t="shared" ca="1" si="84"/>
        <v>#VALUE!</v>
      </c>
      <c r="L596" s="157" t="e">
        <f t="shared" ca="1" si="84"/>
        <v>#VALUE!</v>
      </c>
      <c r="M596" s="157" t="e">
        <f t="shared" ca="1" si="84"/>
        <v>#VALUE!</v>
      </c>
      <c r="N596" s="158" t="e">
        <f t="shared" ca="1" si="84"/>
        <v>#VALUE!</v>
      </c>
      <c r="O596" s="21"/>
      <c r="P596" s="115" t="s">
        <v>1203</v>
      </c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3"/>
      <c r="B597" s="159"/>
      <c r="C597" s="160" t="e">
        <f t="shared" ref="C597:N597" ca="1" si="85">C595+C594-C596</f>
        <v>#VALUE!</v>
      </c>
      <c r="D597" s="160" t="e">
        <f t="shared" ca="1" si="85"/>
        <v>#VALUE!</v>
      </c>
      <c r="E597" s="160" t="e">
        <f t="shared" ca="1" si="85"/>
        <v>#VALUE!</v>
      </c>
      <c r="F597" s="160" t="e">
        <f t="shared" ca="1" si="85"/>
        <v>#VALUE!</v>
      </c>
      <c r="G597" s="160" t="e">
        <f t="shared" ca="1" si="85"/>
        <v>#VALUE!</v>
      </c>
      <c r="H597" s="160" t="e">
        <f t="shared" ca="1" si="85"/>
        <v>#VALUE!</v>
      </c>
      <c r="I597" s="160" t="e">
        <f t="shared" ca="1" si="85"/>
        <v>#VALUE!</v>
      </c>
      <c r="J597" s="160" t="e">
        <f t="shared" ca="1" si="85"/>
        <v>#VALUE!</v>
      </c>
      <c r="K597" s="160" t="e">
        <f t="shared" ca="1" si="85"/>
        <v>#VALUE!</v>
      </c>
      <c r="L597" s="160" t="e">
        <f t="shared" ca="1" si="85"/>
        <v>#VALUE!</v>
      </c>
      <c r="M597" s="160" t="e">
        <f t="shared" ca="1" si="85"/>
        <v>#VALUE!</v>
      </c>
      <c r="N597" s="161" t="e">
        <f t="shared" ca="1" si="85"/>
        <v>#VALUE!</v>
      </c>
      <c r="O597" s="21"/>
      <c r="P597" s="115" t="s">
        <v>1204</v>
      </c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3"/>
      <c r="B598" s="201" t="s">
        <v>1008</v>
      </c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3"/>
      <c r="O598" s="35"/>
      <c r="P598" s="36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3"/>
      <c r="B599" s="66"/>
      <c r="C599" s="67" t="e">
        <f t="shared" ref="C599:N599" ca="1" si="86">+C587/C581/100</f>
        <v>#DIV/0!</v>
      </c>
      <c r="D599" s="66" t="e">
        <f t="shared" ca="1" si="86"/>
        <v>#DIV/0!</v>
      </c>
      <c r="E599" s="67" t="e">
        <f t="shared" ca="1" si="86"/>
        <v>#DIV/0!</v>
      </c>
      <c r="F599" s="66" t="e">
        <f t="shared" ca="1" si="86"/>
        <v>#DIV/0!</v>
      </c>
      <c r="G599" s="67" t="e">
        <f t="shared" ca="1" si="86"/>
        <v>#DIV/0!</v>
      </c>
      <c r="H599" s="66" t="e">
        <f t="shared" ca="1" si="86"/>
        <v>#DIV/0!</v>
      </c>
      <c r="I599" s="67" t="e">
        <f t="shared" ca="1" si="86"/>
        <v>#DIV/0!</v>
      </c>
      <c r="J599" s="66" t="e">
        <f t="shared" ca="1" si="86"/>
        <v>#DIV/0!</v>
      </c>
      <c r="K599" s="67" t="e">
        <f t="shared" ca="1" si="86"/>
        <v>#DIV/0!</v>
      </c>
      <c r="L599" s="66" t="e">
        <f t="shared" ca="1" si="86"/>
        <v>#DIV/0!</v>
      </c>
      <c r="M599" s="67" t="e">
        <f t="shared" ca="1" si="86"/>
        <v>#DIV/0!</v>
      </c>
      <c r="N599" s="68" t="e">
        <f t="shared" ca="1" si="86"/>
        <v>#N/A</v>
      </c>
      <c r="O599" s="35"/>
      <c r="P599" s="36" t="s">
        <v>1009</v>
      </c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3"/>
      <c r="B600" s="69"/>
      <c r="C600" s="3"/>
      <c r="D600" s="69"/>
      <c r="E600" s="3"/>
      <c r="F600" s="69"/>
      <c r="G600" s="3"/>
      <c r="H600" s="69"/>
      <c r="I600" s="70"/>
      <c r="J600" s="71"/>
      <c r="K600" s="70"/>
      <c r="L600" s="71"/>
      <c r="M600" s="70"/>
      <c r="N600" s="72">
        <v>63.5</v>
      </c>
      <c r="O600" s="38"/>
      <c r="P600" s="39" t="s">
        <v>1010</v>
      </c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3"/>
      <c r="B601" s="73" t="e">
        <f ca="1">($O586-H586)/$O586</f>
        <v>#VALUE!</v>
      </c>
      <c r="C601" s="74" t="e">
        <f t="shared" ref="B601:N604" ca="1" si="87">($O586-C586)/$O586</f>
        <v>#VALUE!</v>
      </c>
      <c r="D601" s="73" t="e">
        <f t="shared" ca="1" si="87"/>
        <v>#VALUE!</v>
      </c>
      <c r="E601" s="74" t="e">
        <f t="shared" ca="1" si="87"/>
        <v>#VALUE!</v>
      </c>
      <c r="F601" s="73" t="e">
        <f t="shared" ca="1" si="87"/>
        <v>#VALUE!</v>
      </c>
      <c r="G601" s="74" t="e">
        <f t="shared" ca="1" si="87"/>
        <v>#VALUE!</v>
      </c>
      <c r="H601" s="73" t="e">
        <f t="shared" ca="1" si="87"/>
        <v>#VALUE!</v>
      </c>
      <c r="I601" s="74" t="e">
        <f t="shared" ca="1" si="87"/>
        <v>#VALUE!</v>
      </c>
      <c r="J601" s="73" t="e">
        <f t="shared" ca="1" si="87"/>
        <v>#VALUE!</v>
      </c>
      <c r="K601" s="74" t="e">
        <f t="shared" ca="1" si="87"/>
        <v>#VALUE!</v>
      </c>
      <c r="L601" s="73" t="e">
        <f t="shared" ca="1" si="87"/>
        <v>#VALUE!</v>
      </c>
      <c r="M601" s="74" t="e">
        <f t="shared" ca="1" si="87"/>
        <v>#VALUE!</v>
      </c>
      <c r="N601" s="75" t="e">
        <f t="shared" ca="1" si="87"/>
        <v>#VALUE!</v>
      </c>
      <c r="O601" s="12"/>
      <c r="P601" s="232" t="s">
        <v>1011</v>
      </c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3"/>
      <c r="B602" s="73" t="e">
        <f ca="1">($O587-H587)/$O587</f>
        <v>#DIV/0!</v>
      </c>
      <c r="C602" s="74" t="e">
        <f t="shared" ca="1" si="87"/>
        <v>#DIV/0!</v>
      </c>
      <c r="D602" s="73" t="e">
        <f t="shared" ca="1" si="87"/>
        <v>#DIV/0!</v>
      </c>
      <c r="E602" s="74" t="e">
        <f t="shared" ca="1" si="87"/>
        <v>#DIV/0!</v>
      </c>
      <c r="F602" s="73" t="e">
        <f t="shared" ca="1" si="87"/>
        <v>#DIV/0!</v>
      </c>
      <c r="G602" s="74" t="e">
        <f t="shared" ca="1" si="87"/>
        <v>#DIV/0!</v>
      </c>
      <c r="H602" s="73" t="e">
        <f t="shared" ca="1" si="87"/>
        <v>#DIV/0!</v>
      </c>
      <c r="I602" s="74" t="e">
        <f t="shared" ca="1" si="87"/>
        <v>#DIV/0!</v>
      </c>
      <c r="J602" s="73" t="e">
        <f t="shared" ca="1" si="87"/>
        <v>#DIV/0!</v>
      </c>
      <c r="K602" s="74" t="e">
        <f t="shared" ca="1" si="87"/>
        <v>#DIV/0!</v>
      </c>
      <c r="L602" s="73" t="e">
        <f t="shared" ca="1" si="87"/>
        <v>#DIV/0!</v>
      </c>
      <c r="M602" s="74" t="e">
        <f t="shared" ca="1" si="87"/>
        <v>#DIV/0!</v>
      </c>
      <c r="N602" s="75" t="e">
        <f t="shared" ca="1" si="87"/>
        <v>#DIV/0!</v>
      </c>
      <c r="O602" s="12"/>
      <c r="P602" s="76" t="s">
        <v>1012</v>
      </c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3"/>
      <c r="B603" s="73" t="e">
        <f ca="1">($O588-H588)/$O588</f>
        <v>#VALUE!</v>
      </c>
      <c r="C603" s="74" t="e">
        <f t="shared" ca="1" si="87"/>
        <v>#VALUE!</v>
      </c>
      <c r="D603" s="73" t="e">
        <f t="shared" ca="1" si="87"/>
        <v>#VALUE!</v>
      </c>
      <c r="E603" s="74" t="e">
        <f t="shared" ca="1" si="87"/>
        <v>#VALUE!</v>
      </c>
      <c r="F603" s="73" t="e">
        <f t="shared" ca="1" si="87"/>
        <v>#VALUE!</v>
      </c>
      <c r="G603" s="74" t="e">
        <f t="shared" ca="1" si="87"/>
        <v>#VALUE!</v>
      </c>
      <c r="H603" s="73" t="e">
        <f t="shared" ca="1" si="87"/>
        <v>#VALUE!</v>
      </c>
      <c r="I603" s="74" t="e">
        <f t="shared" ca="1" si="87"/>
        <v>#VALUE!</v>
      </c>
      <c r="J603" s="73" t="e">
        <f t="shared" ca="1" si="87"/>
        <v>#VALUE!</v>
      </c>
      <c r="K603" s="74" t="e">
        <f t="shared" ca="1" si="87"/>
        <v>#VALUE!</v>
      </c>
      <c r="L603" s="73" t="e">
        <f t="shared" ca="1" si="87"/>
        <v>#VALUE!</v>
      </c>
      <c r="M603" s="74" t="e">
        <f t="shared" ca="1" si="87"/>
        <v>#VALUE!</v>
      </c>
      <c r="N603" s="75" t="e">
        <f t="shared" ca="1" si="87"/>
        <v>#VALUE!</v>
      </c>
      <c r="O603" s="12"/>
      <c r="P603" s="76" t="s">
        <v>1543</v>
      </c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3"/>
      <c r="B604" s="73" t="e">
        <f ca="1">($O589-H589)/$O589</f>
        <v>#DIV/0!</v>
      </c>
      <c r="C604" s="74" t="e">
        <f t="shared" ca="1" si="87"/>
        <v>#DIV/0!</v>
      </c>
      <c r="D604" s="73" t="e">
        <f t="shared" ca="1" si="87"/>
        <v>#DIV/0!</v>
      </c>
      <c r="E604" s="74" t="e">
        <f t="shared" ca="1" si="87"/>
        <v>#DIV/0!</v>
      </c>
      <c r="F604" s="73" t="e">
        <f t="shared" ca="1" si="87"/>
        <v>#DIV/0!</v>
      </c>
      <c r="G604" s="74" t="e">
        <f t="shared" ca="1" si="87"/>
        <v>#DIV/0!</v>
      </c>
      <c r="H604" s="73" t="e">
        <f t="shared" ca="1" si="87"/>
        <v>#DIV/0!</v>
      </c>
      <c r="I604" s="74" t="e">
        <f t="shared" ca="1" si="87"/>
        <v>#DIV/0!</v>
      </c>
      <c r="J604" s="73" t="e">
        <f t="shared" ca="1" si="87"/>
        <v>#DIV/0!</v>
      </c>
      <c r="K604" s="74" t="e">
        <f t="shared" ca="1" si="87"/>
        <v>#DIV/0!</v>
      </c>
      <c r="L604" s="73" t="e">
        <f t="shared" ca="1" si="87"/>
        <v>#DIV/0!</v>
      </c>
      <c r="M604" s="74" t="e">
        <f t="shared" ca="1" si="87"/>
        <v>#DIV/0!</v>
      </c>
      <c r="N604" s="75" t="e">
        <f t="shared" ca="1" si="87"/>
        <v>#DIV/0!</v>
      </c>
      <c r="O604" s="12"/>
      <c r="P604" s="76" t="s">
        <v>1014</v>
      </c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3"/>
      <c r="B605" s="69"/>
      <c r="C605" s="3"/>
      <c r="D605" s="69"/>
      <c r="E605" s="3"/>
      <c r="F605" s="69"/>
      <c r="G605" s="3"/>
      <c r="H605" s="69"/>
      <c r="I605" s="45"/>
      <c r="J605" s="44"/>
      <c r="K605" s="45"/>
      <c r="L605" s="44"/>
      <c r="M605" s="45"/>
      <c r="N605" s="46" t="e">
        <f>N600/N592-1</f>
        <v>#N/A</v>
      </c>
      <c r="O605" s="35"/>
      <c r="P605" s="47" t="s">
        <v>1015</v>
      </c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3"/>
      <c r="B606" s="77" t="e">
        <f ca="1">AVERAGE(H601:H605)</f>
        <v>#VALUE!</v>
      </c>
      <c r="C606" s="78" t="e">
        <f t="shared" ref="B606:N606" ca="1" si="88">AVERAGE(C601:C605)</f>
        <v>#VALUE!</v>
      </c>
      <c r="D606" s="77" t="e">
        <f t="shared" ca="1" si="88"/>
        <v>#VALUE!</v>
      </c>
      <c r="E606" s="78" t="e">
        <f t="shared" ca="1" si="88"/>
        <v>#VALUE!</v>
      </c>
      <c r="F606" s="77" t="e">
        <f t="shared" ca="1" si="88"/>
        <v>#VALUE!</v>
      </c>
      <c r="G606" s="78" t="e">
        <f t="shared" ca="1" si="88"/>
        <v>#VALUE!</v>
      </c>
      <c r="H606" s="77" t="e">
        <f t="shared" ca="1" si="88"/>
        <v>#VALUE!</v>
      </c>
      <c r="I606" s="78" t="e">
        <f t="shared" ca="1" si="88"/>
        <v>#VALUE!</v>
      </c>
      <c r="J606" s="79" t="e">
        <f t="shared" ca="1" si="88"/>
        <v>#VALUE!</v>
      </c>
      <c r="K606" s="80" t="e">
        <f t="shared" ca="1" si="88"/>
        <v>#VALUE!</v>
      </c>
      <c r="L606" s="79" t="e">
        <f t="shared" ca="1" si="88"/>
        <v>#VALUE!</v>
      </c>
      <c r="M606" s="80" t="e">
        <f t="shared" ca="1" si="88"/>
        <v>#VALUE!</v>
      </c>
      <c r="N606" s="81" t="e">
        <f t="shared" ca="1" si="88"/>
        <v>#VALUE!</v>
      </c>
      <c r="O606" s="12"/>
      <c r="P606" s="76" t="s">
        <v>1016</v>
      </c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3"/>
      <c r="B607" s="204" t="s">
        <v>1544</v>
      </c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3"/>
      <c r="O607" s="35"/>
      <c r="P607" s="36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5"/>
      <c r="B608" s="82"/>
      <c r="C608" s="83">
        <f ca="1">+H$582+H608</f>
        <v>0</v>
      </c>
      <c r="D608" s="83">
        <f t="shared" ref="C608:N608" ca="1" si="89">+C$582+C608</f>
        <v>0.45499999999999996</v>
      </c>
      <c r="E608" s="83">
        <f t="shared" ca="1" si="89"/>
        <v>0.57999999999999996</v>
      </c>
      <c r="F608" s="83">
        <f t="shared" ca="1" si="89"/>
        <v>0.7649999999999999</v>
      </c>
      <c r="G608" s="83">
        <f t="shared" ca="1" si="89"/>
        <v>1.2399999999999998</v>
      </c>
      <c r="H608" s="83">
        <f t="shared" ca="1" si="89"/>
        <v>1.7899999999999998</v>
      </c>
      <c r="I608" s="83">
        <f t="shared" ca="1" si="89"/>
        <v>1.7923999999999998</v>
      </c>
      <c r="J608" s="83">
        <f t="shared" ca="1" si="89"/>
        <v>1.7948999999999997</v>
      </c>
      <c r="K608" s="83">
        <f t="shared" ca="1" si="89"/>
        <v>1.7991999999999997</v>
      </c>
      <c r="L608" s="83">
        <f t="shared" ca="1" si="89"/>
        <v>1.8055999999999996</v>
      </c>
      <c r="M608" s="83">
        <f t="shared" ca="1" si="89"/>
        <v>1.8175999999999997</v>
      </c>
      <c r="N608" s="84">
        <f t="shared" ca="1" si="89"/>
        <v>3.2175999999999996</v>
      </c>
      <c r="O608" s="12"/>
      <c r="P608" s="52" t="s">
        <v>1018</v>
      </c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</row>
    <row r="609" spans="1:71" x14ac:dyDescent="0.25">
      <c r="A609" s="5"/>
      <c r="B609" s="95">
        <f ca="1">+H$592+H608</f>
        <v>0</v>
      </c>
      <c r="C609" s="85">
        <f t="shared" ref="B609:N609" ca="1" si="90">+C$592+C608</f>
        <v>0.16500000000000001</v>
      </c>
      <c r="D609" s="85">
        <f t="shared" ca="1" si="90"/>
        <v>0.45499999999999996</v>
      </c>
      <c r="E609" s="85">
        <f t="shared" ca="1" si="90"/>
        <v>0.57999999999999996</v>
      </c>
      <c r="F609" s="85">
        <f t="shared" ca="1" si="90"/>
        <v>0.7649999999999999</v>
      </c>
      <c r="G609" s="85">
        <f t="shared" ca="1" si="90"/>
        <v>1.2399999999999998</v>
      </c>
      <c r="H609" s="85">
        <f t="shared" ca="1" si="90"/>
        <v>15.639999999999999</v>
      </c>
      <c r="I609" s="85">
        <f t="shared" ca="1" si="90"/>
        <v>32.9724</v>
      </c>
      <c r="J609" s="85">
        <f t="shared" ca="1" si="90"/>
        <v>34.694899999999997</v>
      </c>
      <c r="K609" s="85">
        <f t="shared" ca="1" si="90"/>
        <v>47.359200000000001</v>
      </c>
      <c r="L609" s="85">
        <f t="shared" ca="1" si="90"/>
        <v>42.4056</v>
      </c>
      <c r="M609" s="85">
        <f t="shared" ca="1" si="90"/>
        <v>55.887599999999999</v>
      </c>
      <c r="N609" s="86" t="e">
        <f t="shared" ca="1" si="90"/>
        <v>#N/A</v>
      </c>
      <c r="O609" s="12"/>
      <c r="P609" s="52" t="s">
        <v>1019</v>
      </c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</row>
    <row r="610" spans="1:71" x14ac:dyDescent="0.25">
      <c r="A610" s="5"/>
      <c r="B610" s="87"/>
      <c r="C610" s="5"/>
      <c r="D610" s="5"/>
      <c r="E610" s="5"/>
      <c r="F610" s="5"/>
      <c r="G610" s="5"/>
      <c r="H610" s="5"/>
      <c r="I610" s="88"/>
      <c r="J610" s="88"/>
      <c r="K610" s="88"/>
      <c r="L610" s="88"/>
      <c r="M610" s="88"/>
      <c r="N610" s="96">
        <f ca="1">+N609/H609-1</f>
        <v>0</v>
      </c>
      <c r="O610" s="12"/>
      <c r="P610" s="90" t="s">
        <v>1020</v>
      </c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</row>
    <row r="611" spans="1:71" x14ac:dyDescent="0.25">
      <c r="A611" s="23"/>
      <c r="B611" s="91"/>
      <c r="C611" s="92">
        <f ca="1">RATE(C$285-$H$285,,-$H609,C609)</f>
        <v>0</v>
      </c>
      <c r="D611" s="92">
        <f ca="1">RATE(D$285-$H$285,,-$H609,D609)</f>
        <v>0</v>
      </c>
      <c r="E611" s="92">
        <f ca="1">RATE(E$285-$H$285,,-$H609,E609)</f>
        <v>0</v>
      </c>
      <c r="F611" s="92">
        <f ca="1">RATE(F$285-$H$285,,-$H609,F609)</f>
        <v>0</v>
      </c>
      <c r="G611" s="92">
        <f ca="1">RATE(G$285-$H$285,,-$H609,G609)</f>
        <v>0</v>
      </c>
      <c r="H611" s="92">
        <f ca="1">RATE(H$285-$H$285,,-$H609,H609)</f>
        <v>0</v>
      </c>
      <c r="I611" s="92">
        <f ca="1">RATE(I$285-$H$285,,-$H609,I609)</f>
        <v>0</v>
      </c>
      <c r="J611" s="92">
        <f ca="1">RATE(J$285-$H$285,,-$H609,J609)</f>
        <v>0</v>
      </c>
      <c r="K611" s="92">
        <f ca="1">RATE(K$285-$H$285,,-$H609,K609)</f>
        <v>0</v>
      </c>
      <c r="L611" s="92">
        <f ca="1">RATE(L$285-$H$285,,-$H609,L609)</f>
        <v>0</v>
      </c>
      <c r="M611" s="92">
        <f ca="1">RATE(M$285-$H$285,,-$H609,M609)</f>
        <v>0</v>
      </c>
      <c r="N611" s="93">
        <f ca="1">RATE(N$285-$H$285,,-$H609,N609)</f>
        <v>0</v>
      </c>
      <c r="O611" s="23"/>
      <c r="P611" s="94" t="s">
        <v>1021</v>
      </c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</row>
    <row r="612" spans="1:71" x14ac:dyDescent="0.25">
      <c r="A612" s="5"/>
      <c r="B612" s="82"/>
      <c r="C612" s="83"/>
      <c r="D612" s="83">
        <f t="shared" ref="D612:N612" si="91">+C$582+C612</f>
        <v>0.28999999999999998</v>
      </c>
      <c r="E612" s="83">
        <f t="shared" si="91"/>
        <v>0.41499999999999998</v>
      </c>
      <c r="F612" s="83">
        <f t="shared" si="91"/>
        <v>0.6</v>
      </c>
      <c r="G612" s="83">
        <f t="shared" si="91"/>
        <v>1.075</v>
      </c>
      <c r="H612" s="83">
        <f t="shared" si="91"/>
        <v>1.625</v>
      </c>
      <c r="I612" s="83">
        <f t="shared" si="91"/>
        <v>1.6274</v>
      </c>
      <c r="J612" s="83">
        <f t="shared" si="91"/>
        <v>1.6298999999999999</v>
      </c>
      <c r="K612" s="83">
        <f t="shared" si="91"/>
        <v>1.6341999999999999</v>
      </c>
      <c r="L612" s="83">
        <f t="shared" si="91"/>
        <v>1.6405999999999998</v>
      </c>
      <c r="M612" s="83">
        <f t="shared" si="91"/>
        <v>1.6525999999999998</v>
      </c>
      <c r="N612" s="84">
        <f t="shared" si="91"/>
        <v>3.0526</v>
      </c>
      <c r="O612" s="12"/>
      <c r="P612" s="52" t="s">
        <v>1018</v>
      </c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</row>
    <row r="613" spans="1:71" x14ac:dyDescent="0.25">
      <c r="A613" s="5"/>
      <c r="B613" s="95"/>
      <c r="C613" s="85">
        <f t="shared" ref="C613:N613" si="92">+C$592+C612</f>
        <v>0</v>
      </c>
      <c r="D613" s="85">
        <f t="shared" si="92"/>
        <v>0.28999999999999998</v>
      </c>
      <c r="E613" s="85">
        <f t="shared" si="92"/>
        <v>0.41499999999999998</v>
      </c>
      <c r="F613" s="85">
        <f t="shared" si="92"/>
        <v>0.6</v>
      </c>
      <c r="G613" s="85">
        <f t="shared" si="92"/>
        <v>1.075</v>
      </c>
      <c r="H613" s="85">
        <f t="shared" si="92"/>
        <v>15.475</v>
      </c>
      <c r="I613" s="85">
        <f t="shared" si="92"/>
        <v>32.807400000000001</v>
      </c>
      <c r="J613" s="85">
        <f t="shared" si="92"/>
        <v>34.529899999999998</v>
      </c>
      <c r="K613" s="85">
        <f t="shared" si="92"/>
        <v>47.194200000000002</v>
      </c>
      <c r="L613" s="85">
        <f t="shared" si="92"/>
        <v>42.240600000000001</v>
      </c>
      <c r="M613" s="85">
        <f t="shared" si="92"/>
        <v>55.7226</v>
      </c>
      <c r="N613" s="86" t="e">
        <f t="shared" si="92"/>
        <v>#N/A</v>
      </c>
      <c r="O613" s="12"/>
      <c r="P613" s="52" t="s">
        <v>1019</v>
      </c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</row>
    <row r="614" spans="1:71" x14ac:dyDescent="0.25">
      <c r="A614" s="5"/>
      <c r="B614" s="87"/>
      <c r="C614" s="5"/>
      <c r="D614" s="5"/>
      <c r="E614" s="5"/>
      <c r="F614" s="5"/>
      <c r="G614" s="5"/>
      <c r="H614" s="5"/>
      <c r="I614" s="88"/>
      <c r="J614" s="88"/>
      <c r="K614" s="88"/>
      <c r="L614" s="88"/>
      <c r="M614" s="88"/>
      <c r="N614" s="96" t="e">
        <f>+N613/C613-1</f>
        <v>#N/A</v>
      </c>
      <c r="O614" s="12"/>
      <c r="P614" s="90" t="s">
        <v>1020</v>
      </c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</row>
    <row r="615" spans="1:71" x14ac:dyDescent="0.25">
      <c r="A615" s="23"/>
      <c r="B615" s="91"/>
      <c r="C615" s="92"/>
      <c r="D615" s="92" t="e">
        <f t="shared" ref="D615:N615" si="93">RATE(D$285-$C$285,,-$C613,D613)</f>
        <v>#NUM!</v>
      </c>
      <c r="E615" s="92" t="e">
        <f t="shared" si="93"/>
        <v>#NUM!</v>
      </c>
      <c r="F615" s="92" t="e">
        <f t="shared" si="93"/>
        <v>#NUM!</v>
      </c>
      <c r="G615" s="92" t="e">
        <f t="shared" si="93"/>
        <v>#NUM!</v>
      </c>
      <c r="H615" s="92" t="e">
        <f t="shared" si="93"/>
        <v>#NUM!</v>
      </c>
      <c r="I615" s="92" t="e">
        <f t="shared" si="93"/>
        <v>#NUM!</v>
      </c>
      <c r="J615" s="92" t="e">
        <f t="shared" si="93"/>
        <v>#NUM!</v>
      </c>
      <c r="K615" s="92" t="e">
        <f t="shared" si="93"/>
        <v>#NUM!</v>
      </c>
      <c r="L615" s="92" t="e">
        <f t="shared" si="93"/>
        <v>#NUM!</v>
      </c>
      <c r="M615" s="92" t="e">
        <f t="shared" si="93"/>
        <v>#NUM!</v>
      </c>
      <c r="N615" s="93" t="e">
        <f t="shared" si="93"/>
        <v>#N/A</v>
      </c>
      <c r="O615" s="23"/>
      <c r="P615" s="94" t="s">
        <v>1021</v>
      </c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</row>
    <row r="616" spans="1:71" x14ac:dyDescent="0.25">
      <c r="A616" s="5"/>
      <c r="B616" s="82"/>
      <c r="C616" s="83"/>
      <c r="D616" s="83"/>
      <c r="E616" s="83">
        <f t="shared" ref="E616:N616" si="94">+D$582+D616</f>
        <v>0.125</v>
      </c>
      <c r="F616" s="83">
        <f t="shared" si="94"/>
        <v>0.31</v>
      </c>
      <c r="G616" s="83">
        <f t="shared" si="94"/>
        <v>0.78499999999999992</v>
      </c>
      <c r="H616" s="83">
        <f t="shared" si="94"/>
        <v>1.335</v>
      </c>
      <c r="I616" s="83">
        <f t="shared" si="94"/>
        <v>1.3373999999999999</v>
      </c>
      <c r="J616" s="83">
        <f t="shared" si="94"/>
        <v>1.3398999999999999</v>
      </c>
      <c r="K616" s="83">
        <f t="shared" si="94"/>
        <v>1.3441999999999998</v>
      </c>
      <c r="L616" s="83">
        <f t="shared" si="94"/>
        <v>1.3505999999999998</v>
      </c>
      <c r="M616" s="83">
        <f t="shared" si="94"/>
        <v>1.3625999999999998</v>
      </c>
      <c r="N616" s="84">
        <f t="shared" si="94"/>
        <v>2.7625999999999999</v>
      </c>
      <c r="O616" s="12"/>
      <c r="P616" s="52" t="s">
        <v>1018</v>
      </c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</row>
    <row r="617" spans="1:71" x14ac:dyDescent="0.25">
      <c r="A617" s="5"/>
      <c r="B617" s="95"/>
      <c r="C617" s="85"/>
      <c r="D617" s="85">
        <f t="shared" ref="D617:N617" si="95">+D$592+D616</f>
        <v>0</v>
      </c>
      <c r="E617" s="85">
        <f t="shared" si="95"/>
        <v>0.125</v>
      </c>
      <c r="F617" s="85">
        <f t="shared" si="95"/>
        <v>0.31</v>
      </c>
      <c r="G617" s="85">
        <f t="shared" si="95"/>
        <v>0.78499999999999992</v>
      </c>
      <c r="H617" s="85">
        <f t="shared" si="95"/>
        <v>15.184999999999999</v>
      </c>
      <c r="I617" s="85">
        <f t="shared" si="95"/>
        <v>32.517400000000002</v>
      </c>
      <c r="J617" s="85">
        <f t="shared" si="95"/>
        <v>34.239899999999999</v>
      </c>
      <c r="K617" s="85">
        <f t="shared" si="95"/>
        <v>46.904200000000003</v>
      </c>
      <c r="L617" s="85">
        <f t="shared" si="95"/>
        <v>41.950600000000001</v>
      </c>
      <c r="M617" s="85">
        <f t="shared" si="95"/>
        <v>55.432600000000001</v>
      </c>
      <c r="N617" s="86" t="e">
        <f t="shared" si="95"/>
        <v>#N/A</v>
      </c>
      <c r="O617" s="12"/>
      <c r="P617" s="52" t="s">
        <v>1019</v>
      </c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</row>
    <row r="618" spans="1:71" x14ac:dyDescent="0.25">
      <c r="A618" s="5"/>
      <c r="B618" s="87"/>
      <c r="C618" s="5"/>
      <c r="D618" s="5"/>
      <c r="E618" s="5"/>
      <c r="F618" s="5"/>
      <c r="G618" s="5"/>
      <c r="H618" s="5"/>
      <c r="I618" s="88"/>
      <c r="J618" s="88"/>
      <c r="K618" s="88"/>
      <c r="L618" s="88"/>
      <c r="M618" s="88"/>
      <c r="N618" s="96" t="e">
        <f>+N617/D617-1</f>
        <v>#N/A</v>
      </c>
      <c r="O618" s="12"/>
      <c r="P618" s="90" t="s">
        <v>1020</v>
      </c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</row>
    <row r="619" spans="1:71" x14ac:dyDescent="0.25">
      <c r="A619" s="23"/>
      <c r="B619" s="91"/>
      <c r="C619" s="92"/>
      <c r="D619" s="92"/>
      <c r="E619" s="92" t="e">
        <f t="shared" ref="E619:N619" si="96">RATE(E$285-$D$285,,-$D617,E617)</f>
        <v>#NUM!</v>
      </c>
      <c r="F619" s="92" t="e">
        <f t="shared" si="96"/>
        <v>#NUM!</v>
      </c>
      <c r="G619" s="92" t="e">
        <f t="shared" si="96"/>
        <v>#NUM!</v>
      </c>
      <c r="H619" s="92" t="e">
        <f t="shared" si="96"/>
        <v>#NUM!</v>
      </c>
      <c r="I619" s="92" t="e">
        <f t="shared" si="96"/>
        <v>#NUM!</v>
      </c>
      <c r="J619" s="92" t="e">
        <f t="shared" si="96"/>
        <v>#NUM!</v>
      </c>
      <c r="K619" s="92" t="e">
        <f t="shared" si="96"/>
        <v>#NUM!</v>
      </c>
      <c r="L619" s="92" t="e">
        <f t="shared" si="96"/>
        <v>#NUM!</v>
      </c>
      <c r="M619" s="92" t="e">
        <f t="shared" si="96"/>
        <v>#NUM!</v>
      </c>
      <c r="N619" s="93" t="e">
        <f t="shared" si="96"/>
        <v>#N/A</v>
      </c>
      <c r="O619" s="23"/>
      <c r="P619" s="94" t="s">
        <v>1021</v>
      </c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</row>
    <row r="620" spans="1:71" x14ac:dyDescent="0.25">
      <c r="A620" s="5"/>
      <c r="B620" s="82"/>
      <c r="C620" s="83"/>
      <c r="D620" s="83"/>
      <c r="E620" s="83"/>
      <c r="F620" s="83">
        <f t="shared" ref="F620:N620" si="97">+E$582+E620</f>
        <v>0.185</v>
      </c>
      <c r="G620" s="83">
        <f t="shared" si="97"/>
        <v>0.65999999999999992</v>
      </c>
      <c r="H620" s="83">
        <f t="shared" si="97"/>
        <v>1.21</v>
      </c>
      <c r="I620" s="83">
        <f t="shared" si="97"/>
        <v>1.2123999999999999</v>
      </c>
      <c r="J620" s="83">
        <f t="shared" si="97"/>
        <v>1.2148999999999999</v>
      </c>
      <c r="K620" s="83">
        <f t="shared" si="97"/>
        <v>1.2191999999999998</v>
      </c>
      <c r="L620" s="83">
        <f t="shared" si="97"/>
        <v>1.2255999999999998</v>
      </c>
      <c r="M620" s="83">
        <f t="shared" si="97"/>
        <v>1.2375999999999998</v>
      </c>
      <c r="N620" s="84">
        <f t="shared" si="97"/>
        <v>2.6375999999999999</v>
      </c>
      <c r="O620" s="12"/>
      <c r="P620" s="52" t="s">
        <v>1018</v>
      </c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</row>
    <row r="621" spans="1:71" x14ac:dyDescent="0.25">
      <c r="A621" s="5"/>
      <c r="B621" s="95"/>
      <c r="C621" s="85"/>
      <c r="D621" s="85"/>
      <c r="E621" s="85">
        <f t="shared" ref="E621:N621" si="98">+E$592+E620</f>
        <v>0</v>
      </c>
      <c r="F621" s="85">
        <f t="shared" si="98"/>
        <v>0.185</v>
      </c>
      <c r="G621" s="85">
        <f t="shared" si="98"/>
        <v>0.65999999999999992</v>
      </c>
      <c r="H621" s="85">
        <f t="shared" si="98"/>
        <v>15.059999999999999</v>
      </c>
      <c r="I621" s="85">
        <f t="shared" si="98"/>
        <v>32.392400000000002</v>
      </c>
      <c r="J621" s="85">
        <f t="shared" si="98"/>
        <v>34.114899999999999</v>
      </c>
      <c r="K621" s="85">
        <f t="shared" si="98"/>
        <v>46.779200000000003</v>
      </c>
      <c r="L621" s="85">
        <f t="shared" si="98"/>
        <v>41.825600000000001</v>
      </c>
      <c r="M621" s="85">
        <f t="shared" si="98"/>
        <v>55.307600000000001</v>
      </c>
      <c r="N621" s="86" t="e">
        <f t="shared" si="98"/>
        <v>#N/A</v>
      </c>
      <c r="O621" s="12"/>
      <c r="P621" s="52" t="s">
        <v>1019</v>
      </c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</row>
    <row r="622" spans="1:71" x14ac:dyDescent="0.25">
      <c r="A622" s="5"/>
      <c r="B622" s="87"/>
      <c r="C622" s="5"/>
      <c r="D622" s="5"/>
      <c r="E622" s="5"/>
      <c r="F622" s="5"/>
      <c r="G622" s="5"/>
      <c r="H622" s="5"/>
      <c r="I622" s="88"/>
      <c r="J622" s="88"/>
      <c r="K622" s="88"/>
      <c r="L622" s="88"/>
      <c r="M622" s="88"/>
      <c r="N622" s="96" t="e">
        <f>+N621/E621-1</f>
        <v>#N/A</v>
      </c>
      <c r="O622" s="12"/>
      <c r="P622" s="90" t="s">
        <v>1020</v>
      </c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</row>
    <row r="623" spans="1:71" x14ac:dyDescent="0.25">
      <c r="A623" s="23"/>
      <c r="B623" s="91"/>
      <c r="C623" s="92"/>
      <c r="D623" s="92"/>
      <c r="E623" s="92"/>
      <c r="F623" s="92" t="e">
        <f t="shared" ref="F623:N623" si="99">RATE(F$285-$E$285,,-$E621,F621)</f>
        <v>#NUM!</v>
      </c>
      <c r="G623" s="92" t="e">
        <f t="shared" si="99"/>
        <v>#NUM!</v>
      </c>
      <c r="H623" s="92" t="e">
        <f t="shared" si="99"/>
        <v>#NUM!</v>
      </c>
      <c r="I623" s="92" t="e">
        <f t="shared" si="99"/>
        <v>#NUM!</v>
      </c>
      <c r="J623" s="92" t="e">
        <f t="shared" si="99"/>
        <v>#NUM!</v>
      </c>
      <c r="K623" s="92" t="e">
        <f t="shared" si="99"/>
        <v>#NUM!</v>
      </c>
      <c r="L623" s="92" t="e">
        <f t="shared" si="99"/>
        <v>#NUM!</v>
      </c>
      <c r="M623" s="92" t="e">
        <f t="shared" si="99"/>
        <v>#NUM!</v>
      </c>
      <c r="N623" s="93" t="e">
        <f t="shared" si="99"/>
        <v>#N/A</v>
      </c>
      <c r="O623" s="23"/>
      <c r="P623" s="94" t="s">
        <v>1021</v>
      </c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</row>
    <row r="624" spans="1:71" x14ac:dyDescent="0.25">
      <c r="A624" s="5"/>
      <c r="B624" s="82"/>
      <c r="C624" s="83"/>
      <c r="D624" s="83"/>
      <c r="E624" s="83"/>
      <c r="F624" s="83"/>
      <c r="G624" s="83">
        <f t="shared" ref="G624:N624" si="100">+F$582+F624</f>
        <v>0.47499999999999998</v>
      </c>
      <c r="H624" s="83">
        <f t="shared" si="100"/>
        <v>1.0249999999999999</v>
      </c>
      <c r="I624" s="83">
        <f t="shared" si="100"/>
        <v>1.0273999999999999</v>
      </c>
      <c r="J624" s="83">
        <f t="shared" si="100"/>
        <v>1.0298999999999998</v>
      </c>
      <c r="K624" s="83">
        <f t="shared" si="100"/>
        <v>1.0341999999999998</v>
      </c>
      <c r="L624" s="83">
        <f t="shared" si="100"/>
        <v>1.0405999999999997</v>
      </c>
      <c r="M624" s="83">
        <f t="shared" si="100"/>
        <v>1.0525999999999998</v>
      </c>
      <c r="N624" s="84">
        <f t="shared" si="100"/>
        <v>2.4525999999999994</v>
      </c>
      <c r="O624" s="12"/>
      <c r="P624" s="52" t="s">
        <v>1018</v>
      </c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</row>
    <row r="625" spans="1:71" x14ac:dyDescent="0.25">
      <c r="A625" s="5"/>
      <c r="B625" s="95"/>
      <c r="C625" s="85"/>
      <c r="D625" s="85"/>
      <c r="E625" s="85"/>
      <c r="F625" s="85">
        <f t="shared" ref="F625:N625" si="101">+F$592+F624</f>
        <v>0</v>
      </c>
      <c r="G625" s="85">
        <f t="shared" si="101"/>
        <v>0.47499999999999998</v>
      </c>
      <c r="H625" s="85">
        <f t="shared" si="101"/>
        <v>14.875</v>
      </c>
      <c r="I625" s="85">
        <f t="shared" si="101"/>
        <v>32.2074</v>
      </c>
      <c r="J625" s="85">
        <f t="shared" si="101"/>
        <v>33.929899999999996</v>
      </c>
      <c r="K625" s="85">
        <f t="shared" si="101"/>
        <v>46.594200000000001</v>
      </c>
      <c r="L625" s="85">
        <f t="shared" si="101"/>
        <v>41.640599999999999</v>
      </c>
      <c r="M625" s="85">
        <f t="shared" si="101"/>
        <v>55.122599999999998</v>
      </c>
      <c r="N625" s="86" t="e">
        <f t="shared" si="101"/>
        <v>#N/A</v>
      </c>
      <c r="O625" s="12"/>
      <c r="P625" s="52" t="s">
        <v>1019</v>
      </c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</row>
    <row r="626" spans="1:71" x14ac:dyDescent="0.25">
      <c r="A626" s="5"/>
      <c r="B626" s="87"/>
      <c r="C626" s="5"/>
      <c r="D626" s="5"/>
      <c r="E626" s="5"/>
      <c r="F626" s="5"/>
      <c r="G626" s="5"/>
      <c r="H626" s="5"/>
      <c r="I626" s="88"/>
      <c r="J626" s="88"/>
      <c r="K626" s="88"/>
      <c r="L626" s="88"/>
      <c r="M626" s="88"/>
      <c r="N626" s="96" t="e">
        <f>+N625/F625-1</f>
        <v>#N/A</v>
      </c>
      <c r="O626" s="12"/>
      <c r="P626" s="90" t="s">
        <v>1020</v>
      </c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</row>
    <row r="627" spans="1:71" x14ac:dyDescent="0.25">
      <c r="A627" s="23"/>
      <c r="B627" s="91"/>
      <c r="C627" s="92"/>
      <c r="D627" s="92"/>
      <c r="E627" s="92"/>
      <c r="F627" s="92"/>
      <c r="G627" s="92" t="e">
        <f t="shared" ref="G627:N627" si="102">RATE(G$285-$F$285,,-$F625,G625)</f>
        <v>#NUM!</v>
      </c>
      <c r="H627" s="92" t="e">
        <f t="shared" si="102"/>
        <v>#NUM!</v>
      </c>
      <c r="I627" s="92" t="e">
        <f t="shared" si="102"/>
        <v>#NUM!</v>
      </c>
      <c r="J627" s="92" t="e">
        <f t="shared" si="102"/>
        <v>#NUM!</v>
      </c>
      <c r="K627" s="92" t="e">
        <f t="shared" si="102"/>
        <v>#NUM!</v>
      </c>
      <c r="L627" s="92" t="e">
        <f t="shared" si="102"/>
        <v>#NUM!</v>
      </c>
      <c r="M627" s="92" t="e">
        <f t="shared" si="102"/>
        <v>#NUM!</v>
      </c>
      <c r="N627" s="93" t="e">
        <f t="shared" si="102"/>
        <v>#N/A</v>
      </c>
      <c r="O627" s="23"/>
      <c r="P627" s="94" t="s">
        <v>1021</v>
      </c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</row>
    <row r="628" spans="1:71" x14ac:dyDescent="0.25">
      <c r="A628" s="5"/>
      <c r="B628" s="82"/>
      <c r="C628" s="83"/>
      <c r="D628" s="83"/>
      <c r="E628" s="83"/>
      <c r="F628" s="83"/>
      <c r="G628" s="83"/>
      <c r="H628" s="83">
        <f t="shared" ref="H628:N628" si="103">+G$582+G628</f>
        <v>0.55000000000000004</v>
      </c>
      <c r="I628" s="83">
        <f t="shared" si="103"/>
        <v>0.5524</v>
      </c>
      <c r="J628" s="83">
        <f t="shared" si="103"/>
        <v>0.55489999999999995</v>
      </c>
      <c r="K628" s="83">
        <f t="shared" si="103"/>
        <v>0.55919999999999992</v>
      </c>
      <c r="L628" s="83">
        <f t="shared" si="103"/>
        <v>0.56559999999999988</v>
      </c>
      <c r="M628" s="83">
        <f t="shared" si="103"/>
        <v>0.57759999999999989</v>
      </c>
      <c r="N628" s="84">
        <f t="shared" si="103"/>
        <v>1.9775999999999998</v>
      </c>
      <c r="O628" s="12"/>
      <c r="P628" s="52" t="s">
        <v>1018</v>
      </c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</row>
    <row r="629" spans="1:71" x14ac:dyDescent="0.25">
      <c r="A629" s="5"/>
      <c r="B629" s="95"/>
      <c r="C629" s="85"/>
      <c r="D629" s="85"/>
      <c r="E629" s="85"/>
      <c r="F629" s="85"/>
      <c r="G629" s="85">
        <f t="shared" ref="G629:N629" si="104">+G$592+G628</f>
        <v>0</v>
      </c>
      <c r="H629" s="85">
        <f t="shared" si="104"/>
        <v>14.4</v>
      </c>
      <c r="I629" s="85">
        <f t="shared" si="104"/>
        <v>31.732399999999998</v>
      </c>
      <c r="J629" s="85">
        <f t="shared" si="104"/>
        <v>33.454899999999995</v>
      </c>
      <c r="K629" s="85">
        <f t="shared" si="104"/>
        <v>46.119199999999999</v>
      </c>
      <c r="L629" s="85">
        <f t="shared" si="104"/>
        <v>41.165599999999998</v>
      </c>
      <c r="M629" s="85">
        <f t="shared" si="104"/>
        <v>54.647599999999997</v>
      </c>
      <c r="N629" s="86" t="e">
        <f t="shared" si="104"/>
        <v>#N/A</v>
      </c>
      <c r="O629" s="12"/>
      <c r="P629" s="52" t="s">
        <v>1019</v>
      </c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</row>
    <row r="630" spans="1:71" x14ac:dyDescent="0.25">
      <c r="A630" s="5"/>
      <c r="B630" s="87"/>
      <c r="C630" s="5"/>
      <c r="D630" s="5"/>
      <c r="E630" s="5"/>
      <c r="F630" s="5"/>
      <c r="G630" s="5"/>
      <c r="H630" s="5"/>
      <c r="I630" s="88"/>
      <c r="J630" s="88"/>
      <c r="K630" s="88"/>
      <c r="L630" s="88"/>
      <c r="M630" s="88"/>
      <c r="N630" s="96" t="e">
        <f>+N629/G629-1</f>
        <v>#N/A</v>
      </c>
      <c r="O630" s="12"/>
      <c r="P630" s="90" t="s">
        <v>1020</v>
      </c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</row>
    <row r="631" spans="1:71" x14ac:dyDescent="0.25">
      <c r="A631" s="23"/>
      <c r="B631" s="91"/>
      <c r="C631" s="92"/>
      <c r="D631" s="92"/>
      <c r="E631" s="92"/>
      <c r="F631" s="92"/>
      <c r="G631" s="92"/>
      <c r="H631" s="92" t="e">
        <f t="shared" ref="H631:N631" si="105">RATE(H$285-$G$285,,-$G629,H629)</f>
        <v>#NUM!</v>
      </c>
      <c r="I631" s="92" t="e">
        <f t="shared" si="105"/>
        <v>#NUM!</v>
      </c>
      <c r="J631" s="92" t="e">
        <f t="shared" si="105"/>
        <v>#NUM!</v>
      </c>
      <c r="K631" s="92" t="e">
        <f t="shared" si="105"/>
        <v>#NUM!</v>
      </c>
      <c r="L631" s="92" t="e">
        <f t="shared" si="105"/>
        <v>#NUM!</v>
      </c>
      <c r="M631" s="92" t="e">
        <f t="shared" si="105"/>
        <v>#NUM!</v>
      </c>
      <c r="N631" s="93" t="e">
        <f t="shared" si="105"/>
        <v>#N/A</v>
      </c>
      <c r="O631" s="23"/>
      <c r="P631" s="94" t="s">
        <v>1021</v>
      </c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</row>
    <row r="632" spans="1:71" x14ac:dyDescent="0.25">
      <c r="A632" s="5"/>
      <c r="B632" s="82"/>
      <c r="C632" s="83"/>
      <c r="D632" s="83"/>
      <c r="E632" s="83"/>
      <c r="F632" s="83"/>
      <c r="G632" s="83"/>
      <c r="H632" s="83"/>
      <c r="I632" s="83">
        <f t="shared" ref="I632:N632" si="106">+H$582+H632</f>
        <v>2.3999999999999998E-3</v>
      </c>
      <c r="J632" s="83">
        <f t="shared" si="106"/>
        <v>4.8999999999999998E-3</v>
      </c>
      <c r="K632" s="83">
        <f t="shared" si="106"/>
        <v>9.1999999999999998E-3</v>
      </c>
      <c r="L632" s="83">
        <f t="shared" si="106"/>
        <v>1.5599999999999999E-2</v>
      </c>
      <c r="M632" s="83">
        <f t="shared" si="106"/>
        <v>2.76E-2</v>
      </c>
      <c r="N632" s="84">
        <f t="shared" si="106"/>
        <v>1.4276</v>
      </c>
      <c r="O632" s="12"/>
      <c r="P632" s="52" t="s">
        <v>1018</v>
      </c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</row>
    <row r="633" spans="1:71" x14ac:dyDescent="0.25">
      <c r="A633" s="5"/>
      <c r="B633" s="95"/>
      <c r="C633" s="85"/>
      <c r="D633" s="85"/>
      <c r="E633" s="85"/>
      <c r="F633" s="85"/>
      <c r="G633" s="85"/>
      <c r="H633" s="85">
        <f t="shared" ref="H633:N633" si="107">+H$592+H632</f>
        <v>13.85</v>
      </c>
      <c r="I633" s="85">
        <f t="shared" si="107"/>
        <v>31.182400000000001</v>
      </c>
      <c r="J633" s="85">
        <f t="shared" si="107"/>
        <v>32.904899999999998</v>
      </c>
      <c r="K633" s="85">
        <f t="shared" si="107"/>
        <v>45.569200000000002</v>
      </c>
      <c r="L633" s="85">
        <f t="shared" si="107"/>
        <v>40.615600000000001</v>
      </c>
      <c r="M633" s="85">
        <f t="shared" si="107"/>
        <v>54.0976</v>
      </c>
      <c r="N633" s="86" t="e">
        <f t="shared" si="107"/>
        <v>#N/A</v>
      </c>
      <c r="O633" s="12"/>
      <c r="P633" s="52" t="s">
        <v>1019</v>
      </c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</row>
    <row r="634" spans="1:71" x14ac:dyDescent="0.25">
      <c r="A634" s="5"/>
      <c r="B634" s="87"/>
      <c r="C634" s="5"/>
      <c r="D634" s="5"/>
      <c r="E634" s="5"/>
      <c r="F634" s="5"/>
      <c r="G634" s="5"/>
      <c r="H634" s="5"/>
      <c r="I634" s="88"/>
      <c r="J634" s="88"/>
      <c r="K634" s="88"/>
      <c r="L634" s="88"/>
      <c r="M634" s="88"/>
      <c r="N634" s="96" t="e">
        <f>+N633/H633-1</f>
        <v>#N/A</v>
      </c>
      <c r="O634" s="12"/>
      <c r="P634" s="90" t="s">
        <v>1020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</row>
    <row r="635" spans="1:71" x14ac:dyDescent="0.25">
      <c r="A635" s="23"/>
      <c r="B635" s="91"/>
      <c r="C635" s="92"/>
      <c r="D635" s="92"/>
      <c r="E635" s="92"/>
      <c r="F635" s="92"/>
      <c r="G635" s="92"/>
      <c r="H635" s="92"/>
      <c r="I635" s="92">
        <f t="shared" ref="I635:N635" si="108">RATE(I$285-$H$285,,-$H633,I633)</f>
        <v>1.2514368231046931</v>
      </c>
      <c r="J635" s="92">
        <f t="shared" si="108"/>
        <v>0.54136467266887345</v>
      </c>
      <c r="K635" s="92">
        <f t="shared" si="108"/>
        <v>0.48732956297408697</v>
      </c>
      <c r="L635" s="92">
        <f t="shared" si="108"/>
        <v>0.30861162788185553</v>
      </c>
      <c r="M635" s="92">
        <f t="shared" si="108"/>
        <v>0.31324466445556898</v>
      </c>
      <c r="N635" s="93" t="e">
        <f t="shared" si="108"/>
        <v>#N/A</v>
      </c>
      <c r="O635" s="23"/>
      <c r="P635" s="94" t="s">
        <v>1021</v>
      </c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</row>
    <row r="636" spans="1:71" x14ac:dyDescent="0.25">
      <c r="A636" s="5"/>
      <c r="B636" s="82"/>
      <c r="C636" s="83"/>
      <c r="D636" s="83"/>
      <c r="E636" s="83"/>
      <c r="F636" s="83"/>
      <c r="G636" s="83"/>
      <c r="H636" s="83"/>
      <c r="I636" s="83"/>
      <c r="J636" s="83">
        <f t="shared" ref="J636:N636" si="109">+I$582+I636</f>
        <v>2.5000000000000001E-3</v>
      </c>
      <c r="K636" s="83">
        <f t="shared" si="109"/>
        <v>6.8000000000000005E-3</v>
      </c>
      <c r="L636" s="83">
        <f t="shared" si="109"/>
        <v>1.32E-2</v>
      </c>
      <c r="M636" s="83">
        <f t="shared" si="109"/>
        <v>2.52E-2</v>
      </c>
      <c r="N636" s="84">
        <f t="shared" si="109"/>
        <v>1.4251999999999998</v>
      </c>
      <c r="O636" s="12"/>
      <c r="P636" s="52" t="s">
        <v>1018</v>
      </c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</row>
    <row r="637" spans="1:71" x14ac:dyDescent="0.25">
      <c r="A637" s="5"/>
      <c r="B637" s="95"/>
      <c r="C637" s="85"/>
      <c r="D637" s="85"/>
      <c r="E637" s="85"/>
      <c r="F637" s="85"/>
      <c r="G637" s="85"/>
      <c r="H637" s="85"/>
      <c r="I637" s="85">
        <f t="shared" ref="I637:N637" si="110">+I$592+I636</f>
        <v>31.18</v>
      </c>
      <c r="J637" s="85">
        <f t="shared" si="110"/>
        <v>32.902499999999996</v>
      </c>
      <c r="K637" s="85">
        <f t="shared" si="110"/>
        <v>45.566800000000001</v>
      </c>
      <c r="L637" s="85">
        <f t="shared" si="110"/>
        <v>40.613199999999999</v>
      </c>
      <c r="M637" s="85">
        <f t="shared" si="110"/>
        <v>54.095199999999998</v>
      </c>
      <c r="N637" s="86" t="e">
        <f t="shared" si="110"/>
        <v>#N/A</v>
      </c>
      <c r="O637" s="12"/>
      <c r="P637" s="52" t="s">
        <v>1019</v>
      </c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</row>
    <row r="638" spans="1:71" x14ac:dyDescent="0.25">
      <c r="A638" s="5"/>
      <c r="B638" s="87"/>
      <c r="C638" s="5"/>
      <c r="D638" s="5"/>
      <c r="E638" s="5"/>
      <c r="F638" s="5"/>
      <c r="G638" s="5"/>
      <c r="H638" s="5"/>
      <c r="I638" s="88"/>
      <c r="J638" s="88"/>
      <c r="K638" s="88"/>
      <c r="L638" s="88"/>
      <c r="M638" s="88"/>
      <c r="N638" s="96" t="e">
        <f>+N637/I637-1</f>
        <v>#N/A</v>
      </c>
      <c r="O638" s="12"/>
      <c r="P638" s="90" t="s">
        <v>1020</v>
      </c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</row>
    <row r="639" spans="1:71" x14ac:dyDescent="0.25">
      <c r="A639" s="23"/>
      <c r="B639" s="91"/>
      <c r="C639" s="92"/>
      <c r="D639" s="92"/>
      <c r="E639" s="92"/>
      <c r="F639" s="92"/>
      <c r="G639" s="92"/>
      <c r="H639" s="92"/>
      <c r="I639" s="92"/>
      <c r="J639" s="92">
        <f t="shared" ref="J639:N639" si="111">RATE(J$285-$I$285,,-$I637,J637)</f>
        <v>5.5243745991019742E-2</v>
      </c>
      <c r="K639" s="92">
        <f t="shared" si="111"/>
        <v>0.2088883989023311</v>
      </c>
      <c r="L639" s="92">
        <f t="shared" si="111"/>
        <v>9.2103250321975777E-2</v>
      </c>
      <c r="M639" s="92">
        <f t="shared" si="111"/>
        <v>0.14767958113087448</v>
      </c>
      <c r="N639" s="93" t="e">
        <f t="shared" si="111"/>
        <v>#N/A</v>
      </c>
      <c r="O639" s="23"/>
      <c r="P639" s="94" t="s">
        <v>1021</v>
      </c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</row>
    <row r="640" spans="1:71" x14ac:dyDescent="0.25">
      <c r="A640" s="5"/>
      <c r="B640" s="82"/>
      <c r="C640" s="83"/>
      <c r="D640" s="83"/>
      <c r="E640" s="83"/>
      <c r="F640" s="83"/>
      <c r="G640" s="83"/>
      <c r="H640" s="83"/>
      <c r="I640" s="83"/>
      <c r="J640" s="83"/>
      <c r="K640" s="83">
        <f t="shared" ref="K640:N640" si="112">+J$582+J640</f>
        <v>4.3E-3</v>
      </c>
      <c r="L640" s="83">
        <f t="shared" si="112"/>
        <v>1.0700000000000001E-2</v>
      </c>
      <c r="M640" s="83">
        <f t="shared" si="112"/>
        <v>2.2700000000000001E-2</v>
      </c>
      <c r="N640" s="84">
        <f t="shared" si="112"/>
        <v>1.4226999999999999</v>
      </c>
      <c r="O640" s="12"/>
      <c r="P640" s="52" t="s">
        <v>1018</v>
      </c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</row>
    <row r="641" spans="1:71" x14ac:dyDescent="0.25">
      <c r="A641" s="5"/>
      <c r="B641" s="95"/>
      <c r="C641" s="85"/>
      <c r="D641" s="85"/>
      <c r="E641" s="85"/>
      <c r="F641" s="85"/>
      <c r="G641" s="85"/>
      <c r="H641" s="85"/>
      <c r="I641" s="85"/>
      <c r="J641" s="85">
        <f t="shared" ref="J641:N641" si="113">+J$592+J640</f>
        <v>32.9</v>
      </c>
      <c r="K641" s="85">
        <f t="shared" si="113"/>
        <v>45.564300000000003</v>
      </c>
      <c r="L641" s="85">
        <f t="shared" si="113"/>
        <v>40.610700000000001</v>
      </c>
      <c r="M641" s="85">
        <f t="shared" si="113"/>
        <v>54.092700000000001</v>
      </c>
      <c r="N641" s="86" t="e">
        <f t="shared" si="113"/>
        <v>#N/A</v>
      </c>
      <c r="O641" s="12"/>
      <c r="P641" s="52" t="s">
        <v>1019</v>
      </c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</row>
    <row r="642" spans="1:71" x14ac:dyDescent="0.25">
      <c r="A642" s="5"/>
      <c r="B642" s="87"/>
      <c r="C642" s="5"/>
      <c r="D642" s="5"/>
      <c r="E642" s="5"/>
      <c r="F642" s="5"/>
      <c r="G642" s="5"/>
      <c r="H642" s="5"/>
      <c r="I642" s="88"/>
      <c r="J642" s="88"/>
      <c r="K642" s="88"/>
      <c r="L642" s="88"/>
      <c r="M642" s="88"/>
      <c r="N642" s="96" t="e">
        <f>+N641/J641-1</f>
        <v>#N/A</v>
      </c>
      <c r="O642" s="12"/>
      <c r="P642" s="90" t="s">
        <v>1020</v>
      </c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</row>
    <row r="643" spans="1:71" x14ac:dyDescent="0.25">
      <c r="A643" s="23"/>
      <c r="B643" s="91"/>
      <c r="C643" s="92"/>
      <c r="D643" s="92"/>
      <c r="E643" s="92"/>
      <c r="F643" s="92"/>
      <c r="G643" s="92"/>
      <c r="H643" s="92"/>
      <c r="I643" s="92"/>
      <c r="J643" s="92"/>
      <c r="K643" s="92">
        <f t="shared" ref="K643:N643" si="114">RATE(K$285-$J$285,,-$J641,K641)</f>
        <v>0.38493313069908841</v>
      </c>
      <c r="L643" s="92">
        <f t="shared" si="114"/>
        <v>0.11102105342563834</v>
      </c>
      <c r="M643" s="92">
        <f t="shared" si="114"/>
        <v>0.18026878278122521</v>
      </c>
      <c r="N643" s="93" t="e">
        <f t="shared" si="114"/>
        <v>#N/A</v>
      </c>
      <c r="O643" s="23"/>
      <c r="P643" s="94" t="s">
        <v>1021</v>
      </c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</row>
    <row r="644" spans="1:71" x14ac:dyDescent="0.25">
      <c r="A644" s="5"/>
      <c r="B644" s="97"/>
      <c r="C644" s="98"/>
      <c r="D644" s="98"/>
      <c r="E644" s="98"/>
      <c r="F644" s="98"/>
      <c r="G644" s="98"/>
      <c r="H644" s="98"/>
      <c r="I644" s="98"/>
      <c r="J644" s="98"/>
      <c r="K644" s="98"/>
      <c r="L644" s="83">
        <f t="shared" ref="L644:N644" si="115">+K$582+K644</f>
        <v>6.4000000000000003E-3</v>
      </c>
      <c r="M644" s="83">
        <f t="shared" si="115"/>
        <v>1.84E-2</v>
      </c>
      <c r="N644" s="84">
        <f t="shared" si="115"/>
        <v>1.4183999999999999</v>
      </c>
      <c r="O644" s="12"/>
      <c r="P644" s="52" t="s">
        <v>1018</v>
      </c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</row>
    <row r="645" spans="1:71" x14ac:dyDescent="0.25">
      <c r="A645" s="5"/>
      <c r="B645" s="95"/>
      <c r="C645" s="85"/>
      <c r="D645" s="85"/>
      <c r="E645" s="85"/>
      <c r="F645" s="85"/>
      <c r="G645" s="85"/>
      <c r="H645" s="85"/>
      <c r="I645" s="85"/>
      <c r="J645" s="85"/>
      <c r="K645" s="85">
        <f t="shared" ref="K645:N645" si="116">+K$592+K644</f>
        <v>45.56</v>
      </c>
      <c r="L645" s="85">
        <f t="shared" si="116"/>
        <v>40.606400000000001</v>
      </c>
      <c r="M645" s="85">
        <f t="shared" si="116"/>
        <v>54.0884</v>
      </c>
      <c r="N645" s="86" t="e">
        <f t="shared" si="116"/>
        <v>#N/A</v>
      </c>
      <c r="O645" s="12"/>
      <c r="P645" s="52" t="s">
        <v>1019</v>
      </c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</row>
    <row r="646" spans="1:71" x14ac:dyDescent="0.25">
      <c r="A646" s="5"/>
      <c r="B646" s="87"/>
      <c r="C646" s="5"/>
      <c r="D646" s="5"/>
      <c r="E646" s="5"/>
      <c r="F646" s="5"/>
      <c r="G646" s="5"/>
      <c r="H646" s="5"/>
      <c r="I646" s="88"/>
      <c r="J646" s="88"/>
      <c r="K646" s="88"/>
      <c r="L646" s="88"/>
      <c r="M646" s="88"/>
      <c r="N646" s="96" t="e">
        <f>+N645/K645-1</f>
        <v>#N/A</v>
      </c>
      <c r="O646" s="12"/>
      <c r="P646" s="90" t="s">
        <v>1020</v>
      </c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</row>
    <row r="647" spans="1:71" x14ac:dyDescent="0.25">
      <c r="A647" s="23"/>
      <c r="B647" s="91"/>
      <c r="C647" s="92"/>
      <c r="D647" s="92"/>
      <c r="E647" s="92"/>
      <c r="F647" s="92"/>
      <c r="G647" s="92"/>
      <c r="H647" s="92"/>
      <c r="I647" s="92"/>
      <c r="J647" s="92"/>
      <c r="K647" s="92"/>
      <c r="L647" s="92">
        <f t="shared" ref="L647:N647" si="117">RATE(L$285-$K$285,,-$K645,L645)</f>
        <v>-0.10872695346795438</v>
      </c>
      <c r="M647" s="92">
        <f t="shared" si="117"/>
        <v>8.9582726550969272E-2</v>
      </c>
      <c r="N647" s="93" t="e">
        <f t="shared" si="117"/>
        <v>#N/A</v>
      </c>
      <c r="O647" s="23"/>
      <c r="P647" s="94" t="s">
        <v>1021</v>
      </c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</row>
    <row r="648" spans="1:71" x14ac:dyDescent="0.25">
      <c r="A648" s="5"/>
      <c r="B648" s="97"/>
      <c r="C648" s="98"/>
      <c r="D648" s="98"/>
      <c r="E648" s="98"/>
      <c r="F648" s="98"/>
      <c r="G648" s="98"/>
      <c r="H648" s="98"/>
      <c r="I648" s="98"/>
      <c r="J648" s="98"/>
      <c r="K648" s="98"/>
      <c r="L648" s="98"/>
      <c r="M648" s="83">
        <f t="shared" ref="M648:N648" si="118">+L$582+L648</f>
        <v>1.2E-2</v>
      </c>
      <c r="N648" s="84">
        <f t="shared" si="118"/>
        <v>1.4119999999999999</v>
      </c>
      <c r="O648" s="12"/>
      <c r="P648" s="52" t="s">
        <v>1018</v>
      </c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</row>
    <row r="649" spans="1:71" x14ac:dyDescent="0.25">
      <c r="A649" s="5"/>
      <c r="B649" s="95"/>
      <c r="C649" s="85"/>
      <c r="D649" s="85"/>
      <c r="E649" s="85"/>
      <c r="F649" s="85"/>
      <c r="G649" s="85"/>
      <c r="H649" s="85"/>
      <c r="I649" s="85"/>
      <c r="J649" s="85"/>
      <c r="K649" s="85"/>
      <c r="L649" s="85">
        <f t="shared" ref="L649:N649" si="119">+L$592+L648</f>
        <v>40.6</v>
      </c>
      <c r="M649" s="85">
        <f t="shared" si="119"/>
        <v>54.082000000000001</v>
      </c>
      <c r="N649" s="86" t="e">
        <f t="shared" si="119"/>
        <v>#N/A</v>
      </c>
      <c r="O649" s="12"/>
      <c r="P649" s="52" t="s">
        <v>1019</v>
      </c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</row>
    <row r="650" spans="1:71" x14ac:dyDescent="0.25">
      <c r="A650" s="5"/>
      <c r="B650" s="87"/>
      <c r="C650" s="5"/>
      <c r="D650" s="5"/>
      <c r="E650" s="5"/>
      <c r="F650" s="5"/>
      <c r="G650" s="5"/>
      <c r="H650" s="5"/>
      <c r="I650" s="88"/>
      <c r="J650" s="88"/>
      <c r="K650" s="88"/>
      <c r="L650" s="88"/>
      <c r="M650" s="88"/>
      <c r="N650" s="96" t="e">
        <f>+N649/L649-1</f>
        <v>#N/A</v>
      </c>
      <c r="O650" s="12"/>
      <c r="P650" s="90" t="s">
        <v>1020</v>
      </c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</row>
    <row r="651" spans="1:71" x14ac:dyDescent="0.25">
      <c r="A651" s="23"/>
      <c r="B651" s="91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>
        <f t="shared" ref="M651:N651" si="120">RATE(M$285-$L$285,,-$L649,M649)</f>
        <v>0.33206896551724141</v>
      </c>
      <c r="N651" s="93" t="e">
        <f t="shared" si="120"/>
        <v>#N/A</v>
      </c>
      <c r="O651" s="23"/>
      <c r="P651" s="94" t="s">
        <v>1021</v>
      </c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</row>
    <row r="652" spans="1:71" x14ac:dyDescent="0.25">
      <c r="A652" s="5"/>
      <c r="B652" s="97"/>
      <c r="C652" s="98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84">
        <f>+M$582+M652</f>
        <v>1.4</v>
      </c>
      <c r="O652" s="12"/>
      <c r="P652" s="52" t="s">
        <v>1018</v>
      </c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</row>
    <row r="653" spans="1:71" x14ac:dyDescent="0.25">
      <c r="A653" s="5"/>
      <c r="B653" s="9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>
        <f t="shared" ref="M653:N653" si="121">+M$592+M652</f>
        <v>54.07</v>
      </c>
      <c r="N653" s="86" t="e">
        <f t="shared" si="121"/>
        <v>#N/A</v>
      </c>
      <c r="O653" s="12"/>
      <c r="P653" s="52" t="s">
        <v>1019</v>
      </c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</row>
    <row r="654" spans="1:71" x14ac:dyDescent="0.25">
      <c r="A654" s="5"/>
      <c r="B654" s="87"/>
      <c r="C654" s="5"/>
      <c r="D654" s="5"/>
      <c r="E654" s="5"/>
      <c r="F654" s="5"/>
      <c r="G654" s="5"/>
      <c r="H654" s="5"/>
      <c r="I654" s="88"/>
      <c r="J654" s="88"/>
      <c r="K654" s="88"/>
      <c r="L654" s="88"/>
      <c r="M654" s="88"/>
      <c r="N654" s="96" t="e">
        <f>+N653/M653-1</f>
        <v>#N/A</v>
      </c>
      <c r="O654" s="12"/>
      <c r="P654" s="90" t="s">
        <v>1020</v>
      </c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</row>
    <row r="655" spans="1:71" x14ac:dyDescent="0.25">
      <c r="A655" s="23"/>
      <c r="B655" s="91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3" t="e">
        <f>RATE(N$285-$M$285,,-$M653,N653)</f>
        <v>#N/A</v>
      </c>
      <c r="O655" s="23"/>
      <c r="P655" s="94" t="s">
        <v>1021</v>
      </c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</row>
    <row r="656" spans="1:7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3"/>
      <c r="B659" s="3"/>
      <c r="C659" s="3"/>
      <c r="D659" s="99"/>
      <c r="E659" s="99"/>
      <c r="F659" s="99"/>
      <c r="G659" s="198" t="s">
        <v>1545</v>
      </c>
      <c r="H659" s="199"/>
      <c r="I659" s="199"/>
      <c r="J659" s="199"/>
      <c r="K659" s="199"/>
      <c r="L659" s="199"/>
      <c r="M659" s="199"/>
      <c r="N659" s="200"/>
      <c r="O659" s="148"/>
      <c r="P659" s="115"/>
      <c r="Q659" s="99"/>
      <c r="R659" s="99"/>
      <c r="S659" s="99"/>
      <c r="T659" s="99"/>
      <c r="U659" s="99"/>
      <c r="V659" s="99"/>
      <c r="W659" s="99"/>
      <c r="X659" s="99"/>
      <c r="Y659" s="99"/>
      <c r="Z659" s="99"/>
      <c r="AA659" s="99"/>
      <c r="AB659" s="99"/>
      <c r="AC659" s="99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3"/>
      <c r="B660" s="3"/>
      <c r="C660" s="3"/>
      <c r="D660" s="99"/>
      <c r="E660" s="99"/>
      <c r="F660" s="99"/>
      <c r="G660" s="116">
        <v>17522</v>
      </c>
      <c r="H660" s="162">
        <v>19743</v>
      </c>
      <c r="I660" s="117">
        <v>21577</v>
      </c>
      <c r="J660" s="162">
        <v>24537</v>
      </c>
      <c r="K660" s="117">
        <v>25340</v>
      </c>
      <c r="L660" s="162">
        <v>28078</v>
      </c>
      <c r="M660" s="117">
        <v>30433</v>
      </c>
      <c r="N660" s="162"/>
      <c r="O660" s="35">
        <f t="shared" ref="O660:O662" si="122">RATE(M$285-$G$285,,-G660,M660)</f>
        <v>9.637767003995E-2</v>
      </c>
      <c r="P660" s="102" t="s">
        <v>1206</v>
      </c>
      <c r="Q660" s="99"/>
      <c r="R660" s="99"/>
      <c r="S660" s="99"/>
      <c r="T660" s="99"/>
      <c r="U660" s="99"/>
      <c r="V660" s="99"/>
      <c r="W660" s="99"/>
      <c r="X660" s="99"/>
      <c r="Y660" s="99"/>
      <c r="Z660" s="99"/>
      <c r="AA660" s="99"/>
      <c r="AB660" s="99"/>
      <c r="AC660" s="99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3"/>
      <c r="B661" s="3"/>
      <c r="C661" s="3"/>
      <c r="D661" s="99"/>
      <c r="E661" s="99"/>
      <c r="F661" s="99"/>
      <c r="G661" s="124">
        <v>579</v>
      </c>
      <c r="H661" s="163">
        <v>612</v>
      </c>
      <c r="I661" s="101">
        <v>638</v>
      </c>
      <c r="J661" s="163">
        <v>667</v>
      </c>
      <c r="K661" s="101">
        <v>690</v>
      </c>
      <c r="L661" s="163">
        <v>948</v>
      </c>
      <c r="M661" s="101">
        <v>1410</v>
      </c>
      <c r="N661" s="163"/>
      <c r="O661" s="35">
        <f t="shared" si="122"/>
        <v>0.15990768218785276</v>
      </c>
      <c r="P661" s="99" t="s">
        <v>1546</v>
      </c>
      <c r="Q661" s="99"/>
      <c r="R661" s="99"/>
      <c r="S661" s="99"/>
      <c r="T661" s="99"/>
      <c r="U661" s="99"/>
      <c r="V661" s="99"/>
      <c r="W661" s="99"/>
      <c r="X661" s="99"/>
      <c r="Y661" s="99"/>
      <c r="Z661" s="99"/>
      <c r="AA661" s="99"/>
      <c r="AB661" s="99"/>
      <c r="AC661" s="99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3"/>
      <c r="B662" s="3"/>
      <c r="C662" s="3"/>
      <c r="D662" s="99"/>
      <c r="E662" s="99"/>
      <c r="F662" s="99"/>
      <c r="G662" s="124">
        <v>903</v>
      </c>
      <c r="H662" s="163">
        <v>958</v>
      </c>
      <c r="I662" s="101">
        <v>983</v>
      </c>
      <c r="J662" s="163">
        <v>998</v>
      </c>
      <c r="K662" s="101">
        <v>1097</v>
      </c>
      <c r="L662" s="163">
        <v>1208</v>
      </c>
      <c r="M662" s="101">
        <v>1121</v>
      </c>
      <c r="N662" s="163"/>
      <c r="O662" s="35">
        <f t="shared" si="122"/>
        <v>3.6699710000373524E-2</v>
      </c>
      <c r="P662" s="102" t="s">
        <v>1208</v>
      </c>
      <c r="Q662" s="99"/>
      <c r="R662" s="99"/>
      <c r="S662" s="99"/>
      <c r="T662" s="99"/>
      <c r="U662" s="99"/>
      <c r="V662" s="99"/>
      <c r="W662" s="99"/>
      <c r="X662" s="99"/>
      <c r="Y662" s="99"/>
      <c r="Z662" s="99"/>
      <c r="AA662" s="99"/>
      <c r="AB662" s="99"/>
      <c r="AC662" s="99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3"/>
      <c r="B663" s="3"/>
      <c r="C663" s="3"/>
      <c r="D663" s="99"/>
      <c r="E663" s="99"/>
      <c r="F663" s="99"/>
      <c r="G663" s="124">
        <v>19</v>
      </c>
      <c r="H663" s="163">
        <v>17</v>
      </c>
      <c r="I663" s="101">
        <v>10</v>
      </c>
      <c r="J663" s="163">
        <v>1</v>
      </c>
      <c r="K663" s="101">
        <v>1</v>
      </c>
      <c r="L663" s="163">
        <v>2762</v>
      </c>
      <c r="M663" s="101">
        <v>2904</v>
      </c>
      <c r="N663" s="163"/>
      <c r="O663" s="35">
        <f>RATE(M$285-$L$285,,-L663,M663)</f>
        <v>5.1412020275162902E-2</v>
      </c>
      <c r="P663" s="102" t="s">
        <v>1209</v>
      </c>
      <c r="Q663" s="99"/>
      <c r="R663" s="99"/>
      <c r="S663" s="99"/>
      <c r="T663" s="99"/>
      <c r="U663" s="99"/>
      <c r="V663" s="99"/>
      <c r="W663" s="99"/>
      <c r="X663" s="99"/>
      <c r="Y663" s="99"/>
      <c r="Z663" s="99"/>
      <c r="AA663" s="99"/>
      <c r="AB663" s="99"/>
      <c r="AC663" s="99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3"/>
      <c r="B664" s="3"/>
      <c r="C664" s="3"/>
      <c r="D664" s="99"/>
      <c r="E664" s="99"/>
      <c r="F664" s="99"/>
      <c r="G664" s="124">
        <v>8</v>
      </c>
      <c r="H664" s="163">
        <v>3</v>
      </c>
      <c r="I664" s="101">
        <v>7</v>
      </c>
      <c r="J664" s="163">
        <v>42</v>
      </c>
      <c r="K664" s="101">
        <v>27</v>
      </c>
      <c r="L664" s="163">
        <v>37</v>
      </c>
      <c r="M664" s="101">
        <v>0</v>
      </c>
      <c r="N664" s="163"/>
      <c r="O664" s="35">
        <f>RATE(M$285-$G$285,,-G664,M664)</f>
        <v>-0.9999993377532328</v>
      </c>
      <c r="P664" s="102" t="s">
        <v>1210</v>
      </c>
      <c r="Q664" s="99"/>
      <c r="R664" s="99"/>
      <c r="S664" s="99"/>
      <c r="T664" s="99"/>
      <c r="U664" s="99"/>
      <c r="V664" s="99"/>
      <c r="W664" s="99"/>
      <c r="X664" s="99"/>
      <c r="Y664" s="99"/>
      <c r="Z664" s="99"/>
      <c r="AA664" s="99"/>
      <c r="AB664" s="99"/>
      <c r="AC664" s="99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3"/>
      <c r="B665" s="3"/>
      <c r="C665" s="3"/>
      <c r="D665" s="99"/>
      <c r="E665" s="99"/>
      <c r="F665" s="99"/>
      <c r="G665" s="124">
        <v>882</v>
      </c>
      <c r="H665" s="163">
        <v>975</v>
      </c>
      <c r="I665" s="101">
        <v>1068</v>
      </c>
      <c r="J665" s="163">
        <v>1389</v>
      </c>
      <c r="K665" s="101">
        <v>1631</v>
      </c>
      <c r="L665" s="163">
        <v>733</v>
      </c>
      <c r="M665" s="101">
        <v>851</v>
      </c>
      <c r="N665" s="163"/>
      <c r="O665" s="35">
        <f t="shared" ref="O665:O666" si="123">RATE(M$285-$L$285,,-L665,M665)</f>
        <v>0.16098226466575702</v>
      </c>
      <c r="P665" s="102" t="s">
        <v>1547</v>
      </c>
      <c r="Q665" s="99"/>
      <c r="R665" s="99"/>
      <c r="S665" s="99"/>
      <c r="T665" s="99"/>
      <c r="U665" s="99"/>
      <c r="V665" s="99"/>
      <c r="W665" s="99"/>
      <c r="X665" s="99"/>
      <c r="Y665" s="99"/>
      <c r="Z665" s="99"/>
      <c r="AA665" s="99"/>
      <c r="AB665" s="99"/>
      <c r="AC665" s="99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3"/>
      <c r="B666" s="3"/>
      <c r="C666" s="3"/>
      <c r="D666" s="99"/>
      <c r="E666" s="99"/>
      <c r="F666" s="99"/>
      <c r="G666" s="124">
        <v>0</v>
      </c>
      <c r="H666" s="163">
        <v>0</v>
      </c>
      <c r="I666" s="101">
        <v>0</v>
      </c>
      <c r="J666" s="163">
        <v>0</v>
      </c>
      <c r="K666" s="101">
        <v>0</v>
      </c>
      <c r="L666" s="163">
        <v>519</v>
      </c>
      <c r="M666" s="101">
        <v>1984</v>
      </c>
      <c r="N666" s="163"/>
      <c r="O666" s="35">
        <f t="shared" si="123"/>
        <v>2.8227360308285161</v>
      </c>
      <c r="P666" s="102" t="s">
        <v>1212</v>
      </c>
      <c r="Q666" s="99"/>
      <c r="R666" s="99"/>
      <c r="S666" s="99"/>
      <c r="T666" s="99"/>
      <c r="U666" s="99"/>
      <c r="V666" s="99"/>
      <c r="W666" s="99"/>
      <c r="X666" s="99"/>
      <c r="Y666" s="99"/>
      <c r="Z666" s="99"/>
      <c r="AA666" s="99"/>
      <c r="AB666" s="99"/>
      <c r="AC666" s="99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3"/>
      <c r="B667" s="3"/>
      <c r="C667" s="3"/>
      <c r="D667" s="45"/>
      <c r="E667" s="45"/>
      <c r="F667" s="45"/>
      <c r="G667" s="124">
        <v>686</v>
      </c>
      <c r="H667" s="163">
        <v>813</v>
      </c>
      <c r="I667" s="101">
        <v>749</v>
      </c>
      <c r="J667" s="163">
        <v>853</v>
      </c>
      <c r="K667" s="101">
        <v>839</v>
      </c>
      <c r="L667" s="163">
        <v>1055</v>
      </c>
      <c r="M667" s="101">
        <v>1232</v>
      </c>
      <c r="N667" s="163"/>
      <c r="O667" s="35">
        <f t="shared" ref="O667:O668" si="124">RATE(M$285-$G$285,,-G667,M667)</f>
        <v>0.10250634790722005</v>
      </c>
      <c r="P667" s="102" t="s">
        <v>1548</v>
      </c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3"/>
      <c r="B668" s="3"/>
      <c r="C668" s="3"/>
      <c r="D668" s="45"/>
      <c r="E668" s="45"/>
      <c r="F668" s="45"/>
      <c r="G668" s="126">
        <v>1321</v>
      </c>
      <c r="H668" s="164">
        <v>1518</v>
      </c>
      <c r="I668" s="127">
        <v>1431</v>
      </c>
      <c r="J668" s="164">
        <v>1600</v>
      </c>
      <c r="K668" s="127">
        <v>2309</v>
      </c>
      <c r="L668" s="164">
        <v>1203</v>
      </c>
      <c r="M668" s="127">
        <v>1134</v>
      </c>
      <c r="N668" s="164"/>
      <c r="O668" s="35">
        <f t="shared" si="124"/>
        <v>-2.5118775767419936E-2</v>
      </c>
      <c r="P668" s="102" t="s">
        <v>1214</v>
      </c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3"/>
      <c r="B669" s="3"/>
      <c r="C669" s="3"/>
      <c r="D669" s="45"/>
      <c r="E669" s="45"/>
      <c r="F669" s="45"/>
      <c r="G669" s="99"/>
      <c r="H669" s="99"/>
      <c r="I669" s="102"/>
      <c r="J669" s="102"/>
      <c r="K669" s="102"/>
      <c r="L669" s="102"/>
      <c r="M669" s="102"/>
      <c r="N669" s="102"/>
      <c r="O669" s="109"/>
      <c r="P669" s="99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3"/>
      <c r="B670" s="3"/>
      <c r="C670" s="3"/>
      <c r="D670" s="45"/>
      <c r="E670" s="45"/>
      <c r="F670" s="45"/>
      <c r="G670" s="99"/>
      <c r="H670" s="99"/>
      <c r="I670" s="198" t="s">
        <v>1549</v>
      </c>
      <c r="J670" s="199"/>
      <c r="K670" s="199"/>
      <c r="L670" s="199"/>
      <c r="M670" s="199"/>
      <c r="N670" s="200"/>
      <c r="O670" s="109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3"/>
      <c r="B671" s="3"/>
      <c r="C671" s="3"/>
      <c r="D671" s="45"/>
      <c r="E671" s="45"/>
      <c r="F671" s="45"/>
      <c r="G671" s="99"/>
      <c r="H671" s="99"/>
      <c r="I671" s="162">
        <v>11158</v>
      </c>
      <c r="J671" s="162">
        <v>12349</v>
      </c>
      <c r="K671" s="162">
        <v>12626</v>
      </c>
      <c r="L671" s="162">
        <v>13843</v>
      </c>
      <c r="M671" s="162">
        <v>15050</v>
      </c>
      <c r="N671" s="162"/>
      <c r="O671" s="35" t="e">
        <f t="shared" ref="O671:O675" si="125">RATE($H$1-$M$1,,M671,-H671)</f>
        <v>#NUM!</v>
      </c>
      <c r="P671" s="102" t="s">
        <v>1206</v>
      </c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3"/>
      <c r="B672" s="3"/>
      <c r="C672" s="3"/>
      <c r="D672" s="99"/>
      <c r="E672" s="99"/>
      <c r="F672" s="99"/>
      <c r="G672" s="99"/>
      <c r="H672" s="99"/>
      <c r="I672" s="163">
        <v>280</v>
      </c>
      <c r="J672" s="163">
        <v>279</v>
      </c>
      <c r="K672" s="163">
        <v>268</v>
      </c>
      <c r="L672" s="163">
        <v>300</v>
      </c>
      <c r="M672" s="163">
        <v>431</v>
      </c>
      <c r="N672" s="163"/>
      <c r="O672" s="35" t="e">
        <f t="shared" si="125"/>
        <v>#NUM!</v>
      </c>
      <c r="P672" s="99" t="s">
        <v>1546</v>
      </c>
      <c r="Q672" s="99"/>
      <c r="R672" s="99"/>
      <c r="S672" s="99"/>
      <c r="T672" s="99"/>
      <c r="U672" s="99"/>
      <c r="V672" s="99"/>
      <c r="W672" s="99"/>
      <c r="X672" s="99"/>
      <c r="Y672" s="99"/>
      <c r="Z672" s="99"/>
      <c r="AA672" s="99"/>
      <c r="AB672" s="99"/>
      <c r="AC672" s="99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3"/>
      <c r="B673" s="3"/>
      <c r="C673" s="3"/>
      <c r="D673" s="102"/>
      <c r="E673" s="102"/>
      <c r="F673" s="102"/>
      <c r="G673" s="99"/>
      <c r="H673" s="99"/>
      <c r="I673" s="163">
        <v>332</v>
      </c>
      <c r="J673" s="163">
        <v>325</v>
      </c>
      <c r="K673" s="163">
        <v>343</v>
      </c>
      <c r="L673" s="163">
        <v>423</v>
      </c>
      <c r="M673" s="163">
        <v>379</v>
      </c>
      <c r="N673" s="163"/>
      <c r="O673" s="35" t="e">
        <f t="shared" si="125"/>
        <v>#NUM!</v>
      </c>
      <c r="P673" s="102" t="s">
        <v>1208</v>
      </c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3"/>
      <c r="B674" s="3"/>
      <c r="C674" s="3"/>
      <c r="D674" s="99"/>
      <c r="E674" s="99"/>
      <c r="F674" s="99"/>
      <c r="G674" s="99"/>
      <c r="H674" s="99"/>
      <c r="I674" s="163">
        <v>11.5</v>
      </c>
      <c r="J674" s="163">
        <v>1.1000000000000001</v>
      </c>
      <c r="K674" s="163">
        <v>1</v>
      </c>
      <c r="L674" s="163">
        <v>1566</v>
      </c>
      <c r="M674" s="163">
        <v>1833</v>
      </c>
      <c r="N674" s="163"/>
      <c r="O674" s="35" t="e">
        <f t="shared" si="125"/>
        <v>#NUM!</v>
      </c>
      <c r="P674" s="102" t="s">
        <v>1209</v>
      </c>
      <c r="Q674" s="99"/>
      <c r="R674" s="99"/>
      <c r="S674" s="99"/>
      <c r="T674" s="99"/>
      <c r="U674" s="99"/>
      <c r="V674" s="99"/>
      <c r="W674" s="99"/>
      <c r="X674" s="99"/>
      <c r="Y674" s="99"/>
      <c r="Z674" s="99"/>
      <c r="AA674" s="99"/>
      <c r="AB674" s="99"/>
      <c r="AC674" s="99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3"/>
      <c r="B675" s="3"/>
      <c r="C675" s="3"/>
      <c r="D675" s="99"/>
      <c r="E675" s="99"/>
      <c r="F675" s="99"/>
      <c r="G675" s="99"/>
      <c r="H675" s="99"/>
      <c r="I675" s="164">
        <v>852</v>
      </c>
      <c r="J675" s="164">
        <v>1086</v>
      </c>
      <c r="K675" s="164">
        <v>1281</v>
      </c>
      <c r="L675" s="164">
        <v>332</v>
      </c>
      <c r="M675" s="164">
        <v>394</v>
      </c>
      <c r="N675" s="164"/>
      <c r="O675" s="35" t="e">
        <f t="shared" si="125"/>
        <v>#NUM!</v>
      </c>
      <c r="P675" s="102" t="s">
        <v>1547</v>
      </c>
      <c r="Q675" s="99"/>
      <c r="R675" s="99"/>
      <c r="S675" s="99"/>
      <c r="T675" s="99"/>
      <c r="U675" s="99"/>
      <c r="V675" s="99"/>
      <c r="W675" s="99"/>
      <c r="X675" s="99"/>
      <c r="Y675" s="99"/>
      <c r="Z675" s="99"/>
      <c r="AA675" s="99"/>
      <c r="AB675" s="99"/>
      <c r="AC675" s="99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3"/>
      <c r="B676" s="3"/>
      <c r="C676" s="3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148"/>
      <c r="P676" s="99"/>
      <c r="Q676" s="99"/>
      <c r="R676" s="99"/>
      <c r="S676" s="99"/>
      <c r="T676" s="99"/>
      <c r="U676" s="99"/>
      <c r="V676" s="99"/>
      <c r="W676" s="99"/>
      <c r="X676" s="99"/>
      <c r="Y676" s="99"/>
      <c r="Z676" s="99"/>
      <c r="AA676" s="99"/>
      <c r="AB676" s="99"/>
      <c r="AC676" s="99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3"/>
      <c r="B677" s="3"/>
      <c r="C677" s="3"/>
      <c r="D677" s="45"/>
      <c r="E677" s="45"/>
      <c r="F677" s="45"/>
      <c r="G677" s="99"/>
      <c r="H677" s="99"/>
      <c r="I677" s="208" t="s">
        <v>1550</v>
      </c>
      <c r="J677" s="202"/>
      <c r="K677" s="202"/>
      <c r="L677" s="202"/>
      <c r="M677" s="202"/>
      <c r="N677" s="203"/>
      <c r="O677" s="148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3"/>
      <c r="B678" s="3"/>
      <c r="C678" s="3"/>
      <c r="D678" s="45"/>
      <c r="E678" s="45"/>
      <c r="F678" s="45"/>
      <c r="G678" s="99"/>
      <c r="H678" s="99"/>
      <c r="I678" s="108">
        <f t="shared" ref="I678:M681" si="126">+I660-I671</f>
        <v>10419</v>
      </c>
      <c r="J678" s="165">
        <f t="shared" si="126"/>
        <v>12188</v>
      </c>
      <c r="K678" s="102">
        <f t="shared" si="126"/>
        <v>12714</v>
      </c>
      <c r="L678" s="165">
        <f t="shared" si="126"/>
        <v>14235</v>
      </c>
      <c r="M678" s="102">
        <f t="shared" si="126"/>
        <v>15383</v>
      </c>
      <c r="N678" s="165"/>
      <c r="O678" s="35">
        <f t="shared" ref="O678:O681" si="127">M678/M660</f>
        <v>0.50547103473203425</v>
      </c>
      <c r="P678" s="102" t="s">
        <v>1206</v>
      </c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3"/>
      <c r="B679" s="3"/>
      <c r="C679" s="3"/>
      <c r="D679" s="45"/>
      <c r="E679" s="45"/>
      <c r="F679" s="45"/>
      <c r="G679" s="99"/>
      <c r="H679" s="99"/>
      <c r="I679" s="108">
        <f t="shared" si="126"/>
        <v>358</v>
      </c>
      <c r="J679" s="166">
        <f t="shared" si="126"/>
        <v>388</v>
      </c>
      <c r="K679" s="102">
        <f t="shared" si="126"/>
        <v>422</v>
      </c>
      <c r="L679" s="166">
        <f t="shared" si="126"/>
        <v>648</v>
      </c>
      <c r="M679" s="102">
        <f t="shared" si="126"/>
        <v>979</v>
      </c>
      <c r="N679" s="166"/>
      <c r="O679" s="35">
        <f t="shared" si="127"/>
        <v>0.69432624113475172</v>
      </c>
      <c r="P679" s="99" t="s">
        <v>1546</v>
      </c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3"/>
      <c r="B680" s="3"/>
      <c r="C680" s="3"/>
      <c r="D680" s="45"/>
      <c r="E680" s="45"/>
      <c r="F680" s="45"/>
      <c r="G680" s="99"/>
      <c r="H680" s="99"/>
      <c r="I680" s="108">
        <f t="shared" si="126"/>
        <v>651</v>
      </c>
      <c r="J680" s="166">
        <f t="shared" si="126"/>
        <v>673</v>
      </c>
      <c r="K680" s="102">
        <f t="shared" si="126"/>
        <v>754</v>
      </c>
      <c r="L680" s="166">
        <f t="shared" si="126"/>
        <v>785</v>
      </c>
      <c r="M680" s="102">
        <f t="shared" si="126"/>
        <v>742</v>
      </c>
      <c r="N680" s="166"/>
      <c r="O680" s="35">
        <f t="shared" si="127"/>
        <v>0.66190900981266731</v>
      </c>
      <c r="P680" s="102" t="s">
        <v>1208</v>
      </c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3"/>
      <c r="B681" s="3"/>
      <c r="C681" s="3"/>
      <c r="D681" s="45"/>
      <c r="E681" s="45"/>
      <c r="F681" s="45"/>
      <c r="G681" s="99"/>
      <c r="H681" s="99"/>
      <c r="I681" s="108">
        <f t="shared" si="126"/>
        <v>-1.5</v>
      </c>
      <c r="J681" s="166">
        <f t="shared" si="126"/>
        <v>-0.10000000000000009</v>
      </c>
      <c r="K681" s="102">
        <f t="shared" si="126"/>
        <v>0</v>
      </c>
      <c r="L681" s="166">
        <f t="shared" si="126"/>
        <v>1196</v>
      </c>
      <c r="M681" s="102">
        <f t="shared" si="126"/>
        <v>1071</v>
      </c>
      <c r="N681" s="166"/>
      <c r="O681" s="35">
        <f t="shared" si="127"/>
        <v>0.368801652892562</v>
      </c>
      <c r="P681" s="102" t="s">
        <v>1209</v>
      </c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3"/>
      <c r="B682" s="3"/>
      <c r="C682" s="3"/>
      <c r="D682" s="45"/>
      <c r="E682" s="45"/>
      <c r="F682" s="45"/>
      <c r="G682" s="99"/>
      <c r="H682" s="99"/>
      <c r="I682" s="120">
        <f t="shared" ref="I682:M682" si="128">+I665-I675</f>
        <v>216</v>
      </c>
      <c r="J682" s="167">
        <f t="shared" si="128"/>
        <v>303</v>
      </c>
      <c r="K682" s="121">
        <f t="shared" si="128"/>
        <v>350</v>
      </c>
      <c r="L682" s="167">
        <f t="shared" si="128"/>
        <v>401</v>
      </c>
      <c r="M682" s="121">
        <f t="shared" si="128"/>
        <v>457</v>
      </c>
      <c r="N682" s="167"/>
      <c r="O682" s="35">
        <f>M682/M665</f>
        <v>0.53701527614571087</v>
      </c>
      <c r="P682" s="102" t="s">
        <v>1547</v>
      </c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3"/>
      <c r="B683" s="3"/>
      <c r="C683" s="3"/>
      <c r="D683" s="45"/>
      <c r="E683" s="45"/>
      <c r="F683" s="45"/>
      <c r="G683" s="99"/>
      <c r="H683" s="99"/>
      <c r="I683" s="102"/>
      <c r="J683" s="102"/>
      <c r="K683" s="102"/>
      <c r="L683" s="102"/>
      <c r="M683" s="102"/>
      <c r="N683" s="102"/>
      <c r="O683" s="35"/>
      <c r="P683" s="102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3"/>
      <c r="B684" s="3"/>
      <c r="C684" s="3"/>
      <c r="D684" s="45"/>
      <c r="E684" s="45"/>
      <c r="F684" s="45"/>
      <c r="G684" s="99"/>
      <c r="H684" s="99"/>
      <c r="I684" s="208" t="s">
        <v>1550</v>
      </c>
      <c r="J684" s="202"/>
      <c r="K684" s="202"/>
      <c r="L684" s="202"/>
      <c r="M684" s="202"/>
      <c r="N684" s="203"/>
      <c r="O684" s="148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3"/>
      <c r="B685" s="3"/>
      <c r="C685" s="3"/>
      <c r="D685" s="45"/>
      <c r="E685" s="45"/>
      <c r="F685" s="45"/>
      <c r="G685" s="45"/>
      <c r="H685" s="45"/>
      <c r="I685" s="168">
        <f t="shared" ref="I685:M688" si="129">I678/I660</f>
        <v>0.48287528386708067</v>
      </c>
      <c r="J685" s="169">
        <f t="shared" si="129"/>
        <v>0.49671924033092879</v>
      </c>
      <c r="K685" s="45">
        <f t="shared" si="129"/>
        <v>0.50173638516179953</v>
      </c>
      <c r="L685" s="169">
        <f t="shared" si="129"/>
        <v>0.50698055417052501</v>
      </c>
      <c r="M685" s="169">
        <f t="shared" si="129"/>
        <v>0.50547103473203425</v>
      </c>
      <c r="N685" s="169"/>
      <c r="O685" s="170">
        <f t="shared" ref="O685:O688" si="130">M685/M668</f>
        <v>4.4574165320285209E-4</v>
      </c>
      <c r="P685" s="45" t="s">
        <v>1206</v>
      </c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3"/>
      <c r="B686" s="3"/>
      <c r="C686" s="3"/>
      <c r="D686" s="99"/>
      <c r="E686" s="99"/>
      <c r="F686" s="99"/>
      <c r="G686" s="45"/>
      <c r="H686" s="45"/>
      <c r="I686" s="44">
        <f t="shared" si="129"/>
        <v>0.56112852664576807</v>
      </c>
      <c r="J686" s="44">
        <f t="shared" si="129"/>
        <v>0.58170914542728636</v>
      </c>
      <c r="K686" s="44">
        <f t="shared" si="129"/>
        <v>0.61159420289855071</v>
      </c>
      <c r="L686" s="44">
        <f t="shared" si="129"/>
        <v>0.68354430379746833</v>
      </c>
      <c r="M686" s="44">
        <f t="shared" si="129"/>
        <v>0.69432624113475172</v>
      </c>
      <c r="N686" s="44"/>
      <c r="O686" s="170" t="e">
        <f t="shared" si="130"/>
        <v>#DIV/0!</v>
      </c>
      <c r="P686" s="45" t="s">
        <v>1546</v>
      </c>
      <c r="Q686" s="3"/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3"/>
      <c r="B687" s="3"/>
      <c r="C687" s="3"/>
      <c r="D687" s="99"/>
      <c r="E687" s="99"/>
      <c r="F687" s="99"/>
      <c r="G687" s="45"/>
      <c r="H687" s="45"/>
      <c r="I687" s="44">
        <f t="shared" si="129"/>
        <v>0.66225839267548325</v>
      </c>
      <c r="J687" s="44">
        <f t="shared" si="129"/>
        <v>0.67434869739478953</v>
      </c>
      <c r="K687" s="44">
        <f t="shared" si="129"/>
        <v>0.68732907930720144</v>
      </c>
      <c r="L687" s="44">
        <f t="shared" si="129"/>
        <v>0.64983443708609268</v>
      </c>
      <c r="M687" s="44">
        <f t="shared" si="129"/>
        <v>0.66190900981266731</v>
      </c>
      <c r="N687" s="44"/>
      <c r="O687" s="170" t="e">
        <f t="shared" si="130"/>
        <v>#DIV/0!</v>
      </c>
      <c r="P687" s="45" t="s">
        <v>1208</v>
      </c>
      <c r="Q687" s="99"/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3"/>
      <c r="B688" s="3"/>
      <c r="C688" s="3"/>
      <c r="D688" s="99"/>
      <c r="E688" s="99"/>
      <c r="F688" s="99"/>
      <c r="G688" s="45"/>
      <c r="H688" s="45"/>
      <c r="I688" s="44">
        <f t="shared" si="129"/>
        <v>-0.15</v>
      </c>
      <c r="J688" s="44">
        <f t="shared" si="129"/>
        <v>-0.10000000000000009</v>
      </c>
      <c r="K688" s="44">
        <f t="shared" si="129"/>
        <v>0</v>
      </c>
      <c r="L688" s="44">
        <f t="shared" si="129"/>
        <v>0.43301955104996381</v>
      </c>
      <c r="M688" s="44">
        <f t="shared" si="129"/>
        <v>0.368801652892562</v>
      </c>
      <c r="N688" s="44"/>
      <c r="O688" s="170">
        <f t="shared" si="130"/>
        <v>2.4505093215452626E-5</v>
      </c>
      <c r="P688" s="45" t="s">
        <v>1209</v>
      </c>
      <c r="Q688" s="3"/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3"/>
      <c r="B689" s="3"/>
      <c r="C689" s="3"/>
      <c r="D689" s="99"/>
      <c r="E689" s="99"/>
      <c r="F689" s="99"/>
      <c r="G689" s="45"/>
      <c r="H689" s="45"/>
      <c r="I689" s="44">
        <f t="shared" ref="I689:M689" si="131">I682/I665</f>
        <v>0.20224719101123595</v>
      </c>
      <c r="J689" s="44">
        <f t="shared" si="131"/>
        <v>0.21814254859611232</v>
      </c>
      <c r="K689" s="44">
        <f t="shared" si="131"/>
        <v>0.21459227467811159</v>
      </c>
      <c r="L689" s="44">
        <f t="shared" si="131"/>
        <v>0.54706684856753074</v>
      </c>
      <c r="M689" s="44">
        <f t="shared" si="131"/>
        <v>0.53701527614571087</v>
      </c>
      <c r="N689" s="44"/>
      <c r="O689" s="170">
        <f>M689/M673</f>
        <v>1.4169268499886829E-3</v>
      </c>
      <c r="P689" s="45" t="s">
        <v>1547</v>
      </c>
      <c r="Q689" s="99"/>
      <c r="R689" s="99"/>
      <c r="S689" s="99"/>
      <c r="T689" s="99"/>
      <c r="U689" s="99"/>
      <c r="V689" s="99"/>
      <c r="W689" s="99"/>
      <c r="X689" s="99"/>
      <c r="Y689" s="99"/>
      <c r="Z689" s="99"/>
      <c r="AA689" s="99"/>
      <c r="AB689" s="99"/>
      <c r="AC689" s="99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3"/>
      <c r="B690" s="3"/>
      <c r="C690" s="3"/>
      <c r="D690" s="99"/>
      <c r="E690" s="99"/>
      <c r="F690" s="99"/>
      <c r="G690" s="45"/>
      <c r="H690" s="45"/>
      <c r="I690" s="171">
        <f t="shared" ref="I690:M690" si="132">SUM(I678:I682)/SUM(I660:I665)</f>
        <v>0.47945064448379526</v>
      </c>
      <c r="J690" s="171">
        <f t="shared" si="132"/>
        <v>0.49040674531374395</v>
      </c>
      <c r="K690" s="171">
        <f t="shared" si="132"/>
        <v>0.49468491627874661</v>
      </c>
      <c r="L690" s="171">
        <f t="shared" si="132"/>
        <v>0.51131315524492094</v>
      </c>
      <c r="M690" s="171">
        <f t="shared" si="132"/>
        <v>0.50742122606824802</v>
      </c>
      <c r="N690" s="172"/>
      <c r="O690" s="170"/>
      <c r="P690" s="74" t="s">
        <v>1217</v>
      </c>
      <c r="Q690" s="99"/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3"/>
      <c r="B691" s="3"/>
      <c r="C691" s="3"/>
      <c r="D691" s="99"/>
      <c r="E691" s="99"/>
      <c r="F691" s="99"/>
      <c r="G691" s="99"/>
      <c r="H691" s="99"/>
      <c r="I691" s="99"/>
      <c r="J691" s="99"/>
      <c r="K691" s="99"/>
      <c r="L691" s="45"/>
      <c r="M691" s="99"/>
      <c r="N691" s="99"/>
      <c r="O691" s="148"/>
      <c r="P691" s="173"/>
      <c r="Q691" s="3"/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3"/>
      <c r="B692" s="3"/>
      <c r="C692" s="3"/>
      <c r="D692" s="99"/>
      <c r="E692" s="99"/>
      <c r="F692" s="99"/>
      <c r="G692" s="99"/>
      <c r="H692" s="99"/>
      <c r="I692" s="208" t="s">
        <v>1551</v>
      </c>
      <c r="J692" s="202"/>
      <c r="K692" s="202"/>
      <c r="L692" s="202"/>
      <c r="M692" s="202"/>
      <c r="N692" s="203"/>
      <c r="O692" s="21"/>
      <c r="P692" s="115"/>
      <c r="Q692" s="99"/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3"/>
      <c r="B693" s="3"/>
      <c r="C693" s="3"/>
      <c r="D693" s="99"/>
      <c r="E693" s="99"/>
      <c r="F693" s="99"/>
      <c r="G693" s="45"/>
      <c r="H693" s="45"/>
      <c r="I693" s="29"/>
      <c r="J693" s="30"/>
      <c r="K693" s="30"/>
      <c r="L693" s="151">
        <v>0.2</v>
      </c>
      <c r="M693" s="151">
        <v>0.19800000000000001</v>
      </c>
      <c r="N693" s="31"/>
      <c r="O693" s="174"/>
      <c r="P693" s="74" t="s">
        <v>152</v>
      </c>
      <c r="Q693" s="99"/>
      <c r="R693" s="99"/>
      <c r="S693" s="99"/>
      <c r="T693" s="99"/>
      <c r="U693" s="99"/>
      <c r="V693" s="99"/>
      <c r="W693" s="99"/>
      <c r="X693" s="99"/>
      <c r="Y693" s="99"/>
      <c r="Z693" s="99"/>
      <c r="AA693" s="99"/>
      <c r="AB693" s="99"/>
      <c r="AC693" s="99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3"/>
      <c r="B694" s="3"/>
      <c r="C694" s="3"/>
      <c r="D694" s="99"/>
      <c r="E694" s="99"/>
      <c r="F694" s="99"/>
      <c r="G694" s="45"/>
      <c r="H694" s="45"/>
      <c r="I694" s="29"/>
      <c r="J694" s="30"/>
      <c r="K694" s="30"/>
      <c r="L694" s="175">
        <v>0.05</v>
      </c>
      <c r="M694" s="175">
        <v>4.9000000000000002E-2</v>
      </c>
      <c r="N694" s="31"/>
      <c r="O694" s="174"/>
      <c r="P694" s="74" t="s">
        <v>1219</v>
      </c>
      <c r="Q694" s="3"/>
      <c r="R694" s="99"/>
      <c r="S694" s="99"/>
      <c r="T694" s="99"/>
      <c r="U694" s="99"/>
      <c r="V694" s="99"/>
      <c r="W694" s="99"/>
      <c r="X694" s="99"/>
      <c r="Y694" s="99"/>
      <c r="Z694" s="99"/>
      <c r="AA694" s="99"/>
      <c r="AB694" s="99"/>
      <c r="AC694" s="99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3"/>
      <c r="B695" s="3"/>
      <c r="C695" s="3"/>
      <c r="D695" s="99"/>
      <c r="E695" s="99"/>
      <c r="F695" s="99"/>
      <c r="G695" s="45"/>
      <c r="H695" s="45"/>
      <c r="I695" s="29"/>
      <c r="J695" s="30"/>
      <c r="K695" s="30"/>
      <c r="L695" s="175">
        <v>0.04</v>
      </c>
      <c r="M695" s="175">
        <v>0.04</v>
      </c>
      <c r="N695" s="31"/>
      <c r="O695" s="174"/>
      <c r="P695" s="74" t="s">
        <v>1552</v>
      </c>
      <c r="Q695" s="99"/>
      <c r="R695" s="99"/>
      <c r="S695" s="99"/>
      <c r="T695" s="99"/>
      <c r="U695" s="99"/>
      <c r="V695" s="99"/>
      <c r="W695" s="99"/>
      <c r="X695" s="99"/>
      <c r="Y695" s="99"/>
      <c r="Z695" s="99"/>
      <c r="AA695" s="99"/>
      <c r="AB695" s="99"/>
      <c r="AC695" s="99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3"/>
      <c r="B696" s="3"/>
      <c r="C696" s="3"/>
      <c r="D696" s="99"/>
      <c r="E696" s="99"/>
      <c r="F696" s="99"/>
      <c r="G696" s="45"/>
      <c r="H696" s="45"/>
      <c r="I696" s="29"/>
      <c r="J696" s="30"/>
      <c r="K696" s="30"/>
      <c r="L696" s="175">
        <v>0.03</v>
      </c>
      <c r="M696" s="175">
        <v>2.8000000000000001E-2</v>
      </c>
      <c r="N696" s="31"/>
      <c r="O696" s="174"/>
      <c r="P696" s="74" t="s">
        <v>511</v>
      </c>
      <c r="Q696" s="99"/>
      <c r="R696" s="99"/>
      <c r="S696" s="99"/>
      <c r="T696" s="99"/>
      <c r="U696" s="99"/>
      <c r="V696" s="99"/>
      <c r="W696" s="99"/>
      <c r="X696" s="99"/>
      <c r="Y696" s="99"/>
      <c r="Z696" s="99"/>
      <c r="AA696" s="99"/>
      <c r="AB696" s="99"/>
      <c r="AC696" s="99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3"/>
      <c r="B697" s="3"/>
      <c r="C697" s="3"/>
      <c r="D697" s="99"/>
      <c r="E697" s="99"/>
      <c r="F697" s="99"/>
      <c r="G697" s="45"/>
      <c r="H697" s="45"/>
      <c r="I697" s="29"/>
      <c r="J697" s="30"/>
      <c r="K697" s="30"/>
      <c r="L697" s="175">
        <v>0.03</v>
      </c>
      <c r="M697" s="175">
        <v>2.9000000000000001E-2</v>
      </c>
      <c r="N697" s="31"/>
      <c r="O697" s="174"/>
      <c r="P697" s="74" t="s">
        <v>1221</v>
      </c>
      <c r="Q697" s="99"/>
      <c r="R697" s="99"/>
      <c r="S697" s="99"/>
      <c r="T697" s="99"/>
      <c r="U697" s="99"/>
      <c r="V697" s="99"/>
      <c r="W697" s="99"/>
      <c r="X697" s="99"/>
      <c r="Y697" s="99"/>
      <c r="Z697" s="99"/>
      <c r="AA697" s="99"/>
      <c r="AB697" s="99"/>
      <c r="AC697" s="99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3"/>
      <c r="B698" s="3"/>
      <c r="C698" s="3"/>
      <c r="D698" s="99"/>
      <c r="E698" s="99"/>
      <c r="F698" s="99"/>
      <c r="G698" s="45"/>
      <c r="H698" s="45"/>
      <c r="I698" s="29"/>
      <c r="J698" s="30"/>
      <c r="K698" s="30"/>
      <c r="L698" s="175">
        <v>0.02</v>
      </c>
      <c r="M698" s="175">
        <v>1.7000000000000001E-2</v>
      </c>
      <c r="N698" s="31"/>
      <c r="O698" s="174"/>
      <c r="P698" s="74" t="s">
        <v>1222</v>
      </c>
      <c r="Q698" s="99"/>
      <c r="R698" s="99"/>
      <c r="S698" s="99"/>
      <c r="T698" s="99"/>
      <c r="U698" s="99"/>
      <c r="V698" s="99"/>
      <c r="W698" s="99"/>
      <c r="X698" s="99"/>
      <c r="Y698" s="99"/>
      <c r="Z698" s="99"/>
      <c r="AA698" s="99"/>
      <c r="AB698" s="99"/>
      <c r="AC698" s="99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3"/>
      <c r="B699" s="3"/>
      <c r="C699" s="3"/>
      <c r="D699" s="99"/>
      <c r="E699" s="99"/>
      <c r="F699" s="99"/>
      <c r="G699" s="45"/>
      <c r="H699" s="45"/>
      <c r="I699" s="29"/>
      <c r="J699" s="30"/>
      <c r="K699" s="30"/>
      <c r="L699" s="175">
        <v>0.03</v>
      </c>
      <c r="M699" s="175">
        <v>2.9000000000000001E-2</v>
      </c>
      <c r="N699" s="31"/>
      <c r="O699" s="174"/>
      <c r="P699" s="74" t="s">
        <v>1223</v>
      </c>
      <c r="Q699" s="99"/>
      <c r="R699" s="99"/>
      <c r="S699" s="99"/>
      <c r="T699" s="99"/>
      <c r="U699" s="99"/>
      <c r="V699" s="99"/>
      <c r="W699" s="99"/>
      <c r="X699" s="99"/>
      <c r="Y699" s="99"/>
      <c r="Z699" s="99"/>
      <c r="AA699" s="99"/>
      <c r="AB699" s="99"/>
      <c r="AC699" s="99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3"/>
      <c r="B700" s="3"/>
      <c r="C700" s="3"/>
      <c r="D700" s="99"/>
      <c r="E700" s="99"/>
      <c r="F700" s="99"/>
      <c r="G700" s="45"/>
      <c r="H700" s="45"/>
      <c r="I700" s="29"/>
      <c r="J700" s="30"/>
      <c r="K700" s="30"/>
      <c r="L700" s="175">
        <v>0.02</v>
      </c>
      <c r="M700" s="175">
        <v>1.7000000000000001E-2</v>
      </c>
      <c r="N700" s="31"/>
      <c r="O700" s="174"/>
      <c r="P700" s="74" t="s">
        <v>1224</v>
      </c>
      <c r="Q700" s="99"/>
      <c r="R700" s="99"/>
      <c r="S700" s="99"/>
      <c r="T700" s="99"/>
      <c r="U700" s="99"/>
      <c r="V700" s="99"/>
      <c r="W700" s="99"/>
      <c r="X700" s="99"/>
      <c r="Y700" s="99"/>
      <c r="Z700" s="99"/>
      <c r="AA700" s="99"/>
      <c r="AB700" s="99"/>
      <c r="AC700" s="99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3"/>
      <c r="B701" s="3"/>
      <c r="C701" s="3"/>
      <c r="D701" s="99"/>
      <c r="E701" s="99"/>
      <c r="F701" s="99"/>
      <c r="G701" s="45"/>
      <c r="H701" s="45"/>
      <c r="I701" s="29"/>
      <c r="J701" s="30"/>
      <c r="K701" s="30"/>
      <c r="L701" s="175">
        <v>0.22</v>
      </c>
      <c r="M701" s="175">
        <v>0.22800000000000001</v>
      </c>
      <c r="N701" s="31"/>
      <c r="O701" s="174"/>
      <c r="P701" s="74" t="s">
        <v>1225</v>
      </c>
      <c r="Q701" s="99"/>
      <c r="R701" s="99"/>
      <c r="S701" s="99"/>
      <c r="T701" s="99"/>
      <c r="U701" s="99"/>
      <c r="V701" s="99"/>
      <c r="W701" s="99"/>
      <c r="X701" s="99"/>
      <c r="Y701" s="99"/>
      <c r="Z701" s="99"/>
      <c r="AA701" s="99"/>
      <c r="AB701" s="99"/>
      <c r="AC701" s="99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3"/>
      <c r="B702" s="3"/>
      <c r="C702" s="3"/>
      <c r="D702" s="99"/>
      <c r="E702" s="99"/>
      <c r="F702" s="99"/>
      <c r="G702" s="45"/>
      <c r="H702" s="45"/>
      <c r="I702" s="176"/>
      <c r="J702" s="177"/>
      <c r="K702" s="177"/>
      <c r="L702" s="178">
        <v>0.36</v>
      </c>
      <c r="M702" s="178">
        <v>0.36399999999999999</v>
      </c>
      <c r="N702" s="179"/>
      <c r="O702" s="174"/>
      <c r="P702" s="74" t="s">
        <v>1214</v>
      </c>
      <c r="Q702" s="99"/>
      <c r="R702" s="99"/>
      <c r="S702" s="99"/>
      <c r="T702" s="99"/>
      <c r="U702" s="99"/>
      <c r="V702" s="99"/>
      <c r="W702" s="99"/>
      <c r="X702" s="99"/>
      <c r="Y702" s="99"/>
      <c r="Z702" s="99"/>
      <c r="AA702" s="99"/>
      <c r="AB702" s="99"/>
      <c r="AC702" s="99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3"/>
      <c r="B703" s="3"/>
      <c r="C703" s="3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21"/>
      <c r="P703" s="115"/>
      <c r="Q703" s="99"/>
      <c r="R703" s="99"/>
      <c r="S703" s="99"/>
      <c r="T703" s="99"/>
      <c r="U703" s="99"/>
      <c r="V703" s="99"/>
      <c r="W703" s="99"/>
      <c r="X703" s="99"/>
      <c r="Y703" s="99"/>
      <c r="Z703" s="99"/>
      <c r="AA703" s="99"/>
      <c r="AB703" s="99"/>
      <c r="AC703" s="99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3"/>
      <c r="B704" s="3"/>
      <c r="C704" s="3"/>
      <c r="D704" s="99"/>
      <c r="E704" s="99"/>
      <c r="F704" s="99"/>
      <c r="G704" s="102"/>
      <c r="H704" s="102"/>
      <c r="I704" s="102"/>
      <c r="J704" s="102"/>
      <c r="K704" s="102"/>
      <c r="L704" s="102">
        <v>32</v>
      </c>
      <c r="M704" s="102">
        <v>34</v>
      </c>
      <c r="N704" s="102"/>
      <c r="O704" s="109"/>
      <c r="P704" s="101" t="s">
        <v>1226</v>
      </c>
      <c r="Q704" s="99"/>
      <c r="R704" s="99"/>
      <c r="S704" s="99"/>
      <c r="T704" s="99"/>
      <c r="U704" s="99"/>
      <c r="V704" s="99"/>
      <c r="W704" s="99"/>
      <c r="X704" s="99"/>
      <c r="Y704" s="99"/>
      <c r="Z704" s="99"/>
      <c r="AA704" s="99"/>
      <c r="AB704" s="99"/>
      <c r="AC704" s="99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3"/>
      <c r="B705" s="3"/>
      <c r="C705" s="3"/>
      <c r="D705" s="99"/>
      <c r="E705" s="99"/>
      <c r="F705" s="99"/>
      <c r="G705" s="99"/>
      <c r="H705" s="99"/>
      <c r="I705" s="99"/>
      <c r="J705" s="99"/>
      <c r="K705" s="99"/>
      <c r="L705" s="99">
        <v>14</v>
      </c>
      <c r="M705" s="99"/>
      <c r="N705" s="99"/>
      <c r="O705" s="21"/>
      <c r="P705" s="115" t="s">
        <v>1553</v>
      </c>
      <c r="Q705" s="3"/>
      <c r="R705" s="99"/>
      <c r="S705" s="99"/>
      <c r="T705" s="99"/>
      <c r="U705" s="99"/>
      <c r="V705" s="99"/>
      <c r="W705" s="99"/>
      <c r="X705" s="99"/>
      <c r="Y705" s="99"/>
      <c r="Z705" s="99"/>
      <c r="AA705" s="99"/>
      <c r="AB705" s="99"/>
      <c r="AC705" s="99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3"/>
      <c r="B706" s="3"/>
      <c r="C706" s="3"/>
      <c r="D706" s="99"/>
      <c r="E706" s="99"/>
      <c r="F706" s="99"/>
      <c r="G706" s="99"/>
      <c r="H706" s="99"/>
      <c r="I706" s="99"/>
      <c r="J706" s="99"/>
      <c r="K706" s="99"/>
      <c r="L706" s="99">
        <v>18</v>
      </c>
      <c r="M706" s="99"/>
      <c r="N706" s="99"/>
      <c r="O706" s="21"/>
      <c r="P706" s="115" t="s">
        <v>1228</v>
      </c>
      <c r="Q706" s="99"/>
      <c r="R706" s="99"/>
      <c r="S706" s="99"/>
      <c r="T706" s="99"/>
      <c r="U706" s="99"/>
      <c r="V706" s="99"/>
      <c r="W706" s="99"/>
      <c r="X706" s="99"/>
      <c r="Y706" s="99"/>
      <c r="Z706" s="99"/>
      <c r="AA706" s="99"/>
      <c r="AB706" s="99"/>
      <c r="AC706" s="99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3"/>
      <c r="B707" s="3"/>
      <c r="C707" s="3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21"/>
      <c r="P707" s="115"/>
      <c r="Q707" s="99"/>
      <c r="R707" s="99"/>
      <c r="S707" s="99"/>
      <c r="T707" s="99"/>
      <c r="U707" s="99"/>
      <c r="V707" s="99"/>
      <c r="W707" s="99"/>
      <c r="X707" s="99"/>
      <c r="Y707" s="99"/>
      <c r="Z707" s="99"/>
      <c r="AA707" s="99"/>
      <c r="AB707" s="99"/>
      <c r="AC707" s="99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3"/>
      <c r="B708" s="3"/>
      <c r="C708" s="3"/>
      <c r="D708" s="99"/>
      <c r="E708" s="99"/>
      <c r="F708" s="99"/>
      <c r="G708" s="99"/>
      <c r="H708" s="99"/>
      <c r="I708" s="99"/>
      <c r="J708" s="99"/>
      <c r="K708" s="99"/>
      <c r="L708" s="99">
        <v>7</v>
      </c>
      <c r="M708" s="99">
        <v>7</v>
      </c>
      <c r="N708" s="99"/>
      <c r="O708" s="21"/>
      <c r="P708" s="115" t="s">
        <v>1546</v>
      </c>
      <c r="Q708" s="99"/>
      <c r="R708" s="99"/>
      <c r="S708" s="99"/>
      <c r="T708" s="99"/>
      <c r="U708" s="99"/>
      <c r="V708" s="99"/>
      <c r="W708" s="99"/>
      <c r="X708" s="99"/>
      <c r="Y708" s="99"/>
      <c r="Z708" s="99"/>
      <c r="AA708" s="99"/>
      <c r="AB708" s="99"/>
      <c r="AC708" s="99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3"/>
      <c r="B709" s="3"/>
      <c r="C709" s="3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21"/>
      <c r="P709" s="115"/>
      <c r="Q709" s="99"/>
      <c r="R709" s="99"/>
      <c r="S709" s="99"/>
      <c r="T709" s="99"/>
      <c r="U709" s="99"/>
      <c r="V709" s="99"/>
      <c r="W709" s="99"/>
      <c r="X709" s="99"/>
      <c r="Y709" s="99"/>
      <c r="Z709" s="99"/>
      <c r="AA709" s="99"/>
      <c r="AB709" s="99"/>
      <c r="AC709" s="99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3"/>
      <c r="B710" s="3"/>
      <c r="C710" s="3"/>
      <c r="D710" s="99"/>
      <c r="E710" s="99"/>
      <c r="F710" s="99"/>
      <c r="G710" s="99"/>
      <c r="H710" s="99"/>
      <c r="I710" s="99"/>
      <c r="J710" s="99"/>
      <c r="K710" s="99"/>
      <c r="L710" s="99">
        <v>2</v>
      </c>
      <c r="M710" s="99">
        <v>2</v>
      </c>
      <c r="N710" s="99"/>
      <c r="O710" s="21"/>
      <c r="P710" s="115" t="s">
        <v>1229</v>
      </c>
      <c r="Q710" s="99"/>
      <c r="R710" s="99"/>
      <c r="S710" s="99"/>
      <c r="T710" s="99"/>
      <c r="U710" s="99"/>
      <c r="V710" s="99"/>
      <c r="W710" s="99"/>
      <c r="X710" s="99"/>
      <c r="Y710" s="99"/>
      <c r="Z710" s="99"/>
      <c r="AA710" s="99"/>
      <c r="AB710" s="99"/>
      <c r="AC710" s="99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3"/>
      <c r="B711" s="3"/>
      <c r="C711" s="3"/>
      <c r="D711" s="99"/>
      <c r="E711" s="99"/>
      <c r="F711" s="99"/>
      <c r="G711" s="99"/>
      <c r="H711" s="99"/>
      <c r="I711" s="99"/>
      <c r="J711" s="99"/>
      <c r="K711" s="99"/>
      <c r="L711" s="99">
        <f>259+302</f>
        <v>561</v>
      </c>
      <c r="M711" s="99">
        <v>561</v>
      </c>
      <c r="N711" s="99"/>
      <c r="O711" s="21"/>
      <c r="P711" s="115" t="s">
        <v>1230</v>
      </c>
      <c r="Q711" s="99"/>
      <c r="R711" s="99"/>
      <c r="S711" s="99"/>
      <c r="T711" s="99"/>
      <c r="U711" s="99"/>
      <c r="V711" s="99"/>
      <c r="W711" s="99"/>
      <c r="X711" s="99"/>
      <c r="Y711" s="99"/>
      <c r="Z711" s="99"/>
      <c r="AA711" s="99"/>
      <c r="AB711" s="99"/>
      <c r="AC711" s="99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3"/>
      <c r="B712" s="3"/>
      <c r="C712" s="3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21"/>
      <c r="P712" s="115"/>
      <c r="Q712" s="99"/>
      <c r="R712" s="99"/>
      <c r="S712" s="99"/>
      <c r="T712" s="99"/>
      <c r="U712" s="99"/>
      <c r="V712" s="99"/>
      <c r="W712" s="99"/>
      <c r="X712" s="99"/>
      <c r="Y712" s="99"/>
      <c r="Z712" s="99"/>
      <c r="AA712" s="99"/>
      <c r="AB712" s="99"/>
      <c r="AC712" s="99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3"/>
      <c r="B713" s="3"/>
      <c r="C713" s="3"/>
      <c r="D713" s="99"/>
      <c r="E713" s="99"/>
      <c r="F713" s="99"/>
      <c r="G713" s="99"/>
      <c r="H713" s="99"/>
      <c r="I713" s="99"/>
      <c r="J713" s="99"/>
      <c r="K713" s="99"/>
      <c r="L713" s="99">
        <v>7</v>
      </c>
      <c r="M713" s="99"/>
      <c r="N713" s="99"/>
      <c r="O713" s="21"/>
      <c r="P713" s="115" t="s">
        <v>1231</v>
      </c>
      <c r="Q713" s="99"/>
      <c r="R713" s="99"/>
      <c r="S713" s="99"/>
      <c r="T713" s="99"/>
      <c r="U713" s="99"/>
      <c r="V713" s="99"/>
      <c r="W713" s="99"/>
      <c r="X713" s="99"/>
      <c r="Y713" s="99"/>
      <c r="Z713" s="99"/>
      <c r="AA713" s="99"/>
      <c r="AB713" s="99"/>
      <c r="AC713" s="99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3"/>
      <c r="B714" s="3"/>
      <c r="C714" s="3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21"/>
      <c r="P714" s="115"/>
      <c r="Q714" s="3"/>
      <c r="R714" s="99"/>
      <c r="S714" s="99"/>
      <c r="T714" s="99"/>
      <c r="U714" s="99"/>
      <c r="V714" s="99"/>
      <c r="W714" s="99"/>
      <c r="X714" s="99"/>
      <c r="Y714" s="99"/>
      <c r="Z714" s="99"/>
      <c r="AA714" s="99"/>
      <c r="AB714" s="99"/>
      <c r="AC714" s="99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3"/>
      <c r="B715" s="3"/>
      <c r="C715" s="3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21"/>
      <c r="P715" s="115" t="s">
        <v>1210</v>
      </c>
      <c r="Q715" s="3"/>
      <c r="R715" s="99"/>
      <c r="S715" s="99"/>
      <c r="T715" s="99"/>
      <c r="U715" s="99"/>
      <c r="V715" s="99"/>
      <c r="W715" s="99"/>
      <c r="X715" s="99"/>
      <c r="Y715" s="99"/>
      <c r="Z715" s="99"/>
      <c r="AA715" s="99"/>
      <c r="AB715" s="99"/>
      <c r="AC715" s="99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3"/>
      <c r="B716" s="3"/>
      <c r="C716" s="3"/>
      <c r="D716" s="99"/>
      <c r="E716" s="99"/>
      <c r="F716" s="99"/>
      <c r="G716" s="99"/>
      <c r="H716" s="99"/>
      <c r="I716" s="99"/>
      <c r="J716" s="99"/>
      <c r="K716" s="99"/>
      <c r="L716" s="99">
        <v>1</v>
      </c>
      <c r="M716" s="99"/>
      <c r="N716" s="99"/>
      <c r="O716" s="21"/>
      <c r="P716" s="115" t="s">
        <v>1232</v>
      </c>
      <c r="Q716" s="3"/>
      <c r="R716" s="99"/>
      <c r="S716" s="99"/>
      <c r="T716" s="99"/>
      <c r="U716" s="99"/>
      <c r="V716" s="99"/>
      <c r="W716" s="99"/>
      <c r="X716" s="99"/>
      <c r="Y716" s="99"/>
      <c r="Z716" s="99"/>
      <c r="AA716" s="99"/>
      <c r="AB716" s="99"/>
      <c r="AC716" s="99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3"/>
      <c r="B717" s="3"/>
      <c r="C717" s="3"/>
      <c r="D717" s="99"/>
      <c r="E717" s="99"/>
      <c r="F717" s="99"/>
      <c r="G717" s="99"/>
      <c r="H717" s="99"/>
      <c r="I717" s="99"/>
      <c r="J717" s="99"/>
      <c r="K717" s="99"/>
      <c r="L717" s="99">
        <v>1</v>
      </c>
      <c r="M717" s="99"/>
      <c r="N717" s="99"/>
      <c r="O717" s="21"/>
      <c r="P717" s="115" t="s">
        <v>1233</v>
      </c>
      <c r="Q717" s="3"/>
      <c r="R717" s="99"/>
      <c r="S717" s="99"/>
      <c r="T717" s="99"/>
      <c r="U717" s="99"/>
      <c r="V717" s="99"/>
      <c r="W717" s="99"/>
      <c r="X717" s="99"/>
      <c r="Y717" s="99"/>
      <c r="Z717" s="99"/>
      <c r="AA717" s="99"/>
      <c r="AB717" s="99"/>
      <c r="AC717" s="99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3"/>
      <c r="B718" s="3"/>
      <c r="C718" s="3"/>
      <c r="D718" s="99"/>
      <c r="E718" s="99"/>
      <c r="F718" s="99"/>
      <c r="G718" s="99"/>
      <c r="H718" s="99"/>
      <c r="I718" s="99"/>
      <c r="J718" s="99"/>
      <c r="K718" s="99"/>
      <c r="L718" s="99">
        <v>1</v>
      </c>
      <c r="M718" s="99"/>
      <c r="N718" s="99"/>
      <c r="O718" s="21"/>
      <c r="P718" s="115" t="s">
        <v>1234</v>
      </c>
      <c r="Q718" s="3"/>
      <c r="R718" s="99"/>
      <c r="S718" s="99"/>
      <c r="T718" s="99"/>
      <c r="U718" s="99"/>
      <c r="V718" s="99"/>
      <c r="W718" s="99"/>
      <c r="X718" s="99"/>
      <c r="Y718" s="99"/>
      <c r="Z718" s="99"/>
      <c r="AA718" s="99"/>
      <c r="AB718" s="99"/>
      <c r="AC718" s="99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</sheetData>
  <mergeCells count="64">
    <mergeCell ref="I670:N670"/>
    <mergeCell ref="I677:N677"/>
    <mergeCell ref="I684:N684"/>
    <mergeCell ref="I692:N692"/>
    <mergeCell ref="B574:N574"/>
    <mergeCell ref="B577:N577"/>
    <mergeCell ref="B593:N593"/>
    <mergeCell ref="B598:N598"/>
    <mergeCell ref="B607:N607"/>
    <mergeCell ref="G659:N659"/>
    <mergeCell ref="B549:N549"/>
    <mergeCell ref="B554:N554"/>
    <mergeCell ref="B559:N559"/>
    <mergeCell ref="B564:N564"/>
    <mergeCell ref="B569:N569"/>
    <mergeCell ref="B570:N570"/>
    <mergeCell ref="B522:N522"/>
    <mergeCell ref="B527:N527"/>
    <mergeCell ref="B533:N533"/>
    <mergeCell ref="B538:N538"/>
    <mergeCell ref="B539:N539"/>
    <mergeCell ref="B544:N544"/>
    <mergeCell ref="B488:N488"/>
    <mergeCell ref="B495:N495"/>
    <mergeCell ref="B502:N502"/>
    <mergeCell ref="B510:N510"/>
    <mergeCell ref="B511:N511"/>
    <mergeCell ref="B517:N517"/>
    <mergeCell ref="B442:N442"/>
    <mergeCell ref="B450:N450"/>
    <mergeCell ref="B458:N458"/>
    <mergeCell ref="B465:N465"/>
    <mergeCell ref="B473:N473"/>
    <mergeCell ref="B481:N481"/>
    <mergeCell ref="B410:N410"/>
    <mergeCell ref="B416:N416"/>
    <mergeCell ref="B417:N417"/>
    <mergeCell ref="B425:N425"/>
    <mergeCell ref="B433:N433"/>
    <mergeCell ref="B434:N434"/>
    <mergeCell ref="B383:N383"/>
    <mergeCell ref="B384:N384"/>
    <mergeCell ref="B390:N390"/>
    <mergeCell ref="B396:N396"/>
    <mergeCell ref="B397:N397"/>
    <mergeCell ref="B404:N404"/>
    <mergeCell ref="B347:N347"/>
    <mergeCell ref="B353:N353"/>
    <mergeCell ref="B359:N359"/>
    <mergeCell ref="B365:N365"/>
    <mergeCell ref="B371:N371"/>
    <mergeCell ref="B377:N377"/>
    <mergeCell ref="B317:N317"/>
    <mergeCell ref="B323:N323"/>
    <mergeCell ref="B329:N329"/>
    <mergeCell ref="B335:N335"/>
    <mergeCell ref="B340:N340"/>
    <mergeCell ref="B341:N341"/>
    <mergeCell ref="B286:N286"/>
    <mergeCell ref="B287:N287"/>
    <mergeCell ref="B293:N293"/>
    <mergeCell ref="B299:N299"/>
    <mergeCell ref="B305:N305"/>
    <mergeCell ref="B311:N311"/>
  </mergeCells>
  <conditionalFormatting sqref="P443:P446 P451:P454 P482:P485 P456 P508 P435:P438 P440 P487 P503:P506 O416:P417 O285:P285 B481 B416 P464 C288:M292 C294:M298 C300:M304 C306:M310 C312:M316 C318:M322 C328:M328 C334:M334 P395 P398:P402 B532 B550:N553 N294:N296 N300:N302 N306:N308 N312:N314 N318:N320 B324:N326 B327:M327 B330:N332 B333:M333 B336:N338 B342:N344 B345:M345 B348:N350 B351:M351 B354:N356 B357:M357 B360:N362 B363:M363 B366:N368 B369:M369 B370:N370 B372:N374 B375:M375 B378:N380 B381:M381 B385:N387 B388:M388 B391:N393 B394:M394 B423:N423 B487 B518:N521 B516 B560:N563 B471:N471 B479:N479 B494:N494 B508:N508 O593 B593 O502:P502 B502 O495:P495 B495 O473:P473 B473 B456 O404:P404 B404 O396:P397 B396:B397 B390 B383:B384 B377 B371 B359 B353 B347 B339:M339 B340:B341 B335 B329 B323 B317:B321 B311:B315 B305:B309 B299:B303 B293:B297 B286:B287 B458 D669:AC669 D676:AC676 G684:H691 D685:F691 D678:AC683 I685:AC691 D666:F668 O666:AC668 D671:H675 O671:AC675">
    <cfRule type="cellIs" dxfId="992" priority="2" operator="lessThan">
      <formula>0</formula>
    </cfRule>
  </conditionalFormatting>
  <conditionalFormatting sqref="O502">
    <cfRule type="cellIs" dxfId="991" priority="3" operator="lessThan">
      <formula>0</formula>
    </cfRule>
  </conditionalFormatting>
  <conditionalFormatting sqref="B285:N285">
    <cfRule type="cellIs" dxfId="990" priority="4" operator="lessThan">
      <formula>0</formula>
    </cfRule>
  </conditionalFormatting>
  <conditionalFormatting sqref="O433:O434">
    <cfRule type="cellIs" dxfId="989" priority="5" operator="lessThan">
      <formula>0</formula>
    </cfRule>
  </conditionalFormatting>
  <conditionalFormatting sqref="O442 P448 P458:P464">
    <cfRule type="cellIs" dxfId="988" priority="6" operator="lessThan">
      <formula>0</formula>
    </cfRule>
  </conditionalFormatting>
  <conditionalFormatting sqref="O450">
    <cfRule type="cellIs" dxfId="987" priority="7" operator="lessThan">
      <formula>0</formula>
    </cfRule>
  </conditionalFormatting>
  <conditionalFormatting sqref="O481">
    <cfRule type="cellIs" dxfId="986" priority="8" operator="lessThan">
      <formula>0</formula>
    </cfRule>
  </conditionalFormatting>
  <conditionalFormatting sqref="B285:N285">
    <cfRule type="cellIs" dxfId="985" priority="9" operator="lessThan">
      <formula>0</formula>
    </cfRule>
  </conditionalFormatting>
  <conditionalFormatting sqref="P507">
    <cfRule type="cellIs" dxfId="984" priority="10" operator="lessThan">
      <formula>0</formula>
    </cfRule>
  </conditionalFormatting>
  <conditionalFormatting sqref="P418:P421">
    <cfRule type="cellIs" dxfId="983" priority="11" operator="lessThan">
      <formula>0</formula>
    </cfRule>
  </conditionalFormatting>
  <conditionalFormatting sqref="P422">
    <cfRule type="cellIs" dxfId="982" priority="12" operator="lessThan">
      <formula>0</formula>
    </cfRule>
  </conditionalFormatting>
  <conditionalFormatting sqref="P422">
    <cfRule type="cellIs" dxfId="981" priority="13" operator="lessThan">
      <formula>0</formula>
    </cfRule>
  </conditionalFormatting>
  <conditionalFormatting sqref="B433">
    <cfRule type="cellIs" dxfId="980" priority="14" operator="lessThan">
      <formula>0</formula>
    </cfRule>
  </conditionalFormatting>
  <conditionalFormatting sqref="B450">
    <cfRule type="cellIs" dxfId="979" priority="15" operator="lessThan">
      <formula>0</formula>
    </cfRule>
  </conditionalFormatting>
  <conditionalFormatting sqref="P439">
    <cfRule type="cellIs" dxfId="978" priority="16" operator="lessThan">
      <formula>0</formula>
    </cfRule>
  </conditionalFormatting>
  <conditionalFormatting sqref="P439">
    <cfRule type="cellIs" dxfId="977" priority="17" operator="lessThan">
      <formula>0</formula>
    </cfRule>
  </conditionalFormatting>
  <conditionalFormatting sqref="P486">
    <cfRule type="cellIs" dxfId="976" priority="18" operator="lessThan">
      <formula>0</formula>
    </cfRule>
  </conditionalFormatting>
  <conditionalFormatting sqref="B442 B434">
    <cfRule type="cellIs" dxfId="975" priority="19" operator="lessThan">
      <formula>0</formula>
    </cfRule>
  </conditionalFormatting>
  <conditionalFormatting sqref="P447">
    <cfRule type="cellIs" dxfId="974" priority="20" operator="lessThan">
      <formula>0</formula>
    </cfRule>
  </conditionalFormatting>
  <conditionalFormatting sqref="P455">
    <cfRule type="cellIs" dxfId="973" priority="21" operator="lessThan">
      <formula>0</formula>
    </cfRule>
  </conditionalFormatting>
  <conditionalFormatting sqref="P455">
    <cfRule type="cellIs" dxfId="972" priority="22" operator="lessThan">
      <formula>0</formula>
    </cfRule>
  </conditionalFormatting>
  <conditionalFormatting sqref="O458">
    <cfRule type="cellIs" dxfId="971" priority="23" operator="lessThan">
      <formula>0</formula>
    </cfRule>
  </conditionalFormatting>
  <conditionalFormatting sqref="P447">
    <cfRule type="cellIs" dxfId="970" priority="24" operator="lessThan">
      <formula>0</formula>
    </cfRule>
  </conditionalFormatting>
  <conditionalFormatting sqref="P486">
    <cfRule type="cellIs" dxfId="969" priority="25" operator="lessThan">
      <formula>0</formula>
    </cfRule>
  </conditionalFormatting>
  <conditionalFormatting sqref="O503:O506">
    <cfRule type="cellIs" dxfId="968" priority="26" operator="lessThan">
      <formula>0</formula>
    </cfRule>
  </conditionalFormatting>
  <conditionalFormatting sqref="O482:O485">
    <cfRule type="cellIs" dxfId="967" priority="27" operator="lessThan">
      <formula>0</formula>
    </cfRule>
  </conditionalFormatting>
  <conditionalFormatting sqref="P303">
    <cfRule type="cellIs" dxfId="966" priority="28" operator="lessThan">
      <formula>0</formula>
    </cfRule>
  </conditionalFormatting>
  <conditionalFormatting sqref="P507">
    <cfRule type="cellIs" dxfId="965" priority="29" operator="lessThan">
      <formula>0</formula>
    </cfRule>
  </conditionalFormatting>
  <conditionalFormatting sqref="P463">
    <cfRule type="cellIs" dxfId="964" priority="30" operator="lessThan">
      <formula>0</formula>
    </cfRule>
  </conditionalFormatting>
  <conditionalFormatting sqref="J290:N291 K288:N289">
    <cfRule type="cellIs" dxfId="963" priority="31" operator="lessThan">
      <formula>0</formula>
    </cfRule>
  </conditionalFormatting>
  <conditionalFormatting sqref="O435:O438">
    <cfRule type="cellIs" dxfId="962" priority="32" operator="lessThan">
      <formula>0</formula>
    </cfRule>
  </conditionalFormatting>
  <conditionalFormatting sqref="O443:O446">
    <cfRule type="cellIs" dxfId="961" priority="33" operator="lessThan">
      <formula>0</formula>
    </cfRule>
  </conditionalFormatting>
  <conditionalFormatting sqref="O458:O462">
    <cfRule type="cellIs" dxfId="960" priority="34" operator="lessThan">
      <formula>0</formula>
    </cfRule>
  </conditionalFormatting>
  <conditionalFormatting sqref="O451:O454">
    <cfRule type="cellIs" dxfId="959" priority="35" operator="lessThan">
      <formula>0</formula>
    </cfRule>
  </conditionalFormatting>
  <conditionalFormatting sqref="P463">
    <cfRule type="cellIs" dxfId="958" priority="36" operator="lessThan">
      <formula>0</formula>
    </cfRule>
  </conditionalFormatting>
  <conditionalFormatting sqref="P291">
    <cfRule type="cellIs" dxfId="957" priority="37" operator="lessThan">
      <formula>0</formula>
    </cfRule>
  </conditionalFormatting>
  <conditionalFormatting sqref="P459:P462 B458">
    <cfRule type="cellIs" dxfId="956" priority="38" operator="lessThan">
      <formula>0</formula>
    </cfRule>
  </conditionalFormatting>
  <conditionalFormatting sqref="O474:O477">
    <cfRule type="cellIs" dxfId="955" priority="39" operator="lessThan">
      <formula>0</formula>
    </cfRule>
  </conditionalFormatting>
  <conditionalFormatting sqref="P474:P477 P479">
    <cfRule type="cellIs" dxfId="954" priority="40" operator="lessThan">
      <formula>0</formula>
    </cfRule>
  </conditionalFormatting>
  <conditionalFormatting sqref="P478">
    <cfRule type="cellIs" dxfId="953" priority="41" operator="lessThan">
      <formula>0</formula>
    </cfRule>
  </conditionalFormatting>
  <conditionalFormatting sqref="P405:P409">
    <cfRule type="cellIs" dxfId="952" priority="42" operator="lessThan">
      <formula>0</formula>
    </cfRule>
  </conditionalFormatting>
  <conditionalFormatting sqref="P478">
    <cfRule type="cellIs" dxfId="951" priority="43" operator="lessThan">
      <formula>0</formula>
    </cfRule>
  </conditionalFormatting>
  <conditionalFormatting sqref="J288">
    <cfRule type="cellIs" dxfId="950" priority="44" operator="lessThan">
      <formula>0</formula>
    </cfRule>
  </conditionalFormatting>
  <conditionalFormatting sqref="O459:O462">
    <cfRule type="cellIs" dxfId="949" priority="45" operator="lessThan">
      <formula>0</formula>
    </cfRule>
  </conditionalFormatting>
  <conditionalFormatting sqref="O286:P287 P288:P290">
    <cfRule type="cellIs" dxfId="948" priority="46" operator="lessThan">
      <formula>0</formula>
    </cfRule>
  </conditionalFormatting>
  <conditionalFormatting sqref="P333">
    <cfRule type="cellIs" dxfId="947" priority="47" operator="lessThan">
      <formula>0</formula>
    </cfRule>
  </conditionalFormatting>
  <conditionalFormatting sqref="B286">
    <cfRule type="cellIs" dxfId="946" priority="48" operator="lessThan">
      <formula>0</formula>
    </cfRule>
  </conditionalFormatting>
  <conditionalFormatting sqref="O330:O332">
    <cfRule type="cellIs" dxfId="945" priority="49" operator="lessThan">
      <formula>0</formula>
    </cfRule>
  </conditionalFormatting>
  <conditionalFormatting sqref="P334">
    <cfRule type="cellIs" dxfId="944" priority="50" operator="lessThan">
      <formula>0</formula>
    </cfRule>
  </conditionalFormatting>
  <conditionalFormatting sqref="O286:O287">
    <cfRule type="cellIs" dxfId="943" priority="51" operator="lessThan">
      <formula>0</formula>
    </cfRule>
  </conditionalFormatting>
  <conditionalFormatting sqref="O288:O291">
    <cfRule type="cellIs" dxfId="942" priority="52" operator="lessThan">
      <formula>0</formula>
    </cfRule>
  </conditionalFormatting>
  <conditionalFormatting sqref="C334:M334">
    <cfRule type="cellIs" dxfId="941" priority="53" operator="lessThan">
      <formula>0</formula>
    </cfRule>
  </conditionalFormatting>
  <conditionalFormatting sqref="P292">
    <cfRule type="cellIs" dxfId="940" priority="54" operator="lessThan">
      <formula>0</formula>
    </cfRule>
  </conditionalFormatting>
  <conditionalFormatting sqref="O335:P335 P336:P338">
    <cfRule type="cellIs" dxfId="939" priority="55" operator="lessThan">
      <formula>0</formula>
    </cfRule>
  </conditionalFormatting>
  <conditionalFormatting sqref="O336:O338">
    <cfRule type="cellIs" dxfId="938" priority="56" operator="lessThan">
      <formula>0</formula>
    </cfRule>
  </conditionalFormatting>
  <conditionalFormatting sqref="C294:J294">
    <cfRule type="cellIs" dxfId="937" priority="57" operator="lessThan">
      <formula>0</formula>
    </cfRule>
  </conditionalFormatting>
  <conditionalFormatting sqref="H322">
    <cfRule type="cellIs" dxfId="936" priority="58" operator="lessThan">
      <formula>0</formula>
    </cfRule>
  </conditionalFormatting>
  <conditionalFormatting sqref="P339">
    <cfRule type="cellIs" dxfId="935" priority="59" operator="lessThan">
      <formula>0</formula>
    </cfRule>
  </conditionalFormatting>
  <conditionalFormatting sqref="B287">
    <cfRule type="cellIs" dxfId="934" priority="60" operator="lessThan">
      <formula>0</formula>
    </cfRule>
  </conditionalFormatting>
  <conditionalFormatting sqref="J289">
    <cfRule type="cellIs" dxfId="933" priority="61" operator="lessThan">
      <formula>0</formula>
    </cfRule>
  </conditionalFormatting>
  <conditionalFormatting sqref="O292">
    <cfRule type="cellIs" dxfId="932" priority="62" operator="lessThan">
      <formula>0</formula>
    </cfRule>
  </conditionalFormatting>
  <conditionalFormatting sqref="O377">
    <cfRule type="cellIs" dxfId="931" priority="63" operator="lessThan">
      <formula>0</formula>
    </cfRule>
  </conditionalFormatting>
  <conditionalFormatting sqref="P291">
    <cfRule type="cellIs" dxfId="930" priority="64" operator="lessThan">
      <formula>0</formula>
    </cfRule>
  </conditionalFormatting>
  <conditionalFormatting sqref="O293:P293 P294:P296">
    <cfRule type="cellIs" dxfId="929" priority="65" operator="lessThan">
      <formula>0</formula>
    </cfRule>
  </conditionalFormatting>
  <conditionalFormatting sqref="O293">
    <cfRule type="cellIs" dxfId="928" priority="66" operator="lessThan">
      <formula>0</formula>
    </cfRule>
  </conditionalFormatting>
  <conditionalFormatting sqref="O294:O297">
    <cfRule type="cellIs" dxfId="927" priority="67" operator="lessThan">
      <formula>0</formula>
    </cfRule>
  </conditionalFormatting>
  <conditionalFormatting sqref="I295 K295:N295 C296:M297 K294:M294">
    <cfRule type="cellIs" dxfId="926" priority="68" operator="lessThan">
      <formula>0</formula>
    </cfRule>
  </conditionalFormatting>
  <conditionalFormatting sqref="B293">
    <cfRule type="cellIs" dxfId="925" priority="69" operator="lessThan">
      <formula>0</formula>
    </cfRule>
  </conditionalFormatting>
  <conditionalFormatting sqref="I294">
    <cfRule type="cellIs" dxfId="924" priority="70" operator="lessThan">
      <formula>0</formula>
    </cfRule>
  </conditionalFormatting>
  <conditionalFormatting sqref="P298">
    <cfRule type="cellIs" dxfId="923" priority="71" operator="lessThan">
      <formula>0</formula>
    </cfRule>
  </conditionalFormatting>
  <conditionalFormatting sqref="C295:J295">
    <cfRule type="cellIs" dxfId="922" priority="72" operator="lessThan">
      <formula>0</formula>
    </cfRule>
  </conditionalFormatting>
  <conditionalFormatting sqref="P297">
    <cfRule type="cellIs" dxfId="921" priority="73" operator="lessThan">
      <formula>0</formula>
    </cfRule>
  </conditionalFormatting>
  <conditionalFormatting sqref="P297">
    <cfRule type="cellIs" dxfId="920" priority="74" operator="lessThan">
      <formula>0</formula>
    </cfRule>
  </conditionalFormatting>
  <conditionalFormatting sqref="O299:P299 P300:P302">
    <cfRule type="cellIs" dxfId="919" priority="75" operator="lessThan">
      <formula>0</formula>
    </cfRule>
  </conditionalFormatting>
  <conditionalFormatting sqref="O299">
    <cfRule type="cellIs" dxfId="918" priority="76" operator="lessThan">
      <formula>0</formula>
    </cfRule>
  </conditionalFormatting>
  <conditionalFormatting sqref="J300">
    <cfRule type="cellIs" dxfId="917" priority="77" operator="lessThan">
      <formula>0</formula>
    </cfRule>
  </conditionalFormatting>
  <conditionalFormatting sqref="K300:N301 J302:M303">
    <cfRule type="cellIs" dxfId="916" priority="78" operator="lessThan">
      <formula>0</formula>
    </cfRule>
  </conditionalFormatting>
  <conditionalFormatting sqref="O305">
    <cfRule type="cellIs" dxfId="915" priority="79" operator="lessThan">
      <formula>0</formula>
    </cfRule>
  </conditionalFormatting>
  <conditionalFormatting sqref="P304">
    <cfRule type="cellIs" dxfId="914" priority="80" operator="lessThan">
      <formula>0</formula>
    </cfRule>
  </conditionalFormatting>
  <conditionalFormatting sqref="B299">
    <cfRule type="cellIs" dxfId="913" priority="81" operator="lessThan">
      <formula>0</formula>
    </cfRule>
  </conditionalFormatting>
  <conditionalFormatting sqref="O342:O344">
    <cfRule type="cellIs" dxfId="912" priority="82" operator="lessThan">
      <formula>0</formula>
    </cfRule>
  </conditionalFormatting>
  <conditionalFormatting sqref="J301">
    <cfRule type="cellIs" dxfId="911" priority="83" operator="lessThan">
      <formula>0</formula>
    </cfRule>
  </conditionalFormatting>
  <conditionalFormatting sqref="P303">
    <cfRule type="cellIs" dxfId="910" priority="84" operator="lessThan">
      <formula>0</formula>
    </cfRule>
  </conditionalFormatting>
  <conditionalFormatting sqref="O305:P305 P306:P308">
    <cfRule type="cellIs" dxfId="909" priority="85" operator="lessThan">
      <formula>0</formula>
    </cfRule>
  </conditionalFormatting>
  <conditionalFormatting sqref="P309">
    <cfRule type="cellIs" dxfId="908" priority="86" operator="lessThan">
      <formula>0</formula>
    </cfRule>
  </conditionalFormatting>
  <conditionalFormatting sqref="I307 K306:N307 C308:M309">
    <cfRule type="cellIs" dxfId="907" priority="87" operator="lessThan">
      <formula>0</formula>
    </cfRule>
  </conditionalFormatting>
  <conditionalFormatting sqref="I306">
    <cfRule type="cellIs" dxfId="906" priority="88" operator="lessThan">
      <formula>0</formula>
    </cfRule>
  </conditionalFormatting>
  <conditionalFormatting sqref="C306:J306">
    <cfRule type="cellIs" dxfId="905" priority="89" operator="lessThan">
      <formula>0</formula>
    </cfRule>
  </conditionalFormatting>
  <conditionalFormatting sqref="B305">
    <cfRule type="cellIs" dxfId="904" priority="90" operator="lessThan">
      <formula>0</formula>
    </cfRule>
  </conditionalFormatting>
  <conditionalFormatting sqref="P310">
    <cfRule type="cellIs" dxfId="903" priority="91" operator="lessThan">
      <formula>0</formula>
    </cfRule>
  </conditionalFormatting>
  <conditionalFormatting sqref="O348:O350">
    <cfRule type="cellIs" dxfId="902" priority="92" operator="lessThan">
      <formula>0</formula>
    </cfRule>
  </conditionalFormatting>
  <conditionalFormatting sqref="C307:J307">
    <cfRule type="cellIs" dxfId="901" priority="93" operator="lessThan">
      <formula>0</formula>
    </cfRule>
  </conditionalFormatting>
  <conditionalFormatting sqref="P309">
    <cfRule type="cellIs" dxfId="900" priority="94" operator="lessThan">
      <formula>0</formula>
    </cfRule>
  </conditionalFormatting>
  <conditionalFormatting sqref="O311:P311 P312:P314">
    <cfRule type="cellIs" dxfId="899" priority="95" operator="lessThan">
      <formula>0</formula>
    </cfRule>
  </conditionalFormatting>
  <conditionalFormatting sqref="O311">
    <cfRule type="cellIs" dxfId="898" priority="96" operator="lessThan">
      <formula>0</formula>
    </cfRule>
  </conditionalFormatting>
  <conditionalFormatting sqref="O312:O314">
    <cfRule type="cellIs" dxfId="897" priority="97" operator="lessThan">
      <formula>0</formula>
    </cfRule>
  </conditionalFormatting>
  <conditionalFormatting sqref="I313 K312:N313 C314:M315">
    <cfRule type="cellIs" dxfId="896" priority="98" operator="lessThan">
      <formula>0</formula>
    </cfRule>
  </conditionalFormatting>
  <conditionalFormatting sqref="I312">
    <cfRule type="cellIs" dxfId="895" priority="99" operator="lessThan">
      <formula>0</formula>
    </cfRule>
  </conditionalFormatting>
  <conditionalFormatting sqref="C312:J312">
    <cfRule type="cellIs" dxfId="894" priority="100" operator="lessThan">
      <formula>0</formula>
    </cfRule>
  </conditionalFormatting>
  <conditionalFormatting sqref="B311">
    <cfRule type="cellIs" dxfId="893" priority="101" operator="lessThan">
      <formula>0</formula>
    </cfRule>
  </conditionalFormatting>
  <conditionalFormatting sqref="P316">
    <cfRule type="cellIs" dxfId="892" priority="102" operator="lessThan">
      <formula>0</formula>
    </cfRule>
  </conditionalFormatting>
  <conditionalFormatting sqref="C313:J313">
    <cfRule type="cellIs" dxfId="891" priority="103" operator="lessThan">
      <formula>0</formula>
    </cfRule>
  </conditionalFormatting>
  <conditionalFormatting sqref="P315">
    <cfRule type="cellIs" dxfId="890" priority="104" operator="lessThan">
      <formula>0</formula>
    </cfRule>
  </conditionalFormatting>
  <conditionalFormatting sqref="P315">
    <cfRule type="cellIs" dxfId="889" priority="105" operator="lessThan">
      <formula>0</formula>
    </cfRule>
  </conditionalFormatting>
  <conditionalFormatting sqref="O317:P317 P318:P320">
    <cfRule type="cellIs" dxfId="888" priority="106" operator="lessThan">
      <formula>0</formula>
    </cfRule>
  </conditionalFormatting>
  <conditionalFormatting sqref="O317">
    <cfRule type="cellIs" dxfId="887" priority="107" operator="lessThan">
      <formula>0</formula>
    </cfRule>
  </conditionalFormatting>
  <conditionalFormatting sqref="O318:O320">
    <cfRule type="cellIs" dxfId="886" priority="108" operator="lessThan">
      <formula>0</formula>
    </cfRule>
  </conditionalFormatting>
  <conditionalFormatting sqref="I319 K318:N319 C320:N320 C321:M321">
    <cfRule type="cellIs" dxfId="885" priority="109" operator="lessThan">
      <formula>0</formula>
    </cfRule>
  </conditionalFormatting>
  <conditionalFormatting sqref="I318">
    <cfRule type="cellIs" dxfId="884" priority="110" operator="lessThan">
      <formula>0</formula>
    </cfRule>
  </conditionalFormatting>
  <conditionalFormatting sqref="C318:J318">
    <cfRule type="cellIs" dxfId="883" priority="111" operator="lessThan">
      <formula>0</formula>
    </cfRule>
  </conditionalFormatting>
  <conditionalFormatting sqref="B317">
    <cfRule type="cellIs" dxfId="882" priority="112" operator="lessThan">
      <formula>0</formula>
    </cfRule>
  </conditionalFormatting>
  <conditionalFormatting sqref="P322">
    <cfRule type="cellIs" dxfId="881" priority="113" operator="lessThan">
      <formula>0</formula>
    </cfRule>
  </conditionalFormatting>
  <conditionalFormatting sqref="C319:J319">
    <cfRule type="cellIs" dxfId="880" priority="114" operator="lessThan">
      <formula>0</formula>
    </cfRule>
  </conditionalFormatting>
  <conditionalFormatting sqref="P321">
    <cfRule type="cellIs" dxfId="879" priority="115" operator="lessThan">
      <formula>0</formula>
    </cfRule>
  </conditionalFormatting>
  <conditionalFormatting sqref="P321">
    <cfRule type="cellIs" dxfId="878" priority="116" operator="lessThan">
      <formula>0</formula>
    </cfRule>
  </conditionalFormatting>
  <conditionalFormatting sqref="O323:P323 P324:P326">
    <cfRule type="cellIs" dxfId="877" priority="117" operator="lessThan">
      <formula>0</formula>
    </cfRule>
  </conditionalFormatting>
  <conditionalFormatting sqref="O323">
    <cfRule type="cellIs" dxfId="876" priority="118" operator="lessThan">
      <formula>0</formula>
    </cfRule>
  </conditionalFormatting>
  <conditionalFormatting sqref="O324:O326">
    <cfRule type="cellIs" dxfId="875" priority="119" operator="lessThan">
      <formula>0</formula>
    </cfRule>
  </conditionalFormatting>
  <conditionalFormatting sqref="B323">
    <cfRule type="cellIs" dxfId="874" priority="120" operator="lessThan">
      <formula>0</formula>
    </cfRule>
  </conditionalFormatting>
  <conditionalFormatting sqref="P328">
    <cfRule type="cellIs" dxfId="873" priority="121" operator="lessThan">
      <formula>0</formula>
    </cfRule>
  </conditionalFormatting>
  <conditionalFormatting sqref="P327">
    <cfRule type="cellIs" dxfId="872" priority="122" operator="lessThan">
      <formula>0</formula>
    </cfRule>
  </conditionalFormatting>
  <conditionalFormatting sqref="P327">
    <cfRule type="cellIs" dxfId="871" priority="123" operator="lessThan">
      <formula>0</formula>
    </cfRule>
  </conditionalFormatting>
  <conditionalFormatting sqref="O329:P329 P330:P332">
    <cfRule type="cellIs" dxfId="870" priority="124" operator="lessThan">
      <formula>0</formula>
    </cfRule>
  </conditionalFormatting>
  <conditionalFormatting sqref="O329">
    <cfRule type="cellIs" dxfId="869" priority="125" operator="lessThan">
      <formula>0</formula>
    </cfRule>
  </conditionalFormatting>
  <conditionalFormatting sqref="H334">
    <cfRule type="cellIs" dxfId="868" priority="126" operator="lessThan">
      <formula>0</formula>
    </cfRule>
  </conditionalFormatting>
  <conditionalFormatting sqref="B329">
    <cfRule type="cellIs" dxfId="867" priority="127" operator="lessThan">
      <formula>0</formula>
    </cfRule>
  </conditionalFormatting>
  <conditionalFormatting sqref="H315">
    <cfRule type="cellIs" dxfId="866" priority="128" operator="lessThan">
      <formula>0</formula>
    </cfRule>
  </conditionalFormatting>
  <conditionalFormatting sqref="P333">
    <cfRule type="cellIs" dxfId="865" priority="129" operator="lessThan">
      <formula>0</formula>
    </cfRule>
  </conditionalFormatting>
  <conditionalFormatting sqref="H297">
    <cfRule type="cellIs" dxfId="864" priority="130" operator="lessThan">
      <formula>0</formula>
    </cfRule>
  </conditionalFormatting>
  <conditionalFormatting sqref="H298">
    <cfRule type="cellIs" dxfId="863" priority="131" operator="lessThan">
      <formula>0</formula>
    </cfRule>
  </conditionalFormatting>
  <conditionalFormatting sqref="O335">
    <cfRule type="cellIs" dxfId="862" priority="132" operator="lessThan">
      <formula>0</formula>
    </cfRule>
  </conditionalFormatting>
  <conditionalFormatting sqref="P375">
    <cfRule type="cellIs" dxfId="861" priority="133" operator="lessThan">
      <formula>0</formula>
    </cfRule>
  </conditionalFormatting>
  <conditionalFormatting sqref="H309">
    <cfRule type="cellIs" dxfId="860" priority="134" operator="lessThan">
      <formula>0</formula>
    </cfRule>
  </conditionalFormatting>
  <conditionalFormatting sqref="P339">
    <cfRule type="cellIs" dxfId="859" priority="135" operator="lessThan">
      <formula>0</formula>
    </cfRule>
  </conditionalFormatting>
  <conditionalFormatting sqref="O377:P377 P378:P380">
    <cfRule type="cellIs" dxfId="858" priority="136" operator="lessThan">
      <formula>0</formula>
    </cfRule>
  </conditionalFormatting>
  <conditionalFormatting sqref="C328:M328">
    <cfRule type="cellIs" dxfId="857" priority="137" operator="lessThan">
      <formula>0</formula>
    </cfRule>
  </conditionalFormatting>
  <conditionalFormatting sqref="C322:M322">
    <cfRule type="cellIs" dxfId="856" priority="138" operator="lessThan">
      <formula>0</formula>
    </cfRule>
  </conditionalFormatting>
  <conditionalFormatting sqref="C316:M316">
    <cfRule type="cellIs" dxfId="855" priority="139" operator="lessThan">
      <formula>0</formula>
    </cfRule>
  </conditionalFormatting>
  <conditionalFormatting sqref="C310:M310">
    <cfRule type="cellIs" dxfId="854" priority="140" operator="lessThan">
      <formula>0</formula>
    </cfRule>
  </conditionalFormatting>
  <conditionalFormatting sqref="J304:M304">
    <cfRule type="cellIs" dxfId="853" priority="141" operator="lessThan">
      <formula>0</formula>
    </cfRule>
  </conditionalFormatting>
  <conditionalFormatting sqref="C298:M298">
    <cfRule type="cellIs" dxfId="852" priority="142" operator="lessThan">
      <formula>0</formula>
    </cfRule>
  </conditionalFormatting>
  <conditionalFormatting sqref="J292:N292">
    <cfRule type="cellIs" dxfId="851" priority="143" operator="lessThan">
      <formula>0</formula>
    </cfRule>
  </conditionalFormatting>
  <conditionalFormatting sqref="B335">
    <cfRule type="cellIs" dxfId="850" priority="144" operator="lessThan">
      <formula>0</formula>
    </cfRule>
  </conditionalFormatting>
  <conditionalFormatting sqref="B340">
    <cfRule type="cellIs" dxfId="849" priority="145" operator="lessThan">
      <formula>0</formula>
    </cfRule>
  </conditionalFormatting>
  <conditionalFormatting sqref="P345">
    <cfRule type="cellIs" dxfId="848" priority="146" operator="lessThan">
      <formula>0</formula>
    </cfRule>
  </conditionalFormatting>
  <conditionalFormatting sqref="P346">
    <cfRule type="cellIs" dxfId="847" priority="147" operator="lessThan">
      <formula>0</formula>
    </cfRule>
  </conditionalFormatting>
  <conditionalFormatting sqref="O341:P341 P342:P344">
    <cfRule type="cellIs" dxfId="846" priority="148" operator="lessThan">
      <formula>0</formula>
    </cfRule>
  </conditionalFormatting>
  <conditionalFormatting sqref="O341">
    <cfRule type="cellIs" dxfId="845" priority="149" operator="lessThan">
      <formula>0</formula>
    </cfRule>
  </conditionalFormatting>
  <conditionalFormatting sqref="P345">
    <cfRule type="cellIs" dxfId="844" priority="150" operator="lessThan">
      <formula>0</formula>
    </cfRule>
  </conditionalFormatting>
  <conditionalFormatting sqref="B341">
    <cfRule type="cellIs" dxfId="843" priority="151" operator="lessThan">
      <formula>0</formula>
    </cfRule>
  </conditionalFormatting>
  <conditionalFormatting sqref="P351">
    <cfRule type="cellIs" dxfId="842" priority="152" operator="lessThan">
      <formula>0</formula>
    </cfRule>
  </conditionalFormatting>
  <conditionalFormatting sqref="P352">
    <cfRule type="cellIs" dxfId="841" priority="153" operator="lessThan">
      <formula>0</formula>
    </cfRule>
  </conditionalFormatting>
  <conditionalFormatting sqref="O347:P347 P348:P350">
    <cfRule type="cellIs" dxfId="840" priority="154" operator="lessThan">
      <formula>0</formula>
    </cfRule>
  </conditionalFormatting>
  <conditionalFormatting sqref="O347">
    <cfRule type="cellIs" dxfId="839" priority="155" operator="lessThan">
      <formula>0</formula>
    </cfRule>
  </conditionalFormatting>
  <conditionalFormatting sqref="P351">
    <cfRule type="cellIs" dxfId="838" priority="156" operator="lessThan">
      <formula>0</formula>
    </cfRule>
  </conditionalFormatting>
  <conditionalFormatting sqref="B347">
    <cfRule type="cellIs" dxfId="837" priority="157" operator="lessThan">
      <formula>0</formula>
    </cfRule>
  </conditionalFormatting>
  <conditionalFormatting sqref="P369">
    <cfRule type="cellIs" dxfId="836" priority="158" operator="lessThan">
      <formula>0</formula>
    </cfRule>
  </conditionalFormatting>
  <conditionalFormatting sqref="O366:O368">
    <cfRule type="cellIs" dxfId="835" priority="159" operator="lessThan">
      <formula>0</formula>
    </cfRule>
  </conditionalFormatting>
  <conditionalFormatting sqref="P370">
    <cfRule type="cellIs" dxfId="834" priority="160" operator="lessThan">
      <formula>0</formula>
    </cfRule>
  </conditionalFormatting>
  <conditionalFormatting sqref="O365:P365 P366:P368">
    <cfRule type="cellIs" dxfId="833" priority="161" operator="lessThan">
      <formula>0</formula>
    </cfRule>
  </conditionalFormatting>
  <conditionalFormatting sqref="O365">
    <cfRule type="cellIs" dxfId="832" priority="162" operator="lessThan">
      <formula>0</formula>
    </cfRule>
  </conditionalFormatting>
  <conditionalFormatting sqref="P369">
    <cfRule type="cellIs" dxfId="831" priority="163" operator="lessThan">
      <formula>0</formula>
    </cfRule>
  </conditionalFormatting>
  <conditionalFormatting sqref="H328">
    <cfRule type="cellIs" dxfId="830" priority="164" operator="lessThan">
      <formula>0</formula>
    </cfRule>
  </conditionalFormatting>
  <conditionalFormatting sqref="O372:O374">
    <cfRule type="cellIs" dxfId="829" priority="165" operator="lessThan">
      <formula>0</formula>
    </cfRule>
  </conditionalFormatting>
  <conditionalFormatting sqref="P381">
    <cfRule type="cellIs" dxfId="828" priority="166" operator="lessThan">
      <formula>0</formula>
    </cfRule>
  </conditionalFormatting>
  <conditionalFormatting sqref="H321">
    <cfRule type="cellIs" dxfId="827" priority="167" operator="lessThan">
      <formula>0</formula>
    </cfRule>
  </conditionalFormatting>
  <conditionalFormatting sqref="H316">
    <cfRule type="cellIs" dxfId="826" priority="168" operator="lessThan">
      <formula>0</formula>
    </cfRule>
  </conditionalFormatting>
  <conditionalFormatting sqref="P375">
    <cfRule type="cellIs" dxfId="825" priority="169" operator="lessThan">
      <formula>0</formula>
    </cfRule>
  </conditionalFormatting>
  <conditionalFormatting sqref="H310">
    <cfRule type="cellIs" dxfId="824" priority="170" operator="lessThan">
      <formula>0</formula>
    </cfRule>
  </conditionalFormatting>
  <conditionalFormatting sqref="O378:O380">
    <cfRule type="cellIs" dxfId="823" priority="171" operator="lessThan">
      <formula>0</formula>
    </cfRule>
  </conditionalFormatting>
  <conditionalFormatting sqref="O371:P371 P372:P374">
    <cfRule type="cellIs" dxfId="822" priority="172" operator="lessThan">
      <formula>0</formula>
    </cfRule>
  </conditionalFormatting>
  <conditionalFormatting sqref="O371">
    <cfRule type="cellIs" dxfId="821" priority="173" operator="lessThan">
      <formula>0</formula>
    </cfRule>
  </conditionalFormatting>
  <conditionalFormatting sqref="B371">
    <cfRule type="cellIs" dxfId="820" priority="174" operator="lessThan">
      <formula>0</formula>
    </cfRule>
  </conditionalFormatting>
  <conditionalFormatting sqref="P382:P383">
    <cfRule type="cellIs" dxfId="819" priority="175" operator="lessThan">
      <formula>0</formula>
    </cfRule>
  </conditionalFormatting>
  <conditionalFormatting sqref="P381">
    <cfRule type="cellIs" dxfId="818" priority="176" operator="lessThan">
      <formula>0</formula>
    </cfRule>
  </conditionalFormatting>
  <conditionalFormatting sqref="B383">
    <cfRule type="cellIs" dxfId="817" priority="177" operator="lessThan">
      <formula>0</formula>
    </cfRule>
  </conditionalFormatting>
  <conditionalFormatting sqref="B377">
    <cfRule type="cellIs" dxfId="816" priority="178" operator="lessThan">
      <formula>0</formula>
    </cfRule>
  </conditionalFormatting>
  <conditionalFormatting sqref="O383">
    <cfRule type="cellIs" dxfId="815" priority="179" operator="lessThan">
      <formula>0</formula>
    </cfRule>
  </conditionalFormatting>
  <conditionalFormatting sqref="B384">
    <cfRule type="cellIs" dxfId="814" priority="180" operator="lessThan">
      <formula>0</formula>
    </cfRule>
  </conditionalFormatting>
  <conditionalFormatting sqref="P376">
    <cfRule type="cellIs" dxfId="813" priority="181" operator="lessThan">
      <formula>0</formula>
    </cfRule>
  </conditionalFormatting>
  <conditionalFormatting sqref="P385:P387">
    <cfRule type="cellIs" dxfId="812" priority="182" operator="lessThan">
      <formula>0</formula>
    </cfRule>
  </conditionalFormatting>
  <conditionalFormatting sqref="O385:O387">
    <cfRule type="cellIs" dxfId="811" priority="183" operator="lessThan">
      <formula>0</formula>
    </cfRule>
  </conditionalFormatting>
  <conditionalFormatting sqref="P532">
    <cfRule type="cellIs" dxfId="810" priority="184" operator="lessThan">
      <formula>0</formula>
    </cfRule>
  </conditionalFormatting>
  <conditionalFormatting sqref="B564">
    <cfRule type="cellIs" dxfId="809" priority="185" operator="lessThan">
      <formula>0</formula>
    </cfRule>
  </conditionalFormatting>
  <conditionalFormatting sqref="O391:O393">
    <cfRule type="cellIs" dxfId="808" priority="186" operator="lessThan">
      <formula>0</formula>
    </cfRule>
  </conditionalFormatting>
  <conditionalFormatting sqref="P394">
    <cfRule type="cellIs" dxfId="807" priority="187" operator="lessThan">
      <formula>0</formula>
    </cfRule>
  </conditionalFormatting>
  <conditionalFormatting sqref="P516">
    <cfRule type="cellIs" dxfId="806" priority="188" operator="lessThan">
      <formula>0</formula>
    </cfRule>
  </conditionalFormatting>
  <conditionalFormatting sqref="P388">
    <cfRule type="cellIs" dxfId="805" priority="189" operator="lessThan">
      <formula>0</formula>
    </cfRule>
  </conditionalFormatting>
  <conditionalFormatting sqref="P388">
    <cfRule type="cellIs" dxfId="804" priority="190" operator="lessThan">
      <formula>0</formula>
    </cfRule>
  </conditionalFormatting>
  <conditionalFormatting sqref="P394">
    <cfRule type="cellIs" dxfId="803" priority="191" operator="lessThan">
      <formula>0</formula>
    </cfRule>
  </conditionalFormatting>
  <conditionalFormatting sqref="J512:N514 J515:M515">
    <cfRule type="cellIs" dxfId="802" priority="192" operator="lessThan">
      <formula>0</formula>
    </cfRule>
  </conditionalFormatting>
  <conditionalFormatting sqref="B390">
    <cfRule type="cellIs" dxfId="801" priority="193" operator="lessThan">
      <formula>0</formula>
    </cfRule>
  </conditionalFormatting>
  <conditionalFormatting sqref="O528:O531">
    <cfRule type="cellIs" dxfId="800" priority="194" operator="lessThan">
      <formula>0</formula>
    </cfRule>
  </conditionalFormatting>
  <conditionalFormatting sqref="P391:P393">
    <cfRule type="cellIs" dxfId="799" priority="195" operator="lessThan">
      <formula>0</formula>
    </cfRule>
  </conditionalFormatting>
  <conditionalFormatting sqref="P512:P514">
    <cfRule type="cellIs" dxfId="798" priority="196" operator="lessThan">
      <formula>0</formula>
    </cfRule>
  </conditionalFormatting>
  <conditionalFormatting sqref="P515">
    <cfRule type="cellIs" dxfId="797" priority="197" operator="lessThan">
      <formula>0</formula>
    </cfRule>
  </conditionalFormatting>
  <conditionalFormatting sqref="P389">
    <cfRule type="cellIs" dxfId="796" priority="198" operator="lessThan">
      <formula>0</formula>
    </cfRule>
  </conditionalFormatting>
  <conditionalFormatting sqref="B511">
    <cfRule type="cellIs" dxfId="795" priority="199" operator="lessThan">
      <formula>0</formula>
    </cfRule>
  </conditionalFormatting>
  <conditionalFormatting sqref="O512:O514">
    <cfRule type="cellIs" dxfId="794" priority="200" operator="lessThan">
      <formula>0</formula>
    </cfRule>
  </conditionalFormatting>
  <conditionalFormatting sqref="J513">
    <cfRule type="cellIs" dxfId="793" priority="201" operator="lessThan">
      <formula>0</formula>
    </cfRule>
  </conditionalFormatting>
  <conditionalFormatting sqref="P531">
    <cfRule type="cellIs" dxfId="792" priority="202" operator="lessThan">
      <formula>0</formula>
    </cfRule>
  </conditionalFormatting>
  <conditionalFormatting sqref="J514:N514 K512:N513 J515:M515">
    <cfRule type="cellIs" dxfId="791" priority="203" operator="lessThan">
      <formula>0</formula>
    </cfRule>
  </conditionalFormatting>
  <conditionalFormatting sqref="P515">
    <cfRule type="cellIs" dxfId="790" priority="204" operator="lessThan">
      <formula>0</formula>
    </cfRule>
  </conditionalFormatting>
  <conditionalFormatting sqref="J528:N528 J530:N531 J529:M529">
    <cfRule type="cellIs" dxfId="789" priority="205" operator="lessThan">
      <formula>0</formula>
    </cfRule>
  </conditionalFormatting>
  <conditionalFormatting sqref="O555:O558">
    <cfRule type="cellIs" dxfId="788" priority="206" operator="lessThan">
      <formula>0</formula>
    </cfRule>
  </conditionalFormatting>
  <conditionalFormatting sqref="P531">
    <cfRule type="cellIs" dxfId="787" priority="207" operator="lessThan">
      <formula>0</formula>
    </cfRule>
  </conditionalFormatting>
  <conditionalFormatting sqref="J529">
    <cfRule type="cellIs" dxfId="786" priority="208" operator="lessThan">
      <formula>0</formula>
    </cfRule>
  </conditionalFormatting>
  <conditionalFormatting sqref="J530:N531 K528:N528 K529:M529">
    <cfRule type="cellIs" dxfId="785" priority="209" operator="lessThan">
      <formula>0</formula>
    </cfRule>
  </conditionalFormatting>
  <conditionalFormatting sqref="P528:P530">
    <cfRule type="cellIs" dxfId="784" priority="210" operator="lessThan">
      <formula>0</formula>
    </cfRule>
  </conditionalFormatting>
  <conditionalFormatting sqref="P568">
    <cfRule type="cellIs" dxfId="783" priority="211" operator="lessThan">
      <formula>0</formula>
    </cfRule>
  </conditionalFormatting>
  <conditionalFormatting sqref="I565">
    <cfRule type="cellIs" dxfId="782" priority="212" operator="lessThan">
      <formula>0</formula>
    </cfRule>
  </conditionalFormatting>
  <conditionalFormatting sqref="C555:N558">
    <cfRule type="cellIs" dxfId="781" priority="213" operator="lessThan">
      <formula>0</formula>
    </cfRule>
  </conditionalFormatting>
  <conditionalFormatting sqref="P558">
    <cfRule type="cellIs" dxfId="780" priority="214" operator="lessThan">
      <formula>0</formula>
    </cfRule>
  </conditionalFormatting>
  <conditionalFormatting sqref="I555">
    <cfRule type="cellIs" dxfId="779" priority="215" operator="lessThan">
      <formula>0</formula>
    </cfRule>
  </conditionalFormatting>
  <conditionalFormatting sqref="H560:H563">
    <cfRule type="cellIs" dxfId="778" priority="216" operator="lessThan">
      <formula>0</formula>
    </cfRule>
  </conditionalFormatting>
  <conditionalFormatting sqref="P558">
    <cfRule type="cellIs" dxfId="777" priority="217" operator="lessThan">
      <formula>0</formula>
    </cfRule>
  </conditionalFormatting>
  <conditionalFormatting sqref="H555">
    <cfRule type="cellIs" dxfId="776" priority="218" operator="lessThan">
      <formula>0</formula>
    </cfRule>
  </conditionalFormatting>
  <conditionalFormatting sqref="H555:H558">
    <cfRule type="cellIs" dxfId="775" priority="219" operator="lessThan">
      <formula>0</formula>
    </cfRule>
  </conditionalFormatting>
  <conditionalFormatting sqref="C556:J556">
    <cfRule type="cellIs" dxfId="774" priority="220" operator="lessThan">
      <formula>0</formula>
    </cfRule>
  </conditionalFormatting>
  <conditionalFormatting sqref="H556:H558">
    <cfRule type="cellIs" dxfId="773" priority="221" operator="lessThan">
      <formula>0</formula>
    </cfRule>
  </conditionalFormatting>
  <conditionalFormatting sqref="I556 K555:N556 C557:N558">
    <cfRule type="cellIs" dxfId="772" priority="222" operator="lessThan">
      <formula>0</formula>
    </cfRule>
  </conditionalFormatting>
  <conditionalFormatting sqref="P555:P557">
    <cfRule type="cellIs" dxfId="771" priority="223" operator="lessThan">
      <formula>0</formula>
    </cfRule>
  </conditionalFormatting>
  <conditionalFormatting sqref="B554">
    <cfRule type="cellIs" dxfId="770" priority="224" operator="lessThan">
      <formula>0</formula>
    </cfRule>
  </conditionalFormatting>
  <conditionalFormatting sqref="P563">
    <cfRule type="cellIs" dxfId="769" priority="225" operator="lessThan">
      <formula>0</formula>
    </cfRule>
  </conditionalFormatting>
  <conditionalFormatting sqref="I560">
    <cfRule type="cellIs" dxfId="768" priority="226" operator="lessThan">
      <formula>0</formula>
    </cfRule>
  </conditionalFormatting>
  <conditionalFormatting sqref="C560:N563">
    <cfRule type="cellIs" dxfId="767" priority="227" operator="lessThan">
      <formula>0</formula>
    </cfRule>
  </conditionalFormatting>
  <conditionalFormatting sqref="P563">
    <cfRule type="cellIs" dxfId="766" priority="228" operator="lessThan">
      <formula>0</formula>
    </cfRule>
  </conditionalFormatting>
  <conditionalFormatting sqref="H560">
    <cfRule type="cellIs" dxfId="765" priority="229" operator="lessThan">
      <formula>0</formula>
    </cfRule>
  </conditionalFormatting>
  <conditionalFormatting sqref="O560:O563">
    <cfRule type="cellIs" dxfId="764" priority="230" operator="lessThan">
      <formula>0</formula>
    </cfRule>
  </conditionalFormatting>
  <conditionalFormatting sqref="C561:J561">
    <cfRule type="cellIs" dxfId="763" priority="231" operator="lessThan">
      <formula>0</formula>
    </cfRule>
  </conditionalFormatting>
  <conditionalFormatting sqref="H561:H563">
    <cfRule type="cellIs" dxfId="762" priority="232" operator="lessThan">
      <formula>0</formula>
    </cfRule>
  </conditionalFormatting>
  <conditionalFormatting sqref="I561 K560:N561 C562:N563">
    <cfRule type="cellIs" dxfId="761" priority="233" operator="lessThan">
      <formula>0</formula>
    </cfRule>
  </conditionalFormatting>
  <conditionalFormatting sqref="P560:P562">
    <cfRule type="cellIs" dxfId="760" priority="234" operator="lessThan">
      <formula>0</formula>
    </cfRule>
  </conditionalFormatting>
  <conditionalFormatting sqref="B559">
    <cfRule type="cellIs" dxfId="759" priority="235" operator="lessThan">
      <formula>0</formula>
    </cfRule>
  </conditionalFormatting>
  <conditionalFormatting sqref="C565:N568">
    <cfRule type="cellIs" dxfId="758" priority="236" operator="lessThan">
      <formula>0</formula>
    </cfRule>
  </conditionalFormatting>
  <conditionalFormatting sqref="P568">
    <cfRule type="cellIs" dxfId="757" priority="237" operator="lessThan">
      <formula>0</formula>
    </cfRule>
  </conditionalFormatting>
  <conditionalFormatting sqref="H565">
    <cfRule type="cellIs" dxfId="756" priority="238" operator="lessThan">
      <formula>0</formula>
    </cfRule>
  </conditionalFormatting>
  <conditionalFormatting sqref="H565:H568">
    <cfRule type="cellIs" dxfId="755" priority="239" operator="lessThan">
      <formula>0</formula>
    </cfRule>
  </conditionalFormatting>
  <conditionalFormatting sqref="O565:O568">
    <cfRule type="cellIs" dxfId="754" priority="240" operator="lessThan">
      <formula>0</formula>
    </cfRule>
  </conditionalFormatting>
  <conditionalFormatting sqref="C566:J566">
    <cfRule type="cellIs" dxfId="753" priority="241" operator="lessThan">
      <formula>0</formula>
    </cfRule>
  </conditionalFormatting>
  <conditionalFormatting sqref="H566:H568">
    <cfRule type="cellIs" dxfId="752" priority="242" operator="lessThan">
      <formula>0</formula>
    </cfRule>
  </conditionalFormatting>
  <conditionalFormatting sqref="I566 K565:N566 C567:N568">
    <cfRule type="cellIs" dxfId="751" priority="243" operator="lessThan">
      <formula>0</formula>
    </cfRule>
  </conditionalFormatting>
  <conditionalFormatting sqref="P565:P567">
    <cfRule type="cellIs" dxfId="750" priority="244" operator="lessThan">
      <formula>0</formula>
    </cfRule>
  </conditionalFormatting>
  <conditionalFormatting sqref="C288:I288">
    <cfRule type="cellIs" dxfId="749" priority="245" operator="lessThan">
      <formula>0</formula>
    </cfRule>
  </conditionalFormatting>
  <conditionalFormatting sqref="C290:I291">
    <cfRule type="cellIs" dxfId="748" priority="246" operator="lessThan">
      <formula>0</formula>
    </cfRule>
  </conditionalFormatting>
  <conditionalFormatting sqref="O425:P425">
    <cfRule type="cellIs" dxfId="747" priority="247" operator="lessThan">
      <formula>0</formula>
    </cfRule>
  </conditionalFormatting>
  <conditionalFormatting sqref="O418:O421">
    <cfRule type="cellIs" dxfId="746" priority="248" operator="lessThan">
      <formula>0</formula>
    </cfRule>
  </conditionalFormatting>
  <conditionalFormatting sqref="P540:P542">
    <cfRule type="cellIs" dxfId="745" priority="249" operator="lessThan">
      <formula>0</formula>
    </cfRule>
  </conditionalFormatting>
  <conditionalFormatting sqref="B417">
    <cfRule type="cellIs" dxfId="744" priority="250" operator="lessThan">
      <formula>0</formula>
    </cfRule>
  </conditionalFormatting>
  <conditionalFormatting sqref="O545:O548">
    <cfRule type="cellIs" dxfId="743" priority="251" operator="lessThan">
      <formula>0</formula>
    </cfRule>
  </conditionalFormatting>
  <conditionalFormatting sqref="C289:I289">
    <cfRule type="cellIs" dxfId="742" priority="252" operator="lessThan">
      <formula>0</formula>
    </cfRule>
  </conditionalFormatting>
  <conditionalFormatting sqref="C292:I292">
    <cfRule type="cellIs" dxfId="741" priority="253" operator="lessThan">
      <formula>0</formula>
    </cfRule>
  </conditionalFormatting>
  <conditionalFormatting sqref="C302:I303">
    <cfRule type="cellIs" dxfId="740" priority="254" operator="lessThan">
      <formula>0</formula>
    </cfRule>
  </conditionalFormatting>
  <conditionalFormatting sqref="C300:I300">
    <cfRule type="cellIs" dxfId="739" priority="255" operator="lessThan">
      <formula>0</formula>
    </cfRule>
  </conditionalFormatting>
  <conditionalFormatting sqref="C301:I301">
    <cfRule type="cellIs" dxfId="738" priority="256" operator="lessThan">
      <formula>0</formula>
    </cfRule>
  </conditionalFormatting>
  <conditionalFormatting sqref="C304:I304">
    <cfRule type="cellIs" dxfId="737" priority="257" operator="lessThan">
      <formula>0</formula>
    </cfRule>
  </conditionalFormatting>
  <conditionalFormatting sqref="C512:I515">
    <cfRule type="cellIs" dxfId="736" priority="258" operator="lessThan">
      <formula>0</formula>
    </cfRule>
  </conditionalFormatting>
  <conditionalFormatting sqref="C513:I513">
    <cfRule type="cellIs" dxfId="735" priority="259" operator="lessThan">
      <formula>0</formula>
    </cfRule>
  </conditionalFormatting>
  <conditionalFormatting sqref="C514:I515">
    <cfRule type="cellIs" dxfId="734" priority="260" operator="lessThan">
      <formula>0</formula>
    </cfRule>
  </conditionalFormatting>
  <conditionalFormatting sqref="P470">
    <cfRule type="cellIs" dxfId="733" priority="261" operator="lessThan">
      <formula>0</formula>
    </cfRule>
  </conditionalFormatting>
  <conditionalFormatting sqref="P470">
    <cfRule type="cellIs" dxfId="732" priority="262" operator="lessThan">
      <formula>0</formula>
    </cfRule>
  </conditionalFormatting>
  <conditionalFormatting sqref="C528:I531">
    <cfRule type="cellIs" dxfId="731" priority="263" operator="lessThan">
      <formula>0</formula>
    </cfRule>
  </conditionalFormatting>
  <conditionalFormatting sqref="C529:I529">
    <cfRule type="cellIs" dxfId="730" priority="264" operator="lessThan">
      <formula>0</formula>
    </cfRule>
  </conditionalFormatting>
  <conditionalFormatting sqref="C530:I531">
    <cfRule type="cellIs" dxfId="729" priority="265" operator="lessThan">
      <formula>0</formula>
    </cfRule>
  </conditionalFormatting>
  <conditionalFormatting sqref="C398:C401">
    <cfRule type="cellIs" dxfId="728" priority="266" operator="lessThan">
      <formula>0</formula>
    </cfRule>
  </conditionalFormatting>
  <conditionalFormatting sqref="O405:O408">
    <cfRule type="cellIs" dxfId="727" priority="267" operator="lessThan">
      <formula>0</formula>
    </cfRule>
  </conditionalFormatting>
  <conditionalFormatting sqref="P426:P429">
    <cfRule type="cellIs" dxfId="726" priority="268" operator="lessThan">
      <formula>0</formula>
    </cfRule>
  </conditionalFormatting>
  <conditionalFormatting sqref="P430:P431">
    <cfRule type="cellIs" dxfId="725" priority="269" operator="lessThan">
      <formula>0</formula>
    </cfRule>
  </conditionalFormatting>
  <conditionalFormatting sqref="P431">
    <cfRule type="cellIs" dxfId="724" priority="270" operator="lessThan">
      <formula>0</formula>
    </cfRule>
  </conditionalFormatting>
  <conditionalFormatting sqref="P430">
    <cfRule type="cellIs" dxfId="723" priority="271" operator="lessThan">
      <formula>0</formula>
    </cfRule>
  </conditionalFormatting>
  <conditionalFormatting sqref="O426:O429">
    <cfRule type="cellIs" dxfId="722" priority="272" operator="lessThan">
      <formula>0</formula>
    </cfRule>
  </conditionalFormatting>
  <conditionalFormatting sqref="B425">
    <cfRule type="cellIs" dxfId="721" priority="273" operator="lessThan">
      <formula>0</formula>
    </cfRule>
  </conditionalFormatting>
  <conditionalFormatting sqref="C540:N543">
    <cfRule type="cellIs" dxfId="720" priority="274" operator="lessThan">
      <formula>0</formula>
    </cfRule>
  </conditionalFormatting>
  <conditionalFormatting sqref="P543">
    <cfRule type="cellIs" dxfId="719" priority="275" operator="lessThan">
      <formula>0</formula>
    </cfRule>
  </conditionalFormatting>
  <conditionalFormatting sqref="O466:O469">
    <cfRule type="cellIs" dxfId="718" priority="276" operator="lessThan">
      <formula>0</formula>
    </cfRule>
  </conditionalFormatting>
  <conditionalFormatting sqref="H540:H543">
    <cfRule type="cellIs" dxfId="717" priority="277" operator="lessThan">
      <formula>0</formula>
    </cfRule>
  </conditionalFormatting>
  <conditionalFormatting sqref="P423">
    <cfRule type="cellIs" dxfId="716" priority="278" operator="lessThan">
      <formula>0</formula>
    </cfRule>
  </conditionalFormatting>
  <conditionalFormatting sqref="P466:P469 P471 P473:P479">
    <cfRule type="cellIs" dxfId="715" priority="279" operator="lessThan">
      <formula>0</formula>
    </cfRule>
  </conditionalFormatting>
  <conditionalFormatting sqref="O465">
    <cfRule type="cellIs" dxfId="714" priority="280" operator="lessThan">
      <formula>0</formula>
    </cfRule>
  </conditionalFormatting>
  <conditionalFormatting sqref="O473:O477">
    <cfRule type="cellIs" dxfId="713" priority="281" operator="lessThan">
      <formula>0</formula>
    </cfRule>
  </conditionalFormatting>
  <conditionalFormatting sqref="P489:P492 P494">
    <cfRule type="cellIs" dxfId="712" priority="282" operator="lessThan">
      <formula>0</formula>
    </cfRule>
  </conditionalFormatting>
  <conditionalFormatting sqref="B465">
    <cfRule type="cellIs" dxfId="711" priority="283" operator="lessThan">
      <formula>0</formula>
    </cfRule>
  </conditionalFormatting>
  <conditionalFormatting sqref="O488">
    <cfRule type="cellIs" dxfId="710" priority="284" operator="lessThan">
      <formula>0</formula>
    </cfRule>
  </conditionalFormatting>
  <conditionalFormatting sqref="P493">
    <cfRule type="cellIs" dxfId="709" priority="285" operator="lessThan">
      <formula>0</formula>
    </cfRule>
  </conditionalFormatting>
  <conditionalFormatting sqref="P493">
    <cfRule type="cellIs" dxfId="708" priority="286" operator="lessThan">
      <formula>0</formula>
    </cfRule>
  </conditionalFormatting>
  <conditionalFormatting sqref="O489:O492">
    <cfRule type="cellIs" dxfId="707" priority="287" operator="lessThan">
      <formula>0</formula>
    </cfRule>
  </conditionalFormatting>
  <conditionalFormatting sqref="P501 P496:P499">
    <cfRule type="cellIs" dxfId="706" priority="288" operator="lessThan">
      <formula>0</formula>
    </cfRule>
  </conditionalFormatting>
  <conditionalFormatting sqref="P500">
    <cfRule type="cellIs" dxfId="705" priority="289" operator="lessThan">
      <formula>0</formula>
    </cfRule>
  </conditionalFormatting>
  <conditionalFormatting sqref="B488">
    <cfRule type="cellIs" dxfId="704" priority="290" operator="lessThan">
      <formula>0</formula>
    </cfRule>
  </conditionalFormatting>
  <conditionalFormatting sqref="O495">
    <cfRule type="cellIs" dxfId="703" priority="291" operator="lessThan">
      <formula>0</formula>
    </cfRule>
  </conditionalFormatting>
  <conditionalFormatting sqref="O496:O499">
    <cfRule type="cellIs" dxfId="702" priority="292" operator="lessThan">
      <formula>0</formula>
    </cfRule>
  </conditionalFormatting>
  <conditionalFormatting sqref="P500">
    <cfRule type="cellIs" dxfId="701" priority="293" operator="lessThan">
      <formula>0</formula>
    </cfRule>
  </conditionalFormatting>
  <conditionalFormatting sqref="O534:O536 O538">
    <cfRule type="cellIs" dxfId="700" priority="294" operator="lessThan">
      <formula>0</formula>
    </cfRule>
  </conditionalFormatting>
  <conditionalFormatting sqref="P534:P536">
    <cfRule type="cellIs" dxfId="699" priority="295" operator="lessThan">
      <formula>0</formula>
    </cfRule>
  </conditionalFormatting>
  <conditionalFormatting sqref="C536:I536">
    <cfRule type="cellIs" dxfId="698" priority="296" operator="lessThan">
      <formula>0</formula>
    </cfRule>
  </conditionalFormatting>
  <conditionalFormatting sqref="C534:I536">
    <cfRule type="cellIs" dxfId="697" priority="297" operator="lessThan">
      <formula>0</formula>
    </cfRule>
  </conditionalFormatting>
  <conditionalFormatting sqref="B533">
    <cfRule type="cellIs" dxfId="696" priority="298" operator="lessThan">
      <formula>0</formula>
    </cfRule>
  </conditionalFormatting>
  <conditionalFormatting sqref="J534:N536">
    <cfRule type="cellIs" dxfId="695" priority="299" operator="lessThan">
      <formula>0</formula>
    </cfRule>
  </conditionalFormatting>
  <conditionalFormatting sqref="O540:O543">
    <cfRule type="cellIs" dxfId="694" priority="300" operator="lessThan">
      <formula>0</formula>
    </cfRule>
  </conditionalFormatting>
  <conditionalFormatting sqref="P537:P538">
    <cfRule type="cellIs" dxfId="693" priority="301" operator="lessThan">
      <formula>0</formula>
    </cfRule>
  </conditionalFormatting>
  <conditionalFormatting sqref="C545:N548">
    <cfRule type="cellIs" dxfId="692" priority="302" operator="lessThan">
      <formula>0</formula>
    </cfRule>
  </conditionalFormatting>
  <conditionalFormatting sqref="P537:P538">
    <cfRule type="cellIs" dxfId="691" priority="303" operator="lessThan">
      <formula>0</formula>
    </cfRule>
  </conditionalFormatting>
  <conditionalFormatting sqref="J535">
    <cfRule type="cellIs" dxfId="690" priority="304" operator="lessThan">
      <formula>0</formula>
    </cfRule>
  </conditionalFormatting>
  <conditionalFormatting sqref="J536:N536 K534:N535">
    <cfRule type="cellIs" dxfId="689" priority="305" operator="lessThan">
      <formula>0</formula>
    </cfRule>
  </conditionalFormatting>
  <conditionalFormatting sqref="I541 K540:N541 C542:N543">
    <cfRule type="cellIs" dxfId="688" priority="306" operator="lessThan">
      <formula>0</formula>
    </cfRule>
  </conditionalFormatting>
  <conditionalFormatting sqref="P545:P547">
    <cfRule type="cellIs" dxfId="687" priority="307" operator="lessThan">
      <formula>0</formula>
    </cfRule>
  </conditionalFormatting>
  <conditionalFormatting sqref="H546:H548">
    <cfRule type="cellIs" dxfId="686" priority="308" operator="lessThan">
      <formula>0</formula>
    </cfRule>
  </conditionalFormatting>
  <conditionalFormatting sqref="C535:I535">
    <cfRule type="cellIs" dxfId="685" priority="309" operator="lessThan">
      <formula>0</formula>
    </cfRule>
  </conditionalFormatting>
  <conditionalFormatting sqref="P548">
    <cfRule type="cellIs" dxfId="684" priority="310" operator="lessThan">
      <formula>0</formula>
    </cfRule>
  </conditionalFormatting>
  <conditionalFormatting sqref="I545">
    <cfRule type="cellIs" dxfId="683" priority="311" operator="lessThan">
      <formula>0</formula>
    </cfRule>
  </conditionalFormatting>
  <conditionalFormatting sqref="C546:J546">
    <cfRule type="cellIs" dxfId="682" priority="312" operator="lessThan">
      <formula>0</formula>
    </cfRule>
  </conditionalFormatting>
  <conditionalFormatting sqref="P548">
    <cfRule type="cellIs" dxfId="681" priority="313" operator="lessThan">
      <formula>0</formula>
    </cfRule>
  </conditionalFormatting>
  <conditionalFormatting sqref="H545">
    <cfRule type="cellIs" dxfId="680" priority="314" operator="lessThan">
      <formula>0</formula>
    </cfRule>
  </conditionalFormatting>
  <conditionalFormatting sqref="H545:H548">
    <cfRule type="cellIs" dxfId="679" priority="315" operator="lessThan">
      <formula>0</formula>
    </cfRule>
  </conditionalFormatting>
  <conditionalFormatting sqref="B544">
    <cfRule type="cellIs" dxfId="678" priority="316" operator="lessThan">
      <formula>0</formula>
    </cfRule>
  </conditionalFormatting>
  <conditionalFormatting sqref="H540">
    <cfRule type="cellIs" dxfId="677" priority="317" operator="lessThan">
      <formula>0</formula>
    </cfRule>
  </conditionalFormatting>
  <conditionalFormatting sqref="I546 K545:N546 C547:N548">
    <cfRule type="cellIs" dxfId="676" priority="318" operator="lessThan">
      <formula>0</formula>
    </cfRule>
  </conditionalFormatting>
  <conditionalFormatting sqref="H541:H543">
    <cfRule type="cellIs" dxfId="675" priority="319" operator="lessThan">
      <formula>0</formula>
    </cfRule>
  </conditionalFormatting>
  <conditionalFormatting sqref="P543">
    <cfRule type="cellIs" dxfId="674" priority="320" operator="lessThan">
      <formula>0</formula>
    </cfRule>
  </conditionalFormatting>
  <conditionalFormatting sqref="I540">
    <cfRule type="cellIs" dxfId="673" priority="321" operator="lessThan">
      <formula>0</formula>
    </cfRule>
  </conditionalFormatting>
  <conditionalFormatting sqref="H551:H553">
    <cfRule type="cellIs" dxfId="672" priority="322" operator="lessThan">
      <formula>0</formula>
    </cfRule>
  </conditionalFormatting>
  <conditionalFormatting sqref="C541:J541">
    <cfRule type="cellIs" dxfId="671" priority="323" operator="lessThan">
      <formula>0</formula>
    </cfRule>
  </conditionalFormatting>
  <conditionalFormatting sqref="B539">
    <cfRule type="cellIs" dxfId="670" priority="324" operator="lessThan">
      <formula>0</formula>
    </cfRule>
  </conditionalFormatting>
  <conditionalFormatting sqref="P550:P552">
    <cfRule type="cellIs" dxfId="669" priority="325" operator="lessThan">
      <formula>0</formula>
    </cfRule>
  </conditionalFormatting>
  <conditionalFormatting sqref="B549">
    <cfRule type="cellIs" dxfId="668" priority="326" operator="lessThan">
      <formula>0</formula>
    </cfRule>
  </conditionalFormatting>
  <conditionalFormatting sqref="H550">
    <cfRule type="cellIs" dxfId="667" priority="327" operator="lessThan">
      <formula>0</formula>
    </cfRule>
  </conditionalFormatting>
  <conditionalFormatting sqref="O550:O552">
    <cfRule type="cellIs" dxfId="666" priority="328" operator="lessThan">
      <formula>0</formula>
    </cfRule>
  </conditionalFormatting>
  <conditionalFormatting sqref="P553">
    <cfRule type="cellIs" dxfId="665" priority="329" operator="lessThan">
      <formula>0</formula>
    </cfRule>
  </conditionalFormatting>
  <conditionalFormatting sqref="I550">
    <cfRule type="cellIs" dxfId="664" priority="330" operator="lessThan">
      <formula>0</formula>
    </cfRule>
  </conditionalFormatting>
  <conditionalFormatting sqref="P553">
    <cfRule type="cellIs" dxfId="663" priority="331" operator="lessThan">
      <formula>0</formula>
    </cfRule>
  </conditionalFormatting>
  <conditionalFormatting sqref="B527">
    <cfRule type="cellIs" dxfId="662" priority="332" operator="lessThan">
      <formula>0</formula>
    </cfRule>
  </conditionalFormatting>
  <conditionalFormatting sqref="H550:H553">
    <cfRule type="cellIs" dxfId="661" priority="333" operator="lessThan">
      <formula>0</formula>
    </cfRule>
  </conditionalFormatting>
  <conditionalFormatting sqref="C551:J551">
    <cfRule type="cellIs" dxfId="660" priority="334" operator="lessThan">
      <formula>0</formula>
    </cfRule>
  </conditionalFormatting>
  <conditionalFormatting sqref="B527">
    <cfRule type="cellIs" dxfId="659" priority="335" operator="lessThan">
      <formula>0</formula>
    </cfRule>
  </conditionalFormatting>
  <conditionalFormatting sqref="B593">
    <cfRule type="cellIs" dxfId="658" priority="336" operator="lessThan">
      <formula>0</formula>
    </cfRule>
  </conditionalFormatting>
  <conditionalFormatting sqref="B510">
    <cfRule type="cellIs" dxfId="657" priority="337" operator="lessThan">
      <formula>0</formula>
    </cfRule>
  </conditionalFormatting>
  <conditionalFormatting sqref="B510">
    <cfRule type="cellIs" dxfId="656" priority="338" operator="lessThan">
      <formula>0</formula>
    </cfRule>
  </conditionalFormatting>
  <conditionalFormatting sqref="B538">
    <cfRule type="cellIs" dxfId="655" priority="339" operator="lessThan">
      <formula>0</formula>
    </cfRule>
  </conditionalFormatting>
  <conditionalFormatting sqref="B538">
    <cfRule type="cellIs" dxfId="654" priority="340" operator="lessThan">
      <formula>0</formula>
    </cfRule>
  </conditionalFormatting>
  <conditionalFormatting sqref="B569 O569:P570 O574:P574 P571:P573 P575:P576 O577:P578 C581:N581 J584:P584 C586:P588 N589:P589 C599:N599 I600:N606 O598:P607 C601:H604 I590:P591 C594:P597 C606:H606 P585 J583:N583 P579:P583 B608:N611 B644:N647 B593 I592:M592 O592:P593">
    <cfRule type="cellIs" dxfId="653" priority="341" operator="lessThan">
      <formula>0</formula>
    </cfRule>
  </conditionalFormatting>
  <conditionalFormatting sqref="B577">
    <cfRule type="cellIs" dxfId="652" priority="342" operator="lessThan">
      <formula>0</formula>
    </cfRule>
  </conditionalFormatting>
  <conditionalFormatting sqref="B570">
    <cfRule type="cellIs" dxfId="651" priority="343" operator="lessThan">
      <formula>0</formula>
    </cfRule>
  </conditionalFormatting>
  <conditionalFormatting sqref="B574">
    <cfRule type="cellIs" dxfId="650" priority="344" operator="lessThan">
      <formula>0</formula>
    </cfRule>
  </conditionalFormatting>
  <conditionalFormatting sqref="B598">
    <cfRule type="cellIs" dxfId="649" priority="345" operator="lessThan">
      <formula>0</formula>
    </cfRule>
  </conditionalFormatting>
  <conditionalFormatting sqref="B607">
    <cfRule type="cellIs" dxfId="648" priority="346" operator="lessThan">
      <formula>0</formula>
    </cfRule>
  </conditionalFormatting>
  <conditionalFormatting sqref="I610:P610 O608:P609 O611:P611">
    <cfRule type="cellIs" dxfId="647" priority="347" operator="lessThan">
      <formula>0</formula>
    </cfRule>
  </conditionalFormatting>
  <conditionalFormatting sqref="O593">
    <cfRule type="cellIs" dxfId="646" priority="348" operator="lessThan">
      <formula>0</formula>
    </cfRule>
  </conditionalFormatting>
  <conditionalFormatting sqref="O593">
    <cfRule type="cellIs" dxfId="645" priority="349" operator="lessThan">
      <formula>0</formula>
    </cfRule>
  </conditionalFormatting>
  <conditionalFormatting sqref="O359:P359 P360:P362">
    <cfRule type="cellIs" dxfId="644" priority="350" operator="lessThan">
      <formula>0</formula>
    </cfRule>
  </conditionalFormatting>
  <conditionalFormatting sqref="B353">
    <cfRule type="cellIs" dxfId="643" priority="351" operator="lessThan">
      <formula>0</formula>
    </cfRule>
  </conditionalFormatting>
  <conditionalFormatting sqref="O360:O362">
    <cfRule type="cellIs" dxfId="642" priority="352" operator="lessThan">
      <formula>0</formula>
    </cfRule>
  </conditionalFormatting>
  <conditionalFormatting sqref="O359">
    <cfRule type="cellIs" dxfId="641" priority="353" operator="lessThan">
      <formula>0</formula>
    </cfRule>
  </conditionalFormatting>
  <conditionalFormatting sqref="P363">
    <cfRule type="cellIs" dxfId="640" priority="354" operator="lessThan">
      <formula>0</formula>
    </cfRule>
  </conditionalFormatting>
  <conditionalFormatting sqref="P364">
    <cfRule type="cellIs" dxfId="639" priority="355" operator="lessThan">
      <formula>0</formula>
    </cfRule>
  </conditionalFormatting>
  <conditionalFormatting sqref="B359">
    <cfRule type="cellIs" dxfId="638" priority="356" operator="lessThan">
      <formula>0</formula>
    </cfRule>
  </conditionalFormatting>
  <conditionalFormatting sqref="P363">
    <cfRule type="cellIs" dxfId="637" priority="357" operator="lessThan">
      <formula>0</formula>
    </cfRule>
  </conditionalFormatting>
  <conditionalFormatting sqref="O518:O521">
    <cfRule type="cellIs" dxfId="636" priority="358" operator="lessThan">
      <formula>0</formula>
    </cfRule>
  </conditionalFormatting>
  <conditionalFormatting sqref="P518:P520">
    <cfRule type="cellIs" dxfId="635" priority="359" operator="lessThan">
      <formula>0</formula>
    </cfRule>
  </conditionalFormatting>
  <conditionalFormatting sqref="C583:I583">
    <cfRule type="cellIs" dxfId="634" priority="360" operator="lessThan">
      <formula>0</formula>
    </cfRule>
  </conditionalFormatting>
  <conditionalFormatting sqref="C584:I584">
    <cfRule type="cellIs" dxfId="633" priority="361" operator="lessThan">
      <formula>0</formula>
    </cfRule>
  </conditionalFormatting>
  <conditionalFormatting sqref="C589:M589">
    <cfRule type="cellIs" dxfId="632" priority="362" operator="lessThan">
      <formula>0</formula>
    </cfRule>
  </conditionalFormatting>
  <conditionalFormatting sqref="C578:N578">
    <cfRule type="cellIs" dxfId="631" priority="363" operator="lessThan">
      <formula>0</formula>
    </cfRule>
  </conditionalFormatting>
  <conditionalFormatting sqref="O581">
    <cfRule type="cellIs" dxfId="630" priority="364" operator="lessThan">
      <formula>0</formula>
    </cfRule>
  </conditionalFormatting>
  <conditionalFormatting sqref="O354:O356">
    <cfRule type="cellIs" dxfId="629" priority="365" operator="lessThan">
      <formula>0</formula>
    </cfRule>
  </conditionalFormatting>
  <conditionalFormatting sqref="P357">
    <cfRule type="cellIs" dxfId="628" priority="366" operator="lessThan">
      <formula>0</formula>
    </cfRule>
  </conditionalFormatting>
  <conditionalFormatting sqref="P358">
    <cfRule type="cellIs" dxfId="627" priority="367" operator="lessThan">
      <formula>0</formula>
    </cfRule>
  </conditionalFormatting>
  <conditionalFormatting sqref="O353:P353 P354:P356">
    <cfRule type="cellIs" dxfId="626" priority="368" operator="lessThan">
      <formula>0</formula>
    </cfRule>
  </conditionalFormatting>
  <conditionalFormatting sqref="O353">
    <cfRule type="cellIs" dxfId="625" priority="369" operator="lessThan">
      <formula>0</formula>
    </cfRule>
  </conditionalFormatting>
  <conditionalFormatting sqref="P357">
    <cfRule type="cellIs" dxfId="624" priority="370" operator="lessThan">
      <formula>0</formula>
    </cfRule>
  </conditionalFormatting>
  <conditionalFormatting sqref="I519 K519:N519 C520:N521 K518:M518">
    <cfRule type="cellIs" dxfId="623" priority="371" operator="lessThan">
      <formula>0</formula>
    </cfRule>
  </conditionalFormatting>
  <conditionalFormatting sqref="C519:N521 C518:M518">
    <cfRule type="cellIs" dxfId="622" priority="372" operator="lessThan">
      <formula>0</formula>
    </cfRule>
  </conditionalFormatting>
  <conditionalFormatting sqref="I518">
    <cfRule type="cellIs" dxfId="621" priority="373" operator="lessThan">
      <formula>0</formula>
    </cfRule>
  </conditionalFormatting>
  <conditionalFormatting sqref="P521">
    <cfRule type="cellIs" dxfId="620" priority="374" operator="lessThan">
      <formula>0</formula>
    </cfRule>
  </conditionalFormatting>
  <conditionalFormatting sqref="C519:J519">
    <cfRule type="cellIs" dxfId="619" priority="375" operator="lessThan">
      <formula>0</formula>
    </cfRule>
  </conditionalFormatting>
  <conditionalFormatting sqref="H519:H521">
    <cfRule type="cellIs" dxfId="618" priority="376" operator="lessThan">
      <formula>0</formula>
    </cfRule>
  </conditionalFormatting>
  <conditionalFormatting sqref="P521">
    <cfRule type="cellIs" dxfId="617" priority="377" operator="lessThan">
      <formula>0</formula>
    </cfRule>
  </conditionalFormatting>
  <conditionalFormatting sqref="H518:H521">
    <cfRule type="cellIs" dxfId="616" priority="378" operator="lessThan">
      <formula>0</formula>
    </cfRule>
  </conditionalFormatting>
  <conditionalFormatting sqref="B517">
    <cfRule type="cellIs" dxfId="615" priority="379" operator="lessThan">
      <formula>0</formula>
    </cfRule>
  </conditionalFormatting>
  <conditionalFormatting sqref="H518">
    <cfRule type="cellIs" dxfId="614" priority="380" operator="lessThan">
      <formula>0</formula>
    </cfRule>
  </conditionalFormatting>
  <conditionalFormatting sqref="P523:P525">
    <cfRule type="cellIs" dxfId="613" priority="381" operator="lessThan">
      <formula>0</formula>
    </cfRule>
  </conditionalFormatting>
  <conditionalFormatting sqref="O523:O526">
    <cfRule type="cellIs" dxfId="612" priority="382" operator="lessThan">
      <formula>0</formula>
    </cfRule>
  </conditionalFormatting>
  <conditionalFormatting sqref="I524 C525:N526 K523:M524">
    <cfRule type="cellIs" dxfId="611" priority="383" operator="lessThan">
      <formula>0</formula>
    </cfRule>
  </conditionalFormatting>
  <conditionalFormatting sqref="C525:N526 C523:M524">
    <cfRule type="cellIs" dxfId="610" priority="384" operator="lessThan">
      <formula>0</formula>
    </cfRule>
  </conditionalFormatting>
  <conditionalFormatting sqref="I523">
    <cfRule type="cellIs" dxfId="609" priority="385" operator="lessThan">
      <formula>0</formula>
    </cfRule>
  </conditionalFormatting>
  <conditionalFormatting sqref="C524:J524">
    <cfRule type="cellIs" dxfId="608" priority="386" operator="lessThan">
      <formula>0</formula>
    </cfRule>
  </conditionalFormatting>
  <conditionalFormatting sqref="P526">
    <cfRule type="cellIs" dxfId="607" priority="387" operator="lessThan">
      <formula>0</formula>
    </cfRule>
  </conditionalFormatting>
  <conditionalFormatting sqref="P526">
    <cfRule type="cellIs" dxfId="606" priority="388" operator="lessThan">
      <formula>0</formula>
    </cfRule>
  </conditionalFormatting>
  <conditionalFormatting sqref="H523:H526">
    <cfRule type="cellIs" dxfId="605" priority="389" operator="lessThan">
      <formula>0</formula>
    </cfRule>
  </conditionalFormatting>
  <conditionalFormatting sqref="H523">
    <cfRule type="cellIs" dxfId="604" priority="390" operator="lessThan">
      <formula>0</formula>
    </cfRule>
  </conditionalFormatting>
  <conditionalFormatting sqref="H524:H526">
    <cfRule type="cellIs" dxfId="603" priority="391" operator="lessThan">
      <formula>0</formula>
    </cfRule>
  </conditionalFormatting>
  <conditionalFormatting sqref="B522">
    <cfRule type="cellIs" dxfId="602" priority="392" operator="lessThan">
      <formula>0</formula>
    </cfRule>
  </conditionalFormatting>
  <conditionalFormatting sqref="N302">
    <cfRule type="cellIs" dxfId="601" priority="393" operator="lessThan">
      <formula>0</formula>
    </cfRule>
  </conditionalFormatting>
  <conditionalFormatting sqref="N308">
    <cfRule type="cellIs" dxfId="600" priority="394" operator="lessThan">
      <formula>0</formula>
    </cfRule>
  </conditionalFormatting>
  <conditionalFormatting sqref="N314">
    <cfRule type="cellIs" dxfId="599" priority="395" operator="lessThan">
      <formula>0</formula>
    </cfRule>
  </conditionalFormatting>
  <conditionalFormatting sqref="N296">
    <cfRule type="cellIs" dxfId="598" priority="396" operator="lessThan">
      <formula>0</formula>
    </cfRule>
  </conditionalFormatting>
  <conditionalFormatting sqref="B313">
    <cfRule type="cellIs" dxfId="597" priority="397" operator="lessThan">
      <formula>0</formula>
    </cfRule>
  </conditionalFormatting>
  <conditionalFormatting sqref="B507">
    <cfRule type="cellIs" dxfId="596" priority="398" operator="lessThan">
      <formula>0</formula>
    </cfRule>
  </conditionalFormatting>
  <conditionalFormatting sqref="B308:B309">
    <cfRule type="cellIs" dxfId="595" priority="399" operator="lessThan">
      <formula>0</formula>
    </cfRule>
  </conditionalFormatting>
  <conditionalFormatting sqref="B314:B315">
    <cfRule type="cellIs" dxfId="594" priority="400" operator="lessThan">
      <formula>0</formula>
    </cfRule>
  </conditionalFormatting>
  <conditionalFormatting sqref="C288:M291">
    <cfRule type="cellIs" dxfId="593" priority="401" operator="lessThan">
      <formula>0</formula>
    </cfRule>
  </conditionalFormatting>
  <conditionalFormatting sqref="B365">
    <cfRule type="cellIs" dxfId="592" priority="402" operator="lessThan">
      <formula>0</formula>
    </cfRule>
  </conditionalFormatting>
  <conditionalFormatting sqref="B365">
    <cfRule type="cellIs" dxfId="591" priority="403" operator="lessThan">
      <formula>0</formula>
    </cfRule>
  </conditionalFormatting>
  <conditionalFormatting sqref="B328 B334 B318:B322 B312:B316 B306:B310 B300:B304 B294:B298 B288:B292">
    <cfRule type="cellIs" dxfId="590" priority="404" operator="lessThan">
      <formula>0</formula>
    </cfRule>
  </conditionalFormatting>
  <conditionalFormatting sqref="B296:B297">
    <cfRule type="cellIs" dxfId="589" priority="405" operator="lessThan">
      <formula>0</formula>
    </cfRule>
  </conditionalFormatting>
  <conditionalFormatting sqref="B294">
    <cfRule type="cellIs" dxfId="588" priority="406" operator="lessThan">
      <formula>0</formula>
    </cfRule>
  </conditionalFormatting>
  <conditionalFormatting sqref="B504:B506">
    <cfRule type="cellIs" dxfId="587" priority="407" operator="lessThan">
      <formula>0</formula>
    </cfRule>
  </conditionalFormatting>
  <conditionalFormatting sqref="B503">
    <cfRule type="cellIs" dxfId="586" priority="408" operator="lessThan">
      <formula>0</formula>
    </cfRule>
  </conditionalFormatting>
  <conditionalFormatting sqref="B334">
    <cfRule type="cellIs" dxfId="585" priority="409" operator="lessThan">
      <formula>0</formula>
    </cfRule>
  </conditionalFormatting>
  <conditionalFormatting sqref="B295">
    <cfRule type="cellIs" dxfId="584" priority="410" operator="lessThan">
      <formula>0</formula>
    </cfRule>
  </conditionalFormatting>
  <conditionalFormatting sqref="B306">
    <cfRule type="cellIs" dxfId="583" priority="411" operator="lessThan">
      <formula>0</formula>
    </cfRule>
  </conditionalFormatting>
  <conditionalFormatting sqref="B307">
    <cfRule type="cellIs" dxfId="582" priority="412" operator="lessThan">
      <formula>0</formula>
    </cfRule>
  </conditionalFormatting>
  <conditionalFormatting sqref="B312">
    <cfRule type="cellIs" dxfId="581" priority="413" operator="lessThan">
      <formula>0</formula>
    </cfRule>
  </conditionalFormatting>
  <conditionalFormatting sqref="B320:B321">
    <cfRule type="cellIs" dxfId="580" priority="414" operator="lessThan">
      <formula>0</formula>
    </cfRule>
  </conditionalFormatting>
  <conditionalFormatting sqref="B318">
    <cfRule type="cellIs" dxfId="579" priority="415" operator="lessThan">
      <formula>0</formula>
    </cfRule>
  </conditionalFormatting>
  <conditionalFormatting sqref="B319">
    <cfRule type="cellIs" dxfId="578" priority="416" operator="lessThan">
      <formula>0</formula>
    </cfRule>
  </conditionalFormatting>
  <conditionalFormatting sqref="B328">
    <cfRule type="cellIs" dxfId="577" priority="417" operator="lessThan">
      <formula>0</formula>
    </cfRule>
  </conditionalFormatting>
  <conditionalFormatting sqref="B322">
    <cfRule type="cellIs" dxfId="576" priority="418" operator="lessThan">
      <formula>0</formula>
    </cfRule>
  </conditionalFormatting>
  <conditionalFormatting sqref="B316">
    <cfRule type="cellIs" dxfId="575" priority="419" operator="lessThan">
      <formula>0</formula>
    </cfRule>
  </conditionalFormatting>
  <conditionalFormatting sqref="B310">
    <cfRule type="cellIs" dxfId="574" priority="420" operator="lessThan">
      <formula>0</formula>
    </cfRule>
  </conditionalFormatting>
  <conditionalFormatting sqref="B298">
    <cfRule type="cellIs" dxfId="573" priority="421" operator="lessThan">
      <formula>0</formula>
    </cfRule>
  </conditionalFormatting>
  <conditionalFormatting sqref="B560:B563">
    <cfRule type="cellIs" dxfId="572" priority="422" operator="lessThan">
      <formula>0</formula>
    </cfRule>
  </conditionalFormatting>
  <conditionalFormatting sqref="B555:B558">
    <cfRule type="cellIs" dxfId="571" priority="423" operator="lessThan">
      <formula>0</formula>
    </cfRule>
  </conditionalFormatting>
  <conditionalFormatting sqref="B556">
    <cfRule type="cellIs" dxfId="570" priority="424" operator="lessThan">
      <formula>0</formula>
    </cfRule>
  </conditionalFormatting>
  <conditionalFormatting sqref="B557:B558">
    <cfRule type="cellIs" dxfId="569" priority="425" operator="lessThan">
      <formula>0</formula>
    </cfRule>
  </conditionalFormatting>
  <conditionalFormatting sqref="B567:B568">
    <cfRule type="cellIs" dxfId="568" priority="426" operator="lessThan">
      <formula>0</formula>
    </cfRule>
  </conditionalFormatting>
  <conditionalFormatting sqref="B561">
    <cfRule type="cellIs" dxfId="567" priority="427" operator="lessThan">
      <formula>0</formula>
    </cfRule>
  </conditionalFormatting>
  <conditionalFormatting sqref="B562:B563">
    <cfRule type="cellIs" dxfId="566" priority="428" operator="lessThan">
      <formula>0</formula>
    </cfRule>
  </conditionalFormatting>
  <conditionalFormatting sqref="B565:B568">
    <cfRule type="cellIs" dxfId="565" priority="429" operator="lessThan">
      <formula>0</formula>
    </cfRule>
  </conditionalFormatting>
  <conditionalFormatting sqref="B566">
    <cfRule type="cellIs" dxfId="564" priority="430" operator="lessThan">
      <formula>0</formula>
    </cfRule>
  </conditionalFormatting>
  <conditionalFormatting sqref="B302:B303">
    <cfRule type="cellIs" dxfId="563" priority="431" operator="lessThan">
      <formula>0</formula>
    </cfRule>
  </conditionalFormatting>
  <conditionalFormatting sqref="B292">
    <cfRule type="cellIs" dxfId="562" priority="432" operator="lessThan">
      <formula>0</formula>
    </cfRule>
  </conditionalFormatting>
  <conditionalFormatting sqref="B330:N330">
    <cfRule type="cellIs" dxfId="561" priority="433" operator="lessThan">
      <formula>0</formula>
    </cfRule>
  </conditionalFormatting>
  <conditionalFormatting sqref="B324:N324">
    <cfRule type="cellIs" dxfId="560" priority="434" operator="lessThan">
      <formula>0</formula>
    </cfRule>
  </conditionalFormatting>
  <conditionalFormatting sqref="B324:N324">
    <cfRule type="cellIs" dxfId="559" priority="435" operator="lessThan">
      <formula>0</formula>
    </cfRule>
  </conditionalFormatting>
  <conditionalFormatting sqref="B290:B291">
    <cfRule type="cellIs" dxfId="558" priority="436" operator="lessThan">
      <formula>0</formula>
    </cfRule>
  </conditionalFormatting>
  <conditionalFormatting sqref="B288">
    <cfRule type="cellIs" dxfId="557" priority="437" operator="lessThan">
      <formula>0</formula>
    </cfRule>
  </conditionalFormatting>
  <conditionalFormatting sqref="B289">
    <cfRule type="cellIs" dxfId="556" priority="438" operator="lessThan">
      <formula>0</formula>
    </cfRule>
  </conditionalFormatting>
  <conditionalFormatting sqref="B300">
    <cfRule type="cellIs" dxfId="555" priority="439" operator="lessThan">
      <formula>0</formula>
    </cfRule>
  </conditionalFormatting>
  <conditionalFormatting sqref="B301">
    <cfRule type="cellIs" dxfId="554" priority="440" operator="lessThan">
      <formula>0</formula>
    </cfRule>
  </conditionalFormatting>
  <conditionalFormatting sqref="B304">
    <cfRule type="cellIs" dxfId="553" priority="441" operator="lessThan">
      <formula>0</formula>
    </cfRule>
  </conditionalFormatting>
  <conditionalFormatting sqref="B512:B515">
    <cfRule type="cellIs" dxfId="552" priority="442" operator="lessThan">
      <formula>0</formula>
    </cfRule>
  </conditionalFormatting>
  <conditionalFormatting sqref="B513">
    <cfRule type="cellIs" dxfId="551" priority="443" operator="lessThan">
      <formula>0</formula>
    </cfRule>
  </conditionalFormatting>
  <conditionalFormatting sqref="B514:B515">
    <cfRule type="cellIs" dxfId="550" priority="444" operator="lessThan">
      <formula>0</formula>
    </cfRule>
  </conditionalFormatting>
  <conditionalFormatting sqref="B532">
    <cfRule type="cellIs" dxfId="549" priority="445" operator="lessThan">
      <formula>0</formula>
    </cfRule>
  </conditionalFormatting>
  <conditionalFormatting sqref="B532">
    <cfRule type="cellIs" dxfId="548" priority="446" operator="lessThan">
      <formula>0</formula>
    </cfRule>
  </conditionalFormatting>
  <conditionalFormatting sqref="B528:B531">
    <cfRule type="cellIs" dxfId="547" priority="447" operator="lessThan">
      <formula>0</formula>
    </cfRule>
  </conditionalFormatting>
  <conditionalFormatting sqref="B529">
    <cfRule type="cellIs" dxfId="546" priority="448" operator="lessThan">
      <formula>0</formula>
    </cfRule>
  </conditionalFormatting>
  <conditionalFormatting sqref="B530:B531">
    <cfRule type="cellIs" dxfId="545" priority="449" operator="lessThan">
      <formula>0</formula>
    </cfRule>
  </conditionalFormatting>
  <conditionalFormatting sqref="N327">
    <cfRule type="cellIs" dxfId="544" priority="450" operator="lessThan">
      <formula>0</formula>
    </cfRule>
  </conditionalFormatting>
  <conditionalFormatting sqref="B330:N330">
    <cfRule type="cellIs" dxfId="543" priority="451" operator="lessThan">
      <formula>0</formula>
    </cfRule>
  </conditionalFormatting>
  <conditionalFormatting sqref="B490:B492">
    <cfRule type="cellIs" dxfId="542" priority="452" operator="lessThan">
      <formula>0</formula>
    </cfRule>
  </conditionalFormatting>
  <conditionalFormatting sqref="B493">
    <cfRule type="cellIs" dxfId="541" priority="453" operator="lessThan">
      <formula>0</formula>
    </cfRule>
  </conditionalFormatting>
  <conditionalFormatting sqref="B489">
    <cfRule type="cellIs" dxfId="540" priority="454" operator="lessThan">
      <formula>0</formula>
    </cfRule>
  </conditionalFormatting>
  <conditionalFormatting sqref="B536:B537">
    <cfRule type="cellIs" dxfId="539" priority="455" operator="lessThan">
      <formula>0</formula>
    </cfRule>
  </conditionalFormatting>
  <conditionalFormatting sqref="B534:B537">
    <cfRule type="cellIs" dxfId="538" priority="456" operator="lessThan">
      <formula>0</formula>
    </cfRule>
  </conditionalFormatting>
  <conditionalFormatting sqref="B545:B548">
    <cfRule type="cellIs" dxfId="537" priority="457" operator="lessThan">
      <formula>0</formula>
    </cfRule>
  </conditionalFormatting>
  <conditionalFormatting sqref="B542:B543">
    <cfRule type="cellIs" dxfId="536" priority="458" operator="lessThan">
      <formula>0</formula>
    </cfRule>
  </conditionalFormatting>
  <conditionalFormatting sqref="B535">
    <cfRule type="cellIs" dxfId="535" priority="459" operator="lessThan">
      <formula>0</formula>
    </cfRule>
  </conditionalFormatting>
  <conditionalFormatting sqref="B540:B543">
    <cfRule type="cellIs" dxfId="534" priority="460" operator="lessThan">
      <formula>0</formula>
    </cfRule>
  </conditionalFormatting>
  <conditionalFormatting sqref="B546">
    <cfRule type="cellIs" dxfId="533" priority="461" operator="lessThan">
      <formula>0</formula>
    </cfRule>
  </conditionalFormatting>
  <conditionalFormatting sqref="B547:B548">
    <cfRule type="cellIs" dxfId="532" priority="462" operator="lessThan">
      <formula>0</formula>
    </cfRule>
  </conditionalFormatting>
  <conditionalFormatting sqref="B541">
    <cfRule type="cellIs" dxfId="531" priority="463" operator="lessThan">
      <formula>0</formula>
    </cfRule>
  </conditionalFormatting>
  <conditionalFormatting sqref="B550:B553">
    <cfRule type="cellIs" dxfId="530" priority="464" operator="lessThan">
      <formula>0</formula>
    </cfRule>
  </conditionalFormatting>
  <conditionalFormatting sqref="B551">
    <cfRule type="cellIs" dxfId="529" priority="465" operator="lessThan">
      <formula>0</formula>
    </cfRule>
  </conditionalFormatting>
  <conditionalFormatting sqref="B552:B553">
    <cfRule type="cellIs" dxfId="528" priority="466" operator="lessThan">
      <formula>0</formula>
    </cfRule>
  </conditionalFormatting>
  <conditionalFormatting sqref="B581 B586:B588 B599 B601:B604 B594:B597 B606">
    <cfRule type="cellIs" dxfId="527" priority="467" operator="lessThan">
      <formula>0</formula>
    </cfRule>
  </conditionalFormatting>
  <conditionalFormatting sqref="N315">
    <cfRule type="cellIs" dxfId="526" priority="468" operator="lessThan">
      <formula>0</formula>
    </cfRule>
  </conditionalFormatting>
  <conditionalFormatting sqref="N309">
    <cfRule type="cellIs" dxfId="525" priority="469" operator="lessThan">
      <formula>0</formula>
    </cfRule>
  </conditionalFormatting>
  <conditionalFormatting sqref="B324:N324">
    <cfRule type="cellIs" dxfId="524" priority="470" operator="lessThan">
      <formula>0</formula>
    </cfRule>
  </conditionalFormatting>
  <conditionalFormatting sqref="N321">
    <cfRule type="cellIs" dxfId="523" priority="471" operator="lessThan">
      <formula>0</formula>
    </cfRule>
  </conditionalFormatting>
  <conditionalFormatting sqref="B324:N324">
    <cfRule type="cellIs" dxfId="522" priority="472" operator="lessThan">
      <formula>0</formula>
    </cfRule>
  </conditionalFormatting>
  <conditionalFormatting sqref="B324:N324">
    <cfRule type="cellIs" dxfId="521" priority="473" operator="lessThan">
      <formula>0</formula>
    </cfRule>
  </conditionalFormatting>
  <conditionalFormatting sqref="B583">
    <cfRule type="cellIs" dxfId="520" priority="474" operator="lessThan">
      <formula>0</formula>
    </cfRule>
  </conditionalFormatting>
  <conditionalFormatting sqref="B584">
    <cfRule type="cellIs" dxfId="519" priority="475" operator="lessThan">
      <formula>0</formula>
    </cfRule>
  </conditionalFormatting>
  <conditionalFormatting sqref="B589">
    <cfRule type="cellIs" dxfId="518" priority="476" operator="lessThan">
      <formula>0</formula>
    </cfRule>
  </conditionalFormatting>
  <conditionalFormatting sqref="B578">
    <cfRule type="cellIs" dxfId="517" priority="477" operator="lessThan">
      <formula>0</formula>
    </cfRule>
  </conditionalFormatting>
  <conditionalFormatting sqref="B520:B521">
    <cfRule type="cellIs" dxfId="516" priority="478" operator="lessThan">
      <formula>0</formula>
    </cfRule>
  </conditionalFormatting>
  <conditionalFormatting sqref="B518:B521">
    <cfRule type="cellIs" dxfId="515" priority="479" operator="lessThan">
      <formula>0</formula>
    </cfRule>
  </conditionalFormatting>
  <conditionalFormatting sqref="B519">
    <cfRule type="cellIs" dxfId="514" priority="480" operator="lessThan">
      <formula>0</formula>
    </cfRule>
  </conditionalFormatting>
  <conditionalFormatting sqref="B525:B526">
    <cfRule type="cellIs" dxfId="513" priority="481" operator="lessThan">
      <formula>0</formula>
    </cfRule>
  </conditionalFormatting>
  <conditionalFormatting sqref="B523:B526">
    <cfRule type="cellIs" dxfId="512" priority="482" operator="lessThan">
      <formula>0</formula>
    </cfRule>
  </conditionalFormatting>
  <conditionalFormatting sqref="B524">
    <cfRule type="cellIs" dxfId="511" priority="483" operator="lessThan">
      <formula>0</formula>
    </cfRule>
  </conditionalFormatting>
  <conditionalFormatting sqref="B288:B291">
    <cfRule type="cellIs" dxfId="510" priority="484" operator="lessThan">
      <formula>0</formula>
    </cfRule>
  </conditionalFormatting>
  <conditionalFormatting sqref="N297">
    <cfRule type="cellIs" dxfId="509" priority="485" operator="lessThan">
      <formula>0</formula>
    </cfRule>
  </conditionalFormatting>
  <conditionalFormatting sqref="N303">
    <cfRule type="cellIs" dxfId="508" priority="486" operator="lessThan">
      <formula>0</formula>
    </cfRule>
  </conditionalFormatting>
  <conditionalFormatting sqref="B324:N324">
    <cfRule type="cellIs" dxfId="507" priority="487" operator="lessThan">
      <formula>0</formula>
    </cfRule>
  </conditionalFormatting>
  <conditionalFormatting sqref="B324:N324">
    <cfRule type="cellIs" dxfId="506" priority="488" operator="lessThan">
      <formula>0</formula>
    </cfRule>
  </conditionalFormatting>
  <conditionalFormatting sqref="B324:N324">
    <cfRule type="cellIs" dxfId="505" priority="489" operator="lessThan">
      <formula>0</formula>
    </cfRule>
  </conditionalFormatting>
  <conditionalFormatting sqref="B330:N330">
    <cfRule type="cellIs" dxfId="504" priority="490" operator="lessThan">
      <formula>0</formula>
    </cfRule>
  </conditionalFormatting>
  <conditionalFormatting sqref="B330:N330">
    <cfRule type="cellIs" dxfId="503" priority="491" operator="lessThan">
      <formula>0</formula>
    </cfRule>
  </conditionalFormatting>
  <conditionalFormatting sqref="B330:N330">
    <cfRule type="cellIs" dxfId="502" priority="492" operator="lessThan">
      <formula>0</formula>
    </cfRule>
  </conditionalFormatting>
  <conditionalFormatting sqref="B330:N330">
    <cfRule type="cellIs" dxfId="501" priority="493" operator="lessThan">
      <formula>0</formula>
    </cfRule>
  </conditionalFormatting>
  <conditionalFormatting sqref="B330:N330">
    <cfRule type="cellIs" dxfId="500" priority="494" operator="lessThan">
      <formula>0</formula>
    </cfRule>
  </conditionalFormatting>
  <conditionalFormatting sqref="B330:N330">
    <cfRule type="cellIs" dxfId="499" priority="495" operator="lessThan">
      <formula>0</formula>
    </cfRule>
  </conditionalFormatting>
  <conditionalFormatting sqref="B336:N336">
    <cfRule type="cellIs" dxfId="498" priority="496" operator="lessThan">
      <formula>0</formula>
    </cfRule>
  </conditionalFormatting>
  <conditionalFormatting sqref="N333">
    <cfRule type="cellIs" dxfId="497" priority="497" operator="lessThan">
      <formula>0</formula>
    </cfRule>
  </conditionalFormatting>
  <conditionalFormatting sqref="B336:N336">
    <cfRule type="cellIs" dxfId="496" priority="498" operator="lessThan">
      <formula>0</formula>
    </cfRule>
  </conditionalFormatting>
  <conditionalFormatting sqref="B336:N336">
    <cfRule type="cellIs" dxfId="495" priority="499" operator="lessThan">
      <formula>0</formula>
    </cfRule>
  </conditionalFormatting>
  <conditionalFormatting sqref="B336:N336">
    <cfRule type="cellIs" dxfId="494" priority="500" operator="lessThan">
      <formula>0</formula>
    </cfRule>
  </conditionalFormatting>
  <conditionalFormatting sqref="B336:N336">
    <cfRule type="cellIs" dxfId="493" priority="501" operator="lessThan">
      <formula>0</formula>
    </cfRule>
  </conditionalFormatting>
  <conditionalFormatting sqref="B336:N336">
    <cfRule type="cellIs" dxfId="492" priority="502" operator="lessThan">
      <formula>0</formula>
    </cfRule>
  </conditionalFormatting>
  <conditionalFormatting sqref="B336:N336">
    <cfRule type="cellIs" dxfId="491" priority="503" operator="lessThan">
      <formula>0</formula>
    </cfRule>
  </conditionalFormatting>
  <conditionalFormatting sqref="B336:N336">
    <cfRule type="cellIs" dxfId="490" priority="504" operator="lessThan">
      <formula>0</formula>
    </cfRule>
  </conditionalFormatting>
  <conditionalFormatting sqref="N339">
    <cfRule type="cellIs" dxfId="489" priority="505" operator="lessThan">
      <formula>0</formula>
    </cfRule>
  </conditionalFormatting>
  <conditionalFormatting sqref="N292">
    <cfRule type="cellIs" dxfId="488" priority="506" operator="lessThan">
      <formula>0</formula>
    </cfRule>
  </conditionalFormatting>
  <conditionalFormatting sqref="N298">
    <cfRule type="cellIs" dxfId="487" priority="507" operator="lessThan">
      <formula>0</formula>
    </cfRule>
  </conditionalFormatting>
  <conditionalFormatting sqref="N298">
    <cfRule type="cellIs" dxfId="486" priority="508" operator="lessThan">
      <formula>0</formula>
    </cfRule>
  </conditionalFormatting>
  <conditionalFormatting sqref="N304">
    <cfRule type="cellIs" dxfId="485" priority="509" operator="lessThan">
      <formula>0</formula>
    </cfRule>
  </conditionalFormatting>
  <conditionalFormatting sqref="N304">
    <cfRule type="cellIs" dxfId="484" priority="510" operator="lessThan">
      <formula>0</formula>
    </cfRule>
  </conditionalFormatting>
  <conditionalFormatting sqref="N310">
    <cfRule type="cellIs" dxfId="483" priority="511" operator="lessThan">
      <formula>0</formula>
    </cfRule>
  </conditionalFormatting>
  <conditionalFormatting sqref="N310">
    <cfRule type="cellIs" dxfId="482" priority="512" operator="lessThan">
      <formula>0</formula>
    </cfRule>
  </conditionalFormatting>
  <conditionalFormatting sqref="N316">
    <cfRule type="cellIs" dxfId="481" priority="513" operator="lessThan">
      <formula>0</formula>
    </cfRule>
  </conditionalFormatting>
  <conditionalFormatting sqref="N316">
    <cfRule type="cellIs" dxfId="480" priority="514" operator="lessThan">
      <formula>0</formula>
    </cfRule>
  </conditionalFormatting>
  <conditionalFormatting sqref="N322">
    <cfRule type="cellIs" dxfId="479" priority="515" operator="lessThan">
      <formula>0</formula>
    </cfRule>
  </conditionalFormatting>
  <conditionalFormatting sqref="N322">
    <cfRule type="cellIs" dxfId="478" priority="516" operator="lessThan">
      <formula>0</formula>
    </cfRule>
  </conditionalFormatting>
  <conditionalFormatting sqref="N328">
    <cfRule type="cellIs" dxfId="477" priority="517" operator="lessThan">
      <formula>0</formula>
    </cfRule>
  </conditionalFormatting>
  <conditionalFormatting sqref="N328">
    <cfRule type="cellIs" dxfId="476" priority="518" operator="lessThan">
      <formula>0</formula>
    </cfRule>
  </conditionalFormatting>
  <conditionalFormatting sqref="N334">
    <cfRule type="cellIs" dxfId="475" priority="519" operator="lessThan">
      <formula>0</formula>
    </cfRule>
  </conditionalFormatting>
  <conditionalFormatting sqref="N334">
    <cfRule type="cellIs" dxfId="474" priority="520" operator="lessThan">
      <formula>0</formula>
    </cfRule>
  </conditionalFormatting>
  <conditionalFormatting sqref="C346:M346">
    <cfRule type="cellIs" dxfId="473" priority="521" operator="lessThan">
      <formula>0</formula>
    </cfRule>
  </conditionalFormatting>
  <conditionalFormatting sqref="C346:M346">
    <cfRule type="cellIs" dxfId="472" priority="522" operator="lessThan">
      <formula>0</formula>
    </cfRule>
  </conditionalFormatting>
  <conditionalFormatting sqref="H346">
    <cfRule type="cellIs" dxfId="471" priority="523" operator="lessThan">
      <formula>0</formula>
    </cfRule>
  </conditionalFormatting>
  <conditionalFormatting sqref="B346">
    <cfRule type="cellIs" dxfId="470" priority="524" operator="lessThan">
      <formula>0</formula>
    </cfRule>
  </conditionalFormatting>
  <conditionalFormatting sqref="B346">
    <cfRule type="cellIs" dxfId="469" priority="525" operator="lessThan">
      <formula>0</formula>
    </cfRule>
  </conditionalFormatting>
  <conditionalFormatting sqref="B342:N342">
    <cfRule type="cellIs" dxfId="468" priority="526" operator="lessThan">
      <formula>0</formula>
    </cfRule>
  </conditionalFormatting>
  <conditionalFormatting sqref="B342:N342">
    <cfRule type="cellIs" dxfId="467" priority="527" operator="lessThan">
      <formula>0</formula>
    </cfRule>
  </conditionalFormatting>
  <conditionalFormatting sqref="B342:N342">
    <cfRule type="cellIs" dxfId="466" priority="528" operator="lessThan">
      <formula>0</formula>
    </cfRule>
  </conditionalFormatting>
  <conditionalFormatting sqref="B342:N342">
    <cfRule type="cellIs" dxfId="465" priority="529" operator="lessThan">
      <formula>0</formula>
    </cfRule>
  </conditionalFormatting>
  <conditionalFormatting sqref="B342:N342">
    <cfRule type="cellIs" dxfId="464" priority="530" operator="lessThan">
      <formula>0</formula>
    </cfRule>
  </conditionalFormatting>
  <conditionalFormatting sqref="B342:N342">
    <cfRule type="cellIs" dxfId="463" priority="531" operator="lessThan">
      <formula>0</formula>
    </cfRule>
  </conditionalFormatting>
  <conditionalFormatting sqref="B342:N342">
    <cfRule type="cellIs" dxfId="462" priority="532" operator="lessThan">
      <formula>0</formula>
    </cfRule>
  </conditionalFormatting>
  <conditionalFormatting sqref="B342:N342">
    <cfRule type="cellIs" dxfId="461" priority="533" operator="lessThan">
      <formula>0</formula>
    </cfRule>
  </conditionalFormatting>
  <conditionalFormatting sqref="N345">
    <cfRule type="cellIs" dxfId="460" priority="534" operator="lessThan">
      <formula>0</formula>
    </cfRule>
  </conditionalFormatting>
  <conditionalFormatting sqref="N346">
    <cfRule type="cellIs" dxfId="459" priority="535" operator="lessThan">
      <formula>0</formula>
    </cfRule>
  </conditionalFormatting>
  <conditionalFormatting sqref="N346">
    <cfRule type="cellIs" dxfId="458" priority="536" operator="lessThan">
      <formula>0</formula>
    </cfRule>
  </conditionalFormatting>
  <conditionalFormatting sqref="C352:M352">
    <cfRule type="cellIs" dxfId="457" priority="537" operator="lessThan">
      <formula>0</formula>
    </cfRule>
  </conditionalFormatting>
  <conditionalFormatting sqref="C352:M352">
    <cfRule type="cellIs" dxfId="456" priority="538" operator="lessThan">
      <formula>0</formula>
    </cfRule>
  </conditionalFormatting>
  <conditionalFormatting sqref="H352">
    <cfRule type="cellIs" dxfId="455" priority="539" operator="lessThan">
      <formula>0</formula>
    </cfRule>
  </conditionalFormatting>
  <conditionalFormatting sqref="B352">
    <cfRule type="cellIs" dxfId="454" priority="540" operator="lessThan">
      <formula>0</formula>
    </cfRule>
  </conditionalFormatting>
  <conditionalFormatting sqref="B352">
    <cfRule type="cellIs" dxfId="453" priority="541" operator="lessThan">
      <formula>0</formula>
    </cfRule>
  </conditionalFormatting>
  <conditionalFormatting sqref="B348:N348">
    <cfRule type="cellIs" dxfId="452" priority="542" operator="lessThan">
      <formula>0</formula>
    </cfRule>
  </conditionalFormatting>
  <conditionalFormatting sqref="B348:N348">
    <cfRule type="cellIs" dxfId="451" priority="543" operator="lessThan">
      <formula>0</formula>
    </cfRule>
  </conditionalFormatting>
  <conditionalFormatting sqref="B348:N348">
    <cfRule type="cellIs" dxfId="450" priority="544" operator="lessThan">
      <formula>0</formula>
    </cfRule>
  </conditionalFormatting>
  <conditionalFormatting sqref="B348:N348">
    <cfRule type="cellIs" dxfId="449" priority="545" operator="lessThan">
      <formula>0</formula>
    </cfRule>
  </conditionalFormatting>
  <conditionalFormatting sqref="B348:N348">
    <cfRule type="cellIs" dxfId="448" priority="546" operator="lessThan">
      <formula>0</formula>
    </cfRule>
  </conditionalFormatting>
  <conditionalFormatting sqref="B348:N348">
    <cfRule type="cellIs" dxfId="447" priority="547" operator="lessThan">
      <formula>0</formula>
    </cfRule>
  </conditionalFormatting>
  <conditionalFormatting sqref="B348:N348">
    <cfRule type="cellIs" dxfId="446" priority="548" operator="lessThan">
      <formula>0</formula>
    </cfRule>
  </conditionalFormatting>
  <conditionalFormatting sqref="B348:N348">
    <cfRule type="cellIs" dxfId="445" priority="549" operator="lessThan">
      <formula>0</formula>
    </cfRule>
  </conditionalFormatting>
  <conditionalFormatting sqref="N351">
    <cfRule type="cellIs" dxfId="444" priority="550" operator="lessThan">
      <formula>0</formula>
    </cfRule>
  </conditionalFormatting>
  <conditionalFormatting sqref="N352">
    <cfRule type="cellIs" dxfId="443" priority="551" operator="lessThan">
      <formula>0</formula>
    </cfRule>
  </conditionalFormatting>
  <conditionalFormatting sqref="N352">
    <cfRule type="cellIs" dxfId="442" priority="552" operator="lessThan">
      <formula>0</formula>
    </cfRule>
  </conditionalFormatting>
  <conditionalFormatting sqref="C358:M358">
    <cfRule type="cellIs" dxfId="441" priority="553" operator="lessThan">
      <formula>0</formula>
    </cfRule>
  </conditionalFormatting>
  <conditionalFormatting sqref="C358:M358">
    <cfRule type="cellIs" dxfId="440" priority="554" operator="lessThan">
      <formula>0</formula>
    </cfRule>
  </conditionalFormatting>
  <conditionalFormatting sqref="H358">
    <cfRule type="cellIs" dxfId="439" priority="555" operator="lessThan">
      <formula>0</formula>
    </cfRule>
  </conditionalFormatting>
  <conditionalFormatting sqref="B358">
    <cfRule type="cellIs" dxfId="438" priority="556" operator="lessThan">
      <formula>0</formula>
    </cfRule>
  </conditionalFormatting>
  <conditionalFormatting sqref="B358">
    <cfRule type="cellIs" dxfId="437" priority="557" operator="lessThan">
      <formula>0</formula>
    </cfRule>
  </conditionalFormatting>
  <conditionalFormatting sqref="B354:N354">
    <cfRule type="cellIs" dxfId="436" priority="558" operator="lessThan">
      <formula>0</formula>
    </cfRule>
  </conditionalFormatting>
  <conditionalFormatting sqref="B354:N354">
    <cfRule type="cellIs" dxfId="435" priority="559" operator="lessThan">
      <formula>0</formula>
    </cfRule>
  </conditionalFormatting>
  <conditionalFormatting sqref="B354:N354">
    <cfRule type="cellIs" dxfId="434" priority="560" operator="lessThan">
      <formula>0</formula>
    </cfRule>
  </conditionalFormatting>
  <conditionalFormatting sqref="B354:N354">
    <cfRule type="cellIs" dxfId="433" priority="561" operator="lessThan">
      <formula>0</formula>
    </cfRule>
  </conditionalFormatting>
  <conditionalFormatting sqref="B354:N354">
    <cfRule type="cellIs" dxfId="432" priority="562" operator="lessThan">
      <formula>0</formula>
    </cfRule>
  </conditionalFormatting>
  <conditionalFormatting sqref="B354:N354">
    <cfRule type="cellIs" dxfId="431" priority="563" operator="lessThan">
      <formula>0</formula>
    </cfRule>
  </conditionalFormatting>
  <conditionalFormatting sqref="B354:N354">
    <cfRule type="cellIs" dxfId="430" priority="564" operator="lessThan">
      <formula>0</formula>
    </cfRule>
  </conditionalFormatting>
  <conditionalFormatting sqref="B354:N354">
    <cfRule type="cellIs" dxfId="429" priority="565" operator="lessThan">
      <formula>0</formula>
    </cfRule>
  </conditionalFormatting>
  <conditionalFormatting sqref="N357">
    <cfRule type="cellIs" dxfId="428" priority="566" operator="lessThan">
      <formula>0</formula>
    </cfRule>
  </conditionalFormatting>
  <conditionalFormatting sqref="N358">
    <cfRule type="cellIs" dxfId="427" priority="567" operator="lessThan">
      <formula>0</formula>
    </cfRule>
  </conditionalFormatting>
  <conditionalFormatting sqref="N358">
    <cfRule type="cellIs" dxfId="426" priority="568" operator="lessThan">
      <formula>0</formula>
    </cfRule>
  </conditionalFormatting>
  <conditionalFormatting sqref="C364:M364">
    <cfRule type="cellIs" dxfId="425" priority="569" operator="lessThan">
      <formula>0</formula>
    </cfRule>
  </conditionalFormatting>
  <conditionalFormatting sqref="C364:M364">
    <cfRule type="cellIs" dxfId="424" priority="570" operator="lessThan">
      <formula>0</formula>
    </cfRule>
  </conditionalFormatting>
  <conditionalFormatting sqref="H364">
    <cfRule type="cellIs" dxfId="423" priority="571" operator="lessThan">
      <formula>0</formula>
    </cfRule>
  </conditionalFormatting>
  <conditionalFormatting sqref="B364">
    <cfRule type="cellIs" dxfId="422" priority="572" operator="lessThan">
      <formula>0</formula>
    </cfRule>
  </conditionalFormatting>
  <conditionalFormatting sqref="B364">
    <cfRule type="cellIs" dxfId="421" priority="573" operator="lessThan">
      <formula>0</formula>
    </cfRule>
  </conditionalFormatting>
  <conditionalFormatting sqref="B360:N360">
    <cfRule type="cellIs" dxfId="420" priority="574" operator="lessThan">
      <formula>0</formula>
    </cfRule>
  </conditionalFormatting>
  <conditionalFormatting sqref="B360:N360">
    <cfRule type="cellIs" dxfId="419" priority="575" operator="lessThan">
      <formula>0</formula>
    </cfRule>
  </conditionalFormatting>
  <conditionalFormatting sqref="B360:N360">
    <cfRule type="cellIs" dxfId="418" priority="576" operator="lessThan">
      <formula>0</formula>
    </cfRule>
  </conditionalFormatting>
  <conditionalFormatting sqref="B360:N360">
    <cfRule type="cellIs" dxfId="417" priority="577" operator="lessThan">
      <formula>0</formula>
    </cfRule>
  </conditionalFormatting>
  <conditionalFormatting sqref="B360:N360">
    <cfRule type="cellIs" dxfId="416" priority="578" operator="lessThan">
      <formula>0</formula>
    </cfRule>
  </conditionalFormatting>
  <conditionalFormatting sqref="B360:N360">
    <cfRule type="cellIs" dxfId="415" priority="579" operator="lessThan">
      <formula>0</formula>
    </cfRule>
  </conditionalFormatting>
  <conditionalFormatting sqref="B360:N360">
    <cfRule type="cellIs" dxfId="414" priority="580" operator="lessThan">
      <formula>0</formula>
    </cfRule>
  </conditionalFormatting>
  <conditionalFormatting sqref="B360:N360">
    <cfRule type="cellIs" dxfId="413" priority="581" operator="lessThan">
      <formula>0</formula>
    </cfRule>
  </conditionalFormatting>
  <conditionalFormatting sqref="N363">
    <cfRule type="cellIs" dxfId="412" priority="582" operator="lessThan">
      <formula>0</formula>
    </cfRule>
  </conditionalFormatting>
  <conditionalFormatting sqref="N364">
    <cfRule type="cellIs" dxfId="411" priority="583" operator="lessThan">
      <formula>0</formula>
    </cfRule>
  </conditionalFormatting>
  <conditionalFormatting sqref="N364">
    <cfRule type="cellIs" dxfId="410" priority="584" operator="lessThan">
      <formula>0</formula>
    </cfRule>
  </conditionalFormatting>
  <conditionalFormatting sqref="C370:M370">
    <cfRule type="cellIs" dxfId="409" priority="585" operator="lessThan">
      <formula>0</formula>
    </cfRule>
  </conditionalFormatting>
  <conditionalFormatting sqref="C370:M370">
    <cfRule type="cellIs" dxfId="408" priority="586" operator="lessThan">
      <formula>0</formula>
    </cfRule>
  </conditionalFormatting>
  <conditionalFormatting sqref="H370">
    <cfRule type="cellIs" dxfId="407" priority="587" operator="lessThan">
      <formula>0</formula>
    </cfRule>
  </conditionalFormatting>
  <conditionalFormatting sqref="B370">
    <cfRule type="cellIs" dxfId="406" priority="588" operator="lessThan">
      <formula>0</formula>
    </cfRule>
  </conditionalFormatting>
  <conditionalFormatting sqref="B370">
    <cfRule type="cellIs" dxfId="405" priority="589" operator="lessThan">
      <formula>0</formula>
    </cfRule>
  </conditionalFormatting>
  <conditionalFormatting sqref="B366:N366">
    <cfRule type="cellIs" dxfId="404" priority="590" operator="lessThan">
      <formula>0</formula>
    </cfRule>
  </conditionalFormatting>
  <conditionalFormatting sqref="B366:N366">
    <cfRule type="cellIs" dxfId="403" priority="591" operator="lessThan">
      <formula>0</formula>
    </cfRule>
  </conditionalFormatting>
  <conditionalFormatting sqref="B366:N366">
    <cfRule type="cellIs" dxfId="402" priority="592" operator="lessThan">
      <formula>0</formula>
    </cfRule>
  </conditionalFormatting>
  <conditionalFormatting sqref="B366:N366">
    <cfRule type="cellIs" dxfId="401" priority="593" operator="lessThan">
      <formula>0</formula>
    </cfRule>
  </conditionalFormatting>
  <conditionalFormatting sqref="B366:N366">
    <cfRule type="cellIs" dxfId="400" priority="594" operator="lessThan">
      <formula>0</formula>
    </cfRule>
  </conditionalFormatting>
  <conditionalFormatting sqref="B366:N366">
    <cfRule type="cellIs" dxfId="399" priority="595" operator="lessThan">
      <formula>0</formula>
    </cfRule>
  </conditionalFormatting>
  <conditionalFormatting sqref="B366:N366">
    <cfRule type="cellIs" dxfId="398" priority="596" operator="lessThan">
      <formula>0</formula>
    </cfRule>
  </conditionalFormatting>
  <conditionalFormatting sqref="B366:N366">
    <cfRule type="cellIs" dxfId="397" priority="597" operator="lessThan">
      <formula>0</formula>
    </cfRule>
  </conditionalFormatting>
  <conditionalFormatting sqref="N369">
    <cfRule type="cellIs" dxfId="396" priority="598" operator="lessThan">
      <formula>0</formula>
    </cfRule>
  </conditionalFormatting>
  <conditionalFormatting sqref="C376:M376">
    <cfRule type="cellIs" dxfId="395" priority="599" operator="lessThan">
      <formula>0</formula>
    </cfRule>
  </conditionalFormatting>
  <conditionalFormatting sqref="C376:M376">
    <cfRule type="cellIs" dxfId="394" priority="600" operator="lessThan">
      <formula>0</formula>
    </cfRule>
  </conditionalFormatting>
  <conditionalFormatting sqref="H376">
    <cfRule type="cellIs" dxfId="393" priority="601" operator="lessThan">
      <formula>0</formula>
    </cfRule>
  </conditionalFormatting>
  <conditionalFormatting sqref="B376">
    <cfRule type="cellIs" dxfId="392" priority="602" operator="lessThan">
      <formula>0</formula>
    </cfRule>
  </conditionalFormatting>
  <conditionalFormatting sqref="B376">
    <cfRule type="cellIs" dxfId="391" priority="603" operator="lessThan">
      <formula>0</formula>
    </cfRule>
  </conditionalFormatting>
  <conditionalFormatting sqref="B372:N372">
    <cfRule type="cellIs" dxfId="390" priority="604" operator="lessThan">
      <formula>0</formula>
    </cfRule>
  </conditionalFormatting>
  <conditionalFormatting sqref="B372:N372">
    <cfRule type="cellIs" dxfId="389" priority="605" operator="lessThan">
      <formula>0</formula>
    </cfRule>
  </conditionalFormatting>
  <conditionalFormatting sqref="B372:N372">
    <cfRule type="cellIs" dxfId="388" priority="606" operator="lessThan">
      <formula>0</formula>
    </cfRule>
  </conditionalFormatting>
  <conditionalFormatting sqref="B372:N372">
    <cfRule type="cellIs" dxfId="387" priority="607" operator="lessThan">
      <formula>0</formula>
    </cfRule>
  </conditionalFormatting>
  <conditionalFormatting sqref="B372:N372">
    <cfRule type="cellIs" dxfId="386" priority="608" operator="lessThan">
      <formula>0</formula>
    </cfRule>
  </conditionalFormatting>
  <conditionalFormatting sqref="B372:N372">
    <cfRule type="cellIs" dxfId="385" priority="609" operator="lessThan">
      <formula>0</formula>
    </cfRule>
  </conditionalFormatting>
  <conditionalFormatting sqref="B372:N372">
    <cfRule type="cellIs" dxfId="384" priority="610" operator="lessThan">
      <formula>0</formula>
    </cfRule>
  </conditionalFormatting>
  <conditionalFormatting sqref="B372:N372">
    <cfRule type="cellIs" dxfId="383" priority="611" operator="lessThan">
      <formula>0</formula>
    </cfRule>
  </conditionalFormatting>
  <conditionalFormatting sqref="N375">
    <cfRule type="cellIs" dxfId="382" priority="612" operator="lessThan">
      <formula>0</formula>
    </cfRule>
  </conditionalFormatting>
  <conditionalFormatting sqref="N376">
    <cfRule type="cellIs" dxfId="381" priority="613" operator="lessThan">
      <formula>0</formula>
    </cfRule>
  </conditionalFormatting>
  <conditionalFormatting sqref="N376">
    <cfRule type="cellIs" dxfId="380" priority="614" operator="lessThan">
      <formula>0</formula>
    </cfRule>
  </conditionalFormatting>
  <conditionalFormatting sqref="C382:M382">
    <cfRule type="cellIs" dxfId="379" priority="615" operator="lessThan">
      <formula>0</formula>
    </cfRule>
  </conditionalFormatting>
  <conditionalFormatting sqref="C382:M382">
    <cfRule type="cellIs" dxfId="378" priority="616" operator="lessThan">
      <formula>0</formula>
    </cfRule>
  </conditionalFormatting>
  <conditionalFormatting sqref="H382">
    <cfRule type="cellIs" dxfId="377" priority="617" operator="lessThan">
      <formula>0</formula>
    </cfRule>
  </conditionalFormatting>
  <conditionalFormatting sqref="B382">
    <cfRule type="cellIs" dxfId="376" priority="618" operator="lessThan">
      <formula>0</formula>
    </cfRule>
  </conditionalFormatting>
  <conditionalFormatting sqref="B382">
    <cfRule type="cellIs" dxfId="375" priority="619" operator="lessThan">
      <formula>0</formula>
    </cfRule>
  </conditionalFormatting>
  <conditionalFormatting sqref="B378:N378">
    <cfRule type="cellIs" dxfId="374" priority="620" operator="lessThan">
      <formula>0</formula>
    </cfRule>
  </conditionalFormatting>
  <conditionalFormatting sqref="B378:N378">
    <cfRule type="cellIs" dxfId="373" priority="621" operator="lessThan">
      <formula>0</formula>
    </cfRule>
  </conditionalFormatting>
  <conditionalFormatting sqref="B378:N378">
    <cfRule type="cellIs" dxfId="372" priority="622" operator="lessThan">
      <formula>0</formula>
    </cfRule>
  </conditionalFormatting>
  <conditionalFormatting sqref="B378:N378">
    <cfRule type="cellIs" dxfId="371" priority="623" operator="lessThan">
      <formula>0</formula>
    </cfRule>
  </conditionalFormatting>
  <conditionalFormatting sqref="B378:N378">
    <cfRule type="cellIs" dxfId="370" priority="624" operator="lessThan">
      <formula>0</formula>
    </cfRule>
  </conditionalFormatting>
  <conditionalFormatting sqref="B378:N378">
    <cfRule type="cellIs" dxfId="369" priority="625" operator="lessThan">
      <formula>0</formula>
    </cfRule>
  </conditionalFormatting>
  <conditionalFormatting sqref="B378:N378">
    <cfRule type="cellIs" dxfId="368" priority="626" operator="lessThan">
      <formula>0</formula>
    </cfRule>
  </conditionalFormatting>
  <conditionalFormatting sqref="B378:N378">
    <cfRule type="cellIs" dxfId="367" priority="627" operator="lessThan">
      <formula>0</formula>
    </cfRule>
  </conditionalFormatting>
  <conditionalFormatting sqref="N381">
    <cfRule type="cellIs" dxfId="366" priority="628" operator="lessThan">
      <formula>0</formula>
    </cfRule>
  </conditionalFormatting>
  <conditionalFormatting sqref="N382">
    <cfRule type="cellIs" dxfId="365" priority="629" operator="lessThan">
      <formula>0</formula>
    </cfRule>
  </conditionalFormatting>
  <conditionalFormatting sqref="N382">
    <cfRule type="cellIs" dxfId="364" priority="630" operator="lessThan">
      <formula>0</formula>
    </cfRule>
  </conditionalFormatting>
  <conditionalFormatting sqref="C389:M389">
    <cfRule type="cellIs" dxfId="363" priority="631" operator="lessThan">
      <formula>0</formula>
    </cfRule>
  </conditionalFormatting>
  <conditionalFormatting sqref="C389:M389">
    <cfRule type="cellIs" dxfId="362" priority="632" operator="lessThan">
      <formula>0</formula>
    </cfRule>
  </conditionalFormatting>
  <conditionalFormatting sqref="H389">
    <cfRule type="cellIs" dxfId="361" priority="633" operator="lessThan">
      <formula>0</formula>
    </cfRule>
  </conditionalFormatting>
  <conditionalFormatting sqref="B389">
    <cfRule type="cellIs" dxfId="360" priority="634" operator="lessThan">
      <formula>0</formula>
    </cfRule>
  </conditionalFormatting>
  <conditionalFormatting sqref="B389">
    <cfRule type="cellIs" dxfId="359" priority="635" operator="lessThan">
      <formula>0</formula>
    </cfRule>
  </conditionalFormatting>
  <conditionalFormatting sqref="B385:N385">
    <cfRule type="cellIs" dxfId="358" priority="636" operator="lessThan">
      <formula>0</formula>
    </cfRule>
  </conditionalFormatting>
  <conditionalFormatting sqref="B385:N385">
    <cfRule type="cellIs" dxfId="357" priority="637" operator="lessThan">
      <formula>0</formula>
    </cfRule>
  </conditionalFormatting>
  <conditionalFormatting sqref="B385:N385">
    <cfRule type="cellIs" dxfId="356" priority="638" operator="lessThan">
      <formula>0</formula>
    </cfRule>
  </conditionalFormatting>
  <conditionalFormatting sqref="B385:N385">
    <cfRule type="cellIs" dxfId="355" priority="639" operator="lessThan">
      <formula>0</formula>
    </cfRule>
  </conditionalFormatting>
  <conditionalFormatting sqref="B385:N385">
    <cfRule type="cellIs" dxfId="354" priority="640" operator="lessThan">
      <formula>0</formula>
    </cfRule>
  </conditionalFormatting>
  <conditionalFormatting sqref="B385:N385">
    <cfRule type="cellIs" dxfId="353" priority="641" operator="lessThan">
      <formula>0</formula>
    </cfRule>
  </conditionalFormatting>
  <conditionalFormatting sqref="B385:N385">
    <cfRule type="cellIs" dxfId="352" priority="642" operator="lessThan">
      <formula>0</formula>
    </cfRule>
  </conditionalFormatting>
  <conditionalFormatting sqref="B385:N385">
    <cfRule type="cellIs" dxfId="351" priority="643" operator="lessThan">
      <formula>0</formula>
    </cfRule>
  </conditionalFormatting>
  <conditionalFormatting sqref="N388">
    <cfRule type="cellIs" dxfId="350" priority="644" operator="lessThan">
      <formula>0</formula>
    </cfRule>
  </conditionalFormatting>
  <conditionalFormatting sqref="N389">
    <cfRule type="cellIs" dxfId="349" priority="645" operator="lessThan">
      <formula>0</formula>
    </cfRule>
  </conditionalFormatting>
  <conditionalFormatting sqref="N389">
    <cfRule type="cellIs" dxfId="348" priority="646" operator="lessThan">
      <formula>0</formula>
    </cfRule>
  </conditionalFormatting>
  <conditionalFormatting sqref="C395:M395">
    <cfRule type="cellIs" dxfId="347" priority="647" operator="lessThan">
      <formula>0</formula>
    </cfRule>
  </conditionalFormatting>
  <conditionalFormatting sqref="C395:M395">
    <cfRule type="cellIs" dxfId="346" priority="648" operator="lessThan">
      <formula>0</formula>
    </cfRule>
  </conditionalFormatting>
  <conditionalFormatting sqref="H395">
    <cfRule type="cellIs" dxfId="345" priority="649" operator="lessThan">
      <formula>0</formula>
    </cfRule>
  </conditionalFormatting>
  <conditionalFormatting sqref="B395">
    <cfRule type="cellIs" dxfId="344" priority="650" operator="lessThan">
      <formula>0</formula>
    </cfRule>
  </conditionalFormatting>
  <conditionalFormatting sqref="B395">
    <cfRule type="cellIs" dxfId="343" priority="651" operator="lessThan">
      <formula>0</formula>
    </cfRule>
  </conditionalFormatting>
  <conditionalFormatting sqref="B391:N391">
    <cfRule type="cellIs" dxfId="342" priority="652" operator="lessThan">
      <formula>0</formula>
    </cfRule>
  </conditionalFormatting>
  <conditionalFormatting sqref="B391:N391">
    <cfRule type="cellIs" dxfId="341" priority="653" operator="lessThan">
      <formula>0</formula>
    </cfRule>
  </conditionalFormatting>
  <conditionalFormatting sqref="B391:N391">
    <cfRule type="cellIs" dxfId="340" priority="654" operator="lessThan">
      <formula>0</formula>
    </cfRule>
  </conditionalFormatting>
  <conditionalFormatting sqref="B391:N391">
    <cfRule type="cellIs" dxfId="339" priority="655" operator="lessThan">
      <formula>0</formula>
    </cfRule>
  </conditionalFormatting>
  <conditionalFormatting sqref="B391:N391">
    <cfRule type="cellIs" dxfId="338" priority="656" operator="lessThan">
      <formula>0</formula>
    </cfRule>
  </conditionalFormatting>
  <conditionalFormatting sqref="B391:N391">
    <cfRule type="cellIs" dxfId="337" priority="657" operator="lessThan">
      <formula>0</formula>
    </cfRule>
  </conditionalFormatting>
  <conditionalFormatting sqref="B391:N391">
    <cfRule type="cellIs" dxfId="336" priority="658" operator="lessThan">
      <formula>0</formula>
    </cfRule>
  </conditionalFormatting>
  <conditionalFormatting sqref="B391:N391">
    <cfRule type="cellIs" dxfId="335" priority="659" operator="lessThan">
      <formula>0</formula>
    </cfRule>
  </conditionalFormatting>
  <conditionalFormatting sqref="N394">
    <cfRule type="cellIs" dxfId="334" priority="660" operator="lessThan">
      <formula>0</formula>
    </cfRule>
  </conditionalFormatting>
  <conditionalFormatting sqref="N395">
    <cfRule type="cellIs" dxfId="333" priority="661" operator="lessThan">
      <formula>0</formula>
    </cfRule>
  </conditionalFormatting>
  <conditionalFormatting sqref="N395">
    <cfRule type="cellIs" dxfId="332" priority="662" operator="lessThan">
      <formula>0</formula>
    </cfRule>
  </conditionalFormatting>
  <conditionalFormatting sqref="C398:C401">
    <cfRule type="expression" dxfId="331" priority="663">
      <formula>C398/B398&gt;1</formula>
    </cfRule>
  </conditionalFormatting>
  <conditionalFormatting sqref="C398:C401">
    <cfRule type="expression" dxfId="330" priority="664">
      <formula>C398/B398&lt;1</formula>
    </cfRule>
  </conditionalFormatting>
  <conditionalFormatting sqref="D398:N401">
    <cfRule type="cellIs" dxfId="329" priority="665" operator="lessThan">
      <formula>0</formula>
    </cfRule>
  </conditionalFormatting>
  <conditionalFormatting sqref="D398:N401">
    <cfRule type="expression" dxfId="328" priority="666">
      <formula>D398/C398&gt;1</formula>
    </cfRule>
  </conditionalFormatting>
  <conditionalFormatting sqref="D398:N401">
    <cfRule type="expression" dxfId="327" priority="667">
      <formula>D398/C398&lt;1</formula>
    </cfRule>
  </conditionalFormatting>
  <conditionalFormatting sqref="B398:B401">
    <cfRule type="cellIs" dxfId="326" priority="668" operator="lessThan">
      <formula>0</formula>
    </cfRule>
  </conditionalFormatting>
  <conditionalFormatting sqref="B398:B401 B471:N471 B479:N479 B494:N494 B508:N508">
    <cfRule type="expression" dxfId="325" priority="669">
      <formula>B398/#REF!&gt;1</formula>
    </cfRule>
  </conditionalFormatting>
  <conditionalFormatting sqref="B398:B401 B471:N471 B479:N479 B494:N494 B508:N508">
    <cfRule type="expression" dxfId="324" priority="670">
      <formula>B398/#REF!&lt;1</formula>
    </cfRule>
  </conditionalFormatting>
  <conditionalFormatting sqref="B431">
    <cfRule type="cellIs" dxfId="323" priority="671" operator="lessThan">
      <formula>0</formula>
    </cfRule>
  </conditionalFormatting>
  <conditionalFormatting sqref="B431">
    <cfRule type="expression" dxfId="322" priority="672">
      <formula>B431/#REF!&gt;1</formula>
    </cfRule>
  </conditionalFormatting>
  <conditionalFormatting sqref="B431">
    <cfRule type="expression" dxfId="321" priority="673">
      <formula>B431/#REF!&lt;1</formula>
    </cfRule>
  </conditionalFormatting>
  <conditionalFormatting sqref="C431">
    <cfRule type="cellIs" dxfId="320" priority="674" operator="lessThan">
      <formula>0</formula>
    </cfRule>
  </conditionalFormatting>
  <conditionalFormatting sqref="C431">
    <cfRule type="expression" dxfId="319" priority="675">
      <formula>C431/B431&gt;1</formula>
    </cfRule>
  </conditionalFormatting>
  <conditionalFormatting sqref="C431">
    <cfRule type="expression" dxfId="318" priority="676">
      <formula>C431/B431&lt;1</formula>
    </cfRule>
  </conditionalFormatting>
  <conditionalFormatting sqref="D431">
    <cfRule type="cellIs" dxfId="317" priority="677" operator="lessThan">
      <formula>0</formula>
    </cfRule>
  </conditionalFormatting>
  <conditionalFormatting sqref="D431">
    <cfRule type="expression" dxfId="316" priority="678">
      <formula>D431/C431&gt;1</formula>
    </cfRule>
  </conditionalFormatting>
  <conditionalFormatting sqref="D431">
    <cfRule type="expression" dxfId="315" priority="679">
      <formula>D431/C431&lt;1</formula>
    </cfRule>
  </conditionalFormatting>
  <conditionalFormatting sqref="E431">
    <cfRule type="cellIs" dxfId="314" priority="680" operator="lessThan">
      <formula>0</formula>
    </cfRule>
  </conditionalFormatting>
  <conditionalFormatting sqref="E431">
    <cfRule type="expression" dxfId="313" priority="681">
      <formula>E431/D431&gt;1</formula>
    </cfRule>
  </conditionalFormatting>
  <conditionalFormatting sqref="E431">
    <cfRule type="expression" dxfId="312" priority="682">
      <formula>E431/D431&lt;1</formula>
    </cfRule>
  </conditionalFormatting>
  <conditionalFormatting sqref="F431">
    <cfRule type="cellIs" dxfId="311" priority="683" operator="lessThan">
      <formula>0</formula>
    </cfRule>
  </conditionalFormatting>
  <conditionalFormatting sqref="F431">
    <cfRule type="expression" dxfId="310" priority="684">
      <formula>F431/E431&gt;1</formula>
    </cfRule>
  </conditionalFormatting>
  <conditionalFormatting sqref="F431">
    <cfRule type="expression" dxfId="309" priority="685">
      <formula>F431/E431&lt;1</formula>
    </cfRule>
  </conditionalFormatting>
  <conditionalFormatting sqref="G431">
    <cfRule type="cellIs" dxfId="308" priority="686" operator="lessThan">
      <formula>0</formula>
    </cfRule>
  </conditionalFormatting>
  <conditionalFormatting sqref="G431">
    <cfRule type="expression" dxfId="307" priority="687">
      <formula>G431/F431&gt;1</formula>
    </cfRule>
  </conditionalFormatting>
  <conditionalFormatting sqref="G431">
    <cfRule type="expression" dxfId="306" priority="688">
      <formula>G431/F431&lt;1</formula>
    </cfRule>
  </conditionalFormatting>
  <conditionalFormatting sqref="H431">
    <cfRule type="cellIs" dxfId="305" priority="689" operator="lessThan">
      <formula>0</formula>
    </cfRule>
  </conditionalFormatting>
  <conditionalFormatting sqref="H431">
    <cfRule type="expression" dxfId="304" priority="690">
      <formula>H431/G431&gt;1</formula>
    </cfRule>
  </conditionalFormatting>
  <conditionalFormatting sqref="H431">
    <cfRule type="expression" dxfId="303" priority="691">
      <formula>H431/G431&lt;1</formula>
    </cfRule>
  </conditionalFormatting>
  <conditionalFormatting sqref="I431:N431">
    <cfRule type="cellIs" dxfId="302" priority="692" operator="lessThan">
      <formula>0</formula>
    </cfRule>
  </conditionalFormatting>
  <conditionalFormatting sqref="I431:N431">
    <cfRule type="expression" dxfId="301" priority="693">
      <formula>I431/H431&gt;1</formula>
    </cfRule>
  </conditionalFormatting>
  <conditionalFormatting sqref="I431:N431">
    <cfRule type="expression" dxfId="300" priority="694">
      <formula>I431/H431&lt;1</formula>
    </cfRule>
  </conditionalFormatting>
  <conditionalFormatting sqref="B471">
    <cfRule type="cellIs" dxfId="299" priority="695" operator="lessThan">
      <formula>0</formula>
    </cfRule>
  </conditionalFormatting>
  <conditionalFormatting sqref="B471">
    <cfRule type="expression" dxfId="298" priority="696">
      <formula>B471/#REF!&gt;1</formula>
    </cfRule>
  </conditionalFormatting>
  <conditionalFormatting sqref="B471">
    <cfRule type="expression" dxfId="297" priority="697">
      <formula>B471/#REF!&lt;1</formula>
    </cfRule>
  </conditionalFormatting>
  <conditionalFormatting sqref="C471">
    <cfRule type="cellIs" dxfId="296" priority="698" operator="lessThan">
      <formula>0</formula>
    </cfRule>
  </conditionalFormatting>
  <conditionalFormatting sqref="C471">
    <cfRule type="expression" dxfId="295" priority="699">
      <formula>C471/B471&gt;1</formula>
    </cfRule>
  </conditionalFormatting>
  <conditionalFormatting sqref="C471">
    <cfRule type="expression" dxfId="294" priority="700">
      <formula>C471/B471&lt;1</formula>
    </cfRule>
  </conditionalFormatting>
  <conditionalFormatting sqref="D471">
    <cfRule type="cellIs" dxfId="293" priority="701" operator="lessThan">
      <formula>0</formula>
    </cfRule>
  </conditionalFormatting>
  <conditionalFormatting sqref="D471">
    <cfRule type="expression" dxfId="292" priority="702">
      <formula>D471/C471&gt;1</formula>
    </cfRule>
  </conditionalFormatting>
  <conditionalFormatting sqref="D471">
    <cfRule type="expression" dxfId="291" priority="703">
      <formula>D471/C471&lt;1</formula>
    </cfRule>
  </conditionalFormatting>
  <conditionalFormatting sqref="E471">
    <cfRule type="cellIs" dxfId="290" priority="704" operator="lessThan">
      <formula>0</formula>
    </cfRule>
  </conditionalFormatting>
  <conditionalFormatting sqref="E471">
    <cfRule type="expression" dxfId="289" priority="705">
      <formula>E471/D471&gt;1</formula>
    </cfRule>
  </conditionalFormatting>
  <conditionalFormatting sqref="E471">
    <cfRule type="expression" dxfId="288" priority="706">
      <formula>E471/D471&lt;1</formula>
    </cfRule>
  </conditionalFormatting>
  <conditionalFormatting sqref="F471">
    <cfRule type="cellIs" dxfId="287" priority="707" operator="lessThan">
      <formula>0</formula>
    </cfRule>
  </conditionalFormatting>
  <conditionalFormatting sqref="F471">
    <cfRule type="expression" dxfId="286" priority="708">
      <formula>F471/E471&gt;1</formula>
    </cfRule>
  </conditionalFormatting>
  <conditionalFormatting sqref="F471">
    <cfRule type="expression" dxfId="285" priority="709">
      <formula>F471/E471&lt;1</formula>
    </cfRule>
  </conditionalFormatting>
  <conditionalFormatting sqref="G471">
    <cfRule type="cellIs" dxfId="284" priority="710" operator="lessThan">
      <formula>0</formula>
    </cfRule>
  </conditionalFormatting>
  <conditionalFormatting sqref="G471">
    <cfRule type="expression" dxfId="283" priority="711">
      <formula>G471/F471&gt;1</formula>
    </cfRule>
  </conditionalFormatting>
  <conditionalFormatting sqref="G471">
    <cfRule type="expression" dxfId="282" priority="712">
      <formula>G471/F471&lt;1</formula>
    </cfRule>
  </conditionalFormatting>
  <conditionalFormatting sqref="H471">
    <cfRule type="cellIs" dxfId="281" priority="713" operator="lessThan">
      <formula>0</formula>
    </cfRule>
  </conditionalFormatting>
  <conditionalFormatting sqref="H471">
    <cfRule type="expression" dxfId="280" priority="714">
      <formula>H471/G471&gt;1</formula>
    </cfRule>
  </conditionalFormatting>
  <conditionalFormatting sqref="H471">
    <cfRule type="expression" dxfId="279" priority="715">
      <formula>H471/G471&lt;1</formula>
    </cfRule>
  </conditionalFormatting>
  <conditionalFormatting sqref="B479">
    <cfRule type="cellIs" dxfId="278" priority="716" operator="lessThan">
      <formula>0</formula>
    </cfRule>
  </conditionalFormatting>
  <conditionalFormatting sqref="B479">
    <cfRule type="expression" dxfId="277" priority="717">
      <formula>B479/#REF!&gt;1</formula>
    </cfRule>
  </conditionalFormatting>
  <conditionalFormatting sqref="B479">
    <cfRule type="expression" dxfId="276" priority="718">
      <formula>B479/#REF!&lt;1</formula>
    </cfRule>
  </conditionalFormatting>
  <conditionalFormatting sqref="C479">
    <cfRule type="cellIs" dxfId="275" priority="719" operator="lessThan">
      <formula>0</formula>
    </cfRule>
  </conditionalFormatting>
  <conditionalFormatting sqref="C479">
    <cfRule type="expression" dxfId="274" priority="720">
      <formula>C479/B479&gt;1</formula>
    </cfRule>
  </conditionalFormatting>
  <conditionalFormatting sqref="C479">
    <cfRule type="expression" dxfId="273" priority="721">
      <formula>C479/B479&lt;1</formula>
    </cfRule>
  </conditionalFormatting>
  <conditionalFormatting sqref="D479">
    <cfRule type="cellIs" dxfId="272" priority="722" operator="lessThan">
      <formula>0</formula>
    </cfRule>
  </conditionalFormatting>
  <conditionalFormatting sqref="D479">
    <cfRule type="expression" dxfId="271" priority="723">
      <formula>D479/C479&gt;1</formula>
    </cfRule>
  </conditionalFormatting>
  <conditionalFormatting sqref="D479">
    <cfRule type="expression" dxfId="270" priority="724">
      <formula>D479/C479&lt;1</formula>
    </cfRule>
  </conditionalFormatting>
  <conditionalFormatting sqref="E479">
    <cfRule type="cellIs" dxfId="269" priority="725" operator="lessThan">
      <formula>0</formula>
    </cfRule>
  </conditionalFormatting>
  <conditionalFormatting sqref="E479">
    <cfRule type="expression" dxfId="268" priority="726">
      <formula>E479/D479&gt;1</formula>
    </cfRule>
  </conditionalFormatting>
  <conditionalFormatting sqref="E479">
    <cfRule type="expression" dxfId="267" priority="727">
      <formula>E479/D479&lt;1</formula>
    </cfRule>
  </conditionalFormatting>
  <conditionalFormatting sqref="F479">
    <cfRule type="cellIs" dxfId="266" priority="728" operator="lessThan">
      <formula>0</formula>
    </cfRule>
  </conditionalFormatting>
  <conditionalFormatting sqref="F479">
    <cfRule type="expression" dxfId="265" priority="729">
      <formula>F479/E479&gt;1</formula>
    </cfRule>
  </conditionalFormatting>
  <conditionalFormatting sqref="F479">
    <cfRule type="expression" dxfId="264" priority="730">
      <formula>F479/E479&lt;1</formula>
    </cfRule>
  </conditionalFormatting>
  <conditionalFormatting sqref="G479">
    <cfRule type="cellIs" dxfId="263" priority="731" operator="lessThan">
      <formula>0</formula>
    </cfRule>
  </conditionalFormatting>
  <conditionalFormatting sqref="G479">
    <cfRule type="expression" dxfId="262" priority="732">
      <formula>G479/F479&gt;1</formula>
    </cfRule>
  </conditionalFormatting>
  <conditionalFormatting sqref="G479">
    <cfRule type="expression" dxfId="261" priority="733">
      <formula>G479/F479&lt;1</formula>
    </cfRule>
  </conditionalFormatting>
  <conditionalFormatting sqref="H479">
    <cfRule type="cellIs" dxfId="260" priority="734" operator="lessThan">
      <formula>0</formula>
    </cfRule>
  </conditionalFormatting>
  <conditionalFormatting sqref="H479">
    <cfRule type="expression" dxfId="259" priority="735">
      <formula>H479/G479&gt;1</formula>
    </cfRule>
  </conditionalFormatting>
  <conditionalFormatting sqref="H479">
    <cfRule type="expression" dxfId="258" priority="736">
      <formula>H479/G479&lt;1</formula>
    </cfRule>
  </conditionalFormatting>
  <conditionalFormatting sqref="B508">
    <cfRule type="cellIs" dxfId="257" priority="737" operator="lessThan">
      <formula>0</formula>
    </cfRule>
  </conditionalFormatting>
  <conditionalFormatting sqref="B508">
    <cfRule type="expression" dxfId="256" priority="738">
      <formula>B508/#REF!&gt;1</formula>
    </cfRule>
  </conditionalFormatting>
  <conditionalFormatting sqref="B508">
    <cfRule type="expression" dxfId="255" priority="739">
      <formula>B508/#REF!&lt;1</formula>
    </cfRule>
  </conditionalFormatting>
  <conditionalFormatting sqref="C508">
    <cfRule type="cellIs" dxfId="254" priority="740" operator="lessThan">
      <formula>0</formula>
    </cfRule>
  </conditionalFormatting>
  <conditionalFormatting sqref="C508">
    <cfRule type="expression" dxfId="253" priority="741">
      <formula>C508/B508&gt;1</formula>
    </cfRule>
  </conditionalFormatting>
  <conditionalFormatting sqref="C508">
    <cfRule type="expression" dxfId="252" priority="742">
      <formula>C508/B508&lt;1</formula>
    </cfRule>
  </conditionalFormatting>
  <conditionalFormatting sqref="D508">
    <cfRule type="cellIs" dxfId="251" priority="743" operator="lessThan">
      <formula>0</formula>
    </cfRule>
  </conditionalFormatting>
  <conditionalFormatting sqref="D508">
    <cfRule type="expression" dxfId="250" priority="744">
      <formula>D508/C508&gt;1</formula>
    </cfRule>
  </conditionalFormatting>
  <conditionalFormatting sqref="D508">
    <cfRule type="expression" dxfId="249" priority="745">
      <formula>D508/C508&lt;1</formula>
    </cfRule>
  </conditionalFormatting>
  <conditionalFormatting sqref="E508">
    <cfRule type="cellIs" dxfId="248" priority="746" operator="lessThan">
      <formula>0</formula>
    </cfRule>
  </conditionalFormatting>
  <conditionalFormatting sqref="E508">
    <cfRule type="expression" dxfId="247" priority="747">
      <formula>E508/D508&gt;1</formula>
    </cfRule>
  </conditionalFormatting>
  <conditionalFormatting sqref="E508">
    <cfRule type="expression" dxfId="246" priority="748">
      <formula>E508/D508&lt;1</formula>
    </cfRule>
  </conditionalFormatting>
  <conditionalFormatting sqref="F508">
    <cfRule type="cellIs" dxfId="245" priority="749" operator="lessThan">
      <formula>0</formula>
    </cfRule>
  </conditionalFormatting>
  <conditionalFormatting sqref="F508">
    <cfRule type="expression" dxfId="244" priority="750">
      <formula>F508/E508&gt;1</formula>
    </cfRule>
  </conditionalFormatting>
  <conditionalFormatting sqref="F508">
    <cfRule type="expression" dxfId="243" priority="751">
      <formula>F508/E508&lt;1</formula>
    </cfRule>
  </conditionalFormatting>
  <conditionalFormatting sqref="G508">
    <cfRule type="cellIs" dxfId="242" priority="752" operator="lessThan">
      <formula>0</formula>
    </cfRule>
  </conditionalFormatting>
  <conditionalFormatting sqref="G508">
    <cfRule type="expression" dxfId="241" priority="753">
      <formula>G508/F508&gt;1</formula>
    </cfRule>
  </conditionalFormatting>
  <conditionalFormatting sqref="G508">
    <cfRule type="expression" dxfId="240" priority="754">
      <formula>G508/F508&lt;1</formula>
    </cfRule>
  </conditionalFormatting>
  <conditionalFormatting sqref="H508">
    <cfRule type="cellIs" dxfId="239" priority="755" operator="lessThan">
      <formula>0</formula>
    </cfRule>
  </conditionalFormatting>
  <conditionalFormatting sqref="H508">
    <cfRule type="expression" dxfId="238" priority="756">
      <formula>H508/G508&gt;1</formula>
    </cfRule>
  </conditionalFormatting>
  <conditionalFormatting sqref="H508">
    <cfRule type="expression" dxfId="237" priority="757">
      <formula>H508/G508&lt;1</formula>
    </cfRule>
  </conditionalFormatting>
  <conditionalFormatting sqref="N515">
    <cfRule type="cellIs" dxfId="236" priority="758" operator="lessThan">
      <formula>0</formula>
    </cfRule>
  </conditionalFormatting>
  <conditionalFormatting sqref="N523">
    <cfRule type="cellIs" dxfId="235" priority="759" operator="lessThan">
      <formula>0</formula>
    </cfRule>
  </conditionalFormatting>
  <conditionalFormatting sqref="N523">
    <cfRule type="cellIs" dxfId="234" priority="760" operator="lessThan">
      <formula>0</formula>
    </cfRule>
  </conditionalFormatting>
  <conditionalFormatting sqref="N524">
    <cfRule type="cellIs" dxfId="233" priority="761" operator="lessThan">
      <formula>0</formula>
    </cfRule>
  </conditionalFormatting>
  <conditionalFormatting sqref="N524">
    <cfRule type="cellIs" dxfId="232" priority="762" operator="lessThan">
      <formula>0</formula>
    </cfRule>
  </conditionalFormatting>
  <conditionalFormatting sqref="N529">
    <cfRule type="cellIs" dxfId="231" priority="763" operator="lessThan">
      <formula>0</formula>
    </cfRule>
  </conditionalFormatting>
  <conditionalFormatting sqref="N529">
    <cfRule type="cellIs" dxfId="230" priority="764" operator="lessThan">
      <formula>0</formula>
    </cfRule>
  </conditionalFormatting>
  <conditionalFormatting sqref="O300">
    <cfRule type="cellIs" dxfId="229" priority="765" operator="lessThan">
      <formula>0</formula>
    </cfRule>
  </conditionalFormatting>
  <conditionalFormatting sqref="O301:O302">
    <cfRule type="cellIs" dxfId="228" priority="766" operator="lessThan">
      <formula>0</formula>
    </cfRule>
  </conditionalFormatting>
  <conditionalFormatting sqref="O398:O401">
    <cfRule type="cellIs" dxfId="227" priority="767" operator="lessThan">
      <formula>0</formula>
    </cfRule>
  </conditionalFormatting>
  <conditionalFormatting sqref="O298">
    <cfRule type="cellIs" dxfId="226" priority="768" operator="lessThan">
      <formula>0</formula>
    </cfRule>
  </conditionalFormatting>
  <conditionalFormatting sqref="O303:O304">
    <cfRule type="cellIs" dxfId="225" priority="769" operator="lessThan">
      <formula>0</formula>
    </cfRule>
  </conditionalFormatting>
  <conditionalFormatting sqref="O306:O310">
    <cfRule type="cellIs" dxfId="224" priority="770" operator="lessThan">
      <formula>0</formula>
    </cfRule>
  </conditionalFormatting>
  <conditionalFormatting sqref="O315:O316">
    <cfRule type="cellIs" dxfId="223" priority="771" operator="lessThan">
      <formula>0</formula>
    </cfRule>
  </conditionalFormatting>
  <conditionalFormatting sqref="O321:O322">
    <cfRule type="cellIs" dxfId="222" priority="772" operator="lessThan">
      <formula>0</formula>
    </cfRule>
  </conditionalFormatting>
  <conditionalFormatting sqref="O327:O328">
    <cfRule type="cellIs" dxfId="221" priority="773" operator="lessThan">
      <formula>0</formula>
    </cfRule>
  </conditionalFormatting>
  <conditionalFormatting sqref="O333:O334">
    <cfRule type="cellIs" dxfId="220" priority="774" operator="lessThan">
      <formula>0</formula>
    </cfRule>
  </conditionalFormatting>
  <conditionalFormatting sqref="O339">
    <cfRule type="cellIs" dxfId="219" priority="775" operator="lessThan">
      <formula>0</formula>
    </cfRule>
  </conditionalFormatting>
  <conditionalFormatting sqref="O345:O346">
    <cfRule type="cellIs" dxfId="218" priority="776" operator="lessThan">
      <formula>0</formula>
    </cfRule>
  </conditionalFormatting>
  <conditionalFormatting sqref="O351:O352">
    <cfRule type="cellIs" dxfId="217" priority="777" operator="lessThan">
      <formula>0</formula>
    </cfRule>
  </conditionalFormatting>
  <conditionalFormatting sqref="O357:O358">
    <cfRule type="cellIs" dxfId="216" priority="778" operator="lessThan">
      <formula>0</formula>
    </cfRule>
  </conditionalFormatting>
  <conditionalFormatting sqref="O363:O364">
    <cfRule type="cellIs" dxfId="215" priority="779" operator="lessThan">
      <formula>0</formula>
    </cfRule>
  </conditionalFormatting>
  <conditionalFormatting sqref="O369:O370">
    <cfRule type="cellIs" dxfId="214" priority="780" operator="lessThan">
      <formula>0</formula>
    </cfRule>
  </conditionalFormatting>
  <conditionalFormatting sqref="O375:O376">
    <cfRule type="cellIs" dxfId="213" priority="781" operator="lessThan">
      <formula>0</formula>
    </cfRule>
  </conditionalFormatting>
  <conditionalFormatting sqref="O381:O382">
    <cfRule type="cellIs" dxfId="212" priority="782" operator="lessThan">
      <formula>0</formula>
    </cfRule>
  </conditionalFormatting>
  <conditionalFormatting sqref="O388:O389">
    <cfRule type="cellIs" dxfId="211" priority="783" operator="lessThan">
      <formula>0</formula>
    </cfRule>
  </conditionalFormatting>
  <conditionalFormatting sqref="O394:O395">
    <cfRule type="cellIs" dxfId="210" priority="784" operator="lessThan">
      <formula>0</formula>
    </cfRule>
  </conditionalFormatting>
  <conditionalFormatting sqref="O402">
    <cfRule type="cellIs" dxfId="209" priority="785" operator="lessThan">
      <formula>0</formula>
    </cfRule>
  </conditionalFormatting>
  <conditionalFormatting sqref="O409">
    <cfRule type="cellIs" dxfId="208" priority="786" operator="lessThan">
      <formula>0</formula>
    </cfRule>
  </conditionalFormatting>
  <conditionalFormatting sqref="O422:O423">
    <cfRule type="cellIs" dxfId="207" priority="787" operator="lessThan">
      <formula>0</formula>
    </cfRule>
  </conditionalFormatting>
  <conditionalFormatting sqref="O430:O431">
    <cfRule type="cellIs" dxfId="206" priority="788" operator="lessThan">
      <formula>0</formula>
    </cfRule>
  </conditionalFormatting>
  <conditionalFormatting sqref="O439:O440">
    <cfRule type="cellIs" dxfId="205" priority="789" operator="lessThan">
      <formula>0</formula>
    </cfRule>
  </conditionalFormatting>
  <conditionalFormatting sqref="O447:O448">
    <cfRule type="cellIs" dxfId="204" priority="790" operator="lessThan">
      <formula>0</formula>
    </cfRule>
  </conditionalFormatting>
  <conditionalFormatting sqref="O463:O464">
    <cfRule type="cellIs" dxfId="203" priority="791" operator="lessThan">
      <formula>0</formula>
    </cfRule>
  </conditionalFormatting>
  <conditionalFormatting sqref="O455:O456">
    <cfRule type="cellIs" dxfId="202" priority="792" operator="lessThan">
      <formula>0</formula>
    </cfRule>
  </conditionalFormatting>
  <conditionalFormatting sqref="O470:O471">
    <cfRule type="cellIs" dxfId="201" priority="793" operator="lessThan">
      <formula>0</formula>
    </cfRule>
  </conditionalFormatting>
  <conditionalFormatting sqref="O478:O479">
    <cfRule type="cellIs" dxfId="200" priority="794" operator="lessThan">
      <formula>0</formula>
    </cfRule>
  </conditionalFormatting>
  <conditionalFormatting sqref="O486:O487">
    <cfRule type="cellIs" dxfId="199" priority="795" operator="lessThan">
      <formula>0</formula>
    </cfRule>
  </conditionalFormatting>
  <conditionalFormatting sqref="O493:O494">
    <cfRule type="cellIs" dxfId="198" priority="796" operator="lessThan">
      <formula>0</formula>
    </cfRule>
  </conditionalFormatting>
  <conditionalFormatting sqref="O500:O501">
    <cfRule type="cellIs" dxfId="197" priority="797" operator="lessThan">
      <formula>0</formula>
    </cfRule>
  </conditionalFormatting>
  <conditionalFormatting sqref="O507:O508">
    <cfRule type="cellIs" dxfId="196" priority="798" operator="lessThan">
      <formula>0</formula>
    </cfRule>
  </conditionalFormatting>
  <conditionalFormatting sqref="O515:O516">
    <cfRule type="cellIs" dxfId="195" priority="799" operator="lessThan">
      <formula>0</formula>
    </cfRule>
  </conditionalFormatting>
  <conditionalFormatting sqref="O532">
    <cfRule type="cellIs" dxfId="194" priority="800" operator="lessThan">
      <formula>0</formula>
    </cfRule>
  </conditionalFormatting>
  <conditionalFormatting sqref="O537">
    <cfRule type="cellIs" dxfId="193" priority="801" operator="lessThan">
      <formula>0</formula>
    </cfRule>
  </conditionalFormatting>
  <conditionalFormatting sqref="O553">
    <cfRule type="cellIs" dxfId="192" priority="802" operator="lessThan">
      <formula>0</formula>
    </cfRule>
  </conditionalFormatting>
  <conditionalFormatting sqref="O571:O573">
    <cfRule type="cellIs" dxfId="191" priority="803" operator="lessThan">
      <formula>0</formula>
    </cfRule>
  </conditionalFormatting>
  <conditionalFormatting sqref="I646:P646 O644:P645 O647:P647">
    <cfRule type="cellIs" dxfId="190" priority="804" operator="lessThan">
      <formula>0</formula>
    </cfRule>
  </conditionalFormatting>
  <conditionalFormatting sqref="O575:O576">
    <cfRule type="cellIs" dxfId="189" priority="805" operator="lessThan">
      <formula>0</formula>
    </cfRule>
  </conditionalFormatting>
  <conditionalFormatting sqref="O579">
    <cfRule type="cellIs" dxfId="188" priority="806" operator="lessThan">
      <formula>0</formula>
    </cfRule>
  </conditionalFormatting>
  <conditionalFormatting sqref="O580">
    <cfRule type="cellIs" dxfId="187" priority="807" operator="lessThan">
      <formula>0</formula>
    </cfRule>
  </conditionalFormatting>
  <conditionalFormatting sqref="O582">
    <cfRule type="cellIs" dxfId="186" priority="808" operator="lessThan">
      <formula>0</formula>
    </cfRule>
  </conditionalFormatting>
  <conditionalFormatting sqref="O583">
    <cfRule type="cellIs" dxfId="185" priority="809" operator="lessThan">
      <formula>0</formula>
    </cfRule>
  </conditionalFormatting>
  <conditionalFormatting sqref="D585:N585 D582:N582 D579:N580 D571:N573">
    <cfRule type="expression" dxfId="184" priority="810">
      <formula>D571/C571&gt;1</formula>
    </cfRule>
  </conditionalFormatting>
  <conditionalFormatting sqref="D585:N585 D582:N582 D579:N580 D571:N573">
    <cfRule type="expression" dxfId="183" priority="811">
      <formula>D571/C571&lt;1</formula>
    </cfRule>
  </conditionalFormatting>
  <conditionalFormatting sqref="C426:C429">
    <cfRule type="cellIs" dxfId="182" priority="812" operator="lessThan">
      <formula>0</formula>
    </cfRule>
  </conditionalFormatting>
  <conditionalFormatting sqref="C426:C429">
    <cfRule type="expression" dxfId="181" priority="813">
      <formula>C426/B426&gt;1</formula>
    </cfRule>
  </conditionalFormatting>
  <conditionalFormatting sqref="C426:C429">
    <cfRule type="expression" dxfId="180" priority="814">
      <formula>C426/B426&lt;1</formula>
    </cfRule>
  </conditionalFormatting>
  <conditionalFormatting sqref="D426:N429">
    <cfRule type="cellIs" dxfId="179" priority="815" operator="lessThan">
      <formula>0</formula>
    </cfRule>
  </conditionalFormatting>
  <conditionalFormatting sqref="D426:N429">
    <cfRule type="expression" dxfId="178" priority="816">
      <formula>D426/C426&gt;1</formula>
    </cfRule>
  </conditionalFormatting>
  <conditionalFormatting sqref="D426:N429">
    <cfRule type="expression" dxfId="177" priority="817">
      <formula>D426/C426&lt;1</formula>
    </cfRule>
  </conditionalFormatting>
  <conditionalFormatting sqref="B426:B429">
    <cfRule type="cellIs" dxfId="176" priority="818" operator="lessThan">
      <formula>0</formula>
    </cfRule>
  </conditionalFormatting>
  <conditionalFormatting sqref="B426:B429">
    <cfRule type="expression" dxfId="175" priority="819">
      <formula>B426/#REF!&gt;1</formula>
    </cfRule>
  </conditionalFormatting>
  <conditionalFormatting sqref="B426:B429">
    <cfRule type="expression" dxfId="174" priority="820">
      <formula>B426/#REF!&lt;1</formula>
    </cfRule>
  </conditionalFormatting>
  <conditionalFormatting sqref="J507:N507 J493:N493 J478:N478 J470:N470">
    <cfRule type="cellIs" dxfId="173" priority="821" operator="lessThan">
      <formula>0</formula>
    </cfRule>
  </conditionalFormatting>
  <conditionalFormatting sqref="C507:I507 C503:C506 C493:I493 C489:C492 C478:I478 C474:C477 C470:I470 C466:C469">
    <cfRule type="cellIs" dxfId="172" priority="822" operator="lessThan">
      <formula>0</formula>
    </cfRule>
  </conditionalFormatting>
  <conditionalFormatting sqref="C507:M507 C493:M493 C478:M478 C470:M470">
    <cfRule type="cellIs" dxfId="171" priority="823" operator="lessThan">
      <formula>0</formula>
    </cfRule>
  </conditionalFormatting>
  <conditionalFormatting sqref="C503:C506 C489:C492 C474:C477 C466:C469">
    <cfRule type="expression" dxfId="170" priority="824">
      <formula>C466/B466&gt;1</formula>
    </cfRule>
  </conditionalFormatting>
  <conditionalFormatting sqref="C503:C506 C489:C492 C474:C477 C466:C469">
    <cfRule type="expression" dxfId="169" priority="825">
      <formula>C466/B466&lt;1</formula>
    </cfRule>
  </conditionalFormatting>
  <conditionalFormatting sqref="D503:N506 D489:N492 D474:N477 D466:N469">
    <cfRule type="cellIs" dxfId="168" priority="826" operator="lessThan">
      <formula>0</formula>
    </cfRule>
  </conditionalFormatting>
  <conditionalFormatting sqref="D503:N506 D489:N492 D474:N477 D466:N469">
    <cfRule type="expression" dxfId="167" priority="827">
      <formula>D466/C466&gt;1</formula>
    </cfRule>
  </conditionalFormatting>
  <conditionalFormatting sqref="D503:N506 D489:N492 D474:N477 D466:N469">
    <cfRule type="expression" dxfId="166" priority="828">
      <formula>D466/C466&lt;1</formula>
    </cfRule>
  </conditionalFormatting>
  <conditionalFormatting sqref="C507:N507 C493:N493 C478:N478 C470:N470">
    <cfRule type="cellIs" dxfId="165" priority="829" operator="lessThan">
      <formula>0</formula>
    </cfRule>
  </conditionalFormatting>
  <conditionalFormatting sqref="C507:N507 C493:N493 C478:N478 C470:N470">
    <cfRule type="expression" dxfId="164" priority="830">
      <formula>C470/B470&gt;1</formula>
    </cfRule>
  </conditionalFormatting>
  <conditionalFormatting sqref="C507:N507 C493:N493 C478:N478 C470:N470">
    <cfRule type="expression" dxfId="163" priority="831">
      <formula>C470/B470&lt;1</formula>
    </cfRule>
  </conditionalFormatting>
  <conditionalFormatting sqref="B585 B582 B579:B580 B575:B576 B571:B573">
    <cfRule type="cellIs" dxfId="162" priority="832" operator="lessThan">
      <formula>0</formula>
    </cfRule>
  </conditionalFormatting>
  <conditionalFormatting sqref="C585 C582 C579:C580 C571:C573">
    <cfRule type="cellIs" dxfId="161" priority="833" operator="lessThan">
      <formula>0</formula>
    </cfRule>
  </conditionalFormatting>
  <conditionalFormatting sqref="C585 C582 C579:C580 C571:C573">
    <cfRule type="expression" dxfId="160" priority="834">
      <formula>C571/B571&gt;1</formula>
    </cfRule>
  </conditionalFormatting>
  <conditionalFormatting sqref="C585 C582 C579:C580 C571:C573">
    <cfRule type="expression" dxfId="159" priority="835">
      <formula>C571/B571&lt;1</formula>
    </cfRule>
  </conditionalFormatting>
  <conditionalFormatting sqref="D585:N585 D582:N582 D579:N580 D571:N573">
    <cfRule type="cellIs" dxfId="158" priority="836" operator="lessThan">
      <formula>0</formula>
    </cfRule>
  </conditionalFormatting>
  <conditionalFormatting sqref="B423:N423 B456 B487 B516">
    <cfRule type="expression" dxfId="157" priority="837">
      <formula>B423/#REF!&gt;1</formula>
    </cfRule>
  </conditionalFormatting>
  <conditionalFormatting sqref="B423:N423 B456 B487 B516">
    <cfRule type="expression" dxfId="156" priority="838">
      <formula>B423/#REF!&lt;1</formula>
    </cfRule>
  </conditionalFormatting>
  <conditionalFormatting sqref="C402">
    <cfRule type="cellIs" dxfId="155" priority="839" operator="lessThan">
      <formula>0</formula>
    </cfRule>
  </conditionalFormatting>
  <conditionalFormatting sqref="C402">
    <cfRule type="expression" dxfId="154" priority="840">
      <formula>C402/B402&gt;1</formula>
    </cfRule>
  </conditionalFormatting>
  <conditionalFormatting sqref="C402">
    <cfRule type="expression" dxfId="153" priority="841">
      <formula>C402/B402&lt;1</formula>
    </cfRule>
  </conditionalFormatting>
  <conditionalFormatting sqref="D402:N402">
    <cfRule type="cellIs" dxfId="152" priority="842" operator="lessThan">
      <formula>0</formula>
    </cfRule>
  </conditionalFormatting>
  <conditionalFormatting sqref="D402:N402">
    <cfRule type="expression" dxfId="151" priority="843">
      <formula>D402/C402&gt;1</formula>
    </cfRule>
  </conditionalFormatting>
  <conditionalFormatting sqref="D402:N402">
    <cfRule type="expression" dxfId="150" priority="844">
      <formula>D402/C402&lt;1</formula>
    </cfRule>
  </conditionalFormatting>
  <conditionalFormatting sqref="B402">
    <cfRule type="cellIs" dxfId="149" priority="845" operator="lessThan">
      <formula>0</formula>
    </cfRule>
  </conditionalFormatting>
  <conditionalFormatting sqref="B402">
    <cfRule type="expression" dxfId="148" priority="846">
      <formula>B402/#REF!&gt;1</formula>
    </cfRule>
  </conditionalFormatting>
  <conditionalFormatting sqref="B402">
    <cfRule type="expression" dxfId="147" priority="847">
      <formula>B402/#REF!&lt;1</formula>
    </cfRule>
  </conditionalFormatting>
  <conditionalFormatting sqref="C430">
    <cfRule type="cellIs" dxfId="146" priority="848" operator="lessThan">
      <formula>0</formula>
    </cfRule>
  </conditionalFormatting>
  <conditionalFormatting sqref="D430:N430">
    <cfRule type="cellIs" dxfId="145" priority="849" operator="lessThan">
      <formula>0</formula>
    </cfRule>
  </conditionalFormatting>
  <conditionalFormatting sqref="C430">
    <cfRule type="expression" dxfId="144" priority="850">
      <formula>C430/B430&gt;1</formula>
    </cfRule>
  </conditionalFormatting>
  <conditionalFormatting sqref="C430">
    <cfRule type="expression" dxfId="143" priority="851">
      <formula>C430/B430&lt;1</formula>
    </cfRule>
  </conditionalFormatting>
  <conditionalFormatting sqref="D430:N430">
    <cfRule type="expression" dxfId="142" priority="852">
      <formula>D430/C430&gt;1</formula>
    </cfRule>
  </conditionalFormatting>
  <conditionalFormatting sqref="D430:N430">
    <cfRule type="expression" dxfId="141" priority="853">
      <formula>D430/C430&lt;1</formula>
    </cfRule>
  </conditionalFormatting>
  <conditionalFormatting sqref="B430">
    <cfRule type="cellIs" dxfId="140" priority="854" operator="lessThan">
      <formula>0</formula>
    </cfRule>
  </conditionalFormatting>
  <conditionalFormatting sqref="B430">
    <cfRule type="expression" dxfId="139" priority="855">
      <formula>B430/#REF!&gt;1</formula>
    </cfRule>
  </conditionalFormatting>
  <conditionalFormatting sqref="B430">
    <cfRule type="expression" dxfId="138" priority="856">
      <formula>B430/#REF!&lt;1</formula>
    </cfRule>
  </conditionalFormatting>
  <conditionalFormatting sqref="B448 B440">
    <cfRule type="cellIs" dxfId="137" priority="857" operator="lessThan">
      <formula>0</formula>
    </cfRule>
  </conditionalFormatting>
  <conditionalFormatting sqref="B448 B440">
    <cfRule type="expression" dxfId="136" priority="858">
      <formula>B440/#REF!&gt;1</formula>
    </cfRule>
  </conditionalFormatting>
  <conditionalFormatting sqref="B448 B440">
    <cfRule type="expression" dxfId="135" priority="859">
      <formula>B440/#REF!&lt;1</formula>
    </cfRule>
  </conditionalFormatting>
  <conditionalFormatting sqref="C440">
    <cfRule type="cellIs" dxfId="134" priority="860" operator="lessThan">
      <formula>0</formula>
    </cfRule>
  </conditionalFormatting>
  <conditionalFormatting sqref="C440">
    <cfRule type="expression" dxfId="133" priority="861">
      <formula>C440/B440&gt;1</formula>
    </cfRule>
  </conditionalFormatting>
  <conditionalFormatting sqref="C440">
    <cfRule type="expression" dxfId="132" priority="862">
      <formula>C440/B440&lt;1</formula>
    </cfRule>
  </conditionalFormatting>
  <conditionalFormatting sqref="C487:N487">
    <cfRule type="cellIs" dxfId="131" priority="863" operator="lessThan">
      <formula>0</formula>
    </cfRule>
  </conditionalFormatting>
  <conditionalFormatting sqref="C532:N532">
    <cfRule type="expression" dxfId="130" priority="864">
      <formula>C532/B532&gt;1</formula>
    </cfRule>
  </conditionalFormatting>
  <conditionalFormatting sqref="C532:N532">
    <cfRule type="expression" dxfId="129" priority="865">
      <formula>C532/B532&lt;1</formula>
    </cfRule>
  </conditionalFormatting>
  <conditionalFormatting sqref="I471:N471">
    <cfRule type="cellIs" dxfId="128" priority="866" operator="lessThan">
      <formula>0</formula>
    </cfRule>
  </conditionalFormatting>
  <conditionalFormatting sqref="I471:N471">
    <cfRule type="expression" dxfId="127" priority="867">
      <formula>I471/H471&gt;1</formula>
    </cfRule>
  </conditionalFormatting>
  <conditionalFormatting sqref="I471:N471">
    <cfRule type="expression" dxfId="126" priority="868">
      <formula>I471/H471&lt;1</formula>
    </cfRule>
  </conditionalFormatting>
  <conditionalFormatting sqref="I479:N479">
    <cfRule type="cellIs" dxfId="125" priority="869" operator="lessThan">
      <formula>0</formula>
    </cfRule>
  </conditionalFormatting>
  <conditionalFormatting sqref="I479:N479">
    <cfRule type="expression" dxfId="124" priority="870">
      <formula>I479/H479&gt;1</formula>
    </cfRule>
  </conditionalFormatting>
  <conditionalFormatting sqref="I479:N479">
    <cfRule type="expression" dxfId="123" priority="871">
      <formula>I479/H479&lt;1</formula>
    </cfRule>
  </conditionalFormatting>
  <conditionalFormatting sqref="B494:N494">
    <cfRule type="cellIs" dxfId="122" priority="872" operator="lessThan">
      <formula>0</formula>
    </cfRule>
  </conditionalFormatting>
  <conditionalFormatting sqref="B494:N494">
    <cfRule type="expression" dxfId="121" priority="873">
      <formula>B494/A494&gt;1</formula>
    </cfRule>
  </conditionalFormatting>
  <conditionalFormatting sqref="B494:N494">
    <cfRule type="expression" dxfId="120" priority="874">
      <formula>B494/A494&lt;1</formula>
    </cfRule>
  </conditionalFormatting>
  <conditionalFormatting sqref="B508:N508">
    <cfRule type="cellIs" dxfId="119" priority="875" operator="lessThan">
      <formula>0</formula>
    </cfRule>
  </conditionalFormatting>
  <conditionalFormatting sqref="B508:N508">
    <cfRule type="expression" dxfId="118" priority="876">
      <formula>B508/A508&gt;1</formula>
    </cfRule>
  </conditionalFormatting>
  <conditionalFormatting sqref="B508:N508">
    <cfRule type="expression" dxfId="117" priority="877">
      <formula>B508/A508&lt;1</formula>
    </cfRule>
  </conditionalFormatting>
  <conditionalFormatting sqref="N537">
    <cfRule type="cellIs" dxfId="116" priority="878" operator="lessThan">
      <formula>0</formula>
    </cfRule>
  </conditionalFormatting>
  <conditionalFormatting sqref="D440:N440">
    <cfRule type="cellIs" dxfId="115" priority="879" operator="lessThan">
      <formula>0</formula>
    </cfRule>
  </conditionalFormatting>
  <conditionalFormatting sqref="D440:N440">
    <cfRule type="expression" dxfId="114" priority="880">
      <formula>D440/C440&gt;1</formula>
    </cfRule>
  </conditionalFormatting>
  <conditionalFormatting sqref="D440:N440">
    <cfRule type="expression" dxfId="113" priority="881">
      <formula>D440/C440&lt;1</formula>
    </cfRule>
  </conditionalFormatting>
  <conditionalFormatting sqref="C448:N448">
    <cfRule type="cellIs" dxfId="112" priority="882" operator="lessThan">
      <formula>0</formula>
    </cfRule>
  </conditionalFormatting>
  <conditionalFormatting sqref="C448:N448">
    <cfRule type="expression" dxfId="111" priority="883">
      <formula>C448/B448&gt;1</formula>
    </cfRule>
  </conditionalFormatting>
  <conditionalFormatting sqref="C448:N448">
    <cfRule type="expression" dxfId="110" priority="884">
      <formula>C448/B448&lt;1</formula>
    </cfRule>
  </conditionalFormatting>
  <conditionalFormatting sqref="C501:N501">
    <cfRule type="expression" dxfId="109" priority="885">
      <formula>C501/B501&gt;1</formula>
    </cfRule>
  </conditionalFormatting>
  <conditionalFormatting sqref="C501:N501">
    <cfRule type="expression" dxfId="108" priority="886">
      <formula>C501/B501&lt;1</formula>
    </cfRule>
  </conditionalFormatting>
  <conditionalFormatting sqref="C456:N456">
    <cfRule type="cellIs" dxfId="107" priority="887" operator="lessThan">
      <formula>0</formula>
    </cfRule>
  </conditionalFormatting>
  <conditionalFormatting sqref="C456:N456">
    <cfRule type="expression" dxfId="106" priority="888">
      <formula>C456/B456&gt;1</formula>
    </cfRule>
  </conditionalFormatting>
  <conditionalFormatting sqref="C456:N456">
    <cfRule type="expression" dxfId="105" priority="889">
      <formula>C456/B456&lt;1</formula>
    </cfRule>
  </conditionalFormatting>
  <conditionalFormatting sqref="C575:N576">
    <cfRule type="cellIs" dxfId="104" priority="890" operator="lessThan">
      <formula>0</formula>
    </cfRule>
  </conditionalFormatting>
  <conditionalFormatting sqref="C487:N487">
    <cfRule type="expression" dxfId="103" priority="891">
      <formula>C487/B487&gt;1</formula>
    </cfRule>
  </conditionalFormatting>
  <conditionalFormatting sqref="C487:N487">
    <cfRule type="expression" dxfId="102" priority="892">
      <formula>C487/B487&lt;1</formula>
    </cfRule>
  </conditionalFormatting>
  <conditionalFormatting sqref="C516:N516">
    <cfRule type="cellIs" dxfId="101" priority="893" operator="lessThan">
      <formula>0</formula>
    </cfRule>
  </conditionalFormatting>
  <conditionalFormatting sqref="C537:M537">
    <cfRule type="expression" dxfId="100" priority="894">
      <formula>C537/B537&gt;1</formula>
    </cfRule>
  </conditionalFormatting>
  <conditionalFormatting sqref="C537:M537">
    <cfRule type="expression" dxfId="99" priority="895">
      <formula>C537/B537&lt;1</formula>
    </cfRule>
  </conditionalFormatting>
  <conditionalFormatting sqref="C532:N532">
    <cfRule type="cellIs" dxfId="98" priority="896" operator="lessThan">
      <formula>0</formula>
    </cfRule>
  </conditionalFormatting>
  <conditionalFormatting sqref="N537">
    <cfRule type="expression" dxfId="97" priority="897">
      <formula>N537/M537&gt;1</formula>
    </cfRule>
  </conditionalFormatting>
  <conditionalFormatting sqref="N537">
    <cfRule type="expression" dxfId="96" priority="898">
      <formula>N537/M537&lt;1</formula>
    </cfRule>
  </conditionalFormatting>
  <conditionalFormatting sqref="C537:M537">
    <cfRule type="cellIs" dxfId="95" priority="899" operator="lessThan">
      <formula>0</formula>
    </cfRule>
  </conditionalFormatting>
  <conditionalFormatting sqref="C537:M537">
    <cfRule type="cellIs" dxfId="94" priority="900" operator="lessThan">
      <formula>0</formula>
    </cfRule>
  </conditionalFormatting>
  <conditionalFormatting sqref="B501">
    <cfRule type="cellIs" dxfId="93" priority="901" operator="lessThan">
      <formula>0</formula>
    </cfRule>
  </conditionalFormatting>
  <conditionalFormatting sqref="B501">
    <cfRule type="expression" dxfId="92" priority="902">
      <formula>B501/#REF!&gt;1</formula>
    </cfRule>
  </conditionalFormatting>
  <conditionalFormatting sqref="B501">
    <cfRule type="expression" dxfId="91" priority="903">
      <formula>B501/#REF!&lt;1</formula>
    </cfRule>
  </conditionalFormatting>
  <conditionalFormatting sqref="C501:N501">
    <cfRule type="cellIs" dxfId="90" priority="904" operator="lessThan">
      <formula>0</formula>
    </cfRule>
  </conditionalFormatting>
  <conditionalFormatting sqref="C575:N576">
    <cfRule type="expression" dxfId="89" priority="905">
      <formula>C575/B575&gt;1</formula>
    </cfRule>
  </conditionalFormatting>
  <conditionalFormatting sqref="C575:N576">
    <cfRule type="expression" dxfId="88" priority="906">
      <formula>C575/B575&lt;1</formula>
    </cfRule>
  </conditionalFormatting>
  <conditionalFormatting sqref="C532:N532">
    <cfRule type="cellIs" dxfId="87" priority="907" operator="lessThan">
      <formula>0</formula>
    </cfRule>
  </conditionalFormatting>
  <conditionalFormatting sqref="C516:N516">
    <cfRule type="expression" dxfId="86" priority="908">
      <formula>C516/B516&gt;1</formula>
    </cfRule>
  </conditionalFormatting>
  <conditionalFormatting sqref="C516:N516">
    <cfRule type="expression" dxfId="85" priority="909">
      <formula>C516/B516&lt;1</formula>
    </cfRule>
  </conditionalFormatting>
  <conditionalFormatting sqref="C532:N532">
    <cfRule type="cellIs" dxfId="84" priority="910" operator="lessThan">
      <formula>0</formula>
    </cfRule>
  </conditionalFormatting>
  <conditionalFormatting sqref="N537">
    <cfRule type="cellIs" dxfId="83" priority="911" operator="lessThan">
      <formula>0</formula>
    </cfRule>
  </conditionalFormatting>
  <conditionalFormatting sqref="C537:M537">
    <cfRule type="cellIs" dxfId="82" priority="912" operator="lessThan">
      <formula>0</formula>
    </cfRule>
  </conditionalFormatting>
  <conditionalFormatting sqref="N537">
    <cfRule type="cellIs" dxfId="81" priority="913" operator="lessThan">
      <formula>0</formula>
    </cfRule>
  </conditionalFormatting>
  <conditionalFormatting sqref="B612:N615">
    <cfRule type="cellIs" dxfId="80" priority="914" operator="lessThan">
      <formula>0</formula>
    </cfRule>
  </conditionalFormatting>
  <conditionalFormatting sqref="I614:P614 O612:P613 O615:P615">
    <cfRule type="cellIs" dxfId="79" priority="915" operator="lessThan">
      <formula>0</formula>
    </cfRule>
  </conditionalFormatting>
  <conditionalFormatting sqref="B616:N619">
    <cfRule type="cellIs" dxfId="78" priority="916" operator="lessThan">
      <formula>0</formula>
    </cfRule>
  </conditionalFormatting>
  <conditionalFormatting sqref="I618:P618 O616:P617 O619:P619">
    <cfRule type="cellIs" dxfId="77" priority="917" operator="lessThan">
      <formula>0</formula>
    </cfRule>
  </conditionalFormatting>
  <conditionalFormatting sqref="B620:N623">
    <cfRule type="cellIs" dxfId="76" priority="918" operator="lessThan">
      <formula>0</formula>
    </cfRule>
  </conditionalFormatting>
  <conditionalFormatting sqref="I622:P622 O620:P621 O623:P623">
    <cfRule type="cellIs" dxfId="75" priority="919" operator="lessThan">
      <formula>0</formula>
    </cfRule>
  </conditionalFormatting>
  <conditionalFormatting sqref="B624:N627">
    <cfRule type="cellIs" dxfId="74" priority="920" operator="lessThan">
      <formula>0</formula>
    </cfRule>
  </conditionalFormatting>
  <conditionalFormatting sqref="I626:P626 O624:P625 O627:P627">
    <cfRule type="cellIs" dxfId="73" priority="921" operator="lessThan">
      <formula>0</formula>
    </cfRule>
  </conditionalFormatting>
  <conditionalFormatting sqref="B628:N631">
    <cfRule type="cellIs" dxfId="72" priority="922" operator="lessThan">
      <formula>0</formula>
    </cfRule>
  </conditionalFormatting>
  <conditionalFormatting sqref="I630:P630 O628:P629 O631:P631">
    <cfRule type="cellIs" dxfId="71" priority="923" operator="lessThan">
      <formula>0</formula>
    </cfRule>
  </conditionalFormatting>
  <conditionalFormatting sqref="B632:N635">
    <cfRule type="cellIs" dxfId="70" priority="924" operator="lessThan">
      <formula>0</formula>
    </cfRule>
  </conditionalFormatting>
  <conditionalFormatting sqref="I634:P634 O632:P633 O635:P635">
    <cfRule type="cellIs" dxfId="69" priority="925" operator="lessThan">
      <formula>0</formula>
    </cfRule>
  </conditionalFormatting>
  <conditionalFormatting sqref="B636:N639">
    <cfRule type="cellIs" dxfId="68" priority="926" operator="lessThan">
      <formula>0</formula>
    </cfRule>
  </conditionalFormatting>
  <conditionalFormatting sqref="I638:P638 O636:P637 O639:P639">
    <cfRule type="cellIs" dxfId="67" priority="927" operator="lessThan">
      <formula>0</formula>
    </cfRule>
  </conditionalFormatting>
  <conditionalFormatting sqref="B640:N643">
    <cfRule type="cellIs" dxfId="66" priority="928" operator="lessThan">
      <formula>0</formula>
    </cfRule>
  </conditionalFormatting>
  <conditionalFormatting sqref="I642:P642 O640:P641 O643:P643">
    <cfRule type="cellIs" dxfId="65" priority="929" operator="lessThan">
      <formula>0</formula>
    </cfRule>
  </conditionalFormatting>
  <conditionalFormatting sqref="B648:N651">
    <cfRule type="cellIs" dxfId="64" priority="930" operator="lessThan">
      <formula>0</formula>
    </cfRule>
  </conditionalFormatting>
  <conditionalFormatting sqref="I650:P650 O648:P649 O651:P651">
    <cfRule type="cellIs" dxfId="63" priority="931" operator="lessThan">
      <formula>0</formula>
    </cfRule>
  </conditionalFormatting>
  <conditionalFormatting sqref="B652:N655">
    <cfRule type="cellIs" dxfId="62" priority="932" operator="lessThan">
      <formula>0</formula>
    </cfRule>
  </conditionalFormatting>
  <conditionalFormatting sqref="I654:P654 O652:P653 O655:P655">
    <cfRule type="cellIs" dxfId="61" priority="933" operator="lessThan">
      <formula>0</formula>
    </cfRule>
  </conditionalFormatting>
  <conditionalFormatting sqref="O585">
    <cfRule type="cellIs" dxfId="60" priority="934" operator="lessThan">
      <formula>0</formula>
    </cfRule>
  </conditionalFormatting>
  <conditionalFormatting sqref="O480">
    <cfRule type="cellIs" dxfId="59" priority="935" operator="lessThan">
      <formula>0</formula>
    </cfRule>
  </conditionalFormatting>
  <conditionalFormatting sqref="P403">
    <cfRule type="cellIs" dxfId="58" priority="936" operator="lessThan">
      <formula>0</formula>
    </cfRule>
  </conditionalFormatting>
  <conditionalFormatting sqref="O403">
    <cfRule type="cellIs" dxfId="57" priority="937" operator="lessThan">
      <formula>0</formula>
    </cfRule>
  </conditionalFormatting>
  <conditionalFormatting sqref="B403:N403">
    <cfRule type="cellIs" dxfId="56" priority="938" operator="lessThan">
      <formula>0</formula>
    </cfRule>
  </conditionalFormatting>
  <conditionalFormatting sqref="P424">
    <cfRule type="cellIs" dxfId="55" priority="939" operator="lessThan">
      <formula>0</formula>
    </cfRule>
  </conditionalFormatting>
  <conditionalFormatting sqref="O424">
    <cfRule type="cellIs" dxfId="54" priority="940" operator="lessThan">
      <formula>0</formula>
    </cfRule>
  </conditionalFormatting>
  <conditionalFormatting sqref="B424:N424">
    <cfRule type="cellIs" dxfId="53" priority="941" operator="lessThan">
      <formula>0</formula>
    </cfRule>
  </conditionalFormatting>
  <conditionalFormatting sqref="P432">
    <cfRule type="cellIs" dxfId="52" priority="942" operator="lessThan">
      <formula>0</formula>
    </cfRule>
  </conditionalFormatting>
  <conditionalFormatting sqref="O432">
    <cfRule type="cellIs" dxfId="51" priority="943" operator="lessThan">
      <formula>0</formula>
    </cfRule>
  </conditionalFormatting>
  <conditionalFormatting sqref="B432:N432">
    <cfRule type="cellIs" dxfId="50" priority="944" operator="lessThan">
      <formula>0</formula>
    </cfRule>
  </conditionalFormatting>
  <conditionalFormatting sqref="P441">
    <cfRule type="cellIs" dxfId="49" priority="945" operator="lessThan">
      <formula>0</formula>
    </cfRule>
  </conditionalFormatting>
  <conditionalFormatting sqref="O441">
    <cfRule type="cellIs" dxfId="48" priority="946" operator="lessThan">
      <formula>0</formula>
    </cfRule>
  </conditionalFormatting>
  <conditionalFormatting sqref="B441:N441">
    <cfRule type="cellIs" dxfId="47" priority="947" operator="lessThan">
      <formula>0</formula>
    </cfRule>
  </conditionalFormatting>
  <conditionalFormatting sqref="P449">
    <cfRule type="cellIs" dxfId="46" priority="948" operator="lessThan">
      <formula>0</formula>
    </cfRule>
  </conditionalFormatting>
  <conditionalFormatting sqref="O449">
    <cfRule type="cellIs" dxfId="45" priority="949" operator="lessThan">
      <formula>0</formula>
    </cfRule>
  </conditionalFormatting>
  <conditionalFormatting sqref="B449:N449">
    <cfRule type="cellIs" dxfId="44" priority="950" operator="lessThan">
      <formula>0</formula>
    </cfRule>
  </conditionalFormatting>
  <conditionalFormatting sqref="P457">
    <cfRule type="cellIs" dxfId="43" priority="951" operator="lessThan">
      <formula>0</formula>
    </cfRule>
  </conditionalFormatting>
  <conditionalFormatting sqref="O457">
    <cfRule type="cellIs" dxfId="42" priority="952" operator="lessThan">
      <formula>0</formula>
    </cfRule>
  </conditionalFormatting>
  <conditionalFormatting sqref="B457:N457">
    <cfRule type="cellIs" dxfId="41" priority="953" operator="lessThan">
      <formula>0</formula>
    </cfRule>
  </conditionalFormatting>
  <conditionalFormatting sqref="P472">
    <cfRule type="cellIs" dxfId="40" priority="954" operator="lessThan">
      <formula>0</formula>
    </cfRule>
  </conditionalFormatting>
  <conditionalFormatting sqref="O472">
    <cfRule type="cellIs" dxfId="39" priority="955" operator="lessThan">
      <formula>0</formula>
    </cfRule>
  </conditionalFormatting>
  <conditionalFormatting sqref="B472:N472">
    <cfRule type="cellIs" dxfId="38" priority="956" operator="lessThan">
      <formula>0</formula>
    </cfRule>
  </conditionalFormatting>
  <conditionalFormatting sqref="P480">
    <cfRule type="cellIs" dxfId="37" priority="957" operator="lessThan">
      <formula>0</formula>
    </cfRule>
  </conditionalFormatting>
  <conditionalFormatting sqref="B480:N480">
    <cfRule type="cellIs" dxfId="36" priority="958" operator="lessThan">
      <formula>0</formula>
    </cfRule>
  </conditionalFormatting>
  <conditionalFormatting sqref="P509">
    <cfRule type="cellIs" dxfId="35" priority="959" operator="lessThan">
      <formula>0</formula>
    </cfRule>
  </conditionalFormatting>
  <conditionalFormatting sqref="O509">
    <cfRule type="cellIs" dxfId="34" priority="960" operator="lessThan">
      <formula>0</formula>
    </cfRule>
  </conditionalFormatting>
  <conditionalFormatting sqref="B509:N509">
    <cfRule type="cellIs" dxfId="33" priority="961" operator="lessThan">
      <formula>0</formula>
    </cfRule>
  </conditionalFormatting>
  <conditionalFormatting sqref="Q659:AC659 G659 O670 Q670:AC670 G670:I670 O677 Q677:AC677 G677:I677 O684 Q684:AC684 I684 O692 Q692:AC692 G692:I692 O659 D660:F665 O660:AC665">
    <cfRule type="cellIs" dxfId="32" priority="962" operator="lessThan">
      <formula>0</formula>
    </cfRule>
  </conditionalFormatting>
  <conditionalFormatting sqref="O669:O670 O676:O677 O659">
    <cfRule type="cellIs" dxfId="31" priority="963" operator="lessThan">
      <formula>0</formula>
    </cfRule>
  </conditionalFormatting>
  <conditionalFormatting sqref="P672">
    <cfRule type="cellIs" dxfId="30" priority="964" operator="lessThan">
      <formula>0</formula>
    </cfRule>
  </conditionalFormatting>
  <conditionalFormatting sqref="P661">
    <cfRule type="cellIs" dxfId="29" priority="965" operator="lessThan">
      <formula>0</formula>
    </cfRule>
  </conditionalFormatting>
  <conditionalFormatting sqref="P679">
    <cfRule type="cellIs" dxfId="28" priority="966" operator="lessThan">
      <formula>0</formula>
    </cfRule>
  </conditionalFormatting>
  <conditionalFormatting sqref="O684">
    <cfRule type="cellIs" dxfId="27" priority="967" operator="lessThan">
      <formula>0</formula>
    </cfRule>
  </conditionalFormatting>
  <conditionalFormatting sqref="P686">
    <cfRule type="cellIs" dxfId="26" priority="968" operator="lessThan">
      <formula>0</formula>
    </cfRule>
  </conditionalFormatting>
  <conditionalFormatting sqref="D659:F659 D670:H670 D677:H677 D684:H684 D692:H692">
    <cfRule type="cellIs" dxfId="25" priority="969" operator="lessThan">
      <formula>0</formula>
    </cfRule>
  </conditionalFormatting>
  <conditionalFormatting sqref="N705:N707">
    <cfRule type="cellIs" dxfId="24" priority="970" operator="lessThan">
      <formula>0</formula>
    </cfRule>
  </conditionalFormatting>
  <conditionalFormatting sqref="M682">
    <cfRule type="cellIs" dxfId="23" priority="971" operator="lessThan">
      <formula>0</formula>
    </cfRule>
  </conditionalFormatting>
  <conditionalFormatting sqref="M681">
    <cfRule type="cellIs" dxfId="22" priority="972" operator="lessThan">
      <formula>0</formula>
    </cfRule>
  </conditionalFormatting>
  <conditionalFormatting sqref="M680">
    <cfRule type="cellIs" dxfId="21" priority="973" operator="lessThan">
      <formula>0</formula>
    </cfRule>
  </conditionalFormatting>
  <conditionalFormatting sqref="M678">
    <cfRule type="cellIs" dxfId="20" priority="974" operator="lessThan">
      <formula>0</formula>
    </cfRule>
  </conditionalFormatting>
  <conditionalFormatting sqref="G660:N668">
    <cfRule type="expression" dxfId="19" priority="975">
      <formula>G660/F660&gt;1</formula>
    </cfRule>
  </conditionalFormatting>
  <conditionalFormatting sqref="G660:N668">
    <cfRule type="expression" dxfId="18" priority="976">
      <formula>G660/F660&lt;1</formula>
    </cfRule>
  </conditionalFormatting>
  <conditionalFormatting sqref="G660:N668">
    <cfRule type="cellIs" dxfId="17" priority="977" operator="lessThan">
      <formula>0</formula>
    </cfRule>
  </conditionalFormatting>
  <conditionalFormatting sqref="I671:N675">
    <cfRule type="expression" dxfId="16" priority="978">
      <formula>I671/H671&gt;1</formula>
    </cfRule>
  </conditionalFormatting>
  <conditionalFormatting sqref="I671:N675">
    <cfRule type="expression" dxfId="15" priority="979">
      <formula>I671/H671&lt;1</formula>
    </cfRule>
  </conditionalFormatting>
  <conditionalFormatting sqref="I671:N675">
    <cfRule type="cellIs" dxfId="14" priority="980" operator="lessThan">
      <formula>0</formula>
    </cfRule>
  </conditionalFormatting>
  <conditionalFormatting sqref="O410:P410 B410">
    <cfRule type="cellIs" dxfId="13" priority="981" operator="lessThan">
      <formula>0</formula>
    </cfRule>
  </conditionalFormatting>
  <conditionalFormatting sqref="P411:P415">
    <cfRule type="cellIs" dxfId="12" priority="982" operator="lessThan">
      <formula>0</formula>
    </cfRule>
  </conditionalFormatting>
  <conditionalFormatting sqref="O411:O414">
    <cfRule type="cellIs" dxfId="11" priority="983" operator="lessThan">
      <formula>0</formula>
    </cfRule>
  </conditionalFormatting>
  <conditionalFormatting sqref="G415:N415 M411:N414">
    <cfRule type="cellIs" dxfId="10" priority="984" operator="lessThan">
      <formula>0</formula>
    </cfRule>
  </conditionalFormatting>
  <conditionalFormatting sqref="G415:N415 M411:N414">
    <cfRule type="expression" dxfId="9" priority="985">
      <formula>G411/F411&gt;1</formula>
    </cfRule>
  </conditionalFormatting>
  <conditionalFormatting sqref="G415:N415 M411:N414">
    <cfRule type="expression" dxfId="8" priority="986">
      <formula>G411/F411&lt;1</formula>
    </cfRule>
  </conditionalFormatting>
  <conditionalFormatting sqref="B411:L414">
    <cfRule type="cellIs" dxfId="7" priority="987" operator="lessThan">
      <formula>0</formula>
    </cfRule>
  </conditionalFormatting>
  <conditionalFormatting sqref="B411:L414">
    <cfRule type="expression" dxfId="6" priority="988">
      <formula>B411/A411&gt;1</formula>
    </cfRule>
  </conditionalFormatting>
  <conditionalFormatting sqref="B411:L414">
    <cfRule type="expression" dxfId="5" priority="989">
      <formula>B411/A411&lt;1</formula>
    </cfRule>
  </conditionalFormatting>
  <conditionalFormatting sqref="B415:F415">
    <cfRule type="cellIs" dxfId="4" priority="990" operator="lessThan">
      <formula>0</formula>
    </cfRule>
  </conditionalFormatting>
  <conditionalFormatting sqref="B415:F415">
    <cfRule type="expression" dxfId="3" priority="991">
      <formula>B415/A415&gt;1</formula>
    </cfRule>
  </conditionalFormatting>
  <conditionalFormatting sqref="B415:F415">
    <cfRule type="expression" dxfId="2" priority="992">
      <formula>B415/A415&lt;1</formula>
    </cfRule>
  </conditionalFormatting>
  <conditionalFormatting sqref="O415">
    <cfRule type="cellIs" dxfId="1" priority="993" operator="lessThan">
      <formula>0</formula>
    </cfRule>
  </conditionalFormatting>
  <conditionalFormatting sqref="N592">
    <cfRule type="cellIs" dxfId="0" priority="1" operator="lessThan">
      <formula>0</formula>
    </cfRule>
  </conditionalFormatting>
  <pageMargins left="0.7" right="0.7" top="0.75" bottom="0.75" header="0" footer="0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Price</vt:lpstr>
      <vt:lpstr>Sheet1</vt:lpstr>
      <vt:lpstr>ASK</vt:lpstr>
      <vt:lpstr>TFG</vt:lpstr>
      <vt:lpstr>CPALL</vt:lpstr>
      <vt:lpstr>CPN</vt:lpstr>
      <vt:lpstr>KBANK</vt:lpstr>
      <vt:lpstr>SAWAD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Prapas Boonchuen</dc:creator>
  <cp:lastModifiedBy>Pitiphat</cp:lastModifiedBy>
  <dcterms:created xsi:type="dcterms:W3CDTF">2020-09-21T15:20:24Z</dcterms:created>
  <dcterms:modified xsi:type="dcterms:W3CDTF">2020-12-01T05:22:49Z</dcterms:modified>
</cp:coreProperties>
</file>